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30" yWindow="60" windowWidth="4800" windowHeight="11640" tabRatio="749"/>
  </bookViews>
  <sheets>
    <sheet name="様式１－１" sheetId="14" r:id="rId1"/>
    <sheet name="様式５－１０" sheetId="4" r:id="rId2"/>
    <sheet name="様式５－１１" sheetId="7" r:id="rId3"/>
    <sheet name="様式８－２" sheetId="22" r:id="rId4"/>
    <sheet name="様式８－３" sheetId="23" r:id="rId5"/>
    <sheet name="様式８－４" sheetId="21" r:id="rId6"/>
    <sheet name="様式８－５" sheetId="19" r:id="rId7"/>
  </sheets>
  <definedNames>
    <definedName name="EHPIN" localSheetId="5">#REF!</definedName>
    <definedName name="EHPIN" localSheetId="6">#REF!</definedName>
    <definedName name="EHPIN">#REF!</definedName>
    <definedName name="EHPOUT" localSheetId="5">#REF!</definedName>
    <definedName name="EHPOUT">#REF!</definedName>
    <definedName name="FAX" localSheetId="5">#REF!</definedName>
    <definedName name="FAX">#REF!</definedName>
    <definedName name="GHPIN">#REF!</definedName>
    <definedName name="GHPOUT">#REF!</definedName>
    <definedName name="INVIN">#REF!</definedName>
    <definedName name="INVOUT">#REF!</definedName>
    <definedName name="_xlnm.Print_Area" localSheetId="0">'様式１－１'!$A$1:$AE$36</definedName>
    <definedName name="_xlnm.Print_Area" localSheetId="3">'様式８－２'!$A$1:$W$78</definedName>
    <definedName name="_xlnm.Print_Area" localSheetId="4">'様式８－３'!$A$1:$L$111</definedName>
    <definedName name="_xlnm.Print_Titles" localSheetId="3">'様式８－２'!$1:$7</definedName>
    <definedName name="_xlnm.Print_Titles" localSheetId="4">'様式８－３'!$1:$6</definedName>
    <definedName name="school">#REF!</definedName>
    <definedName name="TEL" localSheetId="5">#REF!</definedName>
    <definedName name="TEL" localSheetId="6">#REF!</definedName>
    <definedName name="TEL">#REF!</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25725"/>
</workbook>
</file>

<file path=xl/calcChain.xml><?xml version="1.0" encoding="utf-8"?>
<calcChain xmlns="http://schemas.openxmlformats.org/spreadsheetml/2006/main">
  <c r="P111" i="23"/>
  <c r="E111" s="1"/>
  <c r="G111" s="1"/>
  <c r="U110"/>
  <c r="I110" s="1"/>
  <c r="N109"/>
  <c r="E109" s="1"/>
  <c r="G109" s="1"/>
  <c r="Y108"/>
  <c r="V108"/>
  <c r="S108"/>
  <c r="P108"/>
  <c r="K108"/>
  <c r="G108"/>
  <c r="X107"/>
  <c r="U107"/>
  <c r="R107"/>
  <c r="O107"/>
  <c r="K107"/>
  <c r="G107"/>
  <c r="W106"/>
  <c r="T106"/>
  <c r="Q106"/>
  <c r="N106"/>
  <c r="L106"/>
  <c r="K106"/>
  <c r="G106"/>
  <c r="Y105"/>
  <c r="V105"/>
  <c r="S105"/>
  <c r="P105"/>
  <c r="K105"/>
  <c r="G105"/>
  <c r="X104"/>
  <c r="U104"/>
  <c r="R104"/>
  <c r="O104"/>
  <c r="K104"/>
  <c r="G104"/>
  <c r="W103"/>
  <c r="T103"/>
  <c r="Q103"/>
  <c r="N103"/>
  <c r="L103"/>
  <c r="K103"/>
  <c r="G103"/>
  <c r="Y102"/>
  <c r="V102"/>
  <c r="S102"/>
  <c r="P102"/>
  <c r="K102"/>
  <c r="G102"/>
  <c r="X101"/>
  <c r="U101"/>
  <c r="R101"/>
  <c r="O101"/>
  <c r="K101"/>
  <c r="G101"/>
  <c r="W100"/>
  <c r="T100"/>
  <c r="Q100"/>
  <c r="N100"/>
  <c r="L100"/>
  <c r="K100"/>
  <c r="G100"/>
  <c r="Y99"/>
  <c r="V99"/>
  <c r="S99"/>
  <c r="P99"/>
  <c r="K99"/>
  <c r="G99"/>
  <c r="X98"/>
  <c r="U98"/>
  <c r="R98"/>
  <c r="O98"/>
  <c r="K98"/>
  <c r="G98"/>
  <c r="W97"/>
  <c r="T97"/>
  <c r="Q97"/>
  <c r="N97"/>
  <c r="L97"/>
  <c r="K97"/>
  <c r="G97"/>
  <c r="Y96"/>
  <c r="V96"/>
  <c r="S96"/>
  <c r="P96"/>
  <c r="K96"/>
  <c r="G96"/>
  <c r="X95"/>
  <c r="U95"/>
  <c r="R95"/>
  <c r="O95"/>
  <c r="K95"/>
  <c r="G95"/>
  <c r="W94"/>
  <c r="T94"/>
  <c r="Q94"/>
  <c r="N94"/>
  <c r="L94"/>
  <c r="K94"/>
  <c r="G94"/>
  <c r="Y93"/>
  <c r="V93"/>
  <c r="S93"/>
  <c r="P93"/>
  <c r="K93"/>
  <c r="G93"/>
  <c r="X92"/>
  <c r="U92"/>
  <c r="R92"/>
  <c r="O92"/>
  <c r="K92"/>
  <c r="G92"/>
  <c r="W91"/>
  <c r="T91"/>
  <c r="Q91"/>
  <c r="N91"/>
  <c r="L91"/>
  <c r="K91"/>
  <c r="G91"/>
  <c r="Y90"/>
  <c r="V90"/>
  <c r="S90"/>
  <c r="P90"/>
  <c r="K90"/>
  <c r="G90"/>
  <c r="X89"/>
  <c r="U89"/>
  <c r="R89"/>
  <c r="O89"/>
  <c r="K89"/>
  <c r="G89"/>
  <c r="W88"/>
  <c r="T88"/>
  <c r="Q88"/>
  <c r="N88"/>
  <c r="L88"/>
  <c r="K88"/>
  <c r="G88"/>
  <c r="Y87"/>
  <c r="V87"/>
  <c r="S87"/>
  <c r="P87"/>
  <c r="K87"/>
  <c r="G87"/>
  <c r="X86"/>
  <c r="U86"/>
  <c r="R86"/>
  <c r="O86"/>
  <c r="K86"/>
  <c r="G86"/>
  <c r="W85"/>
  <c r="T85"/>
  <c r="Q85"/>
  <c r="N85"/>
  <c r="L85"/>
  <c r="K85"/>
  <c r="G85"/>
  <c r="Y84"/>
  <c r="V84"/>
  <c r="S84"/>
  <c r="P84"/>
  <c r="K84"/>
  <c r="G84"/>
  <c r="X83"/>
  <c r="U83"/>
  <c r="R83"/>
  <c r="O83"/>
  <c r="K83"/>
  <c r="G83"/>
  <c r="W82"/>
  <c r="T82"/>
  <c r="Q82"/>
  <c r="N82"/>
  <c r="L82"/>
  <c r="K82"/>
  <c r="G82"/>
  <c r="Y81"/>
  <c r="V81"/>
  <c r="S81"/>
  <c r="P81"/>
  <c r="K81"/>
  <c r="G81"/>
  <c r="X80"/>
  <c r="U80"/>
  <c r="R80"/>
  <c r="O80"/>
  <c r="K80"/>
  <c r="G80"/>
  <c r="W79"/>
  <c r="T79"/>
  <c r="Q79"/>
  <c r="N79"/>
  <c r="L79"/>
  <c r="K79"/>
  <c r="G79"/>
  <c r="Y78"/>
  <c r="V78"/>
  <c r="S78"/>
  <c r="P78"/>
  <c r="K78"/>
  <c r="G78"/>
  <c r="X77"/>
  <c r="U77"/>
  <c r="R77"/>
  <c r="O77"/>
  <c r="K77"/>
  <c r="G77"/>
  <c r="W76"/>
  <c r="T76"/>
  <c r="Q76"/>
  <c r="N76"/>
  <c r="L76"/>
  <c r="K76"/>
  <c r="G76"/>
  <c r="Y75"/>
  <c r="V75"/>
  <c r="S75"/>
  <c r="P75"/>
  <c r="K75"/>
  <c r="G75"/>
  <c r="X74"/>
  <c r="U74"/>
  <c r="R74"/>
  <c r="O74"/>
  <c r="K74"/>
  <c r="G74"/>
  <c r="W73"/>
  <c r="T73"/>
  <c r="Q73"/>
  <c r="N73"/>
  <c r="L73"/>
  <c r="K73"/>
  <c r="G73"/>
  <c r="Y72"/>
  <c r="V72"/>
  <c r="S72"/>
  <c r="P72"/>
  <c r="K72"/>
  <c r="G72"/>
  <c r="X71"/>
  <c r="U71"/>
  <c r="R71"/>
  <c r="O71"/>
  <c r="K71"/>
  <c r="G71"/>
  <c r="W70"/>
  <c r="T70"/>
  <c r="Q70"/>
  <c r="N70"/>
  <c r="L70"/>
  <c r="K70"/>
  <c r="G70"/>
  <c r="Y69"/>
  <c r="V69"/>
  <c r="S69"/>
  <c r="P69"/>
  <c r="K69"/>
  <c r="G69"/>
  <c r="X68"/>
  <c r="U68"/>
  <c r="R68"/>
  <c r="O68"/>
  <c r="K68"/>
  <c r="G68"/>
  <c r="W67"/>
  <c r="T67"/>
  <c r="Q67"/>
  <c r="N67"/>
  <c r="L67"/>
  <c r="K67"/>
  <c r="G67"/>
  <c r="Y66"/>
  <c r="V66"/>
  <c r="S66"/>
  <c r="P66"/>
  <c r="K66"/>
  <c r="G66"/>
  <c r="X65"/>
  <c r="U65"/>
  <c r="R65"/>
  <c r="O65"/>
  <c r="K65"/>
  <c r="G65"/>
  <c r="W64"/>
  <c r="T64"/>
  <c r="Q64"/>
  <c r="N64"/>
  <c r="L64"/>
  <c r="K64"/>
  <c r="G64"/>
  <c r="Y63"/>
  <c r="V63"/>
  <c r="S63"/>
  <c r="P63"/>
  <c r="K63"/>
  <c r="G63"/>
  <c r="X62"/>
  <c r="U62"/>
  <c r="R62"/>
  <c r="O62"/>
  <c r="K62"/>
  <c r="G62"/>
  <c r="W61"/>
  <c r="T61"/>
  <c r="Q61"/>
  <c r="N61"/>
  <c r="L61"/>
  <c r="K61"/>
  <c r="G61"/>
  <c r="Y60"/>
  <c r="V60"/>
  <c r="S60"/>
  <c r="P60"/>
  <c r="K60"/>
  <c r="G60"/>
  <c r="X59"/>
  <c r="U59"/>
  <c r="R59"/>
  <c r="O59"/>
  <c r="K59"/>
  <c r="G59"/>
  <c r="W58"/>
  <c r="T58"/>
  <c r="Q58"/>
  <c r="N58"/>
  <c r="L58"/>
  <c r="K58"/>
  <c r="G58"/>
  <c r="Y57"/>
  <c r="V57"/>
  <c r="S57"/>
  <c r="P57"/>
  <c r="K57"/>
  <c r="G57"/>
  <c r="X56"/>
  <c r="U56"/>
  <c r="R56"/>
  <c r="O56"/>
  <c r="K56"/>
  <c r="G56"/>
  <c r="W55"/>
  <c r="T55"/>
  <c r="Q55"/>
  <c r="N55"/>
  <c r="L55"/>
  <c r="K55"/>
  <c r="G55"/>
  <c r="Y54"/>
  <c r="V54"/>
  <c r="S54"/>
  <c r="P54"/>
  <c r="K54"/>
  <c r="G54"/>
  <c r="X53"/>
  <c r="U53"/>
  <c r="R53"/>
  <c r="O53"/>
  <c r="K53"/>
  <c r="G53"/>
  <c r="W52"/>
  <c r="T52"/>
  <c r="Q52"/>
  <c r="N52"/>
  <c r="L52"/>
  <c r="K52"/>
  <c r="G52"/>
  <c r="Y51"/>
  <c r="V51"/>
  <c r="S51"/>
  <c r="P51"/>
  <c r="K51"/>
  <c r="G51"/>
  <c r="X50"/>
  <c r="U50"/>
  <c r="R50"/>
  <c r="O50"/>
  <c r="K50"/>
  <c r="G50"/>
  <c r="W49"/>
  <c r="T49"/>
  <c r="Q49"/>
  <c r="N49"/>
  <c r="L49"/>
  <c r="K49"/>
  <c r="G49"/>
  <c r="Y48"/>
  <c r="V48"/>
  <c r="S48"/>
  <c r="P48"/>
  <c r="K48"/>
  <c r="G48"/>
  <c r="X47"/>
  <c r="U47"/>
  <c r="R47"/>
  <c r="O47"/>
  <c r="K47"/>
  <c r="G47"/>
  <c r="W46"/>
  <c r="T46"/>
  <c r="Q46"/>
  <c r="N46"/>
  <c r="L46"/>
  <c r="K46"/>
  <c r="G46"/>
  <c r="Y45"/>
  <c r="V45"/>
  <c r="S45"/>
  <c r="P45"/>
  <c r="K45"/>
  <c r="G45"/>
  <c r="X44"/>
  <c r="U44"/>
  <c r="R44"/>
  <c r="O44"/>
  <c r="K44"/>
  <c r="G44"/>
  <c r="W43"/>
  <c r="T43"/>
  <c r="Q43"/>
  <c r="N43"/>
  <c r="L43"/>
  <c r="K43"/>
  <c r="G43"/>
  <c r="Y42"/>
  <c r="V42"/>
  <c r="S42"/>
  <c r="P42"/>
  <c r="K42"/>
  <c r="G42"/>
  <c r="X41"/>
  <c r="U41"/>
  <c r="R41"/>
  <c r="O41"/>
  <c r="K41"/>
  <c r="G41"/>
  <c r="W40"/>
  <c r="T40"/>
  <c r="Q40"/>
  <c r="N40"/>
  <c r="L40"/>
  <c r="K40"/>
  <c r="G40"/>
  <c r="Y39"/>
  <c r="V39"/>
  <c r="S39"/>
  <c r="P39"/>
  <c r="K39"/>
  <c r="G39"/>
  <c r="X38"/>
  <c r="U38"/>
  <c r="R38"/>
  <c r="O38"/>
  <c r="K38"/>
  <c r="G38"/>
  <c r="W37"/>
  <c r="T37"/>
  <c r="Q37"/>
  <c r="N37"/>
  <c r="L37"/>
  <c r="K37"/>
  <c r="G37"/>
  <c r="Y36"/>
  <c r="V36"/>
  <c r="S36"/>
  <c r="P36"/>
  <c r="K36"/>
  <c r="G36"/>
  <c r="X35"/>
  <c r="U35"/>
  <c r="R35"/>
  <c r="O35"/>
  <c r="K35"/>
  <c r="G35"/>
  <c r="W34"/>
  <c r="T34"/>
  <c r="Q34"/>
  <c r="N34"/>
  <c r="L34"/>
  <c r="K34"/>
  <c r="G34"/>
  <c r="Y33"/>
  <c r="V33"/>
  <c r="S33"/>
  <c r="P33"/>
  <c r="K33"/>
  <c r="G33"/>
  <c r="X32"/>
  <c r="U32"/>
  <c r="R32"/>
  <c r="O32"/>
  <c r="K32"/>
  <c r="G32"/>
  <c r="W31"/>
  <c r="T31"/>
  <c r="Q31"/>
  <c r="N31"/>
  <c r="L31"/>
  <c r="K31"/>
  <c r="G31"/>
  <c r="Y30"/>
  <c r="V30"/>
  <c r="S30"/>
  <c r="P30"/>
  <c r="K30"/>
  <c r="G30"/>
  <c r="X29"/>
  <c r="U29"/>
  <c r="R29"/>
  <c r="O29"/>
  <c r="K29"/>
  <c r="G29"/>
  <c r="W28"/>
  <c r="T28"/>
  <c r="Q28"/>
  <c r="N28"/>
  <c r="L28"/>
  <c r="K28"/>
  <c r="G28"/>
  <c r="Y27"/>
  <c r="V27"/>
  <c r="S27"/>
  <c r="P27"/>
  <c r="K27"/>
  <c r="G27"/>
  <c r="X26"/>
  <c r="U26"/>
  <c r="R26"/>
  <c r="O26"/>
  <c r="K26"/>
  <c r="G26"/>
  <c r="W25"/>
  <c r="T25"/>
  <c r="Q25"/>
  <c r="N25"/>
  <c r="L25"/>
  <c r="K25"/>
  <c r="G25"/>
  <c r="Y24"/>
  <c r="V24"/>
  <c r="S24"/>
  <c r="P24"/>
  <c r="K24"/>
  <c r="G24"/>
  <c r="X23"/>
  <c r="U23"/>
  <c r="R23"/>
  <c r="O23"/>
  <c r="K23"/>
  <c r="G23"/>
  <c r="W22"/>
  <c r="T22"/>
  <c r="Q22"/>
  <c r="N22"/>
  <c r="L22"/>
  <c r="K22"/>
  <c r="G22"/>
  <c r="Y21"/>
  <c r="V21"/>
  <c r="S21"/>
  <c r="P21"/>
  <c r="K21"/>
  <c r="G21"/>
  <c r="X20"/>
  <c r="U20"/>
  <c r="R20"/>
  <c r="O20"/>
  <c r="K20"/>
  <c r="G20"/>
  <c r="W19"/>
  <c r="T19"/>
  <c r="Q19"/>
  <c r="N19"/>
  <c r="L19"/>
  <c r="K19"/>
  <c r="G19"/>
  <c r="Y18"/>
  <c r="V18"/>
  <c r="S18"/>
  <c r="P18"/>
  <c r="K18"/>
  <c r="G18"/>
  <c r="X17"/>
  <c r="U17"/>
  <c r="R17"/>
  <c r="O17"/>
  <c r="K17"/>
  <c r="G17"/>
  <c r="W16"/>
  <c r="T16"/>
  <c r="Q16"/>
  <c r="N16"/>
  <c r="L16"/>
  <c r="K16"/>
  <c r="G16"/>
  <c r="Y15"/>
  <c r="V15"/>
  <c r="S15"/>
  <c r="P15"/>
  <c r="K15"/>
  <c r="G15"/>
  <c r="X14"/>
  <c r="U14"/>
  <c r="R14"/>
  <c r="O14"/>
  <c r="K14"/>
  <c r="G14"/>
  <c r="W13"/>
  <c r="T13"/>
  <c r="Q13"/>
  <c r="N13"/>
  <c r="L13"/>
  <c r="K13"/>
  <c r="G13"/>
  <c r="Y12"/>
  <c r="V12"/>
  <c r="S12"/>
  <c r="P12"/>
  <c r="K12"/>
  <c r="G12"/>
  <c r="X11"/>
  <c r="U11"/>
  <c r="R11"/>
  <c r="O11"/>
  <c r="K11"/>
  <c r="G11"/>
  <c r="W10"/>
  <c r="T10"/>
  <c r="Q10"/>
  <c r="N10"/>
  <c r="L10"/>
  <c r="K10"/>
  <c r="G10"/>
  <c r="A10"/>
  <c r="A13" s="1"/>
  <c r="A16" s="1"/>
  <c r="A19" s="1"/>
  <c r="A22" s="1"/>
  <c r="A25" s="1"/>
  <c r="A28" s="1"/>
  <c r="A31" s="1"/>
  <c r="A34" s="1"/>
  <c r="A37" s="1"/>
  <c r="A40" s="1"/>
  <c r="A43" s="1"/>
  <c r="A46" s="1"/>
  <c r="A49" s="1"/>
  <c r="A52" s="1"/>
  <c r="A55" s="1"/>
  <c r="A58" s="1"/>
  <c r="A61" s="1"/>
  <c r="A64" s="1"/>
  <c r="A67" s="1"/>
  <c r="A70" s="1"/>
  <c r="A73" s="1"/>
  <c r="A76" s="1"/>
  <c r="A79" s="1"/>
  <c r="A82" s="1"/>
  <c r="A85" s="1"/>
  <c r="A88" s="1"/>
  <c r="A91" s="1"/>
  <c r="A94" s="1"/>
  <c r="A97" s="1"/>
  <c r="A100" s="1"/>
  <c r="A103" s="1"/>
  <c r="A106" s="1"/>
  <c r="Y9"/>
  <c r="Y111" s="1"/>
  <c r="J111" s="1"/>
  <c r="V9"/>
  <c r="V111" s="1"/>
  <c r="I111" s="1"/>
  <c r="S9"/>
  <c r="S111" s="1"/>
  <c r="F111" s="1"/>
  <c r="P9"/>
  <c r="K9"/>
  <c r="G9"/>
  <c r="X8"/>
  <c r="X110" s="1"/>
  <c r="J110" s="1"/>
  <c r="U8"/>
  <c r="R8"/>
  <c r="R110" s="1"/>
  <c r="F110" s="1"/>
  <c r="O8"/>
  <c r="O110" s="1"/>
  <c r="E110" s="1"/>
  <c r="K8"/>
  <c r="G8"/>
  <c r="W7"/>
  <c r="W109" s="1"/>
  <c r="J109" s="1"/>
  <c r="T7"/>
  <c r="T109" s="1"/>
  <c r="I109" s="1"/>
  <c r="Q7"/>
  <c r="Q109" s="1"/>
  <c r="F109" s="1"/>
  <c r="N7"/>
  <c r="L7"/>
  <c r="K7"/>
  <c r="G7"/>
  <c r="V75" i="22"/>
  <c r="T75"/>
  <c r="W75" s="1"/>
  <c r="Q75"/>
  <c r="O75"/>
  <c r="R75" s="1"/>
  <c r="I75"/>
  <c r="F75"/>
  <c r="V74"/>
  <c r="T74"/>
  <c r="W74" s="1"/>
  <c r="Q74"/>
  <c r="O74"/>
  <c r="R74" s="1"/>
  <c r="L74"/>
  <c r="I74"/>
  <c r="F74"/>
  <c r="C74"/>
  <c r="V73"/>
  <c r="T73"/>
  <c r="W73" s="1"/>
  <c r="R73"/>
  <c r="Q73"/>
  <c r="O73"/>
  <c r="I73"/>
  <c r="F73"/>
  <c r="V72"/>
  <c r="T72"/>
  <c r="W72" s="1"/>
  <c r="R72"/>
  <c r="Q72"/>
  <c r="O72"/>
  <c r="L72"/>
  <c r="I72"/>
  <c r="F72"/>
  <c r="C72"/>
  <c r="W71"/>
  <c r="V71"/>
  <c r="T71"/>
  <c r="R71"/>
  <c r="Q71"/>
  <c r="O71"/>
  <c r="I71"/>
  <c r="F71"/>
  <c r="W70"/>
  <c r="V70"/>
  <c r="T70"/>
  <c r="R70"/>
  <c r="Q70"/>
  <c r="O70"/>
  <c r="L70"/>
  <c r="I70"/>
  <c r="F70"/>
  <c r="C70"/>
  <c r="W69"/>
  <c r="V69"/>
  <c r="T69"/>
  <c r="Q69"/>
  <c r="O69"/>
  <c r="R69" s="1"/>
  <c r="I69"/>
  <c r="F69"/>
  <c r="W68"/>
  <c r="V68"/>
  <c r="T68"/>
  <c r="Q68"/>
  <c r="O68"/>
  <c r="R68" s="1"/>
  <c r="L68"/>
  <c r="I68"/>
  <c r="F68"/>
  <c r="C68"/>
  <c r="V67"/>
  <c r="T67"/>
  <c r="W67" s="1"/>
  <c r="Q67"/>
  <c r="O67"/>
  <c r="R67" s="1"/>
  <c r="I67"/>
  <c r="F67"/>
  <c r="V66"/>
  <c r="T66"/>
  <c r="W66" s="1"/>
  <c r="Q66"/>
  <c r="O66"/>
  <c r="R66" s="1"/>
  <c r="L66"/>
  <c r="I66"/>
  <c r="F66"/>
  <c r="C66"/>
  <c r="V65"/>
  <c r="T65"/>
  <c r="W65" s="1"/>
  <c r="R65"/>
  <c r="Q65"/>
  <c r="O65"/>
  <c r="I65"/>
  <c r="F65"/>
  <c r="V64"/>
  <c r="T64"/>
  <c r="W64" s="1"/>
  <c r="R64"/>
  <c r="Q64"/>
  <c r="O64"/>
  <c r="L64"/>
  <c r="I64"/>
  <c r="F64"/>
  <c r="C64"/>
  <c r="W63"/>
  <c r="V63"/>
  <c r="T63"/>
  <c r="R63"/>
  <c r="Q63"/>
  <c r="O63"/>
  <c r="I63"/>
  <c r="F63"/>
  <c r="W62"/>
  <c r="V62"/>
  <c r="T62"/>
  <c r="R62"/>
  <c r="Q62"/>
  <c r="O62"/>
  <c r="L62"/>
  <c r="I62"/>
  <c r="F62"/>
  <c r="C62"/>
  <c r="W61"/>
  <c r="V61"/>
  <c r="T61"/>
  <c r="Q61"/>
  <c r="O61"/>
  <c r="R61" s="1"/>
  <c r="I61"/>
  <c r="F61"/>
  <c r="W60"/>
  <c r="V60"/>
  <c r="T60"/>
  <c r="Q60"/>
  <c r="O60"/>
  <c r="R60" s="1"/>
  <c r="L60"/>
  <c r="I60"/>
  <c r="F60"/>
  <c r="C60"/>
  <c r="V59"/>
  <c r="T59"/>
  <c r="W59" s="1"/>
  <c r="Q59"/>
  <c r="O59"/>
  <c r="R59" s="1"/>
  <c r="I59"/>
  <c r="F59"/>
  <c r="V58"/>
  <c r="T58"/>
  <c r="W58" s="1"/>
  <c r="Q58"/>
  <c r="O58"/>
  <c r="R58" s="1"/>
  <c r="L58"/>
  <c r="I58"/>
  <c r="F58"/>
  <c r="C58"/>
  <c r="V57"/>
  <c r="T57"/>
  <c r="W57" s="1"/>
  <c r="R57"/>
  <c r="Q57"/>
  <c r="O57"/>
  <c r="I57"/>
  <c r="F57"/>
  <c r="V56"/>
  <c r="T56"/>
  <c r="W56" s="1"/>
  <c r="R56"/>
  <c r="Q56"/>
  <c r="O56"/>
  <c r="L56"/>
  <c r="I56"/>
  <c r="F56"/>
  <c r="C56"/>
  <c r="W55"/>
  <c r="V55"/>
  <c r="T55"/>
  <c r="R55"/>
  <c r="Q55"/>
  <c r="O55"/>
  <c r="I55"/>
  <c r="F55"/>
  <c r="W54"/>
  <c r="V54"/>
  <c r="T54"/>
  <c r="R54"/>
  <c r="Q54"/>
  <c r="O54"/>
  <c r="L54"/>
  <c r="I54"/>
  <c r="F54"/>
  <c r="C54"/>
  <c r="W53"/>
  <c r="V53"/>
  <c r="T53"/>
  <c r="Q53"/>
  <c r="O53"/>
  <c r="R53" s="1"/>
  <c r="I53"/>
  <c r="F53"/>
  <c r="W52"/>
  <c r="V52"/>
  <c r="T52"/>
  <c r="Q52"/>
  <c r="O52"/>
  <c r="R52" s="1"/>
  <c r="L52"/>
  <c r="I52"/>
  <c r="F52"/>
  <c r="C52"/>
  <c r="V51"/>
  <c r="T51"/>
  <c r="W51" s="1"/>
  <c r="Q51"/>
  <c r="O51"/>
  <c r="R51" s="1"/>
  <c r="I51"/>
  <c r="F51"/>
  <c r="V50"/>
  <c r="T50"/>
  <c r="W50" s="1"/>
  <c r="Q50"/>
  <c r="O50"/>
  <c r="R50" s="1"/>
  <c r="L50"/>
  <c r="I50"/>
  <c r="F50"/>
  <c r="C50"/>
  <c r="V49"/>
  <c r="T49"/>
  <c r="W49" s="1"/>
  <c r="R49"/>
  <c r="Q49"/>
  <c r="O49"/>
  <c r="I49"/>
  <c r="F49"/>
  <c r="V48"/>
  <c r="T48"/>
  <c r="W48" s="1"/>
  <c r="R48"/>
  <c r="Q48"/>
  <c r="O48"/>
  <c r="L48"/>
  <c r="I48"/>
  <c r="F48"/>
  <c r="C48"/>
  <c r="W47"/>
  <c r="V47"/>
  <c r="T47"/>
  <c r="R47"/>
  <c r="Q47"/>
  <c r="O47"/>
  <c r="I47"/>
  <c r="F47"/>
  <c r="W46"/>
  <c r="V46"/>
  <c r="T46"/>
  <c r="R46"/>
  <c r="Q46"/>
  <c r="O46"/>
  <c r="L46"/>
  <c r="I46"/>
  <c r="F46"/>
  <c r="C46"/>
  <c r="W45"/>
  <c r="V45"/>
  <c r="T45"/>
  <c r="Q45"/>
  <c r="O45"/>
  <c r="R45" s="1"/>
  <c r="I45"/>
  <c r="F45"/>
  <c r="W44"/>
  <c r="V44"/>
  <c r="T44"/>
  <c r="Q44"/>
  <c r="O44"/>
  <c r="R44" s="1"/>
  <c r="L44"/>
  <c r="I44"/>
  <c r="F44"/>
  <c r="C44"/>
  <c r="V43"/>
  <c r="T43"/>
  <c r="W43" s="1"/>
  <c r="Q43"/>
  <c r="O43"/>
  <c r="R43" s="1"/>
  <c r="I43"/>
  <c r="F43"/>
  <c r="V42"/>
  <c r="T42"/>
  <c r="W42" s="1"/>
  <c r="Q42"/>
  <c r="O42"/>
  <c r="R42" s="1"/>
  <c r="L42"/>
  <c r="I42"/>
  <c r="F42"/>
  <c r="C42"/>
  <c r="V41"/>
  <c r="T41"/>
  <c r="W41" s="1"/>
  <c r="R41"/>
  <c r="Q41"/>
  <c r="O41"/>
  <c r="I41"/>
  <c r="F41"/>
  <c r="V40"/>
  <c r="T40"/>
  <c r="W40" s="1"/>
  <c r="R40"/>
  <c r="Q40"/>
  <c r="O40"/>
  <c r="L40"/>
  <c r="I40"/>
  <c r="F40"/>
  <c r="C40"/>
  <c r="W39"/>
  <c r="V39"/>
  <c r="T39"/>
  <c r="R39"/>
  <c r="Q39"/>
  <c r="O39"/>
  <c r="I39"/>
  <c r="F39"/>
  <c r="W38"/>
  <c r="V38"/>
  <c r="T38"/>
  <c r="R38"/>
  <c r="Q38"/>
  <c r="O38"/>
  <c r="L38"/>
  <c r="I38"/>
  <c r="F38"/>
  <c r="C38"/>
  <c r="W37"/>
  <c r="V37"/>
  <c r="T37"/>
  <c r="Q37"/>
  <c r="O37"/>
  <c r="R37" s="1"/>
  <c r="I37"/>
  <c r="F37"/>
  <c r="W36"/>
  <c r="V36"/>
  <c r="T36"/>
  <c r="Q36"/>
  <c r="O36"/>
  <c r="R36" s="1"/>
  <c r="L36"/>
  <c r="I36"/>
  <c r="F36"/>
  <c r="C36"/>
  <c r="V35"/>
  <c r="T35"/>
  <c r="W35" s="1"/>
  <c r="Q35"/>
  <c r="O35"/>
  <c r="R35" s="1"/>
  <c r="I35"/>
  <c r="F35"/>
  <c r="V34"/>
  <c r="T34"/>
  <c r="W34" s="1"/>
  <c r="Q34"/>
  <c r="O34"/>
  <c r="R34" s="1"/>
  <c r="L34"/>
  <c r="I34"/>
  <c r="F34"/>
  <c r="C34"/>
  <c r="V33"/>
  <c r="T33"/>
  <c r="W33" s="1"/>
  <c r="R33"/>
  <c r="Q33"/>
  <c r="O33"/>
  <c r="I33"/>
  <c r="F33"/>
  <c r="V32"/>
  <c r="T32"/>
  <c r="W32" s="1"/>
  <c r="R32"/>
  <c r="Q32"/>
  <c r="O32"/>
  <c r="L32"/>
  <c r="I32"/>
  <c r="F32"/>
  <c r="C32"/>
  <c r="W31"/>
  <c r="V31"/>
  <c r="T31"/>
  <c r="R31"/>
  <c r="Q31"/>
  <c r="O31"/>
  <c r="I31"/>
  <c r="F31"/>
  <c r="W30"/>
  <c r="V30"/>
  <c r="T30"/>
  <c r="R30"/>
  <c r="Q30"/>
  <c r="O30"/>
  <c r="L30"/>
  <c r="I30"/>
  <c r="F30"/>
  <c r="C30"/>
  <c r="W29"/>
  <c r="V29"/>
  <c r="T29"/>
  <c r="Q29"/>
  <c r="O29"/>
  <c r="R29" s="1"/>
  <c r="I29"/>
  <c r="F29"/>
  <c r="W28"/>
  <c r="V28"/>
  <c r="T28"/>
  <c r="Q28"/>
  <c r="O28"/>
  <c r="R28" s="1"/>
  <c r="L28"/>
  <c r="I28"/>
  <c r="F28"/>
  <c r="C28"/>
  <c r="V27"/>
  <c r="T27"/>
  <c r="W27" s="1"/>
  <c r="Q27"/>
  <c r="O27"/>
  <c r="R27" s="1"/>
  <c r="I27"/>
  <c r="F27"/>
  <c r="V26"/>
  <c r="T26"/>
  <c r="W26" s="1"/>
  <c r="Q26"/>
  <c r="O26"/>
  <c r="R26" s="1"/>
  <c r="L26"/>
  <c r="I26"/>
  <c r="F26"/>
  <c r="C26"/>
  <c r="V25"/>
  <c r="T25"/>
  <c r="W25" s="1"/>
  <c r="R25"/>
  <c r="Q25"/>
  <c r="O25"/>
  <c r="I25"/>
  <c r="F25"/>
  <c r="V24"/>
  <c r="T24"/>
  <c r="W24" s="1"/>
  <c r="R24"/>
  <c r="Q24"/>
  <c r="O24"/>
  <c r="L24"/>
  <c r="I24"/>
  <c r="F24"/>
  <c r="C24"/>
  <c r="W23"/>
  <c r="V23"/>
  <c r="T23"/>
  <c r="R23"/>
  <c r="Q23"/>
  <c r="O23"/>
  <c r="I23"/>
  <c r="F23"/>
  <c r="W22"/>
  <c r="V22"/>
  <c r="T22"/>
  <c r="R22"/>
  <c r="Q22"/>
  <c r="O22"/>
  <c r="L22"/>
  <c r="I22"/>
  <c r="F22"/>
  <c r="C22"/>
  <c r="W21"/>
  <c r="V21"/>
  <c r="T21"/>
  <c r="Q21"/>
  <c r="O21"/>
  <c r="R21" s="1"/>
  <c r="I21"/>
  <c r="F21"/>
  <c r="W20"/>
  <c r="V20"/>
  <c r="T20"/>
  <c r="Q20"/>
  <c r="O20"/>
  <c r="R20" s="1"/>
  <c r="L20"/>
  <c r="I20"/>
  <c r="F20"/>
  <c r="C20"/>
  <c r="V19"/>
  <c r="T19"/>
  <c r="W19" s="1"/>
  <c r="Q19"/>
  <c r="O19"/>
  <c r="R19" s="1"/>
  <c r="I19"/>
  <c r="F19"/>
  <c r="V18"/>
  <c r="T18"/>
  <c r="W18" s="1"/>
  <c r="Q18"/>
  <c r="O18"/>
  <c r="R18" s="1"/>
  <c r="L18"/>
  <c r="I18"/>
  <c r="F18"/>
  <c r="C18"/>
  <c r="V17"/>
  <c r="T17"/>
  <c r="W17" s="1"/>
  <c r="R17"/>
  <c r="Q17"/>
  <c r="O17"/>
  <c r="I17"/>
  <c r="F17"/>
  <c r="V16"/>
  <c r="T16"/>
  <c r="W16" s="1"/>
  <c r="R16"/>
  <c r="Q16"/>
  <c r="O16"/>
  <c r="L16"/>
  <c r="I16"/>
  <c r="F16"/>
  <c r="C16"/>
  <c r="W15"/>
  <c r="V15"/>
  <c r="T15"/>
  <c r="R15"/>
  <c r="Q15"/>
  <c r="O15"/>
  <c r="I15"/>
  <c r="F15"/>
  <c r="W14"/>
  <c r="V14"/>
  <c r="T14"/>
  <c r="R14"/>
  <c r="Q14"/>
  <c r="O14"/>
  <c r="L14"/>
  <c r="I14"/>
  <c r="F14"/>
  <c r="C14"/>
  <c r="W13"/>
  <c r="V13"/>
  <c r="T13"/>
  <c r="Q13"/>
  <c r="O13"/>
  <c r="R13" s="1"/>
  <c r="I13"/>
  <c r="F13"/>
  <c r="W12"/>
  <c r="V12"/>
  <c r="T12"/>
  <c r="Q12"/>
  <c r="O12"/>
  <c r="R12" s="1"/>
  <c r="L12"/>
  <c r="I12"/>
  <c r="F12"/>
  <c r="C12"/>
  <c r="V11"/>
  <c r="T11"/>
  <c r="W11" s="1"/>
  <c r="Q11"/>
  <c r="O11"/>
  <c r="R11" s="1"/>
  <c r="I11"/>
  <c r="F11"/>
  <c r="V10"/>
  <c r="T10"/>
  <c r="W10" s="1"/>
  <c r="Q10"/>
  <c r="O10"/>
  <c r="R10" s="1"/>
  <c r="L10"/>
  <c r="I10"/>
  <c r="F10"/>
  <c r="C10"/>
  <c r="A10"/>
  <c r="A12" s="1"/>
  <c r="A14" s="1"/>
  <c r="A16" s="1"/>
  <c r="A18" s="1"/>
  <c r="A20" s="1"/>
  <c r="A22" s="1"/>
  <c r="A24" s="1"/>
  <c r="A26" s="1"/>
  <c r="A28" s="1"/>
  <c r="A30" s="1"/>
  <c r="A32" s="1"/>
  <c r="A34" s="1"/>
  <c r="A36" s="1"/>
  <c r="A38" s="1"/>
  <c r="A40" s="1"/>
  <c r="A42" s="1"/>
  <c r="A44" s="1"/>
  <c r="A46" s="1"/>
  <c r="A48" s="1"/>
  <c r="A50" s="1"/>
  <c r="A52" s="1"/>
  <c r="A54" s="1"/>
  <c r="A56" s="1"/>
  <c r="A58" s="1"/>
  <c r="A60" s="1"/>
  <c r="A62" s="1"/>
  <c r="A64" s="1"/>
  <c r="A66" s="1"/>
  <c r="A68" s="1"/>
  <c r="A70" s="1"/>
  <c r="A72" s="1"/>
  <c r="A74" s="1"/>
  <c r="V9"/>
  <c r="T9"/>
  <c r="W9" s="1"/>
  <c r="R9"/>
  <c r="Q9"/>
  <c r="O9"/>
  <c r="I9"/>
  <c r="F9"/>
  <c r="V8"/>
  <c r="T8"/>
  <c r="W8" s="1"/>
  <c r="R8"/>
  <c r="Q8"/>
  <c r="O8"/>
  <c r="L8"/>
  <c r="I8"/>
  <c r="F8"/>
  <c r="C8"/>
  <c r="K109" i="23" l="1"/>
  <c r="G110"/>
  <c r="K111"/>
  <c r="K110"/>
  <c r="L109" l="1"/>
  <c r="AO40" i="14" l="1"/>
  <c r="AN40"/>
  <c r="AM40"/>
  <c r="AL40"/>
  <c r="AK40"/>
  <c r="AJ40"/>
  <c r="AI40"/>
  <c r="AH40"/>
  <c r="G67" i="21" l="1"/>
  <c r="S67" s="1"/>
  <c r="S66"/>
  <c r="S62"/>
  <c r="P48"/>
  <c r="P45"/>
  <c r="P44"/>
  <c r="P43"/>
  <c r="Q42" s="1"/>
  <c r="P42"/>
  <c r="O36"/>
  <c r="N36"/>
  <c r="M36"/>
  <c r="L36"/>
  <c r="K36"/>
  <c r="J36"/>
  <c r="I36"/>
  <c r="H36"/>
  <c r="D29"/>
  <c r="D36" s="1"/>
  <c r="P36" s="1"/>
  <c r="G28"/>
  <c r="G31" s="1"/>
  <c r="G33" s="1"/>
  <c r="F28"/>
  <c r="F35" s="1"/>
  <c r="E28"/>
  <c r="E31" s="1"/>
  <c r="X22"/>
  <c r="D21"/>
  <c r="C17"/>
  <c r="J16"/>
  <c r="H16"/>
  <c r="F16"/>
  <c r="D16"/>
  <c r="J15"/>
  <c r="H15"/>
  <c r="F15"/>
  <c r="D15"/>
  <c r="J14"/>
  <c r="H14"/>
  <c r="F14"/>
  <c r="D14"/>
  <c r="X13"/>
  <c r="J13"/>
  <c r="H13"/>
  <c r="F13"/>
  <c r="D13"/>
  <c r="X12"/>
  <c r="X14" s="1"/>
  <c r="J12"/>
  <c r="H12"/>
  <c r="F12"/>
  <c r="D12"/>
  <c r="C10"/>
  <c r="L9"/>
  <c r="J9"/>
  <c r="H9"/>
  <c r="F9"/>
  <c r="D9"/>
  <c r="L8"/>
  <c r="J8"/>
  <c r="H8"/>
  <c r="F8"/>
  <c r="D8"/>
  <c r="L7"/>
  <c r="J7"/>
  <c r="H7"/>
  <c r="F7"/>
  <c r="D7"/>
  <c r="L6"/>
  <c r="J6"/>
  <c r="H6"/>
  <c r="H10" s="1"/>
  <c r="F6"/>
  <c r="D6"/>
  <c r="D32" l="1"/>
  <c r="D34" s="1"/>
  <c r="P34" s="1"/>
  <c r="D10"/>
  <c r="D46" s="1"/>
  <c r="F47" s="1"/>
  <c r="L10"/>
  <c r="H17"/>
  <c r="H22" s="1"/>
  <c r="J10"/>
  <c r="I39" s="1"/>
  <c r="F17"/>
  <c r="D41" s="1"/>
  <c r="F31"/>
  <c r="F33" s="1"/>
  <c r="G35"/>
  <c r="G40" s="1"/>
  <c r="S68"/>
  <c r="Q44"/>
  <c r="M39"/>
  <c r="F10"/>
  <c r="D37" s="1"/>
  <c r="D17"/>
  <c r="J17"/>
  <c r="J41" s="1"/>
  <c r="H39"/>
  <c r="F22"/>
  <c r="L22"/>
  <c r="H63" s="1"/>
  <c r="S63" s="1"/>
  <c r="O41"/>
  <c r="K41"/>
  <c r="F40"/>
  <c r="E33"/>
  <c r="P31"/>
  <c r="K39"/>
  <c r="O39"/>
  <c r="P28"/>
  <c r="P29"/>
  <c r="J39"/>
  <c r="P32"/>
  <c r="E35"/>
  <c r="B23" l="1"/>
  <c r="G55" s="1"/>
  <c r="S55" s="1"/>
  <c r="S61" s="1"/>
  <c r="F38"/>
  <c r="D39"/>
  <c r="X8" s="1"/>
  <c r="L57" s="1"/>
  <c r="S57" s="1"/>
  <c r="G38"/>
  <c r="Q31"/>
  <c r="P35"/>
  <c r="I41"/>
  <c r="N39"/>
  <c r="L41"/>
  <c r="L39"/>
  <c r="X9" s="1"/>
  <c r="N41"/>
  <c r="M41"/>
  <c r="Q28"/>
  <c r="J22"/>
  <c r="H41"/>
  <c r="P41" s="1"/>
  <c r="S65"/>
  <c r="S69" s="1"/>
  <c r="P33"/>
  <c r="Q33" s="1"/>
  <c r="E47"/>
  <c r="E38"/>
  <c r="P38" s="1"/>
  <c r="P39"/>
  <c r="E40"/>
  <c r="P40" s="1"/>
  <c r="G47"/>
  <c r="D47"/>
  <c r="P47" s="1"/>
  <c r="X20" s="1"/>
  <c r="G64" s="1"/>
  <c r="S64" s="1"/>
  <c r="X17" l="1"/>
  <c r="L58"/>
  <c r="S58" s="1"/>
  <c r="Q40"/>
  <c r="Q38"/>
  <c r="X7"/>
  <c r="X10" l="1"/>
  <c r="L56"/>
  <c r="S56" s="1"/>
  <c r="X16"/>
  <c r="X18" s="1"/>
  <c r="K58" i="19" l="1"/>
  <c r="J58"/>
  <c r="K57"/>
  <c r="J57"/>
  <c r="K56"/>
  <c r="J56"/>
  <c r="K55"/>
  <c r="J55"/>
  <c r="K54"/>
  <c r="J54"/>
  <c r="K53"/>
  <c r="K59" s="1"/>
  <c r="J53"/>
  <c r="J59" s="1"/>
  <c r="K50"/>
  <c r="J50"/>
  <c r="K49"/>
  <c r="J49"/>
  <c r="K48"/>
  <c r="J48"/>
  <c r="K47"/>
  <c r="J47"/>
  <c r="K46"/>
  <c r="J46"/>
  <c r="K45"/>
  <c r="J45"/>
  <c r="K44"/>
  <c r="J44"/>
  <c r="K43"/>
  <c r="J43"/>
  <c r="K42"/>
  <c r="J42"/>
  <c r="K41"/>
  <c r="K51" s="1"/>
  <c r="J41"/>
  <c r="J51" s="1"/>
  <c r="K38"/>
  <c r="J38"/>
  <c r="K37"/>
  <c r="J37"/>
  <c r="K36"/>
  <c r="J36"/>
  <c r="K35"/>
  <c r="J35"/>
  <c r="K34"/>
  <c r="J34"/>
  <c r="K33"/>
  <c r="J33"/>
  <c r="K32"/>
  <c r="J32"/>
  <c r="K31"/>
  <c r="J31"/>
  <c r="K30"/>
  <c r="J30"/>
  <c r="K29"/>
  <c r="J29"/>
  <c r="K28"/>
  <c r="J28"/>
  <c r="K27"/>
  <c r="J27"/>
  <c r="K26"/>
  <c r="J26"/>
  <c r="K25"/>
  <c r="J25"/>
  <c r="K24"/>
  <c r="J24"/>
  <c r="K23"/>
  <c r="J23"/>
  <c r="K22"/>
  <c r="J22"/>
  <c r="K21"/>
  <c r="J21"/>
  <c r="K20"/>
  <c r="J20"/>
  <c r="K19"/>
  <c r="J19"/>
  <c r="K18"/>
  <c r="J18"/>
  <c r="K17"/>
  <c r="J17"/>
  <c r="K16"/>
  <c r="J16"/>
  <c r="K15"/>
  <c r="J15"/>
  <c r="K14"/>
  <c r="J14"/>
  <c r="K13"/>
  <c r="J13"/>
  <c r="K12"/>
  <c r="J12"/>
  <c r="K11"/>
  <c r="J11"/>
  <c r="K10"/>
  <c r="J10"/>
  <c r="K9"/>
  <c r="K39" s="1"/>
  <c r="K61" s="1"/>
  <c r="J9"/>
  <c r="J39" s="1"/>
  <c r="J61" s="1"/>
  <c r="AP40" i="14"/>
  <c r="AQ40"/>
  <c r="AR40"/>
</calcChain>
</file>

<file path=xl/sharedStrings.xml><?xml version="1.0" encoding="utf-8"?>
<sst xmlns="http://schemas.openxmlformats.org/spreadsheetml/2006/main" count="877" uniqueCount="401">
  <si>
    <t>●損益計画書</t>
    <rPh sb="1" eb="3">
      <t>ソンエキ</t>
    </rPh>
    <rPh sb="3" eb="6">
      <t>ケイカクショ</t>
    </rPh>
    <phoneticPr fontId="4"/>
  </si>
  <si>
    <t>■損益計画書</t>
    <rPh sb="1" eb="3">
      <t>ソンエキ</t>
    </rPh>
    <rPh sb="3" eb="6">
      <t>ケイカクショ</t>
    </rPh>
    <phoneticPr fontId="4"/>
  </si>
  <si>
    <t>１年目</t>
    <rPh sb="1" eb="3">
      <t>ネンメ</t>
    </rPh>
    <phoneticPr fontId="4"/>
  </si>
  <si>
    <t>２年目</t>
    <rPh sb="1" eb="3">
      <t>ネンメ</t>
    </rPh>
    <phoneticPr fontId="4"/>
  </si>
  <si>
    <t>３年目</t>
    <rPh sb="1" eb="3">
      <t>ネンメ</t>
    </rPh>
    <phoneticPr fontId="4"/>
  </si>
  <si>
    <t>４年目</t>
    <rPh sb="1" eb="3">
      <t>ネンメ</t>
    </rPh>
    <phoneticPr fontId="4"/>
  </si>
  <si>
    <t>５年目</t>
    <rPh sb="1" eb="3">
      <t>ネンメ</t>
    </rPh>
    <phoneticPr fontId="4"/>
  </si>
  <si>
    <t>６年目</t>
    <rPh sb="1" eb="3">
      <t>ネンメ</t>
    </rPh>
    <phoneticPr fontId="4"/>
  </si>
  <si>
    <t>７年目</t>
    <rPh sb="1" eb="3">
      <t>ネンメ</t>
    </rPh>
    <phoneticPr fontId="4"/>
  </si>
  <si>
    <t>８年目</t>
    <rPh sb="1" eb="3">
      <t>ネンメ</t>
    </rPh>
    <phoneticPr fontId="4"/>
  </si>
  <si>
    <t>９年目</t>
    <rPh sb="1" eb="3">
      <t>ネンメ</t>
    </rPh>
    <phoneticPr fontId="4"/>
  </si>
  <si>
    <t>１０年目</t>
    <rPh sb="2" eb="4">
      <t>ネンメ</t>
    </rPh>
    <phoneticPr fontId="4"/>
  </si>
  <si>
    <t>１１年目</t>
    <rPh sb="2" eb="4">
      <t>ネンメ</t>
    </rPh>
    <phoneticPr fontId="4"/>
  </si>
  <si>
    <t>１２年目</t>
    <rPh sb="2" eb="4">
      <t>ネンメ</t>
    </rPh>
    <phoneticPr fontId="4"/>
  </si>
  <si>
    <t>１３年目</t>
    <rPh sb="2" eb="4">
      <t>ネンメ</t>
    </rPh>
    <phoneticPr fontId="4"/>
  </si>
  <si>
    <t>（単位：円）</t>
    <rPh sb="1" eb="3">
      <t>タンイ</t>
    </rPh>
    <rPh sb="4" eb="5">
      <t>エン</t>
    </rPh>
    <phoneticPr fontId="4"/>
  </si>
  <si>
    <t>平成（年度）</t>
    <rPh sb="0" eb="2">
      <t>ヘイセイ</t>
    </rPh>
    <rPh sb="3" eb="5">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</si>
  <si>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</si>
  <si>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</si>
  <si>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</si>
  <si>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</si>
  <si>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</si>
  <si>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平成31年度</t>
    <rPh sb="0" eb="2">
      <t>ヘイセイ</t>
    </rPh>
    <rPh sb="4" eb="6">
      <t>ネンド</t>
    </rPh>
    <phoneticPr fontId="4"/>
  </si>
  <si>
    <t>平成32年度</t>
    <rPh sb="0" eb="2">
      <t>ヘイセイ</t>
    </rPh>
    <rPh sb="4" eb="6">
      <t>ネンド</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</si>
  <si>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</si>
  <si>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</si>
  <si>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</si>
  <si>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</si>
  <si>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</si>
  <si>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rPh sb="0" eb="2">
      <t>ヘイセイ</t>
    </rPh>
    <rPh sb="4" eb="6">
      <t>ネンド</t>
    </rPh>
    <phoneticPr fontId="4"/>
  </si>
  <si>
    <t>合計</t>
    <rPh sb="0" eb="2">
      <t>ゴウケイ</t>
    </rPh>
    <phoneticPr fontId="4"/>
  </si>
  <si>
    <t>収入計</t>
    <rPh sb="0" eb="2">
      <t>シュウニュウ</t>
    </rPh>
    <rPh sb="2" eb="3">
      <t>ケイ</t>
    </rPh>
    <phoneticPr fontId="4"/>
  </si>
  <si>
    <t>サービス対価</t>
    <rPh sb="4" eb="6">
      <t>タイカ</t>
    </rPh>
    <phoneticPr fontId="4"/>
  </si>
  <si>
    <t>　うち、設計・施工等のサービス対価一括支払分</t>
    <rPh sb="4" eb="6">
      <t>セッケイ</t>
    </rPh>
    <rPh sb="7" eb="9">
      <t>セコウ</t>
    </rPh>
    <rPh sb="9" eb="10">
      <t>トウ</t>
    </rPh>
    <rPh sb="15" eb="17">
      <t>タイカ</t>
    </rPh>
    <rPh sb="17" eb="19">
      <t>イッカツ</t>
    </rPh>
    <rPh sb="19" eb="21">
      <t>シハラ</t>
    </rPh>
    <rPh sb="21" eb="22">
      <t>ブン</t>
    </rPh>
    <phoneticPr fontId="4"/>
  </si>
  <si>
    <t>　うち、設計・施工等のサービス対価割賦払分</t>
    <rPh sb="4" eb="6">
      <t>セッケイ</t>
    </rPh>
    <rPh sb="7" eb="9">
      <t>セコウ</t>
    </rPh>
    <rPh sb="9" eb="10">
      <t>トウ</t>
    </rPh>
    <rPh sb="15" eb="17">
      <t>タイカ</t>
    </rPh>
    <rPh sb="17" eb="19">
      <t>カップ</t>
    </rPh>
    <rPh sb="19" eb="20">
      <t>バラ</t>
    </rPh>
    <rPh sb="20" eb="21">
      <t>ブン</t>
    </rPh>
    <phoneticPr fontId="4"/>
  </si>
  <si>
    <t>　　（上記中の割賦金利）</t>
    <rPh sb="3" eb="5">
      <t>ジョウキ</t>
    </rPh>
    <rPh sb="5" eb="6">
      <t>チュウ</t>
    </rPh>
    <rPh sb="7" eb="9">
      <t>カップ</t>
    </rPh>
    <rPh sb="9" eb="11">
      <t>キンリ</t>
    </rPh>
    <phoneticPr fontId="4"/>
  </si>
  <si>
    <t>　うち、維持管理のサービス対価</t>
    <rPh sb="4" eb="6">
      <t>イジ</t>
    </rPh>
    <rPh sb="6" eb="8">
      <t>カンリ</t>
    </rPh>
    <rPh sb="13" eb="15">
      <t>タイカ</t>
    </rPh>
    <phoneticPr fontId="4"/>
  </si>
  <si>
    <t>その他</t>
    <rPh sb="2" eb="3">
      <t>タ</t>
    </rPh>
    <phoneticPr fontId="4"/>
  </si>
  <si>
    <t>支出計</t>
    <rPh sb="0" eb="2">
      <t>シシュツ</t>
    </rPh>
    <rPh sb="2" eb="3">
      <t>ケイ</t>
    </rPh>
    <phoneticPr fontId="4"/>
  </si>
  <si>
    <t>業務経費（原価）</t>
    <rPh sb="0" eb="2">
      <t>ギョウム</t>
    </rPh>
    <rPh sb="2" eb="4">
      <t>ケイヒ</t>
    </rPh>
    <rPh sb="5" eb="7">
      <t>ゲンカ</t>
    </rPh>
    <phoneticPr fontId="4"/>
  </si>
  <si>
    <t>公租公課</t>
    <rPh sb="0" eb="2">
      <t>コウソ</t>
    </rPh>
    <rPh sb="2" eb="4">
      <t>コウカ</t>
    </rPh>
    <phoneticPr fontId="4"/>
  </si>
  <si>
    <t>支払利息</t>
    <rPh sb="0" eb="2">
      <t>シハライ</t>
    </rPh>
    <rPh sb="2" eb="4">
      <t>リソク</t>
    </rPh>
    <phoneticPr fontId="4"/>
  </si>
  <si>
    <t>その他</t>
    <rPh sb="0" eb="3">
      <t>ソノタ</t>
    </rPh>
    <phoneticPr fontId="4"/>
  </si>
  <si>
    <t>税引前当期損益</t>
    <rPh sb="0" eb="1">
      <t>ゼイ</t>
    </rPh>
    <rPh sb="1" eb="2">
      <t>ヒ</t>
    </rPh>
    <rPh sb="2" eb="3">
      <t>マエ</t>
    </rPh>
    <rPh sb="3" eb="5">
      <t>トウキ</t>
    </rPh>
    <rPh sb="5" eb="7">
      <t>ソンエキ</t>
    </rPh>
    <phoneticPr fontId="4"/>
  </si>
  <si>
    <t>法人税等</t>
    <rPh sb="0" eb="3">
      <t>ホウジンゼイ</t>
    </rPh>
    <rPh sb="3" eb="4">
      <t>トウ</t>
    </rPh>
    <phoneticPr fontId="4"/>
  </si>
  <si>
    <t>税引後当期損益</t>
    <rPh sb="0" eb="1">
      <t>ゼイ</t>
    </rPh>
    <rPh sb="1" eb="2">
      <t>ヒ</t>
    </rPh>
    <rPh sb="2" eb="3">
      <t>ゴ</t>
    </rPh>
    <rPh sb="3" eb="5">
      <t>トウキ</t>
    </rPh>
    <rPh sb="5" eb="7">
      <t>ソンエキ</t>
    </rPh>
    <phoneticPr fontId="4"/>
  </si>
  <si>
    <t>■キャッシュフロー計算書</t>
    <rPh sb="9" eb="12">
      <t>ケイサンショ</t>
    </rPh>
    <phoneticPr fontId="4"/>
  </si>
  <si>
    <t>科目</t>
    <rPh sb="0" eb="2">
      <t>カモク</t>
    </rPh>
    <phoneticPr fontId="4"/>
  </si>
  <si>
    <t>キャッシュインフロー計</t>
    <rPh sb="10" eb="11">
      <t>ケイ</t>
    </rPh>
    <phoneticPr fontId="4"/>
  </si>
  <si>
    <t>税引後利益</t>
    <rPh sb="0" eb="2">
      <t>ゼイビキ</t>
    </rPh>
    <rPh sb="2" eb="3">
      <t>ゴ</t>
    </rPh>
    <rPh sb="3" eb="5">
      <t>リエキ</t>
    </rPh>
    <phoneticPr fontId="4"/>
  </si>
  <si>
    <t>資本金</t>
    <rPh sb="0" eb="3">
      <t>シホンキン</t>
    </rPh>
    <phoneticPr fontId="4"/>
  </si>
  <si>
    <t>借入金</t>
    <rPh sb="0" eb="2">
      <t>カリイレ</t>
    </rPh>
    <rPh sb="2" eb="3">
      <t>キン</t>
    </rPh>
    <phoneticPr fontId="4"/>
  </si>
  <si>
    <t>キャッシュアウトフロー計</t>
    <rPh sb="11" eb="12">
      <t>ケイ</t>
    </rPh>
    <phoneticPr fontId="4"/>
  </si>
  <si>
    <t>初期費用</t>
    <rPh sb="0" eb="2">
      <t>ショキ</t>
    </rPh>
    <rPh sb="2" eb="4">
      <t>ヒヨウ</t>
    </rPh>
    <phoneticPr fontId="4"/>
  </si>
  <si>
    <t>設備投資費用</t>
    <rPh sb="0" eb="2">
      <t>セツビ</t>
    </rPh>
    <rPh sb="2" eb="4">
      <t>トウシ</t>
    </rPh>
    <rPh sb="4" eb="6">
      <t>ヒヨウ</t>
    </rPh>
    <phoneticPr fontId="4"/>
  </si>
  <si>
    <t>元本</t>
    <rPh sb="0" eb="2">
      <t>ガンポン</t>
    </rPh>
    <phoneticPr fontId="4"/>
  </si>
  <si>
    <t>配当</t>
    <rPh sb="0" eb="2">
      <t>ハイトウ</t>
    </rPh>
    <phoneticPr fontId="4"/>
  </si>
  <si>
    <t>未処分金累計</t>
    <rPh sb="4" eb="6">
      <t>ルイケイ</t>
    </rPh>
    <phoneticPr fontId="4"/>
  </si>
  <si>
    <t>■経営指標</t>
    <rPh sb="1" eb="3">
      <t>ケイエイ</t>
    </rPh>
    <rPh sb="3" eb="5">
      <t>シヒョウ</t>
    </rPh>
    <phoneticPr fontId="4"/>
  </si>
  <si>
    <t>DSCR　各期</t>
    <rPh sb="5" eb="7">
      <t>カクキ</t>
    </rPh>
    <phoneticPr fontId="4"/>
  </si>
  <si>
    <t>DSCR　事業期間平均</t>
    <rPh sb="5" eb="7">
      <t>ジギョウ</t>
    </rPh>
    <rPh sb="7" eb="9">
      <t>キカン</t>
    </rPh>
    <rPh sb="9" eb="11">
      <t>ヘイキン</t>
    </rPh>
    <phoneticPr fontId="4"/>
  </si>
  <si>
    <t>(様式１－１）</t>
    <rPh sb="1" eb="3">
      <t>ヨウシキ</t>
    </rPh>
    <phoneticPr fontId="1"/>
  </si>
  <si>
    <t>会社名</t>
  </si>
  <si>
    <t>所属・役職</t>
  </si>
  <si>
    <t>担当者氏名</t>
  </si>
  <si>
    <t>電話番号</t>
  </si>
  <si>
    <t>メールアドレス</t>
  </si>
  <si>
    <t>項目</t>
  </si>
  <si>
    <t>資料名</t>
    <phoneticPr fontId="4"/>
  </si>
  <si>
    <t>ページ</t>
  </si>
  <si>
    <t>内容</t>
    <rPh sb="0" eb="2">
      <t>ナイヨウ</t>
    </rPh>
    <phoneticPr fontId="4"/>
  </si>
  <si>
    <t>ネットキャッシュフロー</t>
    <phoneticPr fontId="4"/>
  </si>
  <si>
    <t>未処分金（内部留保金）</t>
    <phoneticPr fontId="4"/>
  </si>
  <si>
    <t>PIRR</t>
    <phoneticPr fontId="4"/>
  </si>
  <si>
    <t>EIRR</t>
    <phoneticPr fontId="4"/>
  </si>
  <si>
    <t>平成39年度</t>
    <rPh sb="0" eb="2">
      <t>ヘイセイ</t>
    </rPh>
    <rPh sb="4" eb="6">
      <t>ネンド</t>
    </rPh>
    <phoneticPr fontId="4"/>
  </si>
  <si>
    <t>平成40年度</t>
    <rPh sb="0" eb="2">
      <t>ヘイセイ</t>
    </rPh>
    <rPh sb="4" eb="6">
      <t>ネンド</t>
    </rPh>
    <phoneticPr fontId="4"/>
  </si>
  <si>
    <t>維持管理のサービス対価</t>
    <rPh sb="0" eb="2">
      <t>イジ</t>
    </rPh>
    <rPh sb="2" eb="4">
      <t>カンリ</t>
    </rPh>
    <rPh sb="9" eb="11">
      <t>タイカ</t>
    </rPh>
    <phoneticPr fontId="4"/>
  </si>
  <si>
    <t>設計・施工等のサービス対価</t>
    <rPh sb="0" eb="2">
      <t>セッケイ</t>
    </rPh>
    <rPh sb="3" eb="5">
      <t>セコウ</t>
    </rPh>
    <rPh sb="5" eb="6">
      <t>トウ</t>
    </rPh>
    <rPh sb="11" eb="13">
      <t>タイカ</t>
    </rPh>
    <phoneticPr fontId="4"/>
  </si>
  <si>
    <t>（様式５－１０）</t>
    <rPh sb="1" eb="3">
      <t>ヨウシキ</t>
    </rPh>
    <phoneticPr fontId="4"/>
  </si>
  <si>
    <t>最大
電流値(A)
④</t>
    <rPh sb="0" eb="2">
      <t>サイダイ</t>
    </rPh>
    <rPh sb="3" eb="5">
      <t>デンリュウ</t>
    </rPh>
    <rPh sb="5" eb="6">
      <t>チ</t>
    </rPh>
    <phoneticPr fontId="4"/>
  </si>
  <si>
    <t>空調最大
電流値(A)</t>
    <rPh sb="0" eb="2">
      <t>クウチョウ</t>
    </rPh>
    <rPh sb="2" eb="4">
      <t>サイダイ</t>
    </rPh>
    <rPh sb="5" eb="7">
      <t>デンリュウ</t>
    </rPh>
    <rPh sb="7" eb="8">
      <t>チ</t>
    </rPh>
    <phoneticPr fontId="4"/>
  </si>
  <si>
    <t>定格
電流値(A)
③</t>
    <rPh sb="0" eb="2">
      <t>テイカク</t>
    </rPh>
    <rPh sb="3" eb="5">
      <t>デンリュウ</t>
    </rPh>
    <rPh sb="5" eb="6">
      <t>チ</t>
    </rPh>
    <phoneticPr fontId="4"/>
  </si>
  <si>
    <t>容量
(kVA)</t>
    <rPh sb="0" eb="2">
      <t>ヨウリョウ</t>
    </rPh>
    <phoneticPr fontId="4"/>
  </si>
  <si>
    <t>最大
電流値(A)
②</t>
    <rPh sb="0" eb="2">
      <t>サイダイ</t>
    </rPh>
    <rPh sb="3" eb="5">
      <t>デンリュウ</t>
    </rPh>
    <rPh sb="5" eb="6">
      <t>チ</t>
    </rPh>
    <phoneticPr fontId="4"/>
  </si>
  <si>
    <t>定格
電流値(A)
①</t>
    <rPh sb="0" eb="2">
      <t>テイカク</t>
    </rPh>
    <rPh sb="3" eb="5">
      <t>デンリュウ</t>
    </rPh>
    <rPh sb="5" eb="6">
      <t>チ</t>
    </rPh>
    <phoneticPr fontId="4"/>
  </si>
  <si>
    <t>(kW)</t>
    <phoneticPr fontId="4"/>
  </si>
  <si>
    <t>(kVA)</t>
    <phoneticPr fontId="4"/>
  </si>
  <si>
    <t>最大
電流値(A)</t>
    <rPh sb="0" eb="2">
      <t>サイダイ</t>
    </rPh>
    <rPh sb="3" eb="5">
      <t>デンリュウ</t>
    </rPh>
    <rPh sb="5" eb="6">
      <t>チ</t>
    </rPh>
    <phoneticPr fontId="4"/>
  </si>
  <si>
    <t>定格
電流値(A)</t>
    <rPh sb="0" eb="2">
      <t>テイカク</t>
    </rPh>
    <rPh sb="3" eb="5">
      <t>デンリュウ</t>
    </rPh>
    <rPh sb="5" eb="6">
      <t>チ</t>
    </rPh>
    <phoneticPr fontId="4"/>
  </si>
  <si>
    <t>三相</t>
    <rPh sb="0" eb="2">
      <t>サンソウ</t>
    </rPh>
    <phoneticPr fontId="4"/>
  </si>
  <si>
    <t>単相</t>
    <rPh sb="0" eb="1">
      <t>タン</t>
    </rPh>
    <rPh sb="1" eb="2">
      <t>ソウ</t>
    </rPh>
    <phoneticPr fontId="4"/>
  </si>
  <si>
    <t>変圧器</t>
    <rPh sb="0" eb="3">
      <t>ヘンアツキ</t>
    </rPh>
    <phoneticPr fontId="4"/>
  </si>
  <si>
    <t>契約
電力</t>
    <rPh sb="0" eb="2">
      <t>ケイヤク</t>
    </rPh>
    <rPh sb="3" eb="5">
      <t>デンリョク</t>
    </rPh>
    <phoneticPr fontId="4"/>
  </si>
  <si>
    <t>受電
容量</t>
    <rPh sb="0" eb="2">
      <t>ジュデン</t>
    </rPh>
    <rPh sb="3" eb="5">
      <t>ヨウリョウ</t>
    </rPh>
    <phoneticPr fontId="4"/>
  </si>
  <si>
    <t>変圧器
改修の
有無</t>
    <rPh sb="0" eb="3">
      <t>ヘンアツキ</t>
    </rPh>
    <rPh sb="4" eb="6">
      <t>カイシュウ</t>
    </rPh>
    <rPh sb="8" eb="10">
      <t>ウム</t>
    </rPh>
    <phoneticPr fontId="4"/>
  </si>
  <si>
    <t>計画</t>
    <rPh sb="0" eb="2">
      <t>ケイカク</t>
    </rPh>
    <phoneticPr fontId="4"/>
  </si>
  <si>
    <t>学校名</t>
    <rPh sb="0" eb="2">
      <t>ガッコウ</t>
    </rPh>
    <rPh sb="2" eb="3">
      <t>メイ</t>
    </rPh>
    <phoneticPr fontId="4"/>
  </si>
  <si>
    <t>●受電容量計画表</t>
    <rPh sb="1" eb="3">
      <t>ジュデン</t>
    </rPh>
    <rPh sb="3" eb="5">
      <t>ヨウリョウ</t>
    </rPh>
    <rPh sb="5" eb="7">
      <t>ケイカク</t>
    </rPh>
    <rPh sb="7" eb="8">
      <t>ヒョウ</t>
    </rPh>
    <phoneticPr fontId="4"/>
  </si>
  <si>
    <t>(様式８－２）</t>
    <rPh sb="1" eb="3">
      <t>ヨウシキ</t>
    </rPh>
    <phoneticPr fontId="4"/>
  </si>
  <si>
    <t>(様式８－３）</t>
    <rPh sb="1" eb="3">
      <t>ヨウシキ</t>
    </rPh>
    <phoneticPr fontId="4"/>
  </si>
  <si>
    <r>
      <t>●エネルギー</t>
    </r>
    <r>
      <rPr>
        <sz val="12"/>
        <rFont val="ＭＳ Ｐゴシック"/>
        <family val="3"/>
        <charset val="128"/>
      </rPr>
      <t>量総括表</t>
    </r>
    <rPh sb="6" eb="7">
      <t>リョウ</t>
    </rPh>
    <rPh sb="7" eb="9">
      <t>ソウカツ</t>
    </rPh>
    <rPh sb="9" eb="10">
      <t>オモテ</t>
    </rPh>
    <phoneticPr fontId="4"/>
  </si>
  <si>
    <t>種別</t>
    <rPh sb="0" eb="2">
      <t>シュベツ</t>
    </rPh>
    <phoneticPr fontId="4"/>
  </si>
  <si>
    <t>消費量</t>
    <rPh sb="0" eb="2">
      <t>ショウヒ</t>
    </rPh>
    <rPh sb="2" eb="3">
      <t>リョウ</t>
    </rPh>
    <phoneticPr fontId="4"/>
  </si>
  <si>
    <t>料金</t>
    <rPh sb="0" eb="2">
      <t>リョウキン</t>
    </rPh>
    <phoneticPr fontId="4"/>
  </si>
  <si>
    <t>単位</t>
    <rPh sb="0" eb="2">
      <t>タンイ</t>
    </rPh>
    <phoneticPr fontId="4"/>
  </si>
  <si>
    <t>初年度</t>
    <rPh sb="0" eb="3">
      <t>ショネンド</t>
    </rPh>
    <phoneticPr fontId="4"/>
  </si>
  <si>
    <t>計</t>
    <rPh sb="0" eb="1">
      <t>ケイ</t>
    </rPh>
    <phoneticPr fontId="4"/>
  </si>
  <si>
    <t>電力</t>
    <rPh sb="0" eb="2">
      <t>デンリョク</t>
    </rPh>
    <phoneticPr fontId="4"/>
  </si>
  <si>
    <t>(kWh/年)</t>
    <rPh sb="5" eb="6">
      <t>ネン</t>
    </rPh>
    <phoneticPr fontId="4"/>
  </si>
  <si>
    <t>(千円/年)</t>
    <rPh sb="1" eb="3">
      <t>センエン</t>
    </rPh>
    <rPh sb="4" eb="5">
      <t>ネン</t>
    </rPh>
    <phoneticPr fontId="4"/>
  </si>
  <si>
    <r>
      <t>(m</t>
    </r>
    <r>
      <rPr>
        <vertAlign val="superscript"/>
        <sz val="11"/>
        <rFont val="ＭＳ Ｐゴシック"/>
        <family val="3"/>
        <charset val="128"/>
      </rPr>
      <t>3</t>
    </r>
    <r>
      <rPr>
        <sz val="11"/>
        <rFont val="ＭＳ Ｐゴシック"/>
        <family val="3"/>
        <charset val="128"/>
      </rPr>
      <t>/年)</t>
    </r>
    <rPh sb="4" eb="5">
      <t>ネン</t>
    </rPh>
    <phoneticPr fontId="4"/>
  </si>
  <si>
    <t>（基準年）</t>
    <rPh sb="1" eb="3">
      <t>キジュン</t>
    </rPh>
    <rPh sb="3" eb="4">
      <t>ネン</t>
    </rPh>
    <phoneticPr fontId="4"/>
  </si>
  <si>
    <t>学校名</t>
    <rPh sb="0" eb="3">
      <t>ガッコウメイ</t>
    </rPh>
    <phoneticPr fontId="4"/>
  </si>
  <si>
    <t>機器性能</t>
    <rPh sb="0" eb="2">
      <t>キキ</t>
    </rPh>
    <rPh sb="2" eb="4">
      <t>セイノウ</t>
    </rPh>
    <phoneticPr fontId="4"/>
  </si>
  <si>
    <t>備考</t>
    <rPh sb="0" eb="2">
      <t>ビコウ</t>
    </rPh>
    <phoneticPr fontId="4"/>
  </si>
  <si>
    <t>台数</t>
    <rPh sb="0" eb="2">
      <t>ダイスウ</t>
    </rPh>
    <phoneticPr fontId="4"/>
  </si>
  <si>
    <t>冷房</t>
    <rPh sb="0" eb="2">
      <t>レイボウ</t>
    </rPh>
    <phoneticPr fontId="4"/>
  </si>
  <si>
    <t>（台）</t>
    <rPh sb="1" eb="2">
      <t>ダイ</t>
    </rPh>
    <phoneticPr fontId="4"/>
  </si>
  <si>
    <t>室外機</t>
    <rPh sb="0" eb="3">
      <t>シツガイキ</t>
    </rPh>
    <phoneticPr fontId="4"/>
  </si>
  <si>
    <t>室外機計</t>
    <rPh sb="0" eb="3">
      <t>シツガイキ</t>
    </rPh>
    <rPh sb="3" eb="4">
      <t>ケイ</t>
    </rPh>
    <phoneticPr fontId="4"/>
  </si>
  <si>
    <t>室内機</t>
    <rPh sb="0" eb="3">
      <t>シツナイキ</t>
    </rPh>
    <phoneticPr fontId="4"/>
  </si>
  <si>
    <t>室内機計</t>
    <rPh sb="0" eb="3">
      <t>シツナイキ</t>
    </rPh>
    <rPh sb="3" eb="4">
      <t>ケイ</t>
    </rPh>
    <phoneticPr fontId="4"/>
  </si>
  <si>
    <t>最大電力</t>
    <rPh sb="0" eb="2">
      <t>サイダイ</t>
    </rPh>
    <rPh sb="2" eb="4">
      <t>デンリョク</t>
    </rPh>
    <phoneticPr fontId="4"/>
  </si>
  <si>
    <t>■月別エネルギー消費量の算定</t>
    <rPh sb="1" eb="3">
      <t>ツキベツ</t>
    </rPh>
    <rPh sb="8" eb="11">
      <t>ショウヒリョウ</t>
    </rPh>
    <rPh sb="12" eb="14">
      <t>サンテイ</t>
    </rPh>
    <phoneticPr fontId="4"/>
  </si>
  <si>
    <t>夏季</t>
    <rPh sb="0" eb="2">
      <t>カキ</t>
    </rPh>
    <phoneticPr fontId="4"/>
  </si>
  <si>
    <t>非空調季</t>
    <rPh sb="0" eb="1">
      <t>ヒ</t>
    </rPh>
    <rPh sb="1" eb="4">
      <t>クウチョウキ</t>
    </rPh>
    <phoneticPr fontId="4"/>
  </si>
  <si>
    <t>6月</t>
    <rPh sb="1" eb="2">
      <t>ガツ</t>
    </rPh>
    <phoneticPr fontId="4"/>
  </si>
  <si>
    <t>7月</t>
    <rPh sb="1" eb="2">
      <t>ガツ</t>
    </rPh>
    <phoneticPr fontId="4"/>
  </si>
  <si>
    <t>8月</t>
  </si>
  <si>
    <t>9月</t>
  </si>
  <si>
    <t>12月</t>
    <rPh sb="2" eb="3">
      <t>ガツ</t>
    </rPh>
    <phoneticPr fontId="4"/>
  </si>
  <si>
    <t>1月</t>
    <rPh sb="1" eb="2">
      <t>ガツ</t>
    </rPh>
    <phoneticPr fontId="4"/>
  </si>
  <si>
    <t>2月</t>
    <rPh sb="1" eb="2">
      <t>ガツ</t>
    </rPh>
    <phoneticPr fontId="4"/>
  </si>
  <si>
    <t>3月</t>
    <rPh sb="1" eb="2">
      <t>ガツ</t>
    </rPh>
    <phoneticPr fontId="4"/>
  </si>
  <si>
    <t>4月</t>
    <rPh sb="1" eb="2">
      <t>ガツ</t>
    </rPh>
    <phoneticPr fontId="4"/>
  </si>
  <si>
    <t>5月</t>
    <rPh sb="1" eb="2">
      <t>ガツ</t>
    </rPh>
    <phoneticPr fontId="4"/>
  </si>
  <si>
    <t>10月</t>
    <rPh sb="2" eb="3">
      <t>ガツ</t>
    </rPh>
    <phoneticPr fontId="4"/>
  </si>
  <si>
    <t>11月</t>
    <rPh sb="2" eb="3">
      <t>ガツ</t>
    </rPh>
    <phoneticPr fontId="4"/>
  </si>
  <si>
    <t>7～9月</t>
    <rPh sb="3" eb="4">
      <t>ガツ</t>
    </rPh>
    <phoneticPr fontId="4"/>
  </si>
  <si>
    <t>その他季</t>
    <rPh sb="2" eb="3">
      <t>ホカ</t>
    </rPh>
    <rPh sb="3" eb="4">
      <t>キ</t>
    </rPh>
    <phoneticPr fontId="4"/>
  </si>
  <si>
    <t>月別負荷率(％)</t>
    <rPh sb="0" eb="2">
      <t>ツキベツ</t>
    </rPh>
    <rPh sb="2" eb="4">
      <t>フカ</t>
    </rPh>
    <rPh sb="4" eb="5">
      <t>リツ</t>
    </rPh>
    <phoneticPr fontId="4"/>
  </si>
  <si>
    <t>■電力消費量総括表</t>
    <rPh sb="1" eb="3">
      <t>デンリョク</t>
    </rPh>
    <rPh sb="3" eb="5">
      <t>ショウヒ</t>
    </rPh>
    <rPh sb="5" eb="6">
      <t>リョウ</t>
    </rPh>
    <rPh sb="6" eb="8">
      <t>ソウカツ</t>
    </rPh>
    <rPh sb="8" eb="9">
      <t>ヒョウ</t>
    </rPh>
    <phoneticPr fontId="4"/>
  </si>
  <si>
    <t>電力消費原単位（室外機）</t>
    <rPh sb="0" eb="2">
      <t>デンリョク</t>
    </rPh>
    <rPh sb="2" eb="4">
      <t>ショウヒ</t>
    </rPh>
    <rPh sb="4" eb="7">
      <t>ゲンタンイ</t>
    </rPh>
    <rPh sb="8" eb="11">
      <t>シツガイキ</t>
    </rPh>
    <phoneticPr fontId="4"/>
  </si>
  <si>
    <r>
      <t>■ガス消費量総括表(m</t>
    </r>
    <r>
      <rPr>
        <vertAlign val="superscript"/>
        <sz val="9"/>
        <rFont val="ＭＳ Ｐゴシック"/>
        <family val="3"/>
        <charset val="128"/>
      </rPr>
      <t>3</t>
    </r>
    <r>
      <rPr>
        <sz val="9"/>
        <rFont val="ＭＳ Ｐゴシック"/>
        <family val="3"/>
        <charset val="128"/>
      </rPr>
      <t>)</t>
    </r>
    <rPh sb="3" eb="5">
      <t>ショウヒ</t>
    </rPh>
    <rPh sb="5" eb="6">
      <t>リョウ</t>
    </rPh>
    <rPh sb="6" eb="8">
      <t>ソウカツ</t>
    </rPh>
    <rPh sb="8" eb="9">
      <t>ヒョウ</t>
    </rPh>
    <phoneticPr fontId="4"/>
  </si>
  <si>
    <t>ガス消費原単位</t>
    <rPh sb="2" eb="4">
      <t>ショウヒ</t>
    </rPh>
    <rPh sb="4" eb="7">
      <t>ゲンタンイ</t>
    </rPh>
    <phoneticPr fontId="4"/>
  </si>
  <si>
    <r>
      <t>ガス使用量(m</t>
    </r>
    <r>
      <rPr>
        <vertAlign val="superscript"/>
        <sz val="9"/>
        <rFont val="ＭＳ Ｐゴシック"/>
        <family val="3"/>
        <charset val="128"/>
      </rPr>
      <t>3</t>
    </r>
    <r>
      <rPr>
        <sz val="9"/>
        <rFont val="ＭＳ Ｐゴシック"/>
        <family val="3"/>
        <charset val="128"/>
      </rPr>
      <t>)</t>
    </r>
    <rPh sb="2" eb="5">
      <t>シヨウリョウ</t>
    </rPh>
    <phoneticPr fontId="4"/>
  </si>
  <si>
    <t>■エネルギー費用算定に係る料金体系</t>
    <rPh sb="6" eb="8">
      <t>ヒヨウ</t>
    </rPh>
    <rPh sb="8" eb="10">
      <t>サンテイ</t>
    </rPh>
    <rPh sb="11" eb="12">
      <t>カカ</t>
    </rPh>
    <rPh sb="13" eb="15">
      <t>リョウキン</t>
    </rPh>
    <rPh sb="15" eb="17">
      <t>タイケイ</t>
    </rPh>
    <phoneticPr fontId="4"/>
  </si>
  <si>
    <t>電力料金の種別</t>
    <rPh sb="0" eb="2">
      <t>デンリョク</t>
    </rPh>
    <rPh sb="2" eb="4">
      <t>リョウキン</t>
    </rPh>
    <rPh sb="5" eb="7">
      <t>シュベツ</t>
    </rPh>
    <phoneticPr fontId="4"/>
  </si>
  <si>
    <t>ガス料金の種別</t>
    <rPh sb="2" eb="4">
      <t>リョウキン</t>
    </rPh>
    <rPh sb="5" eb="7">
      <t>シュベツ</t>
    </rPh>
    <phoneticPr fontId="4"/>
  </si>
  <si>
    <t>■エネルギー費用の算定</t>
    <rPh sb="6" eb="8">
      <t>ヒヨウ</t>
    </rPh>
    <rPh sb="9" eb="11">
      <t>サンテイ</t>
    </rPh>
    <phoneticPr fontId="4"/>
  </si>
  <si>
    <t>費目</t>
    <rPh sb="0" eb="2">
      <t>ヒモク</t>
    </rPh>
    <phoneticPr fontId="4"/>
  </si>
  <si>
    <t>区分</t>
    <rPh sb="0" eb="2">
      <t>クブン</t>
    </rPh>
    <phoneticPr fontId="4"/>
  </si>
  <si>
    <t>算出根拠</t>
    <rPh sb="0" eb="2">
      <t>サンシュツ</t>
    </rPh>
    <rPh sb="2" eb="4">
      <t>コンキョ</t>
    </rPh>
    <phoneticPr fontId="4"/>
  </si>
  <si>
    <t>金額（円）</t>
    <rPh sb="0" eb="2">
      <t>キンガク</t>
    </rPh>
    <rPh sb="3" eb="4">
      <t>エン</t>
    </rPh>
    <phoneticPr fontId="4"/>
  </si>
  <si>
    <t>電力料金</t>
    <rPh sb="0" eb="2">
      <t>デンリョク</t>
    </rPh>
    <rPh sb="2" eb="4">
      <t>リョウキン</t>
    </rPh>
    <phoneticPr fontId="4"/>
  </si>
  <si>
    <t>基本料金（本事業による増加分）</t>
    <rPh sb="0" eb="2">
      <t>キホン</t>
    </rPh>
    <rPh sb="2" eb="4">
      <t>リョウキン</t>
    </rPh>
    <rPh sb="5" eb="8">
      <t>ホンジギョウ</t>
    </rPh>
    <rPh sb="11" eb="14">
      <t>ゾウカブン</t>
    </rPh>
    <phoneticPr fontId="4"/>
  </si>
  <si>
    <t>従量料金</t>
    <rPh sb="0" eb="2">
      <t>ジュウリョウ</t>
    </rPh>
    <rPh sb="2" eb="4">
      <t>リョウキン</t>
    </rPh>
    <phoneticPr fontId="4"/>
  </si>
  <si>
    <t>その他季</t>
    <rPh sb="2" eb="3">
      <t>タ</t>
    </rPh>
    <rPh sb="3" eb="4">
      <t>キ</t>
    </rPh>
    <phoneticPr fontId="4"/>
  </si>
  <si>
    <t>小計</t>
    <rPh sb="0" eb="2">
      <t>ショウケイ</t>
    </rPh>
    <phoneticPr fontId="4"/>
  </si>
  <si>
    <t>ガス料金</t>
    <rPh sb="2" eb="4">
      <t>リョウキン</t>
    </rPh>
    <phoneticPr fontId="4"/>
  </si>
  <si>
    <t>(様式８－５）</t>
    <rPh sb="1" eb="3">
      <t>ヨウシキ</t>
    </rPh>
    <phoneticPr fontId="4"/>
  </si>
  <si>
    <t>教室番号
および
系統番号</t>
    <rPh sb="0" eb="2">
      <t>キョウシツ</t>
    </rPh>
    <rPh sb="2" eb="4">
      <t>バンゴウ</t>
    </rPh>
    <rPh sb="9" eb="11">
      <t>ケイトウ</t>
    </rPh>
    <rPh sb="11" eb="13">
      <t>バンゴウ</t>
    </rPh>
    <phoneticPr fontId="4"/>
  </si>
  <si>
    <t>機器仕様</t>
    <rPh sb="0" eb="2">
      <t>キキ</t>
    </rPh>
    <rPh sb="2" eb="4">
      <t>シヨウ</t>
    </rPh>
    <phoneticPr fontId="4"/>
  </si>
  <si>
    <t>系統記号</t>
    <rPh sb="0" eb="2">
      <t>ケイトウ</t>
    </rPh>
    <rPh sb="2" eb="4">
      <t>キゴウ</t>
    </rPh>
    <phoneticPr fontId="4"/>
  </si>
  <si>
    <t>冷房能力</t>
    <rPh sb="0" eb="2">
      <t>レイボウ</t>
    </rPh>
    <rPh sb="2" eb="4">
      <t>ノウリョク</t>
    </rPh>
    <phoneticPr fontId="4"/>
  </si>
  <si>
    <t>製造者名</t>
    <rPh sb="0" eb="2">
      <t>セイゾウ</t>
    </rPh>
    <rPh sb="2" eb="3">
      <t>シャ</t>
    </rPh>
    <rPh sb="3" eb="4">
      <t>メイ</t>
    </rPh>
    <phoneticPr fontId="4"/>
  </si>
  <si>
    <t>型番</t>
    <rPh sb="0" eb="2">
      <t>カタバン</t>
    </rPh>
    <phoneticPr fontId="4"/>
  </si>
  <si>
    <t>（kWh/年）</t>
    <rPh sb="5" eb="6">
      <t>ネン</t>
    </rPh>
    <phoneticPr fontId="4"/>
  </si>
  <si>
    <r>
      <t>（m</t>
    </r>
    <r>
      <rPr>
        <vertAlign val="superscript"/>
        <sz val="10"/>
        <rFont val="ＭＳ Ｐゴシック"/>
        <family val="3"/>
        <charset val="128"/>
      </rPr>
      <t>3</t>
    </r>
    <r>
      <rPr>
        <sz val="10"/>
        <rFont val="ＭＳ Ｐゴシック"/>
        <family val="3"/>
        <charset val="128"/>
      </rPr>
      <t>/年）</t>
    </r>
    <rPh sb="4" eb="5">
      <t>ネン</t>
    </rPh>
    <phoneticPr fontId="4"/>
  </si>
  <si>
    <t>■室内機</t>
    <rPh sb="1" eb="4">
      <t>シツナイキ</t>
    </rPh>
    <phoneticPr fontId="4"/>
  </si>
  <si>
    <t>０２</t>
  </si>
  <si>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</si>
  <si>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</si>
  <si>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</si>
  <si>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</si>
  <si>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</si>
  <si>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</si>
  <si>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</si>
  <si>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</si>
  <si>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</si>
  <si>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</si>
  <si>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</si>
  <si>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</si>
  <si>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</si>
  <si>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</si>
  <si>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</si>
  <si>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</si>
  <si>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</si>
  <si>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</si>
  <si>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</si>
  <si>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</si>
  <si>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</si>
  <si>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</si>
  <si>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</si>
  <si>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</si>
  <si>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</si>
  <si>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</si>
  <si>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</si>
  <si>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</si>
  <si>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■室外機</t>
    <rPh sb="1" eb="4">
      <t>シツガイキ</t>
    </rPh>
    <phoneticPr fontId="4"/>
  </si>
  <si>
    <t>非空調期</t>
    <rPh sb="0" eb="1">
      <t>ヒ</t>
    </rPh>
    <rPh sb="1" eb="3">
      <t>クウチョウ</t>
    </rPh>
    <rPh sb="3" eb="4">
      <t>キ</t>
    </rPh>
    <phoneticPr fontId="4"/>
  </si>
  <si>
    <t>円/kW月 ×</t>
    <rPh sb="0" eb="1">
      <t>エン</t>
    </rPh>
    <rPh sb="4" eb="5">
      <t>ツキ</t>
    </rPh>
    <phoneticPr fontId="4"/>
  </si>
  <si>
    <t>ヶ月</t>
    <rPh sb="1" eb="2">
      <t>ゲツ</t>
    </rPh>
    <phoneticPr fontId="4"/>
  </si>
  <si>
    <t>）円/kWh ×</t>
    <rPh sb="1" eb="2">
      <t>エン</t>
    </rPh>
    <phoneticPr fontId="4"/>
  </si>
  <si>
    <t>非空調期</t>
    <rPh sb="0" eb="1">
      <t>ヒ</t>
    </rPh>
    <rPh sb="1" eb="4">
      <t>クウチョウキ</t>
    </rPh>
    <phoneticPr fontId="4"/>
  </si>
  <si>
    <t>電力用料金</t>
    <rPh sb="0" eb="3">
      <t>デンリョクヨウ</t>
    </rPh>
    <rPh sb="3" eb="5">
      <t>リョウキン</t>
    </rPh>
    <phoneticPr fontId="4"/>
  </si>
  <si>
    <t>燃料費調整単価</t>
    <rPh sb="0" eb="2">
      <t>ネンリョウ</t>
    </rPh>
    <rPh sb="3" eb="5">
      <t>チョウセイ</t>
    </rPh>
    <rPh sb="5" eb="7">
      <t>タンカ</t>
    </rPh>
    <phoneticPr fontId="4"/>
  </si>
  <si>
    <t>再エネ発電促進賦課金</t>
    <rPh sb="0" eb="1">
      <t>サイ</t>
    </rPh>
    <rPh sb="3" eb="5">
      <t>ハツデン</t>
    </rPh>
    <rPh sb="5" eb="7">
      <t>ソクシン</t>
    </rPh>
    <rPh sb="7" eb="10">
      <t>フカキン</t>
    </rPh>
    <phoneticPr fontId="4"/>
  </si>
  <si>
    <t>円/月 ×</t>
    <rPh sb="0" eb="1">
      <t>エン</t>
    </rPh>
    <rPh sb="2" eb="3">
      <t>ツキ</t>
    </rPh>
    <phoneticPr fontId="4"/>
  </si>
  <si>
    <t>ヶ月　＋</t>
    <rPh sb="1" eb="2">
      <t>ゲツ</t>
    </rPh>
    <phoneticPr fontId="4"/>
  </si>
  <si>
    <t>（様式８－４）</t>
    <rPh sb="1" eb="3">
      <t>ヨウシキ</t>
    </rPh>
    <phoneticPr fontId="4"/>
  </si>
  <si>
    <t>（様式５－１１）</t>
    <rPh sb="1" eb="3">
      <t>ヨウシキ</t>
    </rPh>
    <phoneticPr fontId="4"/>
  </si>
  <si>
    <t>エネルギー方式</t>
    <rPh sb="5" eb="7">
      <t>ホウシキ</t>
    </rPh>
    <phoneticPr fontId="1"/>
  </si>
  <si>
    <t>2～13年度</t>
    <rPh sb="4" eb="6">
      <t>ネンド</t>
    </rPh>
    <phoneticPr fontId="4"/>
  </si>
  <si>
    <t>ガス</t>
    <phoneticPr fontId="4"/>
  </si>
  <si>
    <t>FAX番号</t>
    <phoneticPr fontId="4"/>
  </si>
  <si>
    <t>所在地</t>
    <phoneticPr fontId="4"/>
  </si>
  <si>
    <t>※ここから下には何も記載しないで下さい。</t>
    <rPh sb="5" eb="6">
      <t>シタ</t>
    </rPh>
    <rPh sb="8" eb="9">
      <t>ナニ</t>
    </rPh>
    <rPh sb="10" eb="12">
      <t>キサイ</t>
    </rPh>
    <rPh sb="16" eb="17">
      <t>クダ</t>
    </rPh>
    <phoneticPr fontId="4"/>
  </si>
  <si>
    <t>FAX番号</t>
    <rPh sb="3" eb="5">
      <t>バンゴウ</t>
    </rPh>
    <phoneticPr fontId="4"/>
  </si>
  <si>
    <t>電話番号</t>
    <rPh sb="0" eb="2">
      <t>デンワ</t>
    </rPh>
    <rPh sb="2" eb="4">
      <t>バンゴウ</t>
    </rPh>
    <phoneticPr fontId="4"/>
  </si>
  <si>
    <t>担当者氏名</t>
    <rPh sb="0" eb="3">
      <t>タントウシャ</t>
    </rPh>
    <rPh sb="3" eb="5">
      <t>シメイ</t>
    </rPh>
    <phoneticPr fontId="4"/>
  </si>
  <si>
    <t>所在地</t>
    <rPh sb="0" eb="3">
      <t>ショザイチ</t>
    </rPh>
    <phoneticPr fontId="4"/>
  </si>
  <si>
    <t>会社名</t>
    <rPh sb="0" eb="2">
      <t>カイシャ</t>
    </rPh>
    <rPh sb="2" eb="3">
      <t>メイ</t>
    </rPh>
    <phoneticPr fontId="4"/>
  </si>
  <si>
    <t>平成　　年　　月　　日</t>
    <rPh sb="0" eb="2">
      <t>ヘイセイ</t>
    </rPh>
    <rPh sb="4" eb="5">
      <t>ネン</t>
    </rPh>
    <rPh sb="7" eb="8">
      <t>ガツ</t>
    </rPh>
    <rPh sb="10" eb="11">
      <t>ニチ</t>
    </rPh>
    <phoneticPr fontId="4"/>
  </si>
  <si>
    <t>※ここから右には何も記載しないで下さい。</t>
    <rPh sb="5" eb="6">
      <t>ミギ</t>
    </rPh>
    <rPh sb="8" eb="9">
      <t>ナニ</t>
    </rPh>
    <rPh sb="10" eb="12">
      <t>キサイ</t>
    </rPh>
    <rPh sb="16" eb="17">
      <t>クダ</t>
    </rPh>
    <phoneticPr fontId="4"/>
  </si>
  <si>
    <t>内　容</t>
    <rPh sb="0" eb="1">
      <t>ウチ</t>
    </rPh>
    <rPh sb="2" eb="3">
      <t>カタチ</t>
    </rPh>
    <phoneticPr fontId="4"/>
  </si>
  <si>
    <r>
      <t>項目</t>
    </r>
    <r>
      <rPr>
        <sz val="10"/>
        <rFont val="ＭＳ Ｐ明朝"/>
        <family val="1"/>
        <charset val="128"/>
      </rPr>
      <t xml:space="preserve">　（記入例：第 １-１-（１））
</t>
    </r>
    <rPh sb="0" eb="2">
      <t>コウモク</t>
    </rPh>
    <rPh sb="4" eb="6">
      <t>キニュウ</t>
    </rPh>
    <rPh sb="6" eb="7">
      <t>レイ</t>
    </rPh>
    <rPh sb="8" eb="9">
      <t>ダイ</t>
    </rPh>
    <phoneticPr fontId="4"/>
  </si>
  <si>
    <r>
      <t>ページ　</t>
    </r>
    <r>
      <rPr>
        <sz val="10"/>
        <rFont val="ＭＳ Ｐ明朝"/>
        <family val="1"/>
        <charset val="128"/>
      </rPr>
      <t>（記入例：P6／P6、 8／P18-20）</t>
    </r>
    <r>
      <rPr>
        <sz val="11"/>
        <rFont val="ＭＳ Ｐ明朝"/>
        <family val="1"/>
        <charset val="128"/>
      </rPr>
      <t xml:space="preserve">
</t>
    </r>
    <rPh sb="5" eb="7">
      <t>キニュウ</t>
    </rPh>
    <rPh sb="7" eb="8">
      <t>レイ</t>
    </rPh>
    <phoneticPr fontId="4"/>
  </si>
  <si>
    <t>項　目</t>
    <rPh sb="0" eb="1">
      <t>コウ</t>
    </rPh>
    <rPh sb="2" eb="3">
      <t>メ</t>
    </rPh>
    <phoneticPr fontId="4"/>
  </si>
  <si>
    <r>
      <t>資料名</t>
    </r>
    <r>
      <rPr>
        <sz val="10"/>
        <rFont val="ＭＳ Ｐ明朝"/>
        <family val="1"/>
        <charset val="128"/>
      </rPr>
      <t>　（記入例：入札説明書本文／要求水準書）</t>
    </r>
    <r>
      <rPr>
        <sz val="11"/>
        <rFont val="ＭＳ Ｐ明朝"/>
        <family val="1"/>
        <charset val="128"/>
      </rPr>
      <t xml:space="preserve">
</t>
    </r>
    <rPh sb="0" eb="2">
      <t>シリョウ</t>
    </rPh>
    <rPh sb="2" eb="3">
      <t>メイ</t>
    </rPh>
    <rPh sb="5" eb="7">
      <t>キニュウ</t>
    </rPh>
    <rPh sb="7" eb="8">
      <t>レイ</t>
    </rPh>
    <rPh sb="9" eb="11">
      <t>ニュウサツ</t>
    </rPh>
    <rPh sb="11" eb="14">
      <t>セツメイショ</t>
    </rPh>
    <rPh sb="14" eb="16">
      <t>ホンブン</t>
    </rPh>
    <rPh sb="17" eb="19">
      <t>ヨウキュウ</t>
    </rPh>
    <rPh sb="19" eb="21">
      <t>スイジュン</t>
    </rPh>
    <rPh sb="21" eb="22">
      <t>ショ</t>
    </rPh>
    <phoneticPr fontId="4"/>
  </si>
  <si>
    <t>現状※</t>
    <rPh sb="0" eb="2">
      <t>ゲンジョウ</t>
    </rPh>
    <phoneticPr fontId="4"/>
  </si>
  <si>
    <t>●学校別空調設備機器リスト</t>
    <rPh sb="1" eb="4">
      <t>ガッコウベツ</t>
    </rPh>
    <rPh sb="4" eb="6">
      <t>クウチョウ</t>
    </rPh>
    <rPh sb="6" eb="8">
      <t>セツビ</t>
    </rPh>
    <rPh sb="8" eb="10">
      <t>キキ</t>
    </rPh>
    <phoneticPr fontId="4"/>
  </si>
  <si>
    <t>■空調設備等の性能の設定</t>
    <rPh sb="5" eb="6">
      <t>ナド</t>
    </rPh>
    <rPh sb="7" eb="9">
      <t>セイノウ</t>
    </rPh>
    <rPh sb="10" eb="12">
      <t>セッテイ</t>
    </rPh>
    <phoneticPr fontId="4"/>
  </si>
  <si>
    <t>●学校別エネルギー等積算表</t>
    <rPh sb="1" eb="3">
      <t>ガッコウ</t>
    </rPh>
    <rPh sb="3" eb="4">
      <t>ベツ</t>
    </rPh>
    <rPh sb="9" eb="10">
      <t>ナド</t>
    </rPh>
    <rPh sb="10" eb="12">
      <t>セキサン</t>
    </rPh>
    <rPh sb="12" eb="13">
      <t>ヒョウ</t>
    </rPh>
    <phoneticPr fontId="4"/>
  </si>
  <si>
    <t>科目</t>
    <rPh sb="0" eb="2">
      <t>カモク</t>
    </rPh>
    <phoneticPr fontId="1"/>
  </si>
  <si>
    <t>※本表の費目等は、適宜変更可能とする。</t>
    <rPh sb="1" eb="3">
      <t>ホンピョウ</t>
    </rPh>
    <rPh sb="4" eb="6">
      <t>ヒモク</t>
    </rPh>
    <rPh sb="6" eb="7">
      <t>トウ</t>
    </rPh>
    <rPh sb="9" eb="11">
      <t>テキギ</t>
    </rPh>
    <rPh sb="11" eb="13">
      <t>ヘンコウ</t>
    </rPh>
    <rPh sb="13" eb="15">
      <t>カノウ</t>
    </rPh>
    <phoneticPr fontId="4"/>
  </si>
  <si>
    <t>※上記以外に記入欄が必要になる場合は、適宜追加すること。</t>
    <rPh sb="1" eb="3">
      <t>ジョウキ</t>
    </rPh>
    <rPh sb="3" eb="5">
      <t>イガイ</t>
    </rPh>
    <rPh sb="6" eb="8">
      <t>キニュウ</t>
    </rPh>
    <rPh sb="8" eb="9">
      <t>ラン</t>
    </rPh>
    <rPh sb="10" eb="12">
      <t>ヒツヨウ</t>
    </rPh>
    <rPh sb="15" eb="17">
      <t>バアイ</t>
    </rPh>
    <rPh sb="19" eb="21">
      <t>テキギ</t>
    </rPh>
    <rPh sb="21" eb="23">
      <t>ツイカ</t>
    </rPh>
    <phoneticPr fontId="4"/>
  </si>
  <si>
    <t>※電子データとして提出する際には、計算式（関数）が分かるようにすること。</t>
    <rPh sb="1" eb="3">
      <t>デンシ</t>
    </rPh>
    <rPh sb="9" eb="11">
      <t>テイシュツ</t>
    </rPh>
    <rPh sb="13" eb="14">
      <t>サイ</t>
    </rPh>
    <rPh sb="17" eb="20">
      <t>ケイサンシキ</t>
    </rPh>
    <rPh sb="21" eb="23">
      <t>カンスウ</t>
    </rPh>
    <rPh sb="25" eb="26">
      <t>ワ</t>
    </rPh>
    <phoneticPr fontId="4"/>
  </si>
  <si>
    <t>黄色のセル（色のついたセル）の必要箇所に入力すること。</t>
    <rPh sb="0" eb="2">
      <t>キイロ</t>
    </rPh>
    <rPh sb="6" eb="7">
      <t>イロ</t>
    </rPh>
    <rPh sb="15" eb="17">
      <t>ヒツヨウ</t>
    </rPh>
    <rPh sb="17" eb="19">
      <t>カショ</t>
    </rPh>
    <rPh sb="20" eb="22">
      <t>ニュウリョク</t>
    </rPh>
    <phoneticPr fontId="4"/>
  </si>
  <si>
    <t>※「計画」の変圧器容量欄は、変圧器改修を行わない場合、「現状」の容量を記入し、改修を行う場合、改修後の容量を記入すること。</t>
    <phoneticPr fontId="1"/>
  </si>
  <si>
    <t>※表中、「現状」の数値等は参考とし、現地の値を優先とする。</t>
    <phoneticPr fontId="1"/>
  </si>
  <si>
    <t>※黄色のセル（色のついたセル）の必要箇所に入力すること。</t>
    <rPh sb="1" eb="3">
      <t>キイロ</t>
    </rPh>
    <rPh sb="7" eb="8">
      <t>イロ</t>
    </rPh>
    <rPh sb="16" eb="18">
      <t>ヒツヨウ</t>
    </rPh>
    <rPh sb="18" eb="20">
      <t>カショ</t>
    </rPh>
    <rPh sb="21" eb="23">
      <t>ニュウリョク</t>
    </rPh>
    <phoneticPr fontId="4"/>
  </si>
  <si>
    <t>※行が不足する場合は、適宜、行を挿入して記入すること。</t>
    <rPh sb="1" eb="2">
      <t>ギョウ</t>
    </rPh>
    <rPh sb="3" eb="5">
      <t>フソク</t>
    </rPh>
    <rPh sb="7" eb="9">
      <t>バアイ</t>
    </rPh>
    <rPh sb="11" eb="13">
      <t>テキギ</t>
    </rPh>
    <rPh sb="14" eb="15">
      <t>ギョウ</t>
    </rPh>
    <rPh sb="16" eb="18">
      <t>ソウニュウ</t>
    </rPh>
    <rPh sb="20" eb="22">
      <t>キニュウ</t>
    </rPh>
    <phoneticPr fontId="4"/>
  </si>
  <si>
    <t>(但し、待機電力を消費しない措置を講じる場合はその旨を明記すること)</t>
    <rPh sb="1" eb="2">
      <t>タダ</t>
    </rPh>
    <rPh sb="4" eb="6">
      <t>タイキ</t>
    </rPh>
    <rPh sb="6" eb="8">
      <t>デンリョク</t>
    </rPh>
    <rPh sb="9" eb="11">
      <t>ショウヒ</t>
    </rPh>
    <rPh sb="14" eb="16">
      <t>ソチ</t>
    </rPh>
    <rPh sb="17" eb="18">
      <t>コウ</t>
    </rPh>
    <rPh sb="20" eb="22">
      <t>バアイ</t>
    </rPh>
    <rPh sb="25" eb="26">
      <t>ムネ</t>
    </rPh>
    <rPh sb="27" eb="29">
      <t>メイキ</t>
    </rPh>
    <phoneticPr fontId="4"/>
  </si>
  <si>
    <t>※行が不足する場合は，適宜，行を挿入して記入すること。</t>
    <rPh sb="1" eb="2">
      <t>ギョウ</t>
    </rPh>
    <rPh sb="3" eb="5">
      <t>フソク</t>
    </rPh>
    <rPh sb="7" eb="9">
      <t>バアイ</t>
    </rPh>
    <rPh sb="11" eb="13">
      <t>テキギ</t>
    </rPh>
    <rPh sb="14" eb="15">
      <t>ギョウ</t>
    </rPh>
    <rPh sb="16" eb="18">
      <t>ソウニュウ</t>
    </rPh>
    <rPh sb="20" eb="22">
      <t>キニュウ</t>
    </rPh>
    <phoneticPr fontId="4"/>
  </si>
  <si>
    <t>※ガス量の換算は、ガス平均温度を15℃として算定すること。</t>
    <rPh sb="3" eb="4">
      <t>リョウ</t>
    </rPh>
    <rPh sb="5" eb="7">
      <t>カンザン</t>
    </rPh>
    <rPh sb="11" eb="13">
      <t>ヘイキン</t>
    </rPh>
    <rPh sb="13" eb="15">
      <t>オンド</t>
    </rPh>
    <rPh sb="22" eb="24">
      <t>サンテイ</t>
    </rPh>
    <phoneticPr fontId="4"/>
  </si>
  <si>
    <t>※基本料金（本事業による増加分）については、12ヶ月分を計上すること。</t>
    <rPh sb="1" eb="3">
      <t>キホン</t>
    </rPh>
    <rPh sb="3" eb="5">
      <t>リョウキン</t>
    </rPh>
    <rPh sb="6" eb="9">
      <t>ホンジギョウ</t>
    </rPh>
    <rPh sb="12" eb="15">
      <t>ゾウカブン</t>
    </rPh>
    <rPh sb="25" eb="26">
      <t>ゲツ</t>
    </rPh>
    <rPh sb="26" eb="27">
      <t>ブン</t>
    </rPh>
    <rPh sb="28" eb="30">
      <t>ケイジョウ</t>
    </rPh>
    <phoneticPr fontId="4"/>
  </si>
  <si>
    <t>★本様式で算出されたエネルギー消費量及びエネルギー費用は、様式8-3及び8-5に整合すべきものであることに留意すること。</t>
    <rPh sb="1" eb="2">
      <t>ホン</t>
    </rPh>
    <rPh sb="2" eb="4">
      <t>ヨウシキ</t>
    </rPh>
    <rPh sb="5" eb="7">
      <t>サンシュツ</t>
    </rPh>
    <rPh sb="15" eb="18">
      <t>ショウヒリョウ</t>
    </rPh>
    <rPh sb="18" eb="19">
      <t>オヨ</t>
    </rPh>
    <rPh sb="25" eb="27">
      <t>ヒヨウ</t>
    </rPh>
    <rPh sb="29" eb="31">
      <t>ヨウシキ</t>
    </rPh>
    <rPh sb="34" eb="35">
      <t>オヨ</t>
    </rPh>
    <rPh sb="40" eb="42">
      <t>セイゴウ</t>
    </rPh>
    <rPh sb="53" eb="55">
      <t>リュウイ</t>
    </rPh>
    <phoneticPr fontId="4"/>
  </si>
  <si>
    <t>※行が不足する場合は、適宜、行を挿入して記入し、昼間電力、夜間電力などの詳細がわかるように記述すること。</t>
    <rPh sb="1" eb="2">
      <t>ギョウ</t>
    </rPh>
    <rPh sb="3" eb="5">
      <t>フソク</t>
    </rPh>
    <rPh sb="7" eb="9">
      <t>バアイ</t>
    </rPh>
    <rPh sb="11" eb="13">
      <t>テキギ</t>
    </rPh>
    <rPh sb="14" eb="15">
      <t>ギョウ</t>
    </rPh>
    <rPh sb="16" eb="18">
      <t>ソウニュウ</t>
    </rPh>
    <rPh sb="20" eb="22">
      <t>キニュウ</t>
    </rPh>
    <rPh sb="24" eb="26">
      <t>ヒルマ</t>
    </rPh>
    <rPh sb="26" eb="28">
      <t>デンリョク</t>
    </rPh>
    <rPh sb="29" eb="31">
      <t>ヤカン</t>
    </rPh>
    <rPh sb="31" eb="33">
      <t>デンリョク</t>
    </rPh>
    <rPh sb="36" eb="38">
      <t>ショウサイ</t>
    </rPh>
    <rPh sb="45" eb="47">
      <t>キジュツ</t>
    </rPh>
    <phoneticPr fontId="4"/>
  </si>
  <si>
    <t>※行が不足する場合は、適宜、行を挿入して記入し、算定根拠の詳細がわかるように記述すること。</t>
    <rPh sb="1" eb="2">
      <t>ギョウ</t>
    </rPh>
    <rPh sb="3" eb="5">
      <t>フソク</t>
    </rPh>
    <rPh sb="7" eb="9">
      <t>バアイ</t>
    </rPh>
    <rPh sb="11" eb="13">
      <t>テキギ</t>
    </rPh>
    <rPh sb="14" eb="15">
      <t>ギョウ</t>
    </rPh>
    <rPh sb="16" eb="18">
      <t>ソウニュウ</t>
    </rPh>
    <rPh sb="20" eb="22">
      <t>キニュウ</t>
    </rPh>
    <rPh sb="24" eb="26">
      <t>サンテイ</t>
    </rPh>
    <rPh sb="26" eb="28">
      <t>コンキョ</t>
    </rPh>
    <rPh sb="29" eb="31">
      <t>ショウサイ</t>
    </rPh>
    <rPh sb="38" eb="40">
      <t>キジュツ</t>
    </rPh>
    <phoneticPr fontId="4"/>
  </si>
  <si>
    <t>※本様式については、Microsoft Excel形式にて提出すること。（本ファイルを利用すること）</t>
    <rPh sb="1" eb="2">
      <t>ホン</t>
    </rPh>
    <rPh sb="2" eb="4">
      <t>ヨウシキ</t>
    </rPh>
    <rPh sb="25" eb="27">
      <t>ケイシキ</t>
    </rPh>
    <rPh sb="29" eb="31">
      <t>テイシュツ</t>
    </rPh>
    <rPh sb="37" eb="38">
      <t>ホン</t>
    </rPh>
    <rPh sb="43" eb="45">
      <t>リヨウ</t>
    </rPh>
    <phoneticPr fontId="4"/>
  </si>
  <si>
    <t>※質問等の内容の他、質問等の意図・背景についてもできるだけ具体的に記載すること。</t>
    <rPh sb="3" eb="4">
      <t>ナド</t>
    </rPh>
    <rPh sb="12" eb="13">
      <t>ナド</t>
    </rPh>
    <rPh sb="29" eb="32">
      <t>グタイテキ</t>
    </rPh>
    <phoneticPr fontId="4"/>
  </si>
  <si>
    <t>※文章はできるだけ、簡潔なものとすること。</t>
    <phoneticPr fontId="1"/>
  </si>
  <si>
    <t>電力</t>
    <rPh sb="0" eb="2">
      <t>デンリョク</t>
    </rPh>
    <phoneticPr fontId="25"/>
  </si>
  <si>
    <t>ガス</t>
    <phoneticPr fontId="25"/>
  </si>
  <si>
    <t>備考</t>
    <rPh sb="0" eb="2">
      <t>ビコウ</t>
    </rPh>
    <phoneticPr fontId="25"/>
  </si>
  <si>
    <r>
      <t>冷房能力
（kW/台）</t>
    </r>
    <r>
      <rPr>
        <vertAlign val="superscript"/>
        <sz val="9"/>
        <rFont val="ＭＳ Ｐゴシック"/>
        <family val="3"/>
        <charset val="128"/>
      </rPr>
      <t>注1</t>
    </r>
    <rPh sb="0" eb="2">
      <t>レイボウ</t>
    </rPh>
    <rPh sb="2" eb="4">
      <t>ノウリョク</t>
    </rPh>
    <rPh sb="9" eb="10">
      <t>ダイ</t>
    </rPh>
    <rPh sb="11" eb="12">
      <t>チュウ</t>
    </rPh>
    <phoneticPr fontId="4"/>
  </si>
  <si>
    <t>台数
(台)</t>
    <rPh sb="0" eb="2">
      <t>ダイスウ</t>
    </rPh>
    <rPh sb="4" eb="5">
      <t>ダイ</t>
    </rPh>
    <phoneticPr fontId="4"/>
  </si>
  <si>
    <t>冷房
能力計
(ｋW)</t>
    <rPh sb="0" eb="2">
      <t>レイボウ</t>
    </rPh>
    <rPh sb="3" eb="5">
      <t>ノウリョク</t>
    </rPh>
    <rPh sb="5" eb="6">
      <t>ケイ</t>
    </rPh>
    <phoneticPr fontId="4"/>
  </si>
  <si>
    <r>
      <t>消費
電力量
（kW/台）</t>
    </r>
    <r>
      <rPr>
        <vertAlign val="superscript"/>
        <sz val="9"/>
        <rFont val="ＭＳ Ｐゴシック"/>
        <family val="3"/>
        <charset val="128"/>
      </rPr>
      <t>注1</t>
    </r>
    <rPh sb="0" eb="2">
      <t>ショウヒ</t>
    </rPh>
    <rPh sb="3" eb="5">
      <t>デンリョク</t>
    </rPh>
    <rPh sb="5" eb="6">
      <t>リョウ</t>
    </rPh>
    <rPh sb="11" eb="12">
      <t>ダイ</t>
    </rPh>
    <rPh sb="13" eb="14">
      <t>チュウ</t>
    </rPh>
    <phoneticPr fontId="4"/>
  </si>
  <si>
    <t>消費
電力量計
(kW)</t>
    <rPh sb="0" eb="2">
      <t>ショウヒ</t>
    </rPh>
    <rPh sb="3" eb="5">
      <t>デンリョク</t>
    </rPh>
    <rPh sb="5" eb="6">
      <t>リョウ</t>
    </rPh>
    <rPh sb="6" eb="7">
      <t>ケイ</t>
    </rPh>
    <phoneticPr fontId="4"/>
  </si>
  <si>
    <t>蓄熱消費
電力量
（kW/台）</t>
    <rPh sb="0" eb="2">
      <t>チクネツ</t>
    </rPh>
    <rPh sb="2" eb="4">
      <t>ショウヒ</t>
    </rPh>
    <rPh sb="5" eb="7">
      <t>デンリョク</t>
    </rPh>
    <rPh sb="7" eb="8">
      <t>リョウ</t>
    </rPh>
    <rPh sb="13" eb="14">
      <t>ダイ</t>
    </rPh>
    <phoneticPr fontId="4"/>
  </si>
  <si>
    <t>蓄熱消費
電力量計
(kW)</t>
    <rPh sb="0" eb="2">
      <t>チクネツ</t>
    </rPh>
    <rPh sb="2" eb="4">
      <t>ショウヒ</t>
    </rPh>
    <rPh sb="5" eb="7">
      <t>デンリョク</t>
    </rPh>
    <rPh sb="7" eb="8">
      <t>リョウ</t>
    </rPh>
    <rPh sb="8" eb="9">
      <t>ケイ</t>
    </rPh>
    <phoneticPr fontId="4"/>
  </si>
  <si>
    <r>
      <t>待機時
消費
電力量
（kW/台）</t>
    </r>
    <r>
      <rPr>
        <vertAlign val="superscript"/>
        <sz val="9"/>
        <rFont val="ＭＳ Ｐゴシック"/>
        <family val="3"/>
        <charset val="128"/>
      </rPr>
      <t>注2</t>
    </r>
    <rPh sb="0" eb="2">
      <t>タイキ</t>
    </rPh>
    <rPh sb="2" eb="3">
      <t>ジ</t>
    </rPh>
    <rPh sb="4" eb="6">
      <t>ショウヒ</t>
    </rPh>
    <rPh sb="7" eb="9">
      <t>デンリョク</t>
    </rPh>
    <rPh sb="9" eb="10">
      <t>リョウ</t>
    </rPh>
    <rPh sb="15" eb="16">
      <t>ダイ</t>
    </rPh>
    <rPh sb="17" eb="18">
      <t>チュウ</t>
    </rPh>
    <phoneticPr fontId="4"/>
  </si>
  <si>
    <t>待機時
消費
電力量計
(kW)</t>
    <rPh sb="0" eb="3">
      <t>タイキジ</t>
    </rPh>
    <rPh sb="4" eb="6">
      <t>ショウヒ</t>
    </rPh>
    <rPh sb="7" eb="9">
      <t>デンリョク</t>
    </rPh>
    <rPh sb="9" eb="10">
      <t>リョウ</t>
    </rPh>
    <rPh sb="10" eb="11">
      <t>ケイ</t>
    </rPh>
    <phoneticPr fontId="4"/>
  </si>
  <si>
    <t>消費
ガス量
（kW）</t>
    <rPh sb="0" eb="2">
      <t>ショウヒ</t>
    </rPh>
    <rPh sb="5" eb="6">
      <t>リョウ</t>
    </rPh>
    <phoneticPr fontId="4"/>
  </si>
  <si>
    <t>消費
ガス量計
(kW）</t>
    <rPh sb="0" eb="2">
      <t>ショウヒ</t>
    </rPh>
    <rPh sb="5" eb="6">
      <t>リョウ</t>
    </rPh>
    <rPh sb="6" eb="7">
      <t>ケイ</t>
    </rPh>
    <phoneticPr fontId="4"/>
  </si>
  <si>
    <t>注1：蓄熱式の場合は、蓄熱利用時の能力、消費電力量を記入のこと。</t>
    <rPh sb="0" eb="1">
      <t>チュウ</t>
    </rPh>
    <rPh sb="3" eb="6">
      <t>チクネツシキ</t>
    </rPh>
    <rPh sb="7" eb="9">
      <t>バアイ</t>
    </rPh>
    <rPh sb="11" eb="13">
      <t>チクネツ</t>
    </rPh>
    <rPh sb="13" eb="16">
      <t>リヨウジ</t>
    </rPh>
    <rPh sb="17" eb="19">
      <t>ノウリョク</t>
    </rPh>
    <rPh sb="20" eb="22">
      <t>ショウヒ</t>
    </rPh>
    <rPh sb="22" eb="24">
      <t>デンリョク</t>
    </rPh>
    <rPh sb="24" eb="25">
      <t>リョウ</t>
    </rPh>
    <rPh sb="26" eb="28">
      <t>キニュウ</t>
    </rPh>
    <phoneticPr fontId="4"/>
  </si>
  <si>
    <t>昼間電力消費量(kWh)</t>
    <rPh sb="0" eb="2">
      <t>ヒルマ</t>
    </rPh>
    <rPh sb="2" eb="4">
      <t>デンリョク</t>
    </rPh>
    <rPh sb="4" eb="7">
      <t>ショウヒリョウ</t>
    </rPh>
    <phoneticPr fontId="25"/>
  </si>
  <si>
    <t>注2：空調運転時間帯以外の時間帯に機器が消費する電力を記入すること。</t>
    <rPh sb="0" eb="1">
      <t>チュウ</t>
    </rPh>
    <rPh sb="3" eb="5">
      <t>クウチョウ</t>
    </rPh>
    <rPh sb="5" eb="7">
      <t>ウンテン</t>
    </rPh>
    <rPh sb="7" eb="10">
      <t>ジカンタイ</t>
    </rPh>
    <rPh sb="10" eb="12">
      <t>イガイ</t>
    </rPh>
    <rPh sb="13" eb="16">
      <t>ジカンタイ</t>
    </rPh>
    <rPh sb="17" eb="19">
      <t>キキ</t>
    </rPh>
    <rPh sb="20" eb="22">
      <t>ショウヒ</t>
    </rPh>
    <rPh sb="24" eb="26">
      <t>デンリョク</t>
    </rPh>
    <rPh sb="27" eb="29">
      <t>キニュウ</t>
    </rPh>
    <phoneticPr fontId="4"/>
  </si>
  <si>
    <t>蓄熱電力消費量(kWh)</t>
    <rPh sb="0" eb="2">
      <t>チクネツ</t>
    </rPh>
    <rPh sb="2" eb="4">
      <t>デンリョク</t>
    </rPh>
    <rPh sb="4" eb="7">
      <t>ショウヒリョウ</t>
    </rPh>
    <phoneticPr fontId="25"/>
  </si>
  <si>
    <t>計(kWh)</t>
    <rPh sb="0" eb="1">
      <t>ケイ</t>
    </rPh>
    <phoneticPr fontId="25"/>
  </si>
  <si>
    <r>
      <t>■水道消費量総括表(m</t>
    </r>
    <r>
      <rPr>
        <vertAlign val="superscript"/>
        <sz val="9"/>
        <rFont val="ＭＳ Ｐゴシック"/>
        <family val="3"/>
        <charset val="128"/>
      </rPr>
      <t>3</t>
    </r>
    <r>
      <rPr>
        <sz val="9"/>
        <rFont val="ＭＳ Ｐゴシック"/>
        <family val="3"/>
        <charset val="128"/>
      </rPr>
      <t>)</t>
    </r>
    <rPh sb="1" eb="3">
      <t>スイドウ</t>
    </rPh>
    <rPh sb="3" eb="5">
      <t>ショウヒ</t>
    </rPh>
    <rPh sb="5" eb="6">
      <t>リョウ</t>
    </rPh>
    <rPh sb="6" eb="8">
      <t>ソウカツ</t>
    </rPh>
    <rPh sb="8" eb="9">
      <t>ヒョウ</t>
    </rPh>
    <phoneticPr fontId="4"/>
  </si>
  <si>
    <t>kW　←冷房の最大値</t>
    <rPh sb="4" eb="6">
      <t>レイボウ</t>
    </rPh>
    <rPh sb="7" eb="10">
      <t>サイダイチ</t>
    </rPh>
    <phoneticPr fontId="4"/>
  </si>
  <si>
    <t>ピーク時負荷</t>
    <rPh sb="3" eb="4">
      <t>ジ</t>
    </rPh>
    <rPh sb="4" eb="6">
      <t>フカ</t>
    </rPh>
    <phoneticPr fontId="4"/>
  </si>
  <si>
    <t>空調運転時間(h)</t>
    <rPh sb="0" eb="2">
      <t>クウチョウ</t>
    </rPh>
    <rPh sb="2" eb="4">
      <t>ウンテン</t>
    </rPh>
    <rPh sb="4" eb="6">
      <t>ジカン</t>
    </rPh>
    <phoneticPr fontId="4"/>
  </si>
  <si>
    <t>全負荷相当
運転時間(h)</t>
    <rPh sb="0" eb="1">
      <t>ゼン</t>
    </rPh>
    <rPh sb="1" eb="3">
      <t>フカ</t>
    </rPh>
    <rPh sb="3" eb="5">
      <t>ソウトウ</t>
    </rPh>
    <rPh sb="6" eb="8">
      <t>ウンテン</t>
    </rPh>
    <rPh sb="8" eb="10">
      <t>ジカン</t>
    </rPh>
    <phoneticPr fontId="4"/>
  </si>
  <si>
    <t>月別負荷(MWh)</t>
    <rPh sb="0" eb="2">
      <t>ツキベツ</t>
    </rPh>
    <rPh sb="2" eb="4">
      <t>フカ</t>
    </rPh>
    <phoneticPr fontId="4"/>
  </si>
  <si>
    <t>待機時間(h)</t>
    <rPh sb="0" eb="2">
      <t>タイキ</t>
    </rPh>
    <rPh sb="2" eb="4">
      <t>ジカン</t>
    </rPh>
    <phoneticPr fontId="4"/>
  </si>
  <si>
    <t>室外機消費電力量
(kWh)</t>
    <rPh sb="0" eb="3">
      <t>シツガイキ</t>
    </rPh>
    <rPh sb="3" eb="5">
      <t>ショウヒ</t>
    </rPh>
    <rPh sb="5" eb="7">
      <t>デンリョク</t>
    </rPh>
    <rPh sb="7" eb="8">
      <t>リョウ</t>
    </rPh>
    <phoneticPr fontId="4"/>
  </si>
  <si>
    <t>室内機消費電力量
(kWh)</t>
    <rPh sb="0" eb="3">
      <t>シツナイキ</t>
    </rPh>
    <rPh sb="3" eb="5">
      <t>ショウヒ</t>
    </rPh>
    <rPh sb="5" eb="7">
      <t>デンリョク</t>
    </rPh>
    <rPh sb="7" eb="8">
      <t>リョウ</t>
    </rPh>
    <phoneticPr fontId="4"/>
  </si>
  <si>
    <r>
      <t>蓄熱時消費電力量
（kWh)</t>
    </r>
    <r>
      <rPr>
        <vertAlign val="superscript"/>
        <sz val="9"/>
        <rFont val="ＭＳ Ｐゴシック"/>
        <family val="3"/>
        <charset val="128"/>
      </rPr>
      <t>注3</t>
    </r>
    <rPh sb="0" eb="2">
      <t>チクネツ</t>
    </rPh>
    <rPh sb="2" eb="3">
      <t>ジ</t>
    </rPh>
    <rPh sb="3" eb="5">
      <t>ショウヒ</t>
    </rPh>
    <rPh sb="5" eb="8">
      <t>デンリョクリョウ</t>
    </rPh>
    <rPh sb="14" eb="15">
      <t>チュウ</t>
    </rPh>
    <phoneticPr fontId="25"/>
  </si>
  <si>
    <r>
      <rPr>
        <vertAlign val="superscript"/>
        <sz val="7"/>
        <color rgb="FFFF0000"/>
        <rFont val="ＭＳ Ｐゴシック"/>
        <family val="3"/>
        <charset val="128"/>
      </rPr>
      <t>注3</t>
    </r>
    <r>
      <rPr>
        <sz val="7"/>
        <color rgb="FFFF0000"/>
        <rFont val="ＭＳ Ｐゴシック"/>
        <family val="3"/>
        <charset val="128"/>
      </rPr>
      <t>：蓄熱を採用する系統のうち、蓄熱時間帯に消費する電力量を記入のこと。</t>
    </r>
    <rPh sb="0" eb="1">
      <t>チュウ</t>
    </rPh>
    <rPh sb="3" eb="5">
      <t>チクネツ</t>
    </rPh>
    <rPh sb="6" eb="8">
      <t>サイヨウ</t>
    </rPh>
    <rPh sb="10" eb="12">
      <t>ケイトウ</t>
    </rPh>
    <rPh sb="16" eb="18">
      <t>チクネツ</t>
    </rPh>
    <rPh sb="18" eb="21">
      <t>ジカンタイ</t>
    </rPh>
    <rPh sb="22" eb="24">
      <t>ショウヒ</t>
    </rPh>
    <rPh sb="26" eb="29">
      <t>デンリョクリョウ</t>
    </rPh>
    <rPh sb="30" eb="32">
      <t>キニュウ</t>
    </rPh>
    <phoneticPr fontId="25"/>
  </si>
  <si>
    <r>
      <t>水道使用量(m</t>
    </r>
    <r>
      <rPr>
        <vertAlign val="superscript"/>
        <sz val="9"/>
        <rFont val="ＭＳ Ｐゴシック"/>
        <family val="3"/>
        <charset val="128"/>
      </rPr>
      <t>3</t>
    </r>
    <r>
      <rPr>
        <sz val="9"/>
        <rFont val="ＭＳ Ｐゴシック"/>
        <family val="3"/>
        <charset val="128"/>
      </rPr>
      <t>)</t>
    </r>
    <rPh sb="0" eb="2">
      <t>スイドウ</t>
    </rPh>
    <rPh sb="2" eb="5">
      <t>シヨウリョウ</t>
    </rPh>
    <phoneticPr fontId="4"/>
  </si>
  <si>
    <t>※蓄熱槽への補給水量等を記入すること。</t>
    <rPh sb="1" eb="4">
      <t>チクネツソウ</t>
    </rPh>
    <rPh sb="6" eb="8">
      <t>ホキュウ</t>
    </rPh>
    <rPh sb="8" eb="10">
      <t>スイリョウ</t>
    </rPh>
    <rPh sb="10" eb="11">
      <t>ナド</t>
    </rPh>
    <rPh sb="12" eb="14">
      <t>キニュウ</t>
    </rPh>
    <phoneticPr fontId="4"/>
  </si>
  <si>
    <t>ヶ月</t>
    <rPh sb="1" eb="2">
      <t>ゲツ</t>
    </rPh>
    <phoneticPr fontId="25"/>
  </si>
  <si>
    <t>流量基本料金</t>
    <rPh sb="0" eb="2">
      <t>リュウリョウ</t>
    </rPh>
    <rPh sb="2" eb="4">
      <t>キホン</t>
    </rPh>
    <rPh sb="4" eb="6">
      <t>リョウキン</t>
    </rPh>
    <phoneticPr fontId="25"/>
  </si>
  <si>
    <r>
      <t>円/m</t>
    </r>
    <r>
      <rPr>
        <vertAlign val="superscript"/>
        <sz val="9"/>
        <rFont val="ＭＳ Ｐゴシック"/>
        <family val="3"/>
        <charset val="128"/>
      </rPr>
      <t>3</t>
    </r>
    <r>
      <rPr>
        <sz val="9"/>
        <rFont val="ＭＳ Ｐゴシック"/>
        <family val="3"/>
        <charset val="128"/>
      </rPr>
      <t>　×</t>
    </r>
    <rPh sb="0" eb="1">
      <t>エン</t>
    </rPh>
    <phoneticPr fontId="4"/>
  </si>
  <si>
    <t>水道料金</t>
    <rPh sb="0" eb="2">
      <t>スイドウ</t>
    </rPh>
    <rPh sb="2" eb="4">
      <t>リョウキン</t>
    </rPh>
    <phoneticPr fontId="4"/>
  </si>
  <si>
    <t>※本様式に記載する消費量、料金等は、本事業に係るものみを記載すること。他の用途に使用するエネルギー料金にも波及する約款等を適用する場合は、基本料金の按分は行わず、公表された単価等を記載すること。</t>
    <rPh sb="1" eb="2">
      <t>ホン</t>
    </rPh>
    <rPh sb="2" eb="4">
      <t>ヨウシキ</t>
    </rPh>
    <rPh sb="5" eb="7">
      <t>キサイ</t>
    </rPh>
    <rPh sb="9" eb="12">
      <t>ショウヒリョウ</t>
    </rPh>
    <rPh sb="13" eb="15">
      <t>リョウキン</t>
    </rPh>
    <rPh sb="15" eb="16">
      <t>ナド</t>
    </rPh>
    <rPh sb="18" eb="19">
      <t>ホン</t>
    </rPh>
    <rPh sb="19" eb="21">
      <t>ジギョウ</t>
    </rPh>
    <rPh sb="22" eb="23">
      <t>カカ</t>
    </rPh>
    <rPh sb="28" eb="30">
      <t>キサイ</t>
    </rPh>
    <rPh sb="35" eb="36">
      <t>タ</t>
    </rPh>
    <rPh sb="37" eb="39">
      <t>ヨウト</t>
    </rPh>
    <rPh sb="40" eb="42">
      <t>シヨウ</t>
    </rPh>
    <rPh sb="49" eb="51">
      <t>リョウキン</t>
    </rPh>
    <rPh sb="53" eb="55">
      <t>ハキュウ</t>
    </rPh>
    <rPh sb="57" eb="59">
      <t>ヤッカン</t>
    </rPh>
    <rPh sb="59" eb="60">
      <t>ナド</t>
    </rPh>
    <rPh sb="61" eb="63">
      <t>テキヨウ</t>
    </rPh>
    <rPh sb="65" eb="67">
      <t>バアイ</t>
    </rPh>
    <rPh sb="69" eb="71">
      <t>キホン</t>
    </rPh>
    <rPh sb="71" eb="73">
      <t>リョウキン</t>
    </rPh>
    <rPh sb="74" eb="76">
      <t>アンブン</t>
    </rPh>
    <rPh sb="77" eb="78">
      <t>オコナ</t>
    </rPh>
    <rPh sb="81" eb="83">
      <t>コウヒョウ</t>
    </rPh>
    <rPh sb="86" eb="88">
      <t>タンカ</t>
    </rPh>
    <rPh sb="88" eb="89">
      <t>ナド</t>
    </rPh>
    <rPh sb="90" eb="92">
      <t>キサイ</t>
    </rPh>
    <phoneticPr fontId="25"/>
  </si>
  <si>
    <t>基準年消費エネルギー量</t>
    <rPh sb="0" eb="2">
      <t>キジュン</t>
    </rPh>
    <rPh sb="2" eb="3">
      <t>ネン</t>
    </rPh>
    <rPh sb="3" eb="5">
      <t>ショウヒ</t>
    </rPh>
    <rPh sb="10" eb="11">
      <t>リョウ</t>
    </rPh>
    <phoneticPr fontId="4"/>
  </si>
  <si>
    <t>冷房期</t>
    <rPh sb="0" eb="2">
      <t>レイボウ</t>
    </rPh>
    <rPh sb="2" eb="3">
      <t>キ</t>
    </rPh>
    <phoneticPr fontId="4"/>
  </si>
  <si>
    <t>（kW）</t>
    <phoneticPr fontId="4"/>
  </si>
  <si>
    <t>０１</t>
    <phoneticPr fontId="4"/>
  </si>
  <si>
    <t>-</t>
    <phoneticPr fontId="4"/>
  </si>
  <si>
    <t>Ａ</t>
    <phoneticPr fontId="4"/>
  </si>
  <si>
    <t>Ｂ</t>
    <phoneticPr fontId="4"/>
  </si>
  <si>
    <t>Ｃ</t>
    <phoneticPr fontId="4"/>
  </si>
  <si>
    <t>Ｄ</t>
    <phoneticPr fontId="4"/>
  </si>
  <si>
    <t>Ｅ</t>
    <phoneticPr fontId="4"/>
  </si>
  <si>
    <t>Ｆ</t>
    <phoneticPr fontId="4"/>
  </si>
  <si>
    <t>Ｇ</t>
    <phoneticPr fontId="4"/>
  </si>
  <si>
    <t>Ｈ</t>
    <phoneticPr fontId="4"/>
  </si>
  <si>
    <t>Ｉ</t>
    <phoneticPr fontId="4"/>
  </si>
  <si>
    <t>Ｊ</t>
    <phoneticPr fontId="4"/>
  </si>
  <si>
    <t>年間</t>
    <rPh sb="0" eb="2">
      <t>ネンカン</t>
    </rPh>
    <phoneticPr fontId="4"/>
  </si>
  <si>
    <t>H27</t>
    <phoneticPr fontId="4"/>
  </si>
  <si>
    <t>H28～39</t>
    <phoneticPr fontId="4"/>
  </si>
  <si>
    <t>水道</t>
    <rPh sb="0" eb="2">
      <t>スイドウ</t>
    </rPh>
    <phoneticPr fontId="4"/>
  </si>
  <si>
    <t>（MW）</t>
    <phoneticPr fontId="4"/>
  </si>
  <si>
    <t>※ピーク時の負荷は、熱負荷計算に基づき、夏季の最大負荷を記入すること。</t>
    <rPh sb="4" eb="5">
      <t>ジ</t>
    </rPh>
    <rPh sb="6" eb="8">
      <t>フカ</t>
    </rPh>
    <rPh sb="10" eb="11">
      <t>ネツ</t>
    </rPh>
    <rPh sb="11" eb="13">
      <t>フカ</t>
    </rPh>
    <rPh sb="13" eb="15">
      <t>ケイサン</t>
    </rPh>
    <rPh sb="16" eb="17">
      <t>モト</t>
    </rPh>
    <rPh sb="20" eb="22">
      <t>カキ</t>
    </rPh>
    <rPh sb="23" eb="25">
      <t>サイダイ</t>
    </rPh>
    <rPh sb="25" eb="27">
      <t>フカ</t>
    </rPh>
    <rPh sb="28" eb="30">
      <t>キニュウ</t>
    </rPh>
    <phoneticPr fontId="4"/>
  </si>
  <si>
    <t>(kW/kW)</t>
    <phoneticPr fontId="4"/>
  </si>
  <si>
    <t>※冷房時の消費電力量／機器能力で算定して記入すること。</t>
    <rPh sb="1" eb="3">
      <t>レイボウ</t>
    </rPh>
    <rPh sb="3" eb="4">
      <t>ジ</t>
    </rPh>
    <rPh sb="5" eb="7">
      <t>ショウヒ</t>
    </rPh>
    <rPh sb="7" eb="9">
      <t>デンリョク</t>
    </rPh>
    <rPh sb="9" eb="10">
      <t>リョウ</t>
    </rPh>
    <rPh sb="11" eb="13">
      <t>キキ</t>
    </rPh>
    <rPh sb="13" eb="15">
      <t>ノウリョク</t>
    </rPh>
    <rPh sb="16" eb="18">
      <t>サンテイ</t>
    </rPh>
    <rPh sb="20" eb="22">
      <t>キニュウ</t>
    </rPh>
    <phoneticPr fontId="4"/>
  </si>
  <si>
    <r>
      <t>(m</t>
    </r>
    <r>
      <rPr>
        <vertAlign val="superscript"/>
        <sz val="9"/>
        <rFont val="ＭＳ Ｐゴシック"/>
        <family val="3"/>
        <charset val="128"/>
      </rPr>
      <t>3</t>
    </r>
    <r>
      <rPr>
        <sz val="9"/>
        <rFont val="ＭＳ Ｐゴシック"/>
        <family val="3"/>
        <charset val="128"/>
      </rPr>
      <t>/kW)</t>
    </r>
    <phoneticPr fontId="4"/>
  </si>
  <si>
    <t>※冷房時の各消費ガス量／機器能力で算定して記入すること。</t>
    <rPh sb="1" eb="3">
      <t>レイボウ</t>
    </rPh>
    <rPh sb="3" eb="4">
      <t>ジ</t>
    </rPh>
    <rPh sb="5" eb="6">
      <t>カク</t>
    </rPh>
    <rPh sb="6" eb="8">
      <t>ショウヒ</t>
    </rPh>
    <rPh sb="10" eb="11">
      <t>リョウ</t>
    </rPh>
    <rPh sb="12" eb="14">
      <t>キキ</t>
    </rPh>
    <rPh sb="14" eb="16">
      <t>ノウリョク</t>
    </rPh>
    <rPh sb="17" eb="19">
      <t>サンテイ</t>
    </rPh>
    <rPh sb="21" eb="23">
      <t>キニュウ</t>
    </rPh>
    <phoneticPr fontId="4"/>
  </si>
  <si>
    <t>kW ×</t>
    <phoneticPr fontId="4"/>
  </si>
  <si>
    <t>×</t>
    <phoneticPr fontId="25"/>
  </si>
  <si>
    <t>(</t>
    <phoneticPr fontId="4"/>
  </si>
  <si>
    <t>+</t>
    <phoneticPr fontId="4"/>
  </si>
  <si>
    <t>kWh</t>
    <phoneticPr fontId="4"/>
  </si>
  <si>
    <t>（</t>
    <phoneticPr fontId="25"/>
  </si>
  <si>
    <r>
      <t>m</t>
    </r>
    <r>
      <rPr>
        <vertAlign val="superscript"/>
        <sz val="9"/>
        <rFont val="ＭＳ Ｐゴシック"/>
        <family val="3"/>
        <charset val="128"/>
      </rPr>
      <t>3</t>
    </r>
    <r>
      <rPr>
        <sz val="9"/>
        <rFont val="ＭＳ Ｐゴシック"/>
        <family val="3"/>
        <charset val="128"/>
      </rPr>
      <t>　）　×</t>
    </r>
    <phoneticPr fontId="4"/>
  </si>
  <si>
    <r>
      <t>m</t>
    </r>
    <r>
      <rPr>
        <vertAlign val="superscript"/>
        <sz val="9"/>
        <rFont val="ＭＳ Ｐゴシック"/>
        <family val="3"/>
        <charset val="128"/>
      </rPr>
      <t>3</t>
    </r>
    <phoneticPr fontId="4"/>
  </si>
  <si>
    <t>入札説明書等に関する意見・質問書</t>
    <rPh sb="10" eb="12">
      <t>イケン</t>
    </rPh>
    <phoneticPr fontId="4"/>
  </si>
  <si>
    <t>メールアドレス</t>
    <phoneticPr fontId="4"/>
  </si>
  <si>
    <t>所属・役職</t>
    <rPh sb="0" eb="1">
      <t>ショ</t>
    </rPh>
    <rPh sb="1" eb="2">
      <t>ゾク</t>
    </rPh>
    <rPh sb="3" eb="5">
      <t>ヤクショク</t>
    </rPh>
    <phoneticPr fontId="4"/>
  </si>
  <si>
    <t>※質問1件ごとに本シートを1枚使用すること。（複数質問を提出する場合はシートをコピーすること）</t>
    <rPh sb="14" eb="15">
      <t>マイ</t>
    </rPh>
    <rPh sb="23" eb="25">
      <t>フクスウ</t>
    </rPh>
    <rPh sb="28" eb="30">
      <t>テイシュツ</t>
    </rPh>
    <rPh sb="32" eb="34">
      <t>バアイ</t>
    </rPh>
    <phoneticPr fontId="4"/>
  </si>
  <si>
    <t>通し
番号</t>
    <rPh sb="0" eb="1">
      <t>トオ</t>
    </rPh>
    <rPh sb="3" eb="5">
      <t>バンゴウ</t>
    </rPh>
    <phoneticPr fontId="4"/>
  </si>
  <si>
    <t>通し番号</t>
    <rPh sb="0" eb="1">
      <t>トオ</t>
    </rPh>
    <rPh sb="2" eb="4">
      <t>バンゴウ</t>
    </rPh>
    <phoneticPr fontId="4"/>
  </si>
  <si>
    <t>※「現状」の契約電力は平成26年７月現在の値、最大電流値については平成25年度実績。</t>
    <rPh sb="2" eb="4">
      <t>ゲンジョウ</t>
    </rPh>
    <rPh sb="6" eb="8">
      <t>ケイヤク</t>
    </rPh>
    <rPh sb="8" eb="10">
      <t>デンリョク</t>
    </rPh>
    <rPh sb="11" eb="13">
      <t>ヘイセイ</t>
    </rPh>
    <rPh sb="15" eb="16">
      <t>ネン</t>
    </rPh>
    <rPh sb="17" eb="18">
      <t>ガツ</t>
    </rPh>
    <rPh sb="18" eb="20">
      <t>ゲンザイ</t>
    </rPh>
    <rPh sb="21" eb="22">
      <t>アタイ</t>
    </rPh>
    <rPh sb="23" eb="25">
      <t>サイダイ</t>
    </rPh>
    <rPh sb="25" eb="27">
      <t>デンリュウ</t>
    </rPh>
    <rPh sb="27" eb="28">
      <t>チ</t>
    </rPh>
    <rPh sb="33" eb="35">
      <t>ヘイセイ</t>
    </rPh>
    <rPh sb="37" eb="39">
      <t>ネンド</t>
    </rPh>
    <rPh sb="39" eb="41">
      <t>ジッセキ</t>
    </rPh>
    <phoneticPr fontId="1"/>
  </si>
  <si>
    <t>※最大電力算定の考え方と根拠等に疑義がある場合には，内容の確認及び追加資料の提出等を求めることがあるほか，個別ヒアリングを行って確認することがある。</t>
    <phoneticPr fontId="1"/>
  </si>
  <si>
    <t>※金額は税込（８％）で記載すること</t>
    <rPh sb="1" eb="3">
      <t>キンガク</t>
    </rPh>
    <rPh sb="4" eb="6">
      <t>ゼイコミ</t>
    </rPh>
    <rPh sb="11" eb="13">
      <t>キサイ</t>
    </rPh>
    <phoneticPr fontId="4"/>
  </si>
  <si>
    <t>※金額は、消費税及び地方消費税相当額（８％）を除いた額を記入すること。</t>
    <rPh sb="23" eb="24">
      <t>ノゾ</t>
    </rPh>
    <rPh sb="26" eb="27">
      <t>ガク</t>
    </rPh>
    <phoneticPr fontId="4"/>
  </si>
  <si>
    <t>●サービス対価の支払予定表</t>
    <rPh sb="5" eb="7">
      <t>タイカ</t>
    </rPh>
    <rPh sb="8" eb="10">
      <t>シハラ</t>
    </rPh>
    <rPh sb="10" eb="13">
      <t>ヨテイヒョウ</t>
    </rPh>
    <phoneticPr fontId="4"/>
  </si>
  <si>
    <t>10月※1</t>
    <rPh sb="2" eb="3">
      <t>ガツ</t>
    </rPh>
    <phoneticPr fontId="1"/>
  </si>
  <si>
    <t>11月※2</t>
    <rPh sb="2" eb="3">
      <t>ガツ</t>
    </rPh>
    <phoneticPr fontId="4"/>
  </si>
  <si>
    <t>平成２７年</t>
    <rPh sb="0" eb="2">
      <t>ヘイセイ</t>
    </rPh>
    <rPh sb="4" eb="5">
      <t>ネン</t>
    </rPh>
    <phoneticPr fontId="1"/>
  </si>
  <si>
    <t>平成２７年</t>
    <rPh sb="0" eb="2">
      <t>ヘイセイ</t>
    </rPh>
    <rPh sb="4" eb="5">
      <t>ネン</t>
    </rPh>
    <phoneticPr fontId="4"/>
  </si>
  <si>
    <t>平成28年</t>
    <rPh sb="0" eb="2">
      <t>ヘイセイ</t>
    </rPh>
    <rPh sb="4" eb="5">
      <t>ネン</t>
    </rPh>
    <phoneticPr fontId="4"/>
  </si>
  <si>
    <t>５月</t>
    <rPh sb="1" eb="2">
      <t>ガツ</t>
    </rPh>
    <phoneticPr fontId="4"/>
  </si>
  <si>
    <t>平成29年</t>
    <rPh sb="0" eb="2">
      <t>ヘイセイ</t>
    </rPh>
    <rPh sb="4" eb="5">
      <t>ネン</t>
    </rPh>
    <phoneticPr fontId="4"/>
  </si>
  <si>
    <t>平成30年</t>
    <rPh sb="0" eb="2">
      <t>ヘイセイ</t>
    </rPh>
    <rPh sb="4" eb="5">
      <t>ネン</t>
    </rPh>
    <phoneticPr fontId="4"/>
  </si>
  <si>
    <t>平成31年</t>
    <rPh sb="0" eb="2">
      <t>ヘイセイ</t>
    </rPh>
    <rPh sb="4" eb="5">
      <t>ネン</t>
    </rPh>
    <phoneticPr fontId="4"/>
  </si>
  <si>
    <t>平成32年</t>
    <rPh sb="0" eb="2">
      <t>ヘイセイ</t>
    </rPh>
    <rPh sb="4" eb="5">
      <t>ネン</t>
    </rPh>
    <phoneticPr fontId="4"/>
  </si>
  <si>
    <t>平成33年</t>
    <rPh sb="0" eb="2">
      <t>ヘイセイ</t>
    </rPh>
    <rPh sb="4" eb="5">
      <t>ネン</t>
    </rPh>
    <phoneticPr fontId="4"/>
  </si>
  <si>
    <t>平成34年</t>
    <rPh sb="0" eb="2">
      <t>ヘイセイ</t>
    </rPh>
    <rPh sb="4" eb="5">
      <t>ネン</t>
    </rPh>
    <phoneticPr fontId="4"/>
  </si>
  <si>
    <t>平成35年</t>
    <rPh sb="0" eb="2">
      <t>ヘイセイ</t>
    </rPh>
    <rPh sb="4" eb="5">
      <t>ネン</t>
    </rPh>
    <phoneticPr fontId="4"/>
  </si>
  <si>
    <t>平成36年</t>
    <rPh sb="0" eb="2">
      <t>ヘイセイ</t>
    </rPh>
    <rPh sb="4" eb="5">
      <t>ネン</t>
    </rPh>
    <phoneticPr fontId="4"/>
  </si>
  <si>
    <t>平成37年</t>
    <rPh sb="0" eb="2">
      <t>ヘイセイ</t>
    </rPh>
    <rPh sb="4" eb="5">
      <t>ネン</t>
    </rPh>
    <phoneticPr fontId="4"/>
  </si>
  <si>
    <t>平成38年</t>
    <rPh sb="0" eb="2">
      <t>ヘイセイ</t>
    </rPh>
    <rPh sb="4" eb="5">
      <t>ネン</t>
    </rPh>
    <phoneticPr fontId="4"/>
  </si>
  <si>
    <t>平成39年</t>
    <rPh sb="0" eb="2">
      <t>ヘイセイ</t>
    </rPh>
    <rPh sb="4" eb="5">
      <t>ネン</t>
    </rPh>
    <phoneticPr fontId="4"/>
  </si>
  <si>
    <t>平成40年</t>
    <rPh sb="0" eb="2">
      <t>ヘイセイ</t>
    </rPh>
    <rPh sb="4" eb="5">
      <t>ネン</t>
    </rPh>
    <phoneticPr fontId="4"/>
  </si>
  <si>
    <t>注</t>
    <rPh sb="0" eb="1">
      <t>チュウ</t>
    </rPh>
    <phoneticPr fontId="4"/>
  </si>
  <si>
    <t>金額は、消費税及び地方消費税相当額（８％）を加えた額を記入すること。</t>
  </si>
  <si>
    <t>電子データとして提出する際には、計算式（関数）が分かるようにすること。</t>
    <phoneticPr fontId="1"/>
  </si>
  <si>
    <t>※1  設計・施工等のサービス対価の一括支払分の支払時期</t>
    <rPh sb="4" eb="6">
      <t>セッケイ</t>
    </rPh>
    <rPh sb="7" eb="9">
      <t>セコウ</t>
    </rPh>
    <rPh sb="9" eb="10">
      <t>トウ</t>
    </rPh>
    <rPh sb="15" eb="17">
      <t>タイカ</t>
    </rPh>
    <rPh sb="18" eb="20">
      <t>イッカツ</t>
    </rPh>
    <rPh sb="20" eb="22">
      <t>シハライ</t>
    </rPh>
    <rPh sb="22" eb="23">
      <t>ブン</t>
    </rPh>
    <rPh sb="24" eb="26">
      <t>シハライ</t>
    </rPh>
    <rPh sb="26" eb="28">
      <t>ジキ</t>
    </rPh>
    <phoneticPr fontId="1"/>
  </si>
  <si>
    <t>※2  設計・施工等のサービス対価の割賦支払分のうち，平成27年９月分の元本に対する金利分のみの支払時期</t>
    <rPh sb="4" eb="6">
      <t>セッケイ</t>
    </rPh>
    <rPh sb="7" eb="9">
      <t>セコウ</t>
    </rPh>
    <rPh sb="9" eb="10">
      <t>トウ</t>
    </rPh>
    <rPh sb="15" eb="17">
      <t>タイカ</t>
    </rPh>
    <rPh sb="18" eb="20">
      <t>カップ</t>
    </rPh>
    <rPh sb="20" eb="22">
      <t>シハライ</t>
    </rPh>
    <rPh sb="22" eb="23">
      <t>ブン</t>
    </rPh>
    <rPh sb="27" eb="29">
      <t>ヘイセイ</t>
    </rPh>
    <rPh sb="31" eb="32">
      <t>ネン</t>
    </rPh>
    <rPh sb="33" eb="34">
      <t>ガツ</t>
    </rPh>
    <rPh sb="34" eb="35">
      <t>ブン</t>
    </rPh>
    <rPh sb="36" eb="38">
      <t>ガンポン</t>
    </rPh>
    <rPh sb="39" eb="40">
      <t>タイ</t>
    </rPh>
    <rPh sb="42" eb="44">
      <t>キンリ</t>
    </rPh>
    <rPh sb="44" eb="45">
      <t>ブン</t>
    </rPh>
    <rPh sb="48" eb="50">
      <t>シハラ</t>
    </rPh>
    <rPh sb="50" eb="52">
      <t>ジキ</t>
    </rPh>
    <phoneticPr fontId="1"/>
  </si>
  <si>
    <t>支払時期</t>
    <rPh sb="0" eb="2">
      <t>シハライ</t>
    </rPh>
    <rPh sb="2" eb="4">
      <t>ジキ</t>
    </rPh>
    <phoneticPr fontId="4"/>
  </si>
  <si>
    <t>(kW)</t>
    <phoneticPr fontId="4"/>
  </si>
  <si>
    <t>②/①
(％)</t>
    <phoneticPr fontId="4"/>
  </si>
  <si>
    <t>名島</t>
  </si>
  <si>
    <t>城浜</t>
  </si>
  <si>
    <t>若宮</t>
  </si>
  <si>
    <t>西戸崎</t>
  </si>
  <si>
    <t>美和台</t>
  </si>
  <si>
    <t>八田</t>
  </si>
  <si>
    <t>和白東</t>
  </si>
  <si>
    <t>香椎東</t>
  </si>
  <si>
    <t>青葉</t>
  </si>
  <si>
    <t>奈多</t>
  </si>
  <si>
    <t>香椎下原</t>
  </si>
  <si>
    <t>千早西</t>
  </si>
  <si>
    <t>香陵</t>
  </si>
  <si>
    <t>松島</t>
  </si>
  <si>
    <t>三苫</t>
  </si>
  <si>
    <t>照葉</t>
  </si>
  <si>
    <t>春住</t>
  </si>
  <si>
    <t>那珂</t>
  </si>
  <si>
    <t>三宅</t>
  </si>
  <si>
    <t>花畑</t>
  </si>
  <si>
    <t>西高宮</t>
  </si>
  <si>
    <t>曰佐</t>
  </si>
  <si>
    <t>宮竹</t>
  </si>
  <si>
    <t>大楠</t>
  </si>
  <si>
    <t>若久</t>
  </si>
  <si>
    <t>老司</t>
  </si>
  <si>
    <t>長住</t>
  </si>
  <si>
    <t>筑紫丘</t>
  </si>
  <si>
    <t>西花畑</t>
  </si>
  <si>
    <t>弥永</t>
  </si>
  <si>
    <t>長丘</t>
  </si>
  <si>
    <t>東若久</t>
  </si>
  <si>
    <t>塩原</t>
  </si>
  <si>
    <t>柏原</t>
  </si>
  <si>
    <t>H28～39</t>
    <phoneticPr fontId="4"/>
  </si>
  <si>
    <t>H27</t>
    <phoneticPr fontId="4"/>
  </si>
  <si>
    <t>ガス</t>
    <phoneticPr fontId="4"/>
  </si>
  <si>
    <t>ガス</t>
    <phoneticPr fontId="4"/>
  </si>
  <si>
    <t xml:space="preserve">  「福岡市立東部地域小学校空調整備PFI事業」に関する入札説明書等について、質問事項がありますので、提出します。</t>
    <rPh sb="3" eb="5">
      <t>フクオカ</t>
    </rPh>
    <rPh sb="7" eb="9">
      <t>トウブ</t>
    </rPh>
    <rPh sb="9" eb="11">
      <t>チイキ</t>
    </rPh>
    <rPh sb="28" eb="30">
      <t>ニュウサツ</t>
    </rPh>
    <rPh sb="30" eb="33">
      <t>セツメイショ</t>
    </rPh>
    <phoneticPr fontId="4"/>
  </si>
  <si>
    <t>④/③
(％)</t>
    <phoneticPr fontId="4"/>
  </si>
</sst>
</file>

<file path=xl/styles.xml><?xml version="1.0" encoding="utf-8"?>
<styleSheet xmlns="http://schemas.openxmlformats.org/spreadsheetml/2006/main">
  <numFmts count="10">
    <numFmt numFmtId="176" formatCode="0.0_);[Red]\(0.0\)"/>
    <numFmt numFmtId="177" formatCode="0.0_ "/>
    <numFmt numFmtId="178" formatCode="00"/>
    <numFmt numFmtId="179" formatCode="0.00_ "/>
    <numFmt numFmtId="180" formatCode="0.000_ "/>
    <numFmt numFmtId="181" formatCode="#,##0.0;[Red]\-#,##0.0"/>
    <numFmt numFmtId="182" formatCode="0.0000_ "/>
    <numFmt numFmtId="183" formatCode="0.000"/>
    <numFmt numFmtId="184" formatCode="#,##0.000;[Red]\-#,##0.000"/>
    <numFmt numFmtId="185" formatCode="#,##0.00_ ;[Red]\-#,##0.00\ "/>
  </numFmts>
  <fonts count="2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ＭＳ Ｐゴシック"/>
      <family val="3"/>
      <charset val="128"/>
    </font>
    <font>
      <sz val="6"/>
      <name val="ＭＳ Ｐゴシック"/>
      <family val="3"/>
      <charset val="128"/>
    </font>
    <font>
      <sz val="10"/>
      <name val="ＭＳ Ｐゴシック"/>
      <family val="3"/>
      <charset val="128"/>
    </font>
    <font>
      <sz val="11"/>
      <name val="ＭＳ ゴシック"/>
      <family val="3"/>
      <charset val="128"/>
    </font>
    <font>
      <sz val="11"/>
      <color indexed="8"/>
      <name val="ＭＳ Ｐゴシック"/>
      <family val="3"/>
      <charset val="128"/>
    </font>
    <font>
      <sz val="9"/>
      <color indexed="8"/>
      <name val="ＭＳ Ｐゴシック"/>
      <family val="3"/>
      <charset val="128"/>
    </font>
    <font>
      <sz val="12"/>
      <name val="ＭＳ Ｐゴシック"/>
      <family val="3"/>
      <charset val="128"/>
    </font>
    <font>
      <sz val="9"/>
      <name val="ＭＳ Ｐ明朝"/>
      <family val="1"/>
      <charset val="128"/>
    </font>
    <font>
      <vertAlign val="superscript"/>
      <sz val="11"/>
      <name val="ＭＳ Ｐゴシック"/>
      <family val="3"/>
      <charset val="128"/>
    </font>
    <font>
      <sz val="9"/>
      <name val="ＭＳ Ｐゴシック"/>
      <family val="3"/>
      <charset val="128"/>
    </font>
    <font>
      <sz val="9"/>
      <name val="ＭＳ ゴシック"/>
      <family val="3"/>
      <charset val="128"/>
    </font>
    <font>
      <sz val="8"/>
      <color indexed="10"/>
      <name val="ＭＳ Ｐゴシック"/>
      <family val="3"/>
      <charset val="128"/>
    </font>
    <font>
      <vertAlign val="superscript"/>
      <sz val="9"/>
      <name val="ＭＳ Ｐゴシック"/>
      <family val="3"/>
      <charset val="128"/>
    </font>
    <font>
      <sz val="9"/>
      <color indexed="10"/>
      <name val="ＭＳ Ｐゴシック"/>
      <family val="3"/>
      <charset val="128"/>
    </font>
    <font>
      <sz val="8"/>
      <name val="ＭＳ Ｐゴシック"/>
      <family val="3"/>
      <charset val="128"/>
    </font>
    <font>
      <vertAlign val="superscript"/>
      <sz val="10"/>
      <name val="ＭＳ Ｐゴシック"/>
      <family val="3"/>
      <charset val="128"/>
    </font>
    <font>
      <sz val="6"/>
      <color indexed="10"/>
      <name val="ＭＳ Ｐゴシック"/>
      <family val="3"/>
      <charset val="128"/>
    </font>
    <font>
      <sz val="10.5"/>
      <color theme="1"/>
      <name val="ＭＳ ゴシック"/>
      <family val="3"/>
      <charset val="128"/>
    </font>
    <font>
      <sz val="11"/>
      <name val="ＭＳ Ｐ明朝"/>
      <family val="1"/>
      <charset val="128"/>
    </font>
    <font>
      <sz val="10"/>
      <name val="ＭＳ Ｐ明朝"/>
      <family val="1"/>
      <charset val="128"/>
    </font>
    <font>
      <sz val="12"/>
      <name val="ＭＳ Ｐ明朝"/>
      <family val="1"/>
      <charset val="128"/>
    </font>
    <font>
      <sz val="10.5"/>
      <name val="ＭＳ Ｐ明朝"/>
      <family val="1"/>
      <charset val="128"/>
    </font>
    <font>
      <sz val="6"/>
      <name val="ＭＳ Ｐ明朝"/>
      <family val="2"/>
      <charset val="128"/>
    </font>
    <font>
      <sz val="10.5"/>
      <color theme="1"/>
      <name val="ＭＳ Ｐ明朝"/>
      <family val="2"/>
      <charset val="128"/>
    </font>
    <font>
      <sz val="7"/>
      <color rgb="FFFF0000"/>
      <name val="ＭＳ Ｐゴシック"/>
      <family val="3"/>
      <charset val="128"/>
    </font>
    <font>
      <vertAlign val="superscript"/>
      <sz val="7"/>
      <color rgb="FFFF0000"/>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3"/>
        <bgColor indexed="64"/>
      </patternFill>
    </fill>
    <fill>
      <patternFill patternType="lightGray"/>
    </fill>
    <fill>
      <patternFill patternType="solid">
        <fgColor rgb="FFFFFF99"/>
        <bgColor indexed="64"/>
      </patternFill>
    </fill>
    <fill>
      <patternFill patternType="solid">
        <fgColor indexed="13"/>
        <bgColor indexed="64"/>
      </patternFill>
    </fill>
    <fill>
      <patternFill patternType="solid">
        <fgColor indexed="65"/>
        <bgColor indexed="64"/>
      </patternFill>
    </fill>
  </fills>
  <borders count="2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double">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auto="1"/>
      </left>
      <right/>
      <top/>
      <bottom/>
      <diagonal/>
    </border>
    <border>
      <left/>
      <right/>
      <top/>
      <bottom style="dotted">
        <color auto="1"/>
      </bottom>
      <diagonal/>
    </border>
    <border>
      <left/>
      <right style="dotted">
        <color auto="1"/>
      </right>
      <top/>
      <bottom style="dotted">
        <color auto="1"/>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bottom/>
      <diagonal/>
    </border>
    <border>
      <left style="medium">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thin">
        <color indexed="64"/>
      </right>
      <top/>
      <bottom/>
      <diagonal/>
    </border>
    <border>
      <left style="double">
        <color indexed="64"/>
      </left>
      <right style="thin">
        <color indexed="64"/>
      </right>
      <top/>
      <bottom/>
      <diagonal/>
    </border>
    <border>
      <left style="thin">
        <color indexed="64"/>
      </left>
      <right style="double">
        <color indexed="64"/>
      </right>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style="medium">
        <color indexed="64"/>
      </left>
      <right style="double">
        <color indexed="64"/>
      </right>
      <top/>
      <bottom/>
      <diagonal/>
    </border>
    <border>
      <left/>
      <right style="double">
        <color indexed="64"/>
      </right>
      <top/>
      <bottom/>
      <diagonal/>
    </border>
    <border>
      <left/>
      <right style="double">
        <color indexed="64"/>
      </right>
      <top style="thin">
        <color indexed="64"/>
      </top>
      <bottom/>
      <diagonal/>
    </border>
    <border>
      <left style="double">
        <color indexed="64"/>
      </left>
      <right/>
      <top/>
      <bottom/>
      <diagonal/>
    </border>
    <border>
      <left/>
      <right style="double">
        <color indexed="64"/>
      </right>
      <top/>
      <bottom style="double">
        <color indexed="64"/>
      </bottom>
      <diagonal/>
    </border>
    <border>
      <left style="double">
        <color indexed="64"/>
      </left>
      <right/>
      <top/>
      <bottom style="double">
        <color indexed="64"/>
      </bottom>
      <diagonal/>
    </border>
    <border>
      <left style="medium">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double">
        <color indexed="64"/>
      </top>
      <bottom/>
      <diagonal/>
    </border>
    <border>
      <left/>
      <right style="medium">
        <color indexed="64"/>
      </right>
      <top style="double">
        <color indexed="64"/>
      </top>
      <bottom/>
      <diagonal/>
    </border>
    <border>
      <left/>
      <right style="double">
        <color indexed="64"/>
      </right>
      <top style="thin">
        <color indexed="64"/>
      </top>
      <bottom style="double">
        <color indexed="64"/>
      </bottom>
      <diagonal/>
    </border>
    <border>
      <left style="medium">
        <color indexed="64"/>
      </left>
      <right style="double">
        <color indexed="64"/>
      </right>
      <top style="thin">
        <color indexed="64"/>
      </top>
      <bottom/>
      <diagonal/>
    </border>
    <border>
      <left/>
      <right/>
      <top style="thin">
        <color indexed="64"/>
      </top>
      <bottom style="double">
        <color indexed="64"/>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style="double">
        <color indexed="64"/>
      </right>
      <top/>
      <bottom style="medium">
        <color indexed="64"/>
      </bottom>
      <diagonal/>
    </border>
    <border>
      <left style="double">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right style="double">
        <color indexed="64"/>
      </right>
      <top style="medium">
        <color indexed="64"/>
      </top>
      <bottom/>
      <diagonal/>
    </border>
    <border>
      <left style="medium">
        <color indexed="64"/>
      </left>
      <right style="thin">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diagonal/>
    </border>
    <border>
      <left style="medium">
        <color indexed="64"/>
      </left>
      <right style="thin">
        <color indexed="64"/>
      </right>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double">
        <color indexed="64"/>
      </right>
      <top style="thin">
        <color indexed="64"/>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bottom style="hair">
        <color indexed="64"/>
      </bottom>
      <diagonal/>
    </border>
    <border>
      <left style="double">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double">
        <color indexed="64"/>
      </right>
      <top style="thin">
        <color indexed="64"/>
      </top>
      <bottom style="hair">
        <color indexed="64"/>
      </bottom>
      <diagonal/>
    </border>
    <border>
      <left style="double">
        <color indexed="64"/>
      </left>
      <right/>
      <top style="hair">
        <color indexed="64"/>
      </top>
      <bottom/>
      <diagonal/>
    </border>
    <border>
      <left style="thin">
        <color indexed="64"/>
      </left>
      <right style="medium">
        <color indexed="64"/>
      </right>
      <top style="thin">
        <color indexed="64"/>
      </top>
      <bottom style="double">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double">
        <color indexed="64"/>
      </right>
      <top style="hair">
        <color indexed="64"/>
      </top>
      <bottom/>
      <diagonal/>
    </border>
    <border>
      <left style="medium">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double">
        <color indexed="64"/>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hair">
        <color indexed="64"/>
      </left>
      <right style="double">
        <color indexed="64"/>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style="thin">
        <color indexed="64"/>
      </top>
      <bottom style="double">
        <color indexed="64"/>
      </bottom>
      <diagonal/>
    </border>
    <border>
      <left style="double">
        <color indexed="64"/>
      </left>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right style="dotted">
        <color indexed="64"/>
      </right>
      <top/>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hair">
        <color indexed="64"/>
      </right>
      <top style="thin">
        <color indexed="64"/>
      </top>
      <bottom/>
      <diagonal/>
    </border>
    <border>
      <left style="hair">
        <color indexed="64"/>
      </left>
      <right style="double">
        <color indexed="64"/>
      </right>
      <top/>
      <bottom style="thin">
        <color indexed="64"/>
      </bottom>
      <diagonal/>
    </border>
    <border>
      <left/>
      <right style="medium">
        <color indexed="64"/>
      </right>
      <top style="hair">
        <color indexed="64"/>
      </top>
      <bottom/>
      <diagonal/>
    </border>
    <border>
      <left/>
      <right style="hair">
        <color indexed="64"/>
      </right>
      <top/>
      <bottom style="double">
        <color indexed="64"/>
      </bottom>
      <diagonal/>
    </border>
    <border>
      <left style="hair">
        <color indexed="64"/>
      </left>
      <right style="double">
        <color indexed="64"/>
      </right>
      <top style="hair">
        <color indexed="64"/>
      </top>
      <bottom style="double">
        <color indexed="64"/>
      </bottom>
      <diagonal/>
    </border>
    <border>
      <left style="double">
        <color indexed="64"/>
      </left>
      <right style="thin">
        <color indexed="64"/>
      </right>
      <top style="hair">
        <color indexed="64"/>
      </top>
      <bottom style="double">
        <color indexed="64"/>
      </bottom>
      <diagonal/>
    </border>
    <border>
      <left style="double">
        <color indexed="64"/>
      </left>
      <right style="hair">
        <color indexed="64"/>
      </right>
      <top/>
      <bottom style="double">
        <color indexed="64"/>
      </bottom>
      <diagonal/>
    </border>
    <border>
      <left style="hair">
        <color indexed="64"/>
      </left>
      <right style="double">
        <color indexed="64"/>
      </right>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diagonalUp="1">
      <left style="medium">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medium">
        <color indexed="64"/>
      </left>
      <right style="thin">
        <color indexed="64"/>
      </right>
      <top style="thin">
        <color indexed="64"/>
      </top>
      <bottom/>
      <diagonal/>
    </border>
  </borders>
  <cellStyleXfs count="8">
    <xf numFmtId="0" fontId="0" fillId="0" borderId="0">
      <alignment vertical="center"/>
    </xf>
    <xf numFmtId="0" fontId="2" fillId="0" borderId="0"/>
    <xf numFmtId="38" fontId="2" fillId="0" borderId="0" applyFont="0" applyFill="0" applyBorder="0" applyAlignment="0" applyProtection="0"/>
    <xf numFmtId="0" fontId="9" fillId="0" borderId="0"/>
    <xf numFmtId="0" fontId="2" fillId="0" borderId="0">
      <alignment vertical="center"/>
    </xf>
    <xf numFmtId="9" fontId="2" fillId="0" borderId="0" applyFont="0" applyFill="0" applyBorder="0" applyAlignment="0" applyProtection="0">
      <alignment vertical="center"/>
    </xf>
    <xf numFmtId="0" fontId="2" fillId="0" borderId="0">
      <alignment vertical="center"/>
    </xf>
    <xf numFmtId="38" fontId="26" fillId="0" borderId="0" applyFont="0" applyFill="0" applyBorder="0" applyAlignment="0" applyProtection="0">
      <alignment vertical="center"/>
    </xf>
  </cellStyleXfs>
  <cellXfs count="863">
    <xf numFmtId="0" fontId="0" fillId="0" borderId="0" xfId="0">
      <alignment vertical="center"/>
    </xf>
    <xf numFmtId="0" fontId="3" fillId="0" borderId="0" xfId="1" applyFont="1" applyFill="1"/>
    <xf numFmtId="0" fontId="6" fillId="0" borderId="0" xfId="1" applyFont="1" applyAlignment="1">
      <alignment horizontal="right"/>
    </xf>
    <xf numFmtId="0" fontId="7" fillId="0" borderId="0" xfId="1" applyFont="1" applyFill="1"/>
    <xf numFmtId="0" fontId="5" fillId="0" borderId="0" xfId="1" applyFont="1" applyAlignment="1">
      <alignment horizontal="right"/>
    </xf>
    <xf numFmtId="0" fontId="3" fillId="0" borderId="1" xfId="1" applyFont="1" applyFill="1" applyBorder="1" applyAlignment="1"/>
    <xf numFmtId="0" fontId="3" fillId="0" borderId="2" xfId="1" applyFont="1" applyFill="1" applyBorder="1" applyAlignment="1"/>
    <xf numFmtId="0" fontId="3" fillId="0" borderId="3" xfId="1" applyFont="1" applyFill="1" applyBorder="1" applyAlignment="1">
      <alignment horizontal="right"/>
    </xf>
    <xf numFmtId="0" fontId="8" fillId="0" borderId="4"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3" fillId="0" borderId="3" xfId="1" applyFont="1" applyFill="1" applyBorder="1" applyAlignment="1">
      <alignment horizontal="center"/>
    </xf>
    <xf numFmtId="0" fontId="3" fillId="0" borderId="9" xfId="1" applyFont="1" applyFill="1" applyBorder="1" applyAlignment="1"/>
    <xf numFmtId="0" fontId="3" fillId="0" borderId="10" xfId="1" applyFont="1" applyFill="1" applyBorder="1" applyAlignment="1"/>
    <xf numFmtId="0" fontId="3" fillId="0" borderId="11" xfId="1" applyFont="1" applyFill="1" applyBorder="1" applyAlignment="1"/>
    <xf numFmtId="0" fontId="3" fillId="0" borderId="8" xfId="1" applyFont="1" applyFill="1" applyBorder="1" applyAlignment="1"/>
    <xf numFmtId="0" fontId="3" fillId="0" borderId="12" xfId="1" applyFont="1" applyFill="1" applyBorder="1" applyAlignment="1"/>
    <xf numFmtId="0" fontId="3" fillId="0" borderId="13" xfId="1" applyFont="1" applyFill="1" applyBorder="1" applyAlignment="1">
      <alignment horizontal="center" vertical="center"/>
    </xf>
    <xf numFmtId="0" fontId="3" fillId="0" borderId="14" xfId="1" applyFont="1" applyFill="1" applyBorder="1"/>
    <xf numFmtId="0" fontId="3" fillId="0" borderId="15" xfId="1" applyFont="1" applyFill="1" applyBorder="1"/>
    <xf numFmtId="0" fontId="3" fillId="0" borderId="16" xfId="1" applyFont="1" applyFill="1" applyBorder="1"/>
    <xf numFmtId="0" fontId="3" fillId="0" borderId="17" xfId="1" applyFont="1" applyFill="1" applyBorder="1"/>
    <xf numFmtId="0" fontId="3" fillId="0" borderId="18" xfId="1" applyFont="1" applyFill="1" applyBorder="1"/>
    <xf numFmtId="0" fontId="3" fillId="0" borderId="19" xfId="1" applyFont="1" applyFill="1" applyBorder="1"/>
    <xf numFmtId="0" fontId="3" fillId="0" borderId="20" xfId="1" applyFont="1" applyFill="1" applyBorder="1" applyAlignment="1">
      <alignment horizontal="center" vertical="center"/>
    </xf>
    <xf numFmtId="0" fontId="3" fillId="0" borderId="21" xfId="1" applyFont="1" applyFill="1" applyBorder="1"/>
    <xf numFmtId="0" fontId="3" fillId="0" borderId="22" xfId="1" applyFont="1" applyFill="1" applyBorder="1"/>
    <xf numFmtId="0" fontId="3" fillId="0" borderId="23" xfId="1" applyFont="1" applyFill="1" applyBorder="1"/>
    <xf numFmtId="0" fontId="3" fillId="0" borderId="24" xfId="1" applyFont="1" applyFill="1" applyBorder="1"/>
    <xf numFmtId="0" fontId="3" fillId="0" borderId="25" xfId="1" applyFont="1" applyFill="1" applyBorder="1"/>
    <xf numFmtId="0" fontId="3" fillId="0" borderId="26" xfId="1" applyFont="1" applyFill="1" applyBorder="1"/>
    <xf numFmtId="0" fontId="3" fillId="0" borderId="27" xfId="1" applyFont="1" applyFill="1" applyBorder="1" applyAlignment="1">
      <alignment shrinkToFit="1"/>
    </xf>
    <xf numFmtId="0" fontId="3" fillId="0" borderId="28" xfId="1" applyFont="1" applyFill="1" applyBorder="1"/>
    <xf numFmtId="0" fontId="3" fillId="0" borderId="29" xfId="1" applyFont="1" applyFill="1" applyBorder="1"/>
    <xf numFmtId="0" fontId="3" fillId="0" borderId="30" xfId="1" applyFont="1" applyFill="1" applyBorder="1"/>
    <xf numFmtId="0" fontId="3" fillId="0" borderId="27" xfId="1" applyFont="1" applyFill="1" applyBorder="1"/>
    <xf numFmtId="0" fontId="3" fillId="0" borderId="31" xfId="1" applyFont="1" applyFill="1" applyBorder="1"/>
    <xf numFmtId="0" fontId="3" fillId="0" borderId="32" xfId="1" applyFont="1" applyFill="1" applyBorder="1" applyAlignment="1">
      <alignment horizontal="center" vertical="center"/>
    </xf>
    <xf numFmtId="0" fontId="3" fillId="0" borderId="33" xfId="1" applyFont="1" applyFill="1" applyBorder="1"/>
    <xf numFmtId="0" fontId="3" fillId="0" borderId="34" xfId="1" applyFont="1" applyFill="1" applyBorder="1"/>
    <xf numFmtId="0" fontId="3" fillId="0" borderId="35" xfId="1" applyFont="1" applyFill="1" applyBorder="1"/>
    <xf numFmtId="0" fontId="3" fillId="0" borderId="36" xfId="1" applyFont="1" applyFill="1" applyBorder="1"/>
    <xf numFmtId="0" fontId="3" fillId="0" borderId="37" xfId="1" applyFont="1" applyFill="1" applyBorder="1"/>
    <xf numFmtId="0" fontId="3" fillId="0" borderId="38" xfId="1" applyFont="1" applyFill="1" applyBorder="1"/>
    <xf numFmtId="0" fontId="3" fillId="0" borderId="39" xfId="1" applyFont="1" applyFill="1" applyBorder="1"/>
    <xf numFmtId="0" fontId="3" fillId="0" borderId="40" xfId="1" applyFont="1" applyFill="1" applyBorder="1"/>
    <xf numFmtId="0" fontId="3" fillId="0" borderId="41" xfId="1" applyFont="1" applyFill="1" applyBorder="1"/>
    <xf numFmtId="0" fontId="3" fillId="0" borderId="42" xfId="1" applyFont="1" applyFill="1" applyBorder="1"/>
    <xf numFmtId="0" fontId="3" fillId="0" borderId="43" xfId="1" applyFont="1" applyFill="1" applyBorder="1"/>
    <xf numFmtId="0" fontId="3" fillId="0" borderId="44" xfId="1" applyFont="1" applyFill="1" applyBorder="1" applyAlignment="1">
      <alignment horizontal="center" vertical="center"/>
    </xf>
    <xf numFmtId="0" fontId="3" fillId="0" borderId="45" xfId="1" applyFont="1" applyFill="1" applyBorder="1"/>
    <xf numFmtId="0" fontId="3" fillId="0" borderId="46" xfId="1" applyFont="1" applyFill="1" applyBorder="1"/>
    <xf numFmtId="0" fontId="3" fillId="0" borderId="47" xfId="1" applyFont="1" applyFill="1" applyBorder="1" applyAlignment="1">
      <alignment horizontal="center" vertical="center"/>
    </xf>
    <xf numFmtId="0" fontId="3" fillId="0" borderId="48" xfId="1" applyFont="1" applyFill="1" applyBorder="1"/>
    <xf numFmtId="0" fontId="3" fillId="0" borderId="49" xfId="1" applyFont="1" applyFill="1" applyBorder="1"/>
    <xf numFmtId="0" fontId="3" fillId="0" borderId="50" xfId="1" applyFont="1" applyFill="1" applyBorder="1"/>
    <xf numFmtId="0" fontId="3" fillId="0" borderId="51" xfId="1" applyFont="1" applyFill="1" applyBorder="1"/>
    <xf numFmtId="0" fontId="3" fillId="0" borderId="52" xfId="1" applyFont="1" applyFill="1" applyBorder="1"/>
    <xf numFmtId="0" fontId="3" fillId="0" borderId="53" xfId="1" applyFont="1" applyFill="1" applyBorder="1"/>
    <xf numFmtId="0" fontId="3" fillId="0" borderId="0" xfId="1" applyFont="1" applyFill="1" applyBorder="1" applyAlignment="1">
      <alignment horizontal="center" vertical="center"/>
    </xf>
    <xf numFmtId="0" fontId="3" fillId="0" borderId="0" xfId="1" applyFont="1" applyFill="1" applyBorder="1"/>
    <xf numFmtId="0" fontId="3" fillId="0" borderId="0" xfId="1" applyFont="1" applyFill="1" applyBorder="1" applyAlignment="1">
      <alignment vertical="center"/>
    </xf>
    <xf numFmtId="0" fontId="3" fillId="0" borderId="1" xfId="1" applyFont="1" applyBorder="1" applyAlignment="1"/>
    <xf numFmtId="0" fontId="3" fillId="0" borderId="2" xfId="1" applyFont="1" applyBorder="1" applyAlignment="1"/>
    <xf numFmtId="0" fontId="3" fillId="0" borderId="3" xfId="1" applyFont="1" applyBorder="1" applyAlignment="1">
      <alignment horizontal="right"/>
    </xf>
    <xf numFmtId="0" fontId="3" fillId="0" borderId="32" xfId="1" applyFont="1" applyBorder="1" applyAlignment="1">
      <alignment horizontal="left"/>
    </xf>
    <xf numFmtId="0" fontId="3" fillId="0" borderId="54" xfId="1" applyFont="1" applyBorder="1" applyAlignment="1">
      <alignment horizontal="left"/>
    </xf>
    <xf numFmtId="0" fontId="3" fillId="0" borderId="55" xfId="1" applyFont="1" applyBorder="1" applyAlignment="1"/>
    <xf numFmtId="0" fontId="3" fillId="0" borderId="20" xfId="1" applyFont="1" applyBorder="1"/>
    <xf numFmtId="0" fontId="3" fillId="0" borderId="0" xfId="1" applyFont="1" applyBorder="1"/>
    <xf numFmtId="0" fontId="3" fillId="0" borderId="56" xfId="1" applyFont="1" applyBorder="1"/>
    <xf numFmtId="0" fontId="3" fillId="0" borderId="21" xfId="1" applyFont="1" applyBorder="1"/>
    <xf numFmtId="0" fontId="3" fillId="0" borderId="57" xfId="1" applyFont="1" applyBorder="1"/>
    <xf numFmtId="0" fontId="3" fillId="0" borderId="22" xfId="1" applyFont="1" applyBorder="1"/>
    <xf numFmtId="0" fontId="3" fillId="0" borderId="58" xfId="1" applyFont="1" applyBorder="1"/>
    <xf numFmtId="0" fontId="3" fillId="0" borderId="24" xfId="1" applyFont="1" applyBorder="1"/>
    <xf numFmtId="0" fontId="3" fillId="0" borderId="25" xfId="1" applyFont="1" applyBorder="1"/>
    <xf numFmtId="0" fontId="3" fillId="0" borderId="26" xfId="1" applyFont="1" applyBorder="1"/>
    <xf numFmtId="0" fontId="3" fillId="0" borderId="33" xfId="1" applyFont="1" applyBorder="1"/>
    <xf numFmtId="0" fontId="3" fillId="0" borderId="59" xfId="1" applyFont="1" applyBorder="1"/>
    <xf numFmtId="0" fontId="3" fillId="0" borderId="35" xfId="1" applyFont="1" applyBorder="1"/>
    <xf numFmtId="0" fontId="3" fillId="0" borderId="36" xfId="1" applyFont="1" applyBorder="1"/>
    <xf numFmtId="0" fontId="3" fillId="0" borderId="37" xfId="1" applyFont="1" applyBorder="1"/>
    <xf numFmtId="0" fontId="3" fillId="0" borderId="32" xfId="1" applyFont="1" applyBorder="1"/>
    <xf numFmtId="0" fontId="3" fillId="0" borderId="54" xfId="1" applyFont="1" applyBorder="1"/>
    <xf numFmtId="0" fontId="3" fillId="0" borderId="60" xfId="1" applyFont="1" applyBorder="1"/>
    <xf numFmtId="0" fontId="3" fillId="0" borderId="61" xfId="1" applyFont="1" applyBorder="1"/>
    <xf numFmtId="0" fontId="3" fillId="0" borderId="62" xfId="1" applyFont="1" applyBorder="1"/>
    <xf numFmtId="0" fontId="3" fillId="0" borderId="63" xfId="1" applyFont="1" applyBorder="1"/>
    <xf numFmtId="0" fontId="3" fillId="0" borderId="55" xfId="1" applyFont="1" applyBorder="1"/>
    <xf numFmtId="0" fontId="3" fillId="0" borderId="44" xfId="1" applyFont="1" applyBorder="1"/>
    <xf numFmtId="0" fontId="3" fillId="0" borderId="42" xfId="1" applyFont="1" applyBorder="1"/>
    <xf numFmtId="0" fontId="3" fillId="0" borderId="39" xfId="1" applyFont="1" applyBorder="1"/>
    <xf numFmtId="0" fontId="3" fillId="0" borderId="41" xfId="1" applyFont="1" applyBorder="1"/>
    <xf numFmtId="0" fontId="3" fillId="0" borderId="43" xfId="1" applyFont="1" applyBorder="1"/>
    <xf numFmtId="0" fontId="3" fillId="0" borderId="47" xfId="1" applyFont="1" applyBorder="1"/>
    <xf numFmtId="0" fontId="3" fillId="0" borderId="64" xfId="1" applyFont="1" applyBorder="1"/>
    <xf numFmtId="0" fontId="3" fillId="0" borderId="65" xfId="1" applyFont="1" applyBorder="1"/>
    <xf numFmtId="0" fontId="3" fillId="0" borderId="66" xfId="1" applyFont="1" applyBorder="1"/>
    <xf numFmtId="0" fontId="3" fillId="0" borderId="67" xfId="1" applyFont="1" applyBorder="1"/>
    <xf numFmtId="0" fontId="3" fillId="0" borderId="45" xfId="1" applyFont="1" applyBorder="1"/>
    <xf numFmtId="0" fontId="3" fillId="0" borderId="7" xfId="1" applyFont="1" applyFill="1" applyBorder="1" applyAlignment="1">
      <alignment horizontal="left"/>
    </xf>
    <xf numFmtId="0" fontId="5" fillId="0" borderId="0" xfId="1" applyFont="1"/>
    <xf numFmtId="0" fontId="5" fillId="0" borderId="0" xfId="1" applyFont="1" applyFill="1"/>
    <xf numFmtId="0" fontId="3" fillId="0" borderId="74" xfId="1" applyFont="1" applyFill="1" applyBorder="1"/>
    <xf numFmtId="0" fontId="3" fillId="0" borderId="75" xfId="1" applyFont="1" applyFill="1" applyBorder="1"/>
    <xf numFmtId="0" fontId="3" fillId="0" borderId="66" xfId="1" applyFont="1" applyFill="1" applyBorder="1"/>
    <xf numFmtId="0" fontId="3" fillId="0" borderId="76" xfId="1" applyFont="1" applyFill="1" applyBorder="1"/>
    <xf numFmtId="0" fontId="3" fillId="0" borderId="67" xfId="1" applyFont="1" applyFill="1" applyBorder="1"/>
    <xf numFmtId="0" fontId="3" fillId="0" borderId="77" xfId="1" applyFont="1" applyFill="1" applyBorder="1"/>
    <xf numFmtId="0" fontId="3" fillId="0" borderId="78" xfId="1" applyFont="1" applyFill="1" applyBorder="1"/>
    <xf numFmtId="0" fontId="3" fillId="0" borderId="79" xfId="1" applyFont="1" applyFill="1" applyBorder="1"/>
    <xf numFmtId="0" fontId="3" fillId="0" borderId="80" xfId="1" applyFont="1" applyFill="1" applyBorder="1"/>
    <xf numFmtId="0" fontId="3" fillId="0" borderId="81" xfId="1" applyFont="1" applyFill="1" applyBorder="1"/>
    <xf numFmtId="0" fontId="3" fillId="0" borderId="82" xfId="1" applyFont="1" applyFill="1" applyBorder="1"/>
    <xf numFmtId="0" fontId="3" fillId="0" borderId="83" xfId="1" applyFont="1" applyFill="1" applyBorder="1"/>
    <xf numFmtId="0" fontId="3" fillId="0" borderId="68" xfId="1" applyFont="1" applyFill="1" applyBorder="1"/>
    <xf numFmtId="0" fontId="3" fillId="0" borderId="69" xfId="1" applyFont="1" applyFill="1" applyBorder="1"/>
    <xf numFmtId="0" fontId="3" fillId="0" borderId="84" xfId="1" applyFont="1" applyFill="1" applyBorder="1"/>
    <xf numFmtId="0" fontId="3" fillId="0" borderId="20" xfId="1" applyFont="1" applyFill="1" applyBorder="1"/>
    <xf numFmtId="0" fontId="3" fillId="0" borderId="85" xfId="1" applyFont="1" applyFill="1" applyBorder="1"/>
    <xf numFmtId="0" fontId="3" fillId="0" borderId="58" xfId="1" applyFont="1" applyFill="1" applyBorder="1"/>
    <xf numFmtId="0" fontId="3" fillId="0" borderId="22" xfId="1" applyFont="1" applyFill="1" applyBorder="1" applyAlignment="1">
      <alignment shrinkToFit="1"/>
    </xf>
    <xf numFmtId="0" fontId="3" fillId="0" borderId="86" xfId="1" applyFont="1" applyFill="1" applyBorder="1"/>
    <xf numFmtId="0" fontId="3" fillId="0" borderId="87" xfId="1" applyFont="1" applyFill="1" applyBorder="1"/>
    <xf numFmtId="0" fontId="3" fillId="0" borderId="88" xfId="1" applyFont="1" applyFill="1" applyBorder="1"/>
    <xf numFmtId="0" fontId="3" fillId="0" borderId="89" xfId="1" applyFont="1" applyFill="1" applyBorder="1"/>
    <xf numFmtId="0" fontId="3" fillId="0" borderId="13" xfId="1" applyFont="1" applyFill="1" applyBorder="1"/>
    <xf numFmtId="0" fontId="3" fillId="0" borderId="90" xfId="1" applyFont="1" applyFill="1" applyBorder="1" applyAlignment="1">
      <alignment horizontal="center"/>
    </xf>
    <xf numFmtId="0" fontId="3" fillId="0" borderId="11" xfId="1" applyFont="1" applyFill="1" applyBorder="1" applyAlignment="1">
      <alignment horizontal="center"/>
    </xf>
    <xf numFmtId="0" fontId="3" fillId="0" borderId="92" xfId="1" applyFont="1" applyFill="1" applyBorder="1" applyAlignment="1">
      <alignment horizontal="center"/>
    </xf>
    <xf numFmtId="0" fontId="3" fillId="0" borderId="93" xfId="1" applyFont="1" applyFill="1" applyBorder="1" applyAlignment="1">
      <alignment horizontal="center"/>
    </xf>
    <xf numFmtId="0" fontId="3" fillId="0" borderId="2" xfId="1" applyFont="1" applyFill="1" applyBorder="1" applyAlignment="1">
      <alignment horizontal="center"/>
    </xf>
    <xf numFmtId="0" fontId="3" fillId="0" borderId="5" xfId="1" applyFont="1" applyFill="1" applyBorder="1" applyAlignment="1">
      <alignment horizontal="center"/>
    </xf>
    <xf numFmtId="0" fontId="2" fillId="0" borderId="0" xfId="1" applyAlignment="1">
      <alignment vertical="center"/>
    </xf>
    <xf numFmtId="0" fontId="2" fillId="0" borderId="0" xfId="1" applyAlignment="1">
      <alignment horizontal="center" vertical="center"/>
    </xf>
    <xf numFmtId="176" fontId="5" fillId="0" borderId="0" xfId="4" applyNumberFormat="1" applyFont="1" applyBorder="1" applyAlignment="1">
      <alignment vertical="center"/>
    </xf>
    <xf numFmtId="177" fontId="2" fillId="0" borderId="62" xfId="1" applyNumberFormat="1" applyBorder="1" applyAlignment="1">
      <alignment horizontal="center" vertical="center"/>
    </xf>
    <xf numFmtId="0" fontId="2" fillId="0" borderId="63" xfId="1" applyBorder="1" applyAlignment="1">
      <alignment horizontal="center" vertical="center"/>
    </xf>
    <xf numFmtId="0" fontId="2" fillId="4" borderId="63" xfId="1" applyFill="1" applyBorder="1" applyAlignment="1">
      <alignment horizontal="center" vertical="center"/>
    </xf>
    <xf numFmtId="38" fontId="0" fillId="0" borderId="63" xfId="2" applyFont="1" applyBorder="1" applyAlignment="1">
      <alignment horizontal="center" vertical="center"/>
    </xf>
    <xf numFmtId="0" fontId="2" fillId="4" borderId="62" xfId="1" applyFill="1" applyBorder="1" applyAlignment="1">
      <alignment horizontal="center" vertical="center"/>
    </xf>
    <xf numFmtId="177" fontId="2" fillId="0" borderId="63" xfId="1" applyNumberFormat="1" applyBorder="1" applyAlignment="1">
      <alignment horizontal="center" vertical="center"/>
    </xf>
    <xf numFmtId="0" fontId="2" fillId="4" borderId="45" xfId="1" applyFill="1" applyBorder="1" applyAlignment="1">
      <alignment horizontal="center" vertical="center"/>
    </xf>
    <xf numFmtId="0" fontId="2" fillId="0" borderId="81" xfId="1" applyBorder="1" applyAlignment="1">
      <alignment horizontal="center" vertical="center" wrapText="1"/>
    </xf>
    <xf numFmtId="0" fontId="2" fillId="0" borderId="79" xfId="1" applyBorder="1" applyAlignment="1">
      <alignment horizontal="center" vertical="center" wrapText="1"/>
    </xf>
    <xf numFmtId="0" fontId="2" fillId="0" borderId="92" xfId="1" applyBorder="1" applyAlignment="1">
      <alignment horizontal="center" vertical="center" wrapText="1"/>
    </xf>
    <xf numFmtId="0" fontId="2" fillId="0" borderId="11" xfId="1" applyBorder="1" applyAlignment="1">
      <alignment horizontal="center" vertical="center" wrapText="1"/>
    </xf>
    <xf numFmtId="0" fontId="2" fillId="0" borderId="107" xfId="1" applyBorder="1" applyAlignment="1">
      <alignment horizontal="center" vertical="center" wrapText="1"/>
    </xf>
    <xf numFmtId="0" fontId="9" fillId="0" borderId="0" xfId="1" applyFont="1" applyAlignment="1">
      <alignment vertical="center"/>
    </xf>
    <xf numFmtId="0" fontId="2" fillId="0" borderId="0" xfId="1" applyAlignment="1">
      <alignment horizontal="right" vertical="center"/>
    </xf>
    <xf numFmtId="0" fontId="5" fillId="0" borderId="0" xfId="1" applyFont="1" applyAlignment="1">
      <alignment vertical="center"/>
    </xf>
    <xf numFmtId="0" fontId="5" fillId="0" borderId="0" xfId="1" applyFont="1" applyAlignment="1">
      <alignment horizontal="right" vertical="center"/>
    </xf>
    <xf numFmtId="0" fontId="2" fillId="0" borderId="41" xfId="1" applyFont="1" applyBorder="1" applyAlignment="1">
      <alignment horizontal="center" vertical="center" wrapText="1"/>
    </xf>
    <xf numFmtId="0" fontId="2" fillId="0" borderId="80" xfId="1" applyFont="1" applyBorder="1" applyAlignment="1">
      <alignment horizontal="center" vertical="center" wrapText="1"/>
    </xf>
    <xf numFmtId="178" fontId="2" fillId="0" borderId="114" xfId="1" applyNumberFormat="1" applyFont="1" applyBorder="1" applyAlignment="1">
      <alignment horizontal="center" vertical="center"/>
    </xf>
    <xf numFmtId="178" fontId="2" fillId="0" borderId="115" xfId="1" applyNumberFormat="1" applyFont="1" applyBorder="1" applyAlignment="1">
      <alignment horizontal="center" vertical="center"/>
    </xf>
    <xf numFmtId="0" fontId="2" fillId="0" borderId="115" xfId="1" applyFont="1" applyBorder="1" applyAlignment="1">
      <alignment vertical="center"/>
    </xf>
    <xf numFmtId="0" fontId="2" fillId="0" borderId="116" xfId="1" applyFont="1" applyBorder="1" applyAlignment="1">
      <alignment vertical="center"/>
    </xf>
    <xf numFmtId="0" fontId="2" fillId="0" borderId="117" xfId="1" applyFont="1" applyBorder="1" applyAlignment="1">
      <alignment vertical="center"/>
    </xf>
    <xf numFmtId="178" fontId="2" fillId="0" borderId="118" xfId="1" applyNumberFormat="1" applyFont="1" applyBorder="1" applyAlignment="1">
      <alignment horizontal="center" vertical="center"/>
    </xf>
    <xf numFmtId="178" fontId="2" fillId="0" borderId="59" xfId="1" applyNumberFormat="1" applyFont="1" applyBorder="1" applyAlignment="1">
      <alignment horizontal="center" vertical="center"/>
    </xf>
    <xf numFmtId="0" fontId="2" fillId="0" borderId="35" xfId="1" applyFont="1" applyBorder="1" applyAlignment="1">
      <alignment vertical="center"/>
    </xf>
    <xf numFmtId="0" fontId="2" fillId="0" borderId="36" xfId="1" applyFont="1" applyBorder="1" applyAlignment="1">
      <alignment vertical="center"/>
    </xf>
    <xf numFmtId="178" fontId="2" fillId="0" borderId="119" xfId="1" applyNumberFormat="1" applyFont="1" applyBorder="1" applyAlignment="1">
      <alignment horizontal="center" vertical="center"/>
    </xf>
    <xf numFmtId="178" fontId="2" fillId="0" borderId="120" xfId="1" applyNumberFormat="1" applyFont="1" applyBorder="1" applyAlignment="1">
      <alignment horizontal="center" vertical="center"/>
    </xf>
    <xf numFmtId="0" fontId="2" fillId="0" borderId="121" xfId="1" applyFont="1" applyBorder="1" applyAlignment="1">
      <alignment vertical="center"/>
    </xf>
    <xf numFmtId="0" fontId="2" fillId="0" borderId="122" xfId="1" applyFont="1" applyBorder="1" applyAlignment="1">
      <alignment vertical="center"/>
    </xf>
    <xf numFmtId="0" fontId="12" fillId="0" borderId="45" xfId="1" applyFont="1" applyBorder="1" applyAlignment="1">
      <alignment horizontal="center" vertical="center"/>
    </xf>
    <xf numFmtId="0" fontId="12" fillId="4" borderId="45" xfId="1" quotePrefix="1" applyFont="1" applyFill="1" applyBorder="1" applyAlignment="1">
      <alignment horizontal="center" vertical="center"/>
    </xf>
    <xf numFmtId="0" fontId="12" fillId="0" borderId="0" xfId="1" applyFont="1" applyAlignment="1">
      <alignment horizontal="center" vertical="center"/>
    </xf>
    <xf numFmtId="0" fontId="12" fillId="4" borderId="46" xfId="1" applyFont="1" applyFill="1" applyBorder="1" applyAlignment="1">
      <alignment vertical="center"/>
    </xf>
    <xf numFmtId="0" fontId="12" fillId="4" borderId="41" xfId="1" applyFont="1" applyFill="1" applyBorder="1" applyAlignment="1">
      <alignment vertical="center"/>
    </xf>
    <xf numFmtId="0" fontId="13" fillId="0" borderId="0" xfId="1" applyFont="1" applyBorder="1" applyAlignment="1">
      <alignment horizontal="right" vertical="center"/>
    </xf>
    <xf numFmtId="0" fontId="12" fillId="0" borderId="0" xfId="1" applyFont="1" applyAlignment="1">
      <alignment vertical="center"/>
    </xf>
    <xf numFmtId="0" fontId="14" fillId="0" borderId="0" xfId="1" applyFont="1" applyAlignment="1">
      <alignment vertical="center"/>
    </xf>
    <xf numFmtId="0" fontId="12" fillId="0" borderId="125" xfId="1" applyFont="1" applyBorder="1" applyAlignment="1">
      <alignment vertical="center"/>
    </xf>
    <xf numFmtId="0" fontId="12" fillId="0" borderId="130" xfId="1" applyFont="1" applyBorder="1" applyAlignment="1">
      <alignment vertical="center"/>
    </xf>
    <xf numFmtId="0" fontId="12" fillId="0" borderId="84" xfId="1" applyFont="1" applyBorder="1" applyAlignment="1">
      <alignment horizontal="center" vertical="center"/>
    </xf>
    <xf numFmtId="0" fontId="12" fillId="0" borderId="106" xfId="1" applyFont="1" applyBorder="1" applyAlignment="1">
      <alignment horizontal="center" vertical="center"/>
    </xf>
    <xf numFmtId="0" fontId="12" fillId="0" borderId="136" xfId="1" applyFont="1" applyBorder="1" applyAlignment="1">
      <alignment vertical="center"/>
    </xf>
    <xf numFmtId="177" fontId="12" fillId="4" borderId="96" xfId="1" applyNumberFormat="1" applyFont="1" applyFill="1" applyBorder="1" applyAlignment="1">
      <alignment horizontal="center" vertical="center"/>
    </xf>
    <xf numFmtId="0" fontId="12" fillId="4" borderId="45" xfId="1" applyFont="1" applyFill="1" applyBorder="1" applyAlignment="1">
      <alignment horizontal="center" vertical="center"/>
    </xf>
    <xf numFmtId="177" fontId="12" fillId="0" borderId="95" xfId="1" applyNumberFormat="1" applyFont="1" applyBorder="1" applyAlignment="1">
      <alignment horizontal="center" vertical="center"/>
    </xf>
    <xf numFmtId="179" fontId="12" fillId="0" borderId="95" xfId="1" applyNumberFormat="1" applyFont="1" applyBorder="1" applyAlignment="1">
      <alignment horizontal="center" vertical="center"/>
    </xf>
    <xf numFmtId="180" fontId="12" fillId="4" borderId="96" xfId="1" applyNumberFormat="1" applyFont="1" applyFill="1" applyBorder="1" applyAlignment="1">
      <alignment horizontal="center" vertical="center"/>
    </xf>
    <xf numFmtId="180" fontId="12" fillId="0" borderId="46" xfId="1" applyNumberFormat="1" applyFont="1" applyBorder="1" applyAlignment="1">
      <alignment horizontal="center" vertical="center"/>
    </xf>
    <xf numFmtId="0" fontId="12" fillId="0" borderId="140" xfId="1" applyFont="1" applyBorder="1" applyAlignment="1">
      <alignment vertical="center"/>
    </xf>
    <xf numFmtId="0" fontId="12" fillId="5" borderId="106" xfId="1" applyFont="1" applyFill="1" applyBorder="1" applyAlignment="1">
      <alignment horizontal="center" vertical="center"/>
    </xf>
    <xf numFmtId="0" fontId="12" fillId="5" borderId="80" xfId="1" applyFont="1" applyFill="1" applyBorder="1" applyAlignment="1">
      <alignment horizontal="center" vertical="center"/>
    </xf>
    <xf numFmtId="0" fontId="12" fillId="0" borderId="81" xfId="1" applyFont="1" applyBorder="1" applyAlignment="1">
      <alignment horizontal="center" vertical="center"/>
    </xf>
    <xf numFmtId="177" fontId="12" fillId="0" borderId="112" xfId="1" applyNumberFormat="1" applyFont="1" applyBorder="1" applyAlignment="1">
      <alignment horizontal="center" vertical="center"/>
    </xf>
    <xf numFmtId="179" fontId="12" fillId="0" borderId="112" xfId="1" applyNumberFormat="1" applyFont="1" applyBorder="1" applyAlignment="1">
      <alignment horizontal="center" vertical="center"/>
    </xf>
    <xf numFmtId="180" fontId="12" fillId="0" borderId="79" xfId="1" applyNumberFormat="1" applyFont="1" applyBorder="1" applyAlignment="1">
      <alignment horizontal="center" vertical="center"/>
    </xf>
    <xf numFmtId="177" fontId="12" fillId="5" borderId="106" xfId="1" applyNumberFormat="1" applyFont="1" applyFill="1" applyBorder="1" applyAlignment="1">
      <alignment horizontal="center" vertical="center"/>
    </xf>
    <xf numFmtId="0" fontId="12" fillId="0" borderId="141" xfId="1" applyFont="1" applyBorder="1" applyAlignment="1">
      <alignment vertical="center"/>
    </xf>
    <xf numFmtId="0" fontId="12" fillId="0" borderId="143" xfId="1" applyFont="1" applyBorder="1" applyAlignment="1">
      <alignment horizontal="center" vertical="center"/>
    </xf>
    <xf numFmtId="0" fontId="12" fillId="4" borderId="96" xfId="1" applyFont="1" applyFill="1" applyBorder="1" applyAlignment="1">
      <alignment horizontal="center" vertical="center"/>
    </xf>
    <xf numFmtId="0" fontId="12" fillId="5" borderId="96" xfId="1" applyFont="1" applyFill="1" applyBorder="1" applyAlignment="1">
      <alignment horizontal="center" vertical="center"/>
    </xf>
    <xf numFmtId="0" fontId="12" fillId="5" borderId="45" xfId="1" applyFont="1" applyFill="1" applyBorder="1" applyAlignment="1">
      <alignment horizontal="center" vertical="center"/>
    </xf>
    <xf numFmtId="0" fontId="12" fillId="5" borderId="109" xfId="1" applyFont="1" applyFill="1" applyBorder="1" applyAlignment="1">
      <alignment horizontal="center" vertical="center"/>
    </xf>
    <xf numFmtId="179" fontId="12" fillId="5" borderId="106" xfId="1" applyNumberFormat="1" applyFont="1" applyFill="1" applyBorder="1" applyAlignment="1">
      <alignment horizontal="center" vertical="center"/>
    </xf>
    <xf numFmtId="179" fontId="12" fillId="5" borderId="80" xfId="1" applyNumberFormat="1" applyFont="1" applyFill="1" applyBorder="1" applyAlignment="1">
      <alignment horizontal="center" vertical="center"/>
    </xf>
    <xf numFmtId="0" fontId="12" fillId="5" borderId="95" xfId="1" applyFont="1" applyFill="1" applyBorder="1" applyAlignment="1">
      <alignment horizontal="center" vertical="center"/>
    </xf>
    <xf numFmtId="177" fontId="12" fillId="5" borderId="95" xfId="1" applyNumberFormat="1" applyFont="1" applyFill="1" applyBorder="1" applyAlignment="1">
      <alignment horizontal="center" vertical="center"/>
    </xf>
    <xf numFmtId="0" fontId="12" fillId="0" borderId="147" xfId="1" applyFont="1" applyBorder="1" applyAlignment="1">
      <alignment vertical="center"/>
    </xf>
    <xf numFmtId="177" fontId="12" fillId="5" borderId="99" xfId="1" applyNumberFormat="1" applyFont="1" applyFill="1" applyBorder="1" applyAlignment="1">
      <alignment horizontal="center" vertical="center"/>
    </xf>
    <xf numFmtId="179" fontId="12" fillId="5" borderId="96" xfId="1" applyNumberFormat="1" applyFont="1" applyFill="1" applyBorder="1" applyAlignment="1">
      <alignment horizontal="center" vertical="center"/>
    </xf>
    <xf numFmtId="179" fontId="12" fillId="5" borderId="41" xfId="1" applyNumberFormat="1" applyFont="1" applyFill="1" applyBorder="1" applyAlignment="1">
      <alignment horizontal="center" vertical="center"/>
    </xf>
    <xf numFmtId="0" fontId="12" fillId="5" borderId="98" xfId="1" applyFont="1" applyFill="1" applyBorder="1" applyAlignment="1">
      <alignment horizontal="center" vertical="center"/>
    </xf>
    <xf numFmtId="0" fontId="12" fillId="0" borderId="149" xfId="1" applyFont="1" applyBorder="1" applyAlignment="1">
      <alignment vertical="center"/>
    </xf>
    <xf numFmtId="0" fontId="12" fillId="5" borderId="150" xfId="1" applyFont="1" applyFill="1" applyBorder="1" applyAlignment="1">
      <alignment horizontal="center" vertical="center"/>
    </xf>
    <xf numFmtId="0" fontId="12" fillId="5" borderId="124" xfId="1" applyFont="1" applyFill="1" applyBorder="1" applyAlignment="1">
      <alignment horizontal="center" vertical="center"/>
    </xf>
    <xf numFmtId="0" fontId="12" fillId="5" borderId="113" xfId="1" applyFont="1" applyFill="1" applyBorder="1" applyAlignment="1">
      <alignment horizontal="center" vertical="center"/>
    </xf>
    <xf numFmtId="0" fontId="12" fillId="5" borderId="151" xfId="1" applyFont="1" applyFill="1" applyBorder="1" applyAlignment="1">
      <alignment horizontal="center" vertical="center"/>
    </xf>
    <xf numFmtId="179" fontId="12" fillId="0" borderId="151" xfId="1" applyNumberFormat="1" applyFont="1" applyBorder="1" applyAlignment="1">
      <alignment horizontal="center" vertical="center"/>
    </xf>
    <xf numFmtId="179" fontId="12" fillId="0" borderId="123" xfId="1" applyNumberFormat="1" applyFont="1" applyBorder="1" applyAlignment="1">
      <alignment horizontal="center" vertical="center"/>
    </xf>
    <xf numFmtId="0" fontId="12" fillId="0" borderId="154" xfId="1" applyFont="1" applyBorder="1" applyAlignment="1">
      <alignment vertical="center"/>
    </xf>
    <xf numFmtId="0" fontId="12" fillId="0" borderId="156" xfId="1" applyFont="1" applyBorder="1" applyAlignment="1">
      <alignment horizontal="left" vertical="center"/>
    </xf>
    <xf numFmtId="0" fontId="14" fillId="0" borderId="157" xfId="1" applyFont="1" applyBorder="1" applyAlignment="1">
      <alignment vertical="center"/>
    </xf>
    <xf numFmtId="0" fontId="12" fillId="0" borderId="112" xfId="1" applyFont="1" applyBorder="1" applyAlignment="1">
      <alignment horizontal="center" vertical="center"/>
    </xf>
    <xf numFmtId="0" fontId="12" fillId="0" borderId="161" xfId="1" applyFont="1" applyBorder="1" applyAlignment="1">
      <alignment horizontal="center" vertical="center"/>
    </xf>
    <xf numFmtId="0" fontId="12" fillId="0" borderId="162" xfId="1" applyFont="1" applyBorder="1" applyAlignment="1">
      <alignment horizontal="center" vertical="center"/>
    </xf>
    <xf numFmtId="0" fontId="12" fillId="5" borderId="104" xfId="1" applyFont="1" applyFill="1" applyBorder="1" applyAlignment="1">
      <alignment horizontal="center" vertical="center"/>
    </xf>
    <xf numFmtId="0" fontId="12" fillId="5" borderId="103" xfId="1" applyFont="1" applyFill="1" applyBorder="1" applyAlignment="1">
      <alignment horizontal="center" vertical="center"/>
    </xf>
    <xf numFmtId="0" fontId="12" fillId="5" borderId="105" xfId="1" applyFont="1" applyFill="1" applyBorder="1" applyAlignment="1">
      <alignment horizontal="center" vertical="center"/>
    </xf>
    <xf numFmtId="0" fontId="12" fillId="5" borderId="144" xfId="1" applyFont="1" applyFill="1" applyBorder="1" applyAlignment="1">
      <alignment horizontal="center" vertical="center"/>
    </xf>
    <xf numFmtId="0" fontId="12" fillId="5" borderId="164" xfId="1" applyFont="1" applyFill="1" applyBorder="1" applyAlignment="1">
      <alignment horizontal="center" vertical="center"/>
    </xf>
    <xf numFmtId="0" fontId="12" fillId="5" borderId="62" xfId="1" applyFont="1" applyFill="1" applyBorder="1" applyAlignment="1">
      <alignment horizontal="center" vertical="center"/>
    </xf>
    <xf numFmtId="0" fontId="12" fillId="5" borderId="142" xfId="1" applyFont="1" applyFill="1" applyBorder="1" applyAlignment="1">
      <alignment horizontal="center" vertical="center"/>
    </xf>
    <xf numFmtId="0" fontId="12" fillId="5" borderId="143" xfId="1" applyFont="1" applyFill="1" applyBorder="1" applyAlignment="1">
      <alignment horizontal="center" vertical="center"/>
    </xf>
    <xf numFmtId="0" fontId="12" fillId="0" borderId="167" xfId="1" applyFont="1" applyBorder="1" applyAlignment="1">
      <alignment horizontal="center" vertical="center"/>
    </xf>
    <xf numFmtId="0" fontId="12" fillId="0" borderId="168" xfId="1" applyFont="1" applyBorder="1" applyAlignment="1">
      <alignment horizontal="center" vertical="center"/>
    </xf>
    <xf numFmtId="0" fontId="12" fillId="0" borderId="169" xfId="1" applyFont="1" applyBorder="1" applyAlignment="1">
      <alignment horizontal="center" vertical="center"/>
    </xf>
    <xf numFmtId="0" fontId="12" fillId="0" borderId="170" xfId="1" applyFont="1" applyBorder="1" applyAlignment="1">
      <alignment horizontal="center" vertical="center"/>
    </xf>
    <xf numFmtId="0" fontId="12" fillId="5" borderId="171" xfId="1" applyFont="1" applyFill="1" applyBorder="1" applyAlignment="1">
      <alignment horizontal="center" vertical="center"/>
    </xf>
    <xf numFmtId="177" fontId="12" fillId="0" borderId="24" xfId="1" applyNumberFormat="1" applyFont="1" applyFill="1" applyBorder="1" applyAlignment="1">
      <alignment horizontal="center" vertical="center"/>
    </xf>
    <xf numFmtId="177" fontId="12" fillId="0" borderId="170" xfId="1" applyNumberFormat="1" applyFont="1" applyFill="1" applyBorder="1" applyAlignment="1">
      <alignment horizontal="center" vertical="center"/>
    </xf>
    <xf numFmtId="0" fontId="12" fillId="5" borderId="24" xfId="1" applyFont="1" applyFill="1" applyBorder="1" applyAlignment="1">
      <alignment horizontal="center" vertical="center"/>
    </xf>
    <xf numFmtId="0" fontId="12" fillId="5" borderId="172" xfId="1" applyFont="1" applyFill="1" applyBorder="1" applyAlignment="1">
      <alignment horizontal="center" vertical="center"/>
    </xf>
    <xf numFmtId="177" fontId="12" fillId="0" borderId="173" xfId="1" applyNumberFormat="1" applyFont="1" applyBorder="1" applyAlignment="1">
      <alignment horizontal="center" vertical="center"/>
    </xf>
    <xf numFmtId="0" fontId="12" fillId="0" borderId="175" xfId="1" applyFont="1" applyBorder="1" applyAlignment="1">
      <alignment horizontal="center" vertical="center"/>
    </xf>
    <xf numFmtId="0" fontId="12" fillId="0" borderId="176" xfId="1" applyFont="1" applyBorder="1" applyAlignment="1">
      <alignment horizontal="center" vertical="center"/>
    </xf>
    <xf numFmtId="0" fontId="12" fillId="0" borderId="26" xfId="1" applyFont="1" applyBorder="1" applyAlignment="1">
      <alignment horizontal="center" vertical="center"/>
    </xf>
    <xf numFmtId="177" fontId="12" fillId="0" borderId="178" xfId="1" applyNumberFormat="1" applyFont="1" applyFill="1" applyBorder="1" applyAlignment="1">
      <alignment horizontal="center" vertical="center"/>
    </xf>
    <xf numFmtId="0" fontId="12" fillId="5" borderId="29" xfId="1" applyFont="1" applyFill="1" applyBorder="1" applyAlignment="1">
      <alignment horizontal="center" vertical="center"/>
    </xf>
    <xf numFmtId="0" fontId="12" fillId="5" borderId="177" xfId="1" applyFont="1" applyFill="1" applyBorder="1" applyAlignment="1">
      <alignment horizontal="center" vertical="center"/>
    </xf>
    <xf numFmtId="0" fontId="12" fillId="5" borderId="179" xfId="1" applyFont="1" applyFill="1" applyBorder="1" applyAlignment="1">
      <alignment horizontal="center" vertical="center"/>
    </xf>
    <xf numFmtId="177" fontId="12" fillId="0" borderId="180" xfId="1" applyNumberFormat="1" applyFont="1" applyBorder="1" applyAlignment="1">
      <alignment horizontal="center" vertical="center"/>
    </xf>
    <xf numFmtId="0" fontId="12" fillId="0" borderId="182" xfId="1" applyFont="1" applyBorder="1" applyAlignment="1">
      <alignment horizontal="center" vertical="center"/>
    </xf>
    <xf numFmtId="0" fontId="12" fillId="0" borderId="183" xfId="1" applyFont="1" applyBorder="1" applyAlignment="1">
      <alignment horizontal="center" vertical="center"/>
    </xf>
    <xf numFmtId="0" fontId="12" fillId="0" borderId="37" xfId="1" applyFont="1" applyBorder="1" applyAlignment="1">
      <alignment horizontal="center" vertical="center"/>
    </xf>
    <xf numFmtId="38" fontId="12" fillId="0" borderId="96" xfId="2" applyFont="1" applyFill="1" applyBorder="1" applyAlignment="1">
      <alignment horizontal="center" vertical="center"/>
    </xf>
    <xf numFmtId="38" fontId="12" fillId="0" borderId="45" xfId="2" applyFont="1" applyFill="1" applyBorder="1" applyAlignment="1">
      <alignment horizontal="center" vertical="center"/>
    </xf>
    <xf numFmtId="38" fontId="12" fillId="0" borderId="109" xfId="2" applyFont="1" applyFill="1" applyBorder="1" applyAlignment="1">
      <alignment horizontal="center" vertical="center"/>
    </xf>
    <xf numFmtId="0" fontId="12" fillId="5" borderId="45" xfId="1" applyFont="1" applyFill="1" applyBorder="1" applyAlignment="1">
      <alignment horizontal="left" vertical="center"/>
    </xf>
    <xf numFmtId="0" fontId="12" fillId="5" borderId="95" xfId="1" applyFont="1" applyFill="1" applyBorder="1" applyAlignment="1">
      <alignment horizontal="left" vertical="center"/>
    </xf>
    <xf numFmtId="0" fontId="12" fillId="5" borderId="111" xfId="1" applyFont="1" applyFill="1" applyBorder="1" applyAlignment="1">
      <alignment horizontal="center" vertical="center"/>
    </xf>
    <xf numFmtId="0" fontId="12" fillId="0" borderId="111" xfId="1" applyFont="1" applyBorder="1" applyAlignment="1">
      <alignment horizontal="left" vertical="center"/>
    </xf>
    <xf numFmtId="0" fontId="12" fillId="0" borderId="42" xfId="1" applyFont="1" applyBorder="1" applyAlignment="1">
      <alignment horizontal="left" vertical="center"/>
    </xf>
    <xf numFmtId="0" fontId="12" fillId="0" borderId="39" xfId="1" applyFont="1" applyBorder="1" applyAlignment="1">
      <alignment horizontal="center" vertical="center"/>
    </xf>
    <xf numFmtId="181" fontId="12" fillId="0" borderId="24" xfId="2" applyNumberFormat="1" applyFont="1" applyBorder="1" applyAlignment="1">
      <alignment horizontal="center" vertical="center"/>
    </xf>
    <xf numFmtId="181" fontId="12" fillId="0" borderId="178" xfId="2" applyNumberFormat="1" applyFont="1" applyBorder="1" applyAlignment="1">
      <alignment horizontal="center" vertical="center"/>
    </xf>
    <xf numFmtId="0" fontId="12" fillId="0" borderId="186" xfId="1" applyFont="1" applyBorder="1" applyAlignment="1">
      <alignment horizontal="center" vertical="center"/>
    </xf>
    <xf numFmtId="181" fontId="12" fillId="5" borderId="98" xfId="2" applyNumberFormat="1" applyFont="1" applyFill="1" applyBorder="1" applyAlignment="1">
      <alignment horizontal="center" vertical="center"/>
    </xf>
    <xf numFmtId="181" fontId="12" fillId="5" borderId="84" xfId="2" applyNumberFormat="1" applyFont="1" applyFill="1" applyBorder="1" applyAlignment="1">
      <alignment horizontal="center" vertical="center"/>
    </xf>
    <xf numFmtId="181" fontId="12" fillId="5" borderId="99" xfId="2" applyNumberFormat="1" applyFont="1" applyFill="1" applyBorder="1" applyAlignment="1">
      <alignment horizontal="center" vertical="center"/>
    </xf>
    <xf numFmtId="181" fontId="12" fillId="0" borderId="173" xfId="2" applyNumberFormat="1" applyFont="1" applyFill="1" applyBorder="1" applyAlignment="1">
      <alignment horizontal="center" vertical="center"/>
    </xf>
    <xf numFmtId="177" fontId="12" fillId="5" borderId="174" xfId="1" applyNumberFormat="1" applyFont="1" applyFill="1" applyBorder="1" applyAlignment="1">
      <alignment vertical="center"/>
    </xf>
    <xf numFmtId="177" fontId="12" fillId="0" borderId="175" xfId="1" applyNumberFormat="1" applyFont="1" applyBorder="1" applyAlignment="1">
      <alignment horizontal="center" vertical="center"/>
    </xf>
    <xf numFmtId="181" fontId="12" fillId="5" borderId="94" xfId="2" applyNumberFormat="1" applyFont="1" applyFill="1" applyBorder="1" applyAlignment="1">
      <alignment horizontal="center" vertical="center"/>
    </xf>
    <xf numFmtId="181" fontId="12" fillId="5" borderId="62" xfId="2" applyNumberFormat="1" applyFont="1" applyFill="1" applyBorder="1" applyAlignment="1">
      <alignment horizontal="center" vertical="center"/>
    </xf>
    <xf numFmtId="181" fontId="16" fillId="5" borderId="62" xfId="2" applyNumberFormat="1" applyFont="1" applyFill="1" applyBorder="1" applyAlignment="1">
      <alignment horizontal="left" vertical="center"/>
    </xf>
    <xf numFmtId="181" fontId="16" fillId="5" borderId="97" xfId="2" applyNumberFormat="1" applyFont="1" applyFill="1" applyBorder="1" applyAlignment="1">
      <alignment horizontal="left" vertical="center"/>
    </xf>
    <xf numFmtId="0" fontId="14" fillId="0" borderId="142" xfId="1" applyFont="1" applyBorder="1" applyAlignment="1">
      <alignment horizontal="left" vertical="center"/>
    </xf>
    <xf numFmtId="0" fontId="16" fillId="0" borderId="54" xfId="1" applyFont="1" applyBorder="1" applyAlignment="1">
      <alignment horizontal="left" vertical="center"/>
    </xf>
    <xf numFmtId="0" fontId="12" fillId="0" borderId="54" xfId="1" applyFont="1" applyBorder="1" applyAlignment="1">
      <alignment horizontal="left" vertical="center"/>
    </xf>
    <xf numFmtId="0" fontId="12" fillId="0" borderId="55" xfId="1" applyFont="1" applyBorder="1" applyAlignment="1">
      <alignment horizontal="center" vertical="center"/>
    </xf>
    <xf numFmtId="181" fontId="12" fillId="5" borderId="24" xfId="2" applyNumberFormat="1" applyFont="1" applyFill="1" applyBorder="1" applyAlignment="1">
      <alignment horizontal="center" vertical="center"/>
    </xf>
    <xf numFmtId="181" fontId="12" fillId="5" borderId="172" xfId="2" applyNumberFormat="1" applyFont="1" applyFill="1" applyBorder="1" applyAlignment="1">
      <alignment horizontal="center" vertical="center"/>
    </xf>
    <xf numFmtId="0" fontId="17" fillId="0" borderId="175" xfId="1" applyFont="1" applyBorder="1" applyAlignment="1">
      <alignment horizontal="center" vertical="center"/>
    </xf>
    <xf numFmtId="181" fontId="12" fillId="5" borderId="171" xfId="2" applyNumberFormat="1" applyFont="1" applyFill="1" applyBorder="1" applyAlignment="1">
      <alignment horizontal="center" vertical="center"/>
    </xf>
    <xf numFmtId="0" fontId="12" fillId="0" borderId="65" xfId="1" applyFont="1" applyBorder="1" applyAlignment="1">
      <alignment horizontal="center" vertical="center"/>
    </xf>
    <xf numFmtId="0" fontId="16" fillId="0" borderId="0" xfId="1" applyFont="1" applyAlignment="1">
      <alignment horizontal="left" vertical="center"/>
    </xf>
    <xf numFmtId="0" fontId="12" fillId="4" borderId="197" xfId="1" applyFont="1" applyFill="1" applyBorder="1" applyAlignment="1">
      <alignment horizontal="left" vertical="center"/>
    </xf>
    <xf numFmtId="0" fontId="12" fillId="4" borderId="127" xfId="1" applyFont="1" applyFill="1" applyBorder="1" applyAlignment="1">
      <alignment horizontal="center" vertical="center"/>
    </xf>
    <xf numFmtId="0" fontId="12" fillId="4" borderId="185" xfId="1" applyFont="1" applyFill="1" applyBorder="1" applyAlignment="1">
      <alignment horizontal="center" vertical="center"/>
    </xf>
    <xf numFmtId="0" fontId="12" fillId="0" borderId="0" xfId="1" applyFont="1" applyFill="1" applyBorder="1" applyAlignment="1">
      <alignment vertical="center"/>
    </xf>
    <xf numFmtId="0" fontId="12" fillId="0" borderId="0" xfId="1" applyFont="1" applyFill="1" applyBorder="1" applyAlignment="1">
      <alignment vertical="center" wrapText="1"/>
    </xf>
    <xf numFmtId="0" fontId="12" fillId="0" borderId="0" xfId="1" applyFont="1" applyFill="1" applyBorder="1" applyAlignment="1">
      <alignment horizontal="center" vertical="center" wrapText="1"/>
    </xf>
    <xf numFmtId="0" fontId="12" fillId="4" borderId="199" xfId="1" applyFont="1" applyFill="1" applyBorder="1" applyAlignment="1">
      <alignment horizontal="center" vertical="center"/>
    </xf>
    <xf numFmtId="0" fontId="12" fillId="4" borderId="200" xfId="1" applyFont="1" applyFill="1" applyBorder="1" applyAlignment="1">
      <alignment horizontal="center" vertical="center"/>
    </xf>
    <xf numFmtId="0" fontId="12" fillId="0" borderId="0" xfId="1" applyFont="1" applyFill="1" applyBorder="1" applyAlignment="1">
      <alignment horizontal="center" vertical="center"/>
    </xf>
    <xf numFmtId="0" fontId="16" fillId="0" borderId="0" xfId="1" applyFont="1" applyFill="1" applyBorder="1" applyAlignment="1">
      <alignment vertical="center" wrapText="1"/>
    </xf>
    <xf numFmtId="0" fontId="14" fillId="0" borderId="0" xfId="1" applyFont="1" applyAlignment="1">
      <alignment horizontal="left" vertical="center"/>
    </xf>
    <xf numFmtId="0" fontId="12" fillId="0" borderId="0" xfId="1" applyFont="1" applyAlignment="1">
      <alignment horizontal="left" vertical="center"/>
    </xf>
    <xf numFmtId="0" fontId="12" fillId="0" borderId="201" xfId="1" applyFont="1" applyBorder="1" applyAlignment="1">
      <alignment vertical="center"/>
    </xf>
    <xf numFmtId="0" fontId="12" fillId="0" borderId="202" xfId="1" applyFont="1" applyBorder="1" applyAlignment="1">
      <alignment horizontal="centerContinuous" vertical="center"/>
    </xf>
    <xf numFmtId="0" fontId="12" fillId="0" borderId="203" xfId="1" applyFont="1" applyBorder="1" applyAlignment="1">
      <alignment horizontal="centerContinuous" vertical="center"/>
    </xf>
    <xf numFmtId="0" fontId="12" fillId="0" borderId="117" xfId="1" applyFont="1" applyBorder="1" applyAlignment="1">
      <alignment horizontal="left" vertical="center"/>
    </xf>
    <xf numFmtId="38" fontId="12" fillId="0" borderId="161" xfId="2" applyFont="1" applyBorder="1" applyAlignment="1">
      <alignment horizontal="center" vertical="center"/>
    </xf>
    <xf numFmtId="0" fontId="12" fillId="0" borderId="206" xfId="1" applyFont="1" applyBorder="1" applyAlignment="1">
      <alignment horizontal="center" vertical="center"/>
    </xf>
    <xf numFmtId="0" fontId="12" fillId="0" borderId="207" xfId="1" applyFont="1" applyBorder="1" applyAlignment="1">
      <alignment horizontal="center" vertical="center"/>
    </xf>
    <xf numFmtId="0" fontId="12" fillId="0" borderId="208" xfId="1" applyFont="1" applyBorder="1" applyAlignment="1">
      <alignment horizontal="center" vertical="center"/>
    </xf>
    <xf numFmtId="0" fontId="12" fillId="0" borderId="209" xfId="1" applyFont="1" applyBorder="1" applyAlignment="1">
      <alignment vertical="center"/>
    </xf>
    <xf numFmtId="0" fontId="12" fillId="0" borderId="210" xfId="1" applyFont="1" applyBorder="1" applyAlignment="1">
      <alignment vertical="center"/>
    </xf>
    <xf numFmtId="0" fontId="12" fillId="0" borderId="210" xfId="1" applyFont="1" applyBorder="1" applyAlignment="1">
      <alignment horizontal="center" vertical="center"/>
    </xf>
    <xf numFmtId="0" fontId="12" fillId="0" borderId="79" xfId="1" applyFont="1" applyBorder="1" applyAlignment="1">
      <alignment horizontal="centerContinuous" vertical="center"/>
    </xf>
    <xf numFmtId="0" fontId="12" fillId="0" borderId="148" xfId="1" applyFont="1" applyBorder="1" applyAlignment="1">
      <alignment horizontal="centerContinuous" vertical="center"/>
    </xf>
    <xf numFmtId="0" fontId="12" fillId="0" borderId="146" xfId="1" applyFont="1" applyBorder="1" applyAlignment="1">
      <alignment horizontal="centerContinuous" vertical="center"/>
    </xf>
    <xf numFmtId="38" fontId="12" fillId="0" borderId="0" xfId="1" applyNumberFormat="1" applyFont="1" applyBorder="1" applyAlignment="1">
      <alignment horizontal="center" vertical="center"/>
    </xf>
    <xf numFmtId="38" fontId="12" fillId="0" borderId="208" xfId="2" applyFont="1" applyBorder="1" applyAlignment="1">
      <alignment horizontal="center" vertical="center"/>
    </xf>
    <xf numFmtId="0" fontId="12" fillId="0" borderId="181" xfId="1" applyFont="1" applyBorder="1" applyAlignment="1">
      <alignment horizontal="center" vertical="center"/>
    </xf>
    <xf numFmtId="0" fontId="12" fillId="0" borderId="216" xfId="1" applyFont="1" applyBorder="1" applyAlignment="1">
      <alignment horizontal="center" vertical="center"/>
    </xf>
    <xf numFmtId="38" fontId="12" fillId="0" borderId="64" xfId="1" applyNumberFormat="1" applyFont="1" applyBorder="1" applyAlignment="1">
      <alignment horizontal="center" vertical="center"/>
    </xf>
    <xf numFmtId="0" fontId="12" fillId="0" borderId="0" xfId="1" applyFont="1" applyBorder="1" applyAlignment="1">
      <alignment horizontal="left" vertical="center"/>
    </xf>
    <xf numFmtId="0" fontId="2" fillId="0" borderId="0" xfId="1" applyFont="1" applyAlignment="1">
      <alignment vertical="center"/>
    </xf>
    <xf numFmtId="0" fontId="2" fillId="0" borderId="0" xfId="1" applyFont="1" applyAlignment="1">
      <alignment horizontal="center" vertical="center"/>
    </xf>
    <xf numFmtId="0" fontId="2" fillId="0" borderId="46" xfId="1" applyFont="1" applyBorder="1" applyAlignment="1">
      <alignment vertical="center"/>
    </xf>
    <xf numFmtId="0" fontId="5" fillId="0" borderId="101" xfId="1" applyFont="1" applyBorder="1" applyAlignment="1">
      <alignment horizontal="center" vertical="center"/>
    </xf>
    <xf numFmtId="0" fontId="5" fillId="0" borderId="131" xfId="1" applyFont="1" applyBorder="1" applyAlignment="1">
      <alignment horizontal="center" vertical="center"/>
    </xf>
    <xf numFmtId="0" fontId="5" fillId="0" borderId="0" xfId="1" applyFont="1" applyBorder="1" applyAlignment="1">
      <alignment horizontal="center" vertical="center"/>
    </xf>
    <xf numFmtId="0" fontId="5" fillId="0" borderId="99" xfId="1" applyFont="1" applyBorder="1" applyAlignment="1">
      <alignment horizontal="center" vertical="center"/>
    </xf>
    <xf numFmtId="0" fontId="5" fillId="0" borderId="107" xfId="1" applyFont="1" applyBorder="1" applyAlignment="1">
      <alignment horizontal="center" vertical="center"/>
    </xf>
    <xf numFmtId="0" fontId="5" fillId="0" borderId="134" xfId="1" applyFont="1" applyBorder="1" applyAlignment="1">
      <alignment horizontal="center" vertical="center"/>
    </xf>
    <xf numFmtId="0" fontId="5" fillId="0" borderId="8" xfId="1" applyFont="1" applyBorder="1" applyAlignment="1">
      <alignment horizontal="center" vertical="center"/>
    </xf>
    <xf numFmtId="0" fontId="5" fillId="0" borderId="63" xfId="1" applyFont="1" applyBorder="1" applyAlignment="1">
      <alignment horizontal="center" vertical="center"/>
    </xf>
    <xf numFmtId="0" fontId="5" fillId="0" borderId="61" xfId="1" applyFont="1" applyBorder="1" applyAlignment="1">
      <alignment horizontal="center" vertical="center"/>
    </xf>
    <xf numFmtId="0" fontId="5" fillId="0" borderId="95" xfId="1" quotePrefix="1" applyFont="1" applyBorder="1" applyAlignment="1">
      <alignment horizontal="center" vertical="center"/>
    </xf>
    <xf numFmtId="0" fontId="5" fillId="0" borderId="45" xfId="1" applyFont="1" applyBorder="1" applyAlignment="1">
      <alignment horizontal="center" vertical="center"/>
    </xf>
    <xf numFmtId="0" fontId="5" fillId="0" borderId="95" xfId="1" applyFont="1" applyBorder="1" applyAlignment="1">
      <alignment horizontal="center" vertical="center"/>
    </xf>
    <xf numFmtId="0" fontId="5" fillId="0" borderId="96" xfId="1" applyFont="1" applyBorder="1" applyAlignment="1">
      <alignment horizontal="center" vertical="center"/>
    </xf>
    <xf numFmtId="0" fontId="5" fillId="0" borderId="41" xfId="1" applyFont="1" applyBorder="1" applyAlignment="1">
      <alignment horizontal="left" vertical="center"/>
    </xf>
    <xf numFmtId="0" fontId="5" fillId="0" borderId="42" xfId="1" quotePrefix="1" applyFont="1" applyBorder="1" applyAlignment="1">
      <alignment horizontal="center" vertical="center"/>
    </xf>
    <xf numFmtId="38" fontId="0" fillId="0" borderId="46" xfId="2" applyFont="1" applyBorder="1" applyAlignment="1">
      <alignment horizontal="center" vertical="center"/>
    </xf>
    <xf numFmtId="0" fontId="2" fillId="4" borderId="46" xfId="1" applyFill="1" applyBorder="1" applyAlignment="1">
      <alignment horizontal="center" vertical="center"/>
    </xf>
    <xf numFmtId="0" fontId="2" fillId="0" borderId="46" xfId="1" applyBorder="1" applyAlignment="1">
      <alignment horizontal="center" vertical="center"/>
    </xf>
    <xf numFmtId="177" fontId="2" fillId="0" borderId="45" xfId="1" applyNumberFormat="1" applyBorder="1" applyAlignment="1">
      <alignment horizontal="center" vertical="center"/>
    </xf>
    <xf numFmtId="181" fontId="12" fillId="0" borderId="170" xfId="2" applyNumberFormat="1" applyFont="1" applyBorder="1" applyAlignment="1">
      <alignment horizontal="center" vertical="center"/>
    </xf>
    <xf numFmtId="0" fontId="19" fillId="0" borderId="0" xfId="1" applyFont="1" applyAlignment="1">
      <alignment vertical="center"/>
    </xf>
    <xf numFmtId="0" fontId="4" fillId="0" borderId="0" xfId="1" applyFont="1" applyBorder="1" applyAlignment="1">
      <alignment horizontal="center" vertical="center"/>
    </xf>
    <xf numFmtId="0" fontId="4" fillId="0" borderId="56" xfId="1" applyFont="1" applyBorder="1" applyAlignment="1">
      <alignment horizontal="center" vertical="center"/>
    </xf>
    <xf numFmtId="0" fontId="4" fillId="0" borderId="14" xfId="1" applyFont="1" applyBorder="1" applyAlignment="1">
      <alignment horizontal="center" vertical="center"/>
    </xf>
    <xf numFmtId="0" fontId="4" fillId="0" borderId="145" xfId="1" applyFont="1" applyBorder="1" applyAlignment="1">
      <alignment horizontal="center" vertical="center"/>
    </xf>
    <xf numFmtId="180" fontId="12" fillId="4" borderId="41" xfId="1" applyNumberFormat="1" applyFont="1" applyFill="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52" xfId="1" applyFont="1" applyBorder="1" applyAlignment="1">
      <alignment vertical="center" wrapText="1"/>
    </xf>
    <xf numFmtId="0" fontId="4" fillId="0" borderId="153" xfId="1" applyFont="1" applyBorder="1" applyAlignment="1">
      <alignment vertical="center" wrapText="1"/>
    </xf>
    <xf numFmtId="179" fontId="12" fillId="6" borderId="155" xfId="1" applyNumberFormat="1" applyFont="1" applyFill="1" applyBorder="1" applyAlignment="1">
      <alignment horizontal="center" vertical="center"/>
    </xf>
    <xf numFmtId="0" fontId="4" fillId="0" borderId="65" xfId="1" applyFont="1" applyBorder="1" applyAlignment="1">
      <alignment vertical="center" wrapText="1"/>
    </xf>
    <xf numFmtId="184" fontId="12" fillId="5" borderId="171" xfId="2" applyNumberFormat="1" applyFont="1" applyFill="1" applyBorder="1" applyAlignment="1">
      <alignment horizontal="center" vertical="center"/>
    </xf>
    <xf numFmtId="184" fontId="12" fillId="0" borderId="24" xfId="2" applyNumberFormat="1" applyFont="1" applyBorder="1" applyAlignment="1">
      <alignment horizontal="center" vertical="center"/>
    </xf>
    <xf numFmtId="184" fontId="12" fillId="0" borderId="170" xfId="2" applyNumberFormat="1" applyFont="1" applyBorder="1" applyAlignment="1">
      <alignment horizontal="center" vertical="center"/>
    </xf>
    <xf numFmtId="184" fontId="12" fillId="5" borderId="24" xfId="2" applyNumberFormat="1" applyFont="1" applyFill="1" applyBorder="1" applyAlignment="1">
      <alignment horizontal="center" vertical="center"/>
    </xf>
    <xf numFmtId="184" fontId="12" fillId="5" borderId="172" xfId="2" applyNumberFormat="1" applyFont="1" applyFill="1" applyBorder="1" applyAlignment="1">
      <alignment horizontal="center" vertical="center"/>
    </xf>
    <xf numFmtId="184" fontId="12" fillId="0" borderId="173" xfId="2" applyNumberFormat="1" applyFont="1" applyBorder="1" applyAlignment="1">
      <alignment horizontal="center" vertical="center"/>
    </xf>
    <xf numFmtId="184" fontId="12" fillId="0" borderId="178" xfId="2" applyNumberFormat="1" applyFont="1" applyBorder="1" applyAlignment="1">
      <alignment horizontal="center" vertical="center"/>
    </xf>
    <xf numFmtId="184" fontId="12" fillId="5" borderId="29" xfId="2" applyNumberFormat="1" applyFont="1" applyFill="1" applyBorder="1" applyAlignment="1">
      <alignment horizontal="center" vertical="center"/>
    </xf>
    <xf numFmtId="184" fontId="12" fillId="5" borderId="177" xfId="2" applyNumberFormat="1" applyFont="1" applyFill="1" applyBorder="1" applyAlignment="1">
      <alignment horizontal="center" vertical="center"/>
    </xf>
    <xf numFmtId="184" fontId="12" fillId="5" borderId="179" xfId="2" applyNumberFormat="1" applyFont="1" applyFill="1" applyBorder="1" applyAlignment="1">
      <alignment horizontal="center" vertical="center"/>
    </xf>
    <xf numFmtId="184" fontId="12" fillId="0" borderId="180" xfId="2" applyNumberFormat="1" applyFont="1" applyBorder="1" applyAlignment="1">
      <alignment horizontal="center" vertical="center"/>
    </xf>
    <xf numFmtId="38" fontId="12" fillId="5" borderId="171" xfId="2" applyFont="1" applyFill="1" applyBorder="1" applyAlignment="1">
      <alignment horizontal="center" vertical="center"/>
    </xf>
    <xf numFmtId="38" fontId="12" fillId="0" borderId="24" xfId="2" applyFont="1" applyBorder="1" applyAlignment="1">
      <alignment horizontal="center" vertical="center"/>
    </xf>
    <xf numFmtId="38" fontId="12" fillId="5" borderId="24" xfId="2" applyFont="1" applyFill="1" applyBorder="1" applyAlignment="1">
      <alignment horizontal="center" vertical="center"/>
    </xf>
    <xf numFmtId="38" fontId="12" fillId="5" borderId="172" xfId="2" applyFont="1" applyFill="1" applyBorder="1" applyAlignment="1">
      <alignment horizontal="center" vertical="center"/>
    </xf>
    <xf numFmtId="38" fontId="12" fillId="0" borderId="173" xfId="2" applyFont="1" applyBorder="1" applyAlignment="1">
      <alignment horizontal="center" vertical="center"/>
    </xf>
    <xf numFmtId="38" fontId="12" fillId="0" borderId="178" xfId="2" applyFont="1" applyBorder="1" applyAlignment="1">
      <alignment horizontal="center" vertical="center"/>
    </xf>
    <xf numFmtId="38" fontId="12" fillId="5" borderId="29" xfId="2" applyFont="1" applyFill="1" applyBorder="1" applyAlignment="1">
      <alignment horizontal="center" vertical="center"/>
    </xf>
    <xf numFmtId="38" fontId="12" fillId="5" borderId="177" xfId="2" applyFont="1" applyFill="1" applyBorder="1" applyAlignment="1">
      <alignment horizontal="center" vertical="center"/>
    </xf>
    <xf numFmtId="38" fontId="12" fillId="0" borderId="180" xfId="2" applyFont="1" applyBorder="1" applyAlignment="1">
      <alignment horizontal="center" vertical="center"/>
    </xf>
    <xf numFmtId="0" fontId="12" fillId="4" borderId="52" xfId="1" applyFont="1" applyFill="1" applyBorder="1" applyAlignment="1">
      <alignment vertical="center"/>
    </xf>
    <xf numFmtId="40" fontId="12" fillId="0" borderId="161" xfId="2" applyNumberFormat="1" applyFont="1" applyBorder="1" applyAlignment="1">
      <alignment horizontal="center" vertical="center"/>
    </xf>
    <xf numFmtId="38" fontId="12" fillId="0" borderId="183" xfId="2" applyFont="1" applyBorder="1" applyAlignment="1">
      <alignment horizontal="center" vertical="center"/>
    </xf>
    <xf numFmtId="181" fontId="12" fillId="0" borderId="183" xfId="1" applyNumberFormat="1" applyFont="1" applyBorder="1" applyAlignment="1">
      <alignment horizontal="center" vertical="center"/>
    </xf>
    <xf numFmtId="0" fontId="12" fillId="0" borderId="70" xfId="1" applyFont="1" applyBorder="1" applyAlignment="1">
      <alignment vertical="center"/>
    </xf>
    <xf numFmtId="40" fontId="12" fillId="0" borderId="0" xfId="1" applyNumberFormat="1" applyFont="1" applyBorder="1" applyAlignment="1">
      <alignment horizontal="center" vertical="center"/>
    </xf>
    <xf numFmtId="38" fontId="12" fillId="0" borderId="183" xfId="1" applyNumberFormat="1" applyFont="1" applyBorder="1" applyAlignment="1">
      <alignment horizontal="center" vertical="center"/>
    </xf>
    <xf numFmtId="179" fontId="12" fillId="4" borderId="96" xfId="1" applyNumberFormat="1" applyFont="1" applyFill="1" applyBorder="1" applyAlignment="1">
      <alignment horizontal="center" vertical="center"/>
    </xf>
    <xf numFmtId="181" fontId="12" fillId="0" borderId="107" xfId="2" applyNumberFormat="1" applyFont="1" applyBorder="1" applyAlignment="1">
      <alignment horizontal="center" vertical="center"/>
    </xf>
    <xf numFmtId="0" fontId="20" fillId="2" borderId="0" xfId="0" applyFont="1" applyFill="1" applyAlignment="1">
      <alignment horizontal="right" vertical="center"/>
    </xf>
    <xf numFmtId="0" fontId="6" fillId="0" borderId="0" xfId="1" applyFont="1" applyAlignment="1">
      <alignment horizontal="right" vertical="center"/>
    </xf>
    <xf numFmtId="0" fontId="2" fillId="0" borderId="120" xfId="1" applyFont="1" applyBorder="1" applyAlignment="1">
      <alignment vertical="center"/>
    </xf>
    <xf numFmtId="0" fontId="2" fillId="0" borderId="62" xfId="1" applyFill="1" applyBorder="1" applyAlignment="1">
      <alignment horizontal="center" vertical="center"/>
    </xf>
    <xf numFmtId="0" fontId="2" fillId="0" borderId="63" xfId="1" applyFill="1" applyBorder="1" applyAlignment="1">
      <alignment horizontal="center" vertical="center"/>
    </xf>
    <xf numFmtId="0" fontId="2" fillId="0" borderId="97" xfId="1" applyFill="1" applyBorder="1" applyAlignment="1">
      <alignment horizontal="center" vertical="center"/>
    </xf>
    <xf numFmtId="0" fontId="2" fillId="0" borderId="45" xfId="1" applyFill="1" applyBorder="1" applyAlignment="1">
      <alignment horizontal="center" vertical="center"/>
    </xf>
    <xf numFmtId="0" fontId="2" fillId="0" borderId="46" xfId="1" applyFill="1" applyBorder="1" applyAlignment="1">
      <alignment horizontal="center" vertical="center"/>
    </xf>
    <xf numFmtId="0" fontId="2" fillId="0" borderId="95" xfId="1" applyFill="1" applyBorder="1" applyAlignment="1">
      <alignment horizontal="center" vertical="center"/>
    </xf>
    <xf numFmtId="177" fontId="2" fillId="0" borderId="46" xfId="1" applyNumberFormat="1" applyBorder="1" applyAlignment="1">
      <alignment horizontal="center" vertical="center"/>
    </xf>
    <xf numFmtId="0" fontId="12" fillId="0" borderId="0" xfId="1" applyFont="1" applyFill="1" applyAlignment="1">
      <alignment horizontal="center" vertical="center"/>
    </xf>
    <xf numFmtId="0" fontId="21" fillId="0" borderId="0" xfId="6" applyFont="1" applyAlignment="1">
      <alignment vertical="top"/>
    </xf>
    <xf numFmtId="0" fontId="21" fillId="3" borderId="0" xfId="6" applyFont="1" applyFill="1" applyAlignment="1">
      <alignment vertical="top"/>
    </xf>
    <xf numFmtId="0" fontId="21" fillId="0" borderId="0" xfId="6" applyFont="1" applyAlignment="1">
      <alignment vertical="top" wrapText="1"/>
    </xf>
    <xf numFmtId="0" fontId="21" fillId="3" borderId="0" xfId="6" applyFont="1" applyFill="1" applyAlignment="1">
      <alignment vertical="top" wrapText="1"/>
    </xf>
    <xf numFmtId="0" fontId="21" fillId="3" borderId="45" xfId="6" applyFont="1" applyFill="1" applyBorder="1" applyAlignment="1">
      <alignment vertical="top" wrapText="1"/>
    </xf>
    <xf numFmtId="0" fontId="21" fillId="3" borderId="73" xfId="6" applyFont="1" applyFill="1" applyBorder="1" applyAlignment="1">
      <alignment vertical="top"/>
    </xf>
    <xf numFmtId="0" fontId="21" fillId="3" borderId="72" xfId="6" applyFont="1" applyFill="1" applyBorder="1" applyAlignment="1">
      <alignment vertical="top"/>
    </xf>
    <xf numFmtId="0" fontId="21" fillId="0" borderId="0" xfId="6" applyFont="1" applyAlignment="1"/>
    <xf numFmtId="0" fontId="21" fillId="3" borderId="0" xfId="6" applyFont="1" applyFill="1" applyAlignment="1"/>
    <xf numFmtId="0" fontId="21" fillId="3" borderId="222" xfId="6" applyFont="1" applyFill="1" applyBorder="1" applyAlignment="1"/>
    <xf numFmtId="0" fontId="22" fillId="0" borderId="0" xfId="6" applyFont="1" applyAlignment="1"/>
    <xf numFmtId="0" fontId="21" fillId="7" borderId="0" xfId="6" applyFont="1" applyFill="1" applyAlignment="1">
      <alignment vertical="top"/>
    </xf>
    <xf numFmtId="0" fontId="21" fillId="3" borderId="222" xfId="6" applyFont="1" applyFill="1" applyBorder="1" applyAlignment="1">
      <alignment vertical="top"/>
    </xf>
    <xf numFmtId="0" fontId="10" fillId="3" borderId="45" xfId="6" applyFont="1" applyFill="1" applyBorder="1" applyAlignment="1">
      <alignment vertical="top" wrapText="1"/>
    </xf>
    <xf numFmtId="0" fontId="21" fillId="0" borderId="0" xfId="6" applyFont="1" applyBorder="1" applyAlignment="1" applyProtection="1">
      <alignment horizontal="left" vertical="top" wrapText="1"/>
      <protection locked="0"/>
    </xf>
    <xf numFmtId="0" fontId="21" fillId="0" borderId="0" xfId="6" applyFont="1" applyBorder="1" applyAlignment="1">
      <alignment horizontal="left" vertical="top"/>
    </xf>
    <xf numFmtId="0" fontId="23" fillId="0" borderId="0" xfId="6" applyFont="1" applyAlignment="1">
      <alignment horizontal="center"/>
    </xf>
    <xf numFmtId="0" fontId="24" fillId="0" borderId="0" xfId="6" applyFont="1" applyAlignment="1">
      <alignment vertical="top"/>
    </xf>
    <xf numFmtId="0" fontId="24" fillId="3" borderId="0" xfId="6" applyFont="1" applyFill="1" applyAlignment="1">
      <alignment vertical="top"/>
    </xf>
    <xf numFmtId="0" fontId="24" fillId="3" borderId="222" xfId="6" applyFont="1" applyFill="1" applyBorder="1" applyAlignment="1">
      <alignment vertical="top"/>
    </xf>
    <xf numFmtId="0" fontId="3" fillId="0" borderId="7" xfId="1" applyFont="1" applyFill="1" applyBorder="1" applyAlignment="1"/>
    <xf numFmtId="0" fontId="12" fillId="0" borderId="133" xfId="1" applyFont="1" applyBorder="1" applyAlignment="1">
      <alignment horizontal="center" vertical="center"/>
    </xf>
    <xf numFmtId="0" fontId="12" fillId="0" borderId="0" xfId="1" applyFont="1" applyBorder="1" applyAlignment="1">
      <alignment horizontal="center" vertical="center"/>
    </xf>
    <xf numFmtId="0" fontId="12" fillId="0" borderId="56" xfId="1" applyFont="1" applyBorder="1" applyAlignment="1">
      <alignment horizontal="center" vertical="center"/>
    </xf>
    <xf numFmtId="0" fontId="19" fillId="0" borderId="14" xfId="1" applyFont="1" applyBorder="1" applyAlignment="1">
      <alignment horizontal="left" vertical="center"/>
    </xf>
    <xf numFmtId="0" fontId="19" fillId="0" borderId="0" xfId="1" applyFont="1" applyBorder="1" applyAlignment="1">
      <alignment horizontal="left" vertical="center"/>
    </xf>
    <xf numFmtId="0" fontId="19" fillId="0" borderId="56" xfId="1" applyFont="1" applyBorder="1" applyAlignment="1">
      <alignment horizontal="left" vertical="center"/>
    </xf>
    <xf numFmtId="0" fontId="12" fillId="0" borderId="142" xfId="1" applyFont="1" applyBorder="1" applyAlignment="1">
      <alignment horizontal="center" vertical="center"/>
    </xf>
    <xf numFmtId="179" fontId="12" fillId="4" borderId="41" xfId="1" applyNumberFormat="1" applyFont="1" applyFill="1" applyBorder="1" applyAlignment="1">
      <alignment horizontal="center" vertical="center"/>
    </xf>
    <xf numFmtId="179" fontId="12" fillId="0" borderId="46" xfId="1" applyNumberFormat="1" applyFont="1" applyBorder="1" applyAlignment="1">
      <alignment horizontal="center" vertical="center"/>
    </xf>
    <xf numFmtId="179" fontId="12" fillId="0" borderId="79" xfId="1" applyNumberFormat="1" applyFont="1" applyBorder="1" applyAlignment="1">
      <alignment horizontal="center" vertical="center"/>
    </xf>
    <xf numFmtId="181" fontId="12" fillId="0" borderId="94" xfId="2" applyNumberFormat="1" applyFont="1" applyBorder="1" applyAlignment="1">
      <alignment horizontal="center" vertical="center"/>
    </xf>
    <xf numFmtId="181" fontId="12" fillId="0" borderId="62" xfId="2" applyNumberFormat="1" applyFont="1" applyBorder="1" applyAlignment="1">
      <alignment horizontal="center" vertical="center"/>
    </xf>
    <xf numFmtId="181" fontId="12" fillId="0" borderId="97" xfId="2" applyNumberFormat="1" applyFont="1" applyBorder="1" applyAlignment="1">
      <alignment horizontal="center" vertical="center"/>
    </xf>
    <xf numFmtId="38" fontId="12" fillId="0" borderId="170" xfId="2" applyFont="1" applyBorder="1" applyAlignment="1">
      <alignment horizontal="center" vertical="center"/>
    </xf>
    <xf numFmtId="38" fontId="12" fillId="0" borderId="190" xfId="2" applyFont="1" applyBorder="1" applyAlignment="1">
      <alignment horizontal="center" vertical="center"/>
    </xf>
    <xf numFmtId="38" fontId="12" fillId="0" borderId="191" xfId="2" applyFont="1" applyBorder="1" applyAlignment="1">
      <alignment horizontal="center" vertical="center"/>
    </xf>
    <xf numFmtId="181" fontId="12" fillId="0" borderId="189" xfId="2" applyNumberFormat="1" applyFont="1" applyBorder="1" applyAlignment="1">
      <alignment horizontal="center" vertical="center"/>
    </xf>
    <xf numFmtId="38" fontId="12" fillId="0" borderId="189" xfId="2" applyFont="1" applyBorder="1" applyAlignment="1">
      <alignment horizontal="center" vertical="center"/>
    </xf>
    <xf numFmtId="181" fontId="12" fillId="0" borderId="190" xfId="2" applyNumberFormat="1" applyFont="1" applyBorder="1" applyAlignment="1">
      <alignment horizontal="center" vertical="center"/>
    </xf>
    <xf numFmtId="181" fontId="12" fillId="0" borderId="191" xfId="2" applyNumberFormat="1" applyFont="1" applyBorder="1" applyAlignment="1">
      <alignment horizontal="center" vertical="center"/>
    </xf>
    <xf numFmtId="0" fontId="12" fillId="0" borderId="131" xfId="1" applyFont="1" applyBorder="1" applyAlignment="1">
      <alignment horizontal="center" vertical="center"/>
    </xf>
    <xf numFmtId="0" fontId="2" fillId="0" borderId="41" xfId="1" applyFont="1" applyBorder="1" applyAlignment="1">
      <alignment horizontal="center" vertical="center"/>
    </xf>
    <xf numFmtId="0" fontId="5" fillId="0" borderId="46" xfId="1" applyFont="1" applyBorder="1" applyAlignment="1">
      <alignment horizontal="center" vertical="center"/>
    </xf>
    <xf numFmtId="0" fontId="12" fillId="0" borderId="98" xfId="1" applyFont="1" applyBorder="1" applyAlignment="1">
      <alignment horizontal="center" vertical="center" wrapText="1"/>
    </xf>
    <xf numFmtId="0" fontId="12" fillId="0" borderId="84" xfId="1" applyFont="1" applyBorder="1" applyAlignment="1">
      <alignment horizontal="center" vertical="center" wrapText="1"/>
    </xf>
    <xf numFmtId="0" fontId="12" fillId="0" borderId="99" xfId="1" applyFont="1" applyBorder="1" applyAlignment="1">
      <alignment horizontal="center" vertical="center" wrapText="1"/>
    </xf>
    <xf numFmtId="0" fontId="12" fillId="0" borderId="69" xfId="1" applyFont="1" applyBorder="1" applyAlignment="1">
      <alignment horizontal="center" vertical="center" wrapText="1"/>
    </xf>
    <xf numFmtId="0" fontId="12" fillId="0" borderId="99" xfId="1" applyFont="1" applyBorder="1" applyAlignment="1">
      <alignment horizontal="center" vertical="center" wrapText="1" shrinkToFit="1"/>
    </xf>
    <xf numFmtId="0" fontId="12" fillId="0" borderId="68" xfId="1" applyFont="1" applyBorder="1" applyAlignment="1">
      <alignment horizontal="center" vertical="center" wrapText="1" shrinkToFit="1"/>
    </xf>
    <xf numFmtId="0" fontId="12" fillId="0" borderId="18" xfId="1" applyFont="1" applyBorder="1" applyAlignment="1">
      <alignment vertical="center"/>
    </xf>
    <xf numFmtId="0" fontId="12" fillId="0" borderId="138" xfId="1" applyFont="1" applyBorder="1" applyAlignment="1">
      <alignment vertical="center"/>
    </xf>
    <xf numFmtId="0" fontId="19" fillId="0" borderId="144" xfId="1" applyFont="1" applyBorder="1" applyAlignment="1">
      <alignment vertical="center"/>
    </xf>
    <xf numFmtId="0" fontId="19" fillId="0" borderId="14" xfId="1" applyFont="1" applyBorder="1" applyAlignment="1">
      <alignment vertical="center"/>
    </xf>
    <xf numFmtId="0" fontId="19" fillId="0" borderId="145" xfId="1" applyFont="1" applyBorder="1" applyAlignment="1">
      <alignment vertical="center"/>
    </xf>
    <xf numFmtId="0" fontId="12" fillId="6" borderId="139" xfId="1" applyFont="1" applyFill="1" applyBorder="1" applyAlignment="1">
      <alignment horizontal="center" vertical="center"/>
    </xf>
    <xf numFmtId="0" fontId="12" fillId="0" borderId="225" xfId="1" applyFont="1" applyBorder="1" applyAlignment="1">
      <alignment horizontal="center" vertical="center"/>
    </xf>
    <xf numFmtId="38" fontId="12" fillId="0" borderId="194" xfId="7" applyFont="1" applyBorder="1" applyAlignment="1">
      <alignment vertical="center"/>
    </xf>
    <xf numFmtId="38" fontId="12" fillId="0" borderId="43" xfId="7" applyFont="1" applyBorder="1" applyAlignment="1">
      <alignment vertical="center"/>
    </xf>
    <xf numFmtId="38" fontId="12" fillId="0" borderId="188" xfId="7" applyFont="1" applyBorder="1" applyAlignment="1">
      <alignment vertical="center"/>
    </xf>
    <xf numFmtId="0" fontId="19" fillId="0" borderId="135" xfId="1" applyFont="1" applyBorder="1" applyAlignment="1">
      <alignment vertical="center"/>
    </xf>
    <xf numFmtId="0" fontId="19" fillId="0" borderId="8" xfId="1" applyFont="1" applyBorder="1" applyAlignment="1">
      <alignment vertical="center"/>
    </xf>
    <xf numFmtId="0" fontId="19" fillId="0" borderId="9" xfId="1" applyFont="1" applyBorder="1" applyAlignment="1">
      <alignment vertical="center"/>
    </xf>
    <xf numFmtId="38" fontId="12" fillId="0" borderId="67" xfId="7" applyFont="1" applyBorder="1" applyAlignment="1">
      <alignment vertical="center"/>
    </xf>
    <xf numFmtId="0" fontId="4" fillId="0" borderId="0" xfId="1" applyFont="1" applyBorder="1" applyAlignment="1">
      <alignment vertical="center" wrapText="1"/>
    </xf>
    <xf numFmtId="0" fontId="12" fillId="5" borderId="112" xfId="1" applyFont="1" applyFill="1" applyBorder="1" applyAlignment="1">
      <alignment horizontal="center" vertical="center"/>
    </xf>
    <xf numFmtId="0" fontId="4" fillId="0" borderId="8" xfId="1" applyFont="1" applyBorder="1" applyAlignment="1">
      <alignment vertical="center" wrapText="1"/>
    </xf>
    <xf numFmtId="0" fontId="12" fillId="6" borderId="139" xfId="1" applyFont="1" applyFill="1" applyBorder="1" applyAlignment="1">
      <alignment vertical="center"/>
    </xf>
    <xf numFmtId="0" fontId="12" fillId="4" borderId="111" xfId="1" applyFont="1" applyFill="1" applyBorder="1" applyAlignment="1">
      <alignment vertical="center"/>
    </xf>
    <xf numFmtId="179" fontId="12" fillId="4" borderId="42" xfId="1" applyNumberFormat="1" applyFont="1" applyFill="1" applyBorder="1" applyAlignment="1">
      <alignment vertical="center"/>
    </xf>
    <xf numFmtId="179" fontId="12" fillId="0" borderId="46" xfId="1" applyNumberFormat="1" applyFont="1" applyBorder="1" applyAlignment="1">
      <alignment vertical="center"/>
    </xf>
    <xf numFmtId="179" fontId="12" fillId="4" borderId="111" xfId="1" applyNumberFormat="1" applyFont="1" applyFill="1" applyBorder="1" applyAlignment="1">
      <alignment vertical="center"/>
    </xf>
    <xf numFmtId="179" fontId="12" fillId="0" borderId="95" xfId="1" applyNumberFormat="1" applyFont="1" applyBorder="1" applyAlignment="1">
      <alignment vertical="center"/>
    </xf>
    <xf numFmtId="38" fontId="12" fillId="0" borderId="0" xfId="7" applyFont="1" applyAlignment="1">
      <alignment horizontal="center" vertical="center"/>
    </xf>
    <xf numFmtId="38" fontId="12" fillId="0" borderId="231" xfId="7" applyFont="1" applyBorder="1" applyAlignment="1">
      <alignment vertical="center"/>
    </xf>
    <xf numFmtId="179" fontId="12" fillId="0" borderId="79" xfId="1" applyNumberFormat="1" applyFont="1" applyBorder="1" applyAlignment="1">
      <alignment vertical="center"/>
    </xf>
    <xf numFmtId="179" fontId="12" fillId="0" borderId="112" xfId="1" applyNumberFormat="1" applyFont="1" applyBorder="1" applyAlignment="1">
      <alignment vertical="center"/>
    </xf>
    <xf numFmtId="0" fontId="12" fillId="5" borderId="99" xfId="1" applyFont="1" applyFill="1" applyBorder="1" applyAlignment="1">
      <alignment horizontal="center" vertical="center"/>
    </xf>
    <xf numFmtId="177" fontId="12" fillId="0" borderId="94" xfId="1" applyNumberFormat="1" applyFont="1" applyFill="1" applyBorder="1" applyAlignment="1">
      <alignment horizontal="center" vertical="center"/>
    </xf>
    <xf numFmtId="177" fontId="12" fillId="0" borderId="167" xfId="1" applyNumberFormat="1" applyFont="1" applyBorder="1" applyAlignment="1">
      <alignment horizontal="center" vertical="center"/>
    </xf>
    <xf numFmtId="177" fontId="12" fillId="5" borderId="234" xfId="1" applyNumberFormat="1" applyFont="1" applyFill="1" applyBorder="1" applyAlignment="1">
      <alignment vertical="center"/>
    </xf>
    <xf numFmtId="0" fontId="14" fillId="0" borderId="111" xfId="1" applyFont="1" applyBorder="1" applyAlignment="1">
      <alignment vertical="center"/>
    </xf>
    <xf numFmtId="0" fontId="14" fillId="0" borderId="42" xfId="1" applyFont="1" applyBorder="1" applyAlignment="1">
      <alignment vertical="center"/>
    </xf>
    <xf numFmtId="0" fontId="14" fillId="0" borderId="39" xfId="1" applyFont="1" applyBorder="1" applyAlignment="1">
      <alignment vertical="center"/>
    </xf>
    <xf numFmtId="38" fontId="12" fillId="0" borderId="173" xfId="7" applyFont="1" applyBorder="1" applyAlignment="1">
      <alignment horizontal="center" vertical="center"/>
    </xf>
    <xf numFmtId="38" fontId="12" fillId="0" borderId="180" xfId="7" applyFont="1" applyBorder="1" applyAlignment="1">
      <alignment horizontal="center" vertical="center"/>
    </xf>
    <xf numFmtId="0" fontId="12" fillId="0" borderId="187" xfId="1" applyFont="1" applyBorder="1" applyAlignment="1">
      <alignment horizontal="center" vertical="center"/>
    </xf>
    <xf numFmtId="0" fontId="12" fillId="0" borderId="235" xfId="1" applyFont="1" applyBorder="1" applyAlignment="1">
      <alignment horizontal="center" vertical="center"/>
    </xf>
    <xf numFmtId="0" fontId="27" fillId="0" borderId="110" xfId="1" applyFont="1" applyBorder="1" applyAlignment="1">
      <alignment vertical="center"/>
    </xf>
    <xf numFmtId="0" fontId="12" fillId="0" borderId="38" xfId="1" applyFont="1" applyBorder="1" applyAlignment="1">
      <alignment horizontal="center" vertical="center"/>
    </xf>
    <xf numFmtId="0" fontId="12" fillId="0" borderId="224" xfId="1" applyFont="1" applyBorder="1" applyAlignment="1">
      <alignment horizontal="center" vertical="center"/>
    </xf>
    <xf numFmtId="0" fontId="12" fillId="0" borderId="237" xfId="1" applyFont="1" applyBorder="1" applyAlignment="1">
      <alignment horizontal="center" vertical="center"/>
    </xf>
    <xf numFmtId="0" fontId="12" fillId="5" borderId="92" xfId="1" applyFont="1" applyFill="1" applyBorder="1" applyAlignment="1">
      <alignment horizontal="center" vertical="center"/>
    </xf>
    <xf numFmtId="0" fontId="12" fillId="5" borderId="134" xfId="1" applyFont="1" applyFill="1" applyBorder="1" applyAlignment="1">
      <alignment horizontal="center" vertical="center"/>
    </xf>
    <xf numFmtId="181" fontId="12" fillId="5" borderId="238" xfId="2" applyNumberFormat="1" applyFont="1" applyFill="1" applyBorder="1" applyAlignment="1">
      <alignment horizontal="center" vertical="center"/>
    </xf>
    <xf numFmtId="181" fontId="12" fillId="5" borderId="121" xfId="2" applyNumberFormat="1" applyFont="1" applyFill="1" applyBorder="1" applyAlignment="1">
      <alignment horizontal="center" vertical="center"/>
    </xf>
    <xf numFmtId="181" fontId="12" fillId="5" borderId="119" xfId="2" applyNumberFormat="1" applyFont="1" applyFill="1" applyBorder="1" applyAlignment="1">
      <alignment horizontal="center" vertical="center"/>
    </xf>
    <xf numFmtId="38" fontId="12" fillId="0" borderId="239" xfId="7" applyFont="1" applyBorder="1" applyAlignment="1">
      <alignment horizontal="center" vertical="center"/>
    </xf>
    <xf numFmtId="181" fontId="12" fillId="0" borderId="238" xfId="2" applyNumberFormat="1" applyFont="1" applyBorder="1" applyAlignment="1">
      <alignment horizontal="center" vertical="center"/>
    </xf>
    <xf numFmtId="181" fontId="12" fillId="0" borderId="121" xfId="2" applyNumberFormat="1" applyFont="1" applyBorder="1" applyAlignment="1">
      <alignment horizontal="center" vertical="center"/>
    </xf>
    <xf numFmtId="181" fontId="12" fillId="0" borderId="119" xfId="2" applyNumberFormat="1" applyFont="1" applyBorder="1" applyAlignment="1">
      <alignment horizontal="center" vertical="center"/>
    </xf>
    <xf numFmtId="181" fontId="12" fillId="5" borderId="29" xfId="2" applyNumberFormat="1" applyFont="1" applyFill="1" applyBorder="1" applyAlignment="1">
      <alignment horizontal="center" vertical="center"/>
    </xf>
    <xf numFmtId="181" fontId="12" fillId="5" borderId="179" xfId="2" applyNumberFormat="1" applyFont="1" applyFill="1" applyBorder="1" applyAlignment="1">
      <alignment horizontal="center" vertical="center"/>
    </xf>
    <xf numFmtId="38" fontId="12" fillId="0" borderId="81" xfId="2" applyFont="1" applyBorder="1" applyAlignment="1">
      <alignment horizontal="center" vertical="center"/>
    </xf>
    <xf numFmtId="38" fontId="12" fillId="5" borderId="92" xfId="2" applyFont="1" applyFill="1" applyBorder="1" applyAlignment="1">
      <alignment horizontal="center" vertical="center"/>
    </xf>
    <xf numFmtId="38" fontId="12" fillId="5" borderId="108" xfId="2" applyFont="1" applyFill="1" applyBorder="1" applyAlignment="1">
      <alignment horizontal="center" vertical="center"/>
    </xf>
    <xf numFmtId="0" fontId="14" fillId="0" borderId="212" xfId="1" applyFont="1" applyBorder="1" applyAlignment="1">
      <alignment vertical="center"/>
    </xf>
    <xf numFmtId="0" fontId="16" fillId="0" borderId="148" xfId="1" applyFont="1" applyBorder="1" applyAlignment="1">
      <alignment vertical="center"/>
    </xf>
    <xf numFmtId="0" fontId="12" fillId="0" borderId="148" xfId="1" applyFont="1" applyBorder="1" applyAlignment="1">
      <alignment vertical="center"/>
    </xf>
    <xf numFmtId="0" fontId="12" fillId="0" borderId="53" xfId="1" applyFont="1" applyBorder="1" applyAlignment="1">
      <alignment horizontal="center" vertical="center"/>
    </xf>
    <xf numFmtId="38" fontId="12" fillId="6" borderId="241" xfId="2" applyFont="1" applyFill="1" applyBorder="1" applyAlignment="1">
      <alignment horizontal="center" vertical="center"/>
    </xf>
    <xf numFmtId="38" fontId="12" fillId="6" borderId="158" xfId="2" applyFont="1" applyFill="1" applyBorder="1" applyAlignment="1">
      <alignment horizontal="center" vertical="center"/>
    </xf>
    <xf numFmtId="38" fontId="12" fillId="5" borderId="241" xfId="2" applyFont="1" applyFill="1" applyBorder="1" applyAlignment="1">
      <alignment horizontal="center" vertical="center"/>
    </xf>
    <xf numFmtId="38" fontId="12" fillId="5" borderId="242" xfId="2" applyFont="1" applyFill="1" applyBorder="1" applyAlignment="1">
      <alignment horizontal="center" vertical="center"/>
    </xf>
    <xf numFmtId="0" fontId="14" fillId="0" borderId="243" xfId="1" applyFont="1" applyBorder="1" applyAlignment="1">
      <alignment vertical="center"/>
    </xf>
    <xf numFmtId="0" fontId="16" fillId="0" borderId="157" xfId="1" applyFont="1" applyBorder="1" applyAlignment="1">
      <alignment vertical="center"/>
    </xf>
    <xf numFmtId="0" fontId="12" fillId="0" borderId="157" xfId="1" applyFont="1" applyBorder="1" applyAlignment="1">
      <alignment vertical="center"/>
    </xf>
    <xf numFmtId="0" fontId="12" fillId="0" borderId="244" xfId="1" applyFont="1" applyBorder="1" applyAlignment="1">
      <alignment horizontal="center" vertical="center"/>
    </xf>
    <xf numFmtId="40" fontId="12" fillId="6" borderId="163" xfId="7" applyNumberFormat="1" applyFont="1" applyFill="1" applyBorder="1" applyAlignment="1">
      <alignment horizontal="center" vertical="center"/>
    </xf>
    <xf numFmtId="40" fontId="12" fillId="0" borderId="182" xfId="7" applyNumberFormat="1" applyFont="1" applyBorder="1" applyAlignment="1">
      <alignment horizontal="center" vertical="center"/>
    </xf>
    <xf numFmtId="40" fontId="12" fillId="6" borderId="183" xfId="1" applyNumberFormat="1" applyFont="1" applyFill="1" applyBorder="1" applyAlignment="1">
      <alignment horizontal="center" vertical="center"/>
    </xf>
    <xf numFmtId="0" fontId="12" fillId="6" borderId="183" xfId="1" applyFont="1" applyFill="1" applyBorder="1" applyAlignment="1">
      <alignment horizontal="center" vertical="center"/>
    </xf>
    <xf numFmtId="40" fontId="12" fillId="0" borderId="0" xfId="7" applyNumberFormat="1" applyFont="1" applyBorder="1" applyAlignment="1">
      <alignment horizontal="center" vertical="center"/>
    </xf>
    <xf numFmtId="40" fontId="12" fillId="0" borderId="210" xfId="7" applyNumberFormat="1" applyFont="1" applyBorder="1" applyAlignment="1">
      <alignment horizontal="center" vertical="center"/>
    </xf>
    <xf numFmtId="40" fontId="12" fillId="0" borderId="148" xfId="7" applyNumberFormat="1" applyFont="1" applyBorder="1" applyAlignment="1">
      <alignment horizontal="center" vertical="center"/>
    </xf>
    <xf numFmtId="40" fontId="12" fillId="6" borderId="213" xfId="7" applyNumberFormat="1" applyFont="1" applyFill="1" applyBorder="1" applyAlignment="1">
      <alignment horizontal="center" vertical="center"/>
    </xf>
    <xf numFmtId="38" fontId="12" fillId="6" borderId="208" xfId="2" applyFont="1" applyFill="1" applyBorder="1" applyAlignment="1">
      <alignment horizontal="center" vertical="center"/>
    </xf>
    <xf numFmtId="40" fontId="12" fillId="6" borderId="208" xfId="2" applyNumberFormat="1" applyFont="1" applyFill="1" applyBorder="1" applyAlignment="1">
      <alignment horizontal="center" vertical="center"/>
    </xf>
    <xf numFmtId="0" fontId="12" fillId="0" borderId="70" xfId="1" applyFont="1" applyBorder="1" applyAlignment="1">
      <alignment horizontal="left" vertical="center"/>
    </xf>
    <xf numFmtId="40" fontId="12" fillId="0" borderId="213" xfId="7" applyNumberFormat="1" applyFont="1" applyFill="1" applyBorder="1" applyAlignment="1">
      <alignment horizontal="center" vertical="center"/>
    </xf>
    <xf numFmtId="40" fontId="12" fillId="6" borderId="183" xfId="7" applyNumberFormat="1" applyFont="1" applyFill="1" applyBorder="1" applyAlignment="1">
      <alignment horizontal="center" vertical="center"/>
    </xf>
    <xf numFmtId="40" fontId="12" fillId="0" borderId="208" xfId="2" applyNumberFormat="1" applyFont="1" applyBorder="1" applyAlignment="1">
      <alignment horizontal="center" vertical="center"/>
    </xf>
    <xf numFmtId="0" fontId="12" fillId="6" borderId="208" xfId="1" applyFont="1" applyFill="1" applyBorder="1" applyAlignment="1">
      <alignment horizontal="center" vertical="center"/>
    </xf>
    <xf numFmtId="40" fontId="12" fillId="0" borderId="208" xfId="2" applyNumberFormat="1" applyFont="1" applyFill="1" applyBorder="1" applyAlignment="1">
      <alignment horizontal="center" vertical="center"/>
    </xf>
    <xf numFmtId="0" fontId="12" fillId="0" borderId="208" xfId="1" applyFont="1" applyFill="1" applyBorder="1" applyAlignment="1">
      <alignment horizontal="center" vertical="center"/>
    </xf>
    <xf numFmtId="40" fontId="12" fillId="6" borderId="182" xfId="1" applyNumberFormat="1" applyFont="1" applyFill="1" applyBorder="1" applyAlignment="1">
      <alignment horizontal="center" vertical="center"/>
    </xf>
    <xf numFmtId="0" fontId="12" fillId="0" borderId="52" xfId="1" applyFont="1" applyBorder="1" applyAlignment="1">
      <alignment horizontal="centerContinuous" vertical="center"/>
    </xf>
    <xf numFmtId="0" fontId="12" fillId="0" borderId="199" xfId="1" applyFont="1" applyBorder="1" applyAlignment="1">
      <alignment horizontal="centerContinuous" vertical="center"/>
    </xf>
    <xf numFmtId="0" fontId="12" fillId="0" borderId="245" xfId="1" applyFont="1" applyBorder="1" applyAlignment="1">
      <alignment horizontal="centerContinuous" vertical="center"/>
    </xf>
    <xf numFmtId="0" fontId="12" fillId="0" borderId="199" xfId="1" applyFont="1" applyBorder="1" applyAlignment="1">
      <alignment horizontal="center" vertical="center"/>
    </xf>
    <xf numFmtId="0" fontId="5" fillId="0" borderId="0" xfId="1" applyFont="1" applyAlignment="1">
      <alignment horizontal="center" vertical="center"/>
    </xf>
    <xf numFmtId="0" fontId="2" fillId="0" borderId="45" xfId="1" applyFont="1" applyBorder="1" applyAlignment="1">
      <alignment horizontal="center" vertical="center"/>
    </xf>
    <xf numFmtId="0" fontId="5" fillId="0" borderId="108"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100" xfId="1" applyFont="1" applyBorder="1" applyAlignment="1">
      <alignment horizontal="center" vertical="center"/>
    </xf>
    <xf numFmtId="0" fontId="5" fillId="0" borderId="92" xfId="1" applyFont="1" applyBorder="1" applyAlignment="1">
      <alignment horizontal="center" vertical="center"/>
    </xf>
    <xf numFmtId="0" fontId="5" fillId="0" borderId="41" xfId="1" applyFont="1" applyBorder="1" applyAlignment="1">
      <alignment horizontal="center" vertical="center"/>
    </xf>
    <xf numFmtId="0" fontId="2" fillId="0" borderId="70" xfId="1" applyFont="1" applyBorder="1" applyAlignment="1">
      <alignment vertical="center"/>
    </xf>
    <xf numFmtId="0" fontId="5" fillId="0" borderId="106" xfId="1" applyFont="1" applyBorder="1" applyAlignment="1">
      <alignment horizontal="center" vertical="center"/>
    </xf>
    <xf numFmtId="0" fontId="5" fillId="0" borderId="81" xfId="1" applyFont="1" applyBorder="1" applyAlignment="1">
      <alignment horizontal="center" vertical="center"/>
    </xf>
    <xf numFmtId="40" fontId="5" fillId="0" borderId="45" xfId="7" applyNumberFormat="1" applyFont="1" applyBorder="1" applyAlignment="1">
      <alignment vertical="center"/>
    </xf>
    <xf numFmtId="40" fontId="5" fillId="0" borderId="45" xfId="1" applyNumberFormat="1" applyFont="1" applyBorder="1" applyAlignment="1">
      <alignment vertical="center"/>
    </xf>
    <xf numFmtId="185" fontId="5" fillId="0" borderId="45" xfId="1" applyNumberFormat="1" applyFont="1" applyBorder="1" applyAlignment="1">
      <alignment vertical="center"/>
    </xf>
    <xf numFmtId="9" fontId="2" fillId="0" borderId="0" xfId="1" applyNumberFormat="1" applyAlignment="1">
      <alignment vertical="center"/>
    </xf>
    <xf numFmtId="0" fontId="12" fillId="0" borderId="137" xfId="1" applyFont="1" applyBorder="1" applyAlignment="1">
      <alignment horizontal="center" vertical="center"/>
    </xf>
    <xf numFmtId="0" fontId="12" fillId="0" borderId="18" xfId="1" applyFont="1" applyBorder="1" applyAlignment="1">
      <alignment horizontal="center" vertical="center"/>
    </xf>
    <xf numFmtId="0" fontId="12" fillId="0" borderId="138" xfId="1" applyFont="1" applyBorder="1" applyAlignment="1">
      <alignment horizontal="center" vertical="center"/>
    </xf>
    <xf numFmtId="0" fontId="12" fillId="0" borderId="220" xfId="1" applyFont="1" applyBorder="1" applyAlignment="1">
      <alignment horizontal="center" vertical="center"/>
    </xf>
    <xf numFmtId="0" fontId="12" fillId="0" borderId="135"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9" fillId="0" borderId="133" xfId="1" applyFont="1" applyBorder="1" applyAlignment="1">
      <alignment vertical="center" shrinkToFit="1"/>
    </xf>
    <xf numFmtId="0" fontId="19" fillId="0" borderId="0" xfId="1" applyFont="1" applyBorder="1" applyAlignment="1">
      <alignment vertical="center" shrinkToFit="1"/>
    </xf>
    <xf numFmtId="0" fontId="19" fillId="0" borderId="56" xfId="1" applyFont="1" applyBorder="1" applyAlignment="1">
      <alignment vertical="center" shrinkToFit="1"/>
    </xf>
    <xf numFmtId="0" fontId="12" fillId="0" borderId="134" xfId="1" applyFont="1" applyBorder="1" applyAlignment="1">
      <alignment horizontal="center" vertical="center"/>
    </xf>
    <xf numFmtId="0" fontId="12" fillId="0" borderId="148" xfId="1" applyFont="1" applyBorder="1" applyAlignment="1">
      <alignment horizontal="center" vertical="center"/>
    </xf>
    <xf numFmtId="0" fontId="12" fillId="0" borderId="146" xfId="1" applyFont="1" applyBorder="1" applyAlignment="1">
      <alignment horizontal="center" vertical="center"/>
    </xf>
    <xf numFmtId="38" fontId="12" fillId="0" borderId="146" xfId="2" applyFont="1" applyBorder="1" applyAlignment="1">
      <alignment horizontal="center" vertical="center"/>
    </xf>
    <xf numFmtId="0" fontId="12" fillId="0" borderId="157" xfId="1" applyFont="1" applyBorder="1" applyAlignment="1">
      <alignment horizontal="center" vertical="center"/>
    </xf>
    <xf numFmtId="0" fontId="12" fillId="0" borderId="219" xfId="1" applyFont="1" applyBorder="1" applyAlignment="1">
      <alignment horizontal="center" vertical="center"/>
    </xf>
    <xf numFmtId="0" fontId="12" fillId="0" borderId="211" xfId="1" applyFont="1" applyBorder="1" applyAlignment="1">
      <alignment horizontal="center" vertical="center"/>
    </xf>
    <xf numFmtId="0" fontId="12" fillId="0" borderId="177" xfId="1" applyFont="1" applyBorder="1" applyAlignment="1">
      <alignment horizontal="center" vertical="center"/>
    </xf>
    <xf numFmtId="0" fontId="14" fillId="0" borderId="133" xfId="1" applyFont="1" applyBorder="1" applyAlignment="1">
      <alignment vertical="center" wrapText="1"/>
    </xf>
    <xf numFmtId="0" fontId="14" fillId="0" borderId="0" xfId="1" applyFont="1" applyBorder="1" applyAlignment="1">
      <alignment vertical="center" wrapText="1"/>
    </xf>
    <xf numFmtId="0" fontId="14" fillId="0" borderId="56" xfId="1" applyFont="1" applyBorder="1" applyAlignment="1">
      <alignment vertical="center" wrapText="1"/>
    </xf>
    <xf numFmtId="0" fontId="2" fillId="0" borderId="59" xfId="1" applyFont="1" applyBorder="1" applyAlignment="1">
      <alignment vertical="center"/>
    </xf>
    <xf numFmtId="178" fontId="2" fillId="0" borderId="246" xfId="1" applyNumberFormat="1" applyFont="1" applyBorder="1" applyAlignment="1">
      <alignment horizontal="center" vertical="center"/>
    </xf>
    <xf numFmtId="178" fontId="2" fillId="0" borderId="247" xfId="1" applyNumberFormat="1" applyFont="1" applyBorder="1" applyAlignment="1">
      <alignment horizontal="center" vertical="center"/>
    </xf>
    <xf numFmtId="0" fontId="2" fillId="0" borderId="247" xfId="1" applyFont="1" applyBorder="1" applyAlignment="1">
      <alignment vertical="center"/>
    </xf>
    <xf numFmtId="0" fontId="2" fillId="0" borderId="248" xfId="1" applyFont="1" applyBorder="1" applyAlignment="1">
      <alignment vertical="center"/>
    </xf>
    <xf numFmtId="0" fontId="2" fillId="0" borderId="249" xfId="1" applyFont="1" applyBorder="1" applyAlignment="1">
      <alignment vertical="center"/>
    </xf>
    <xf numFmtId="0" fontId="23" fillId="0" borderId="0" xfId="6" applyFont="1" applyAlignment="1">
      <alignment horizontal="center"/>
    </xf>
    <xf numFmtId="0" fontId="21" fillId="0" borderId="0" xfId="6" applyFont="1" applyAlignment="1">
      <alignment vertical="top" wrapText="1"/>
    </xf>
    <xf numFmtId="0" fontId="2" fillId="0" borderId="45" xfId="1" applyFont="1" applyBorder="1" applyAlignment="1">
      <alignment horizontal="center" vertical="center"/>
    </xf>
    <xf numFmtId="0" fontId="3" fillId="0" borderId="23" xfId="1" applyFont="1" applyFill="1" applyBorder="1" applyAlignment="1">
      <alignment shrinkToFit="1"/>
    </xf>
    <xf numFmtId="0" fontId="3" fillId="0" borderId="10" xfId="1" applyFont="1" applyFill="1" applyBorder="1" applyAlignment="1">
      <alignment horizontal="center"/>
    </xf>
    <xf numFmtId="0" fontId="3" fillId="0" borderId="4" xfId="1" applyFont="1" applyFill="1" applyBorder="1" applyAlignment="1">
      <alignment horizontal="center"/>
    </xf>
    <xf numFmtId="0" fontId="2" fillId="0" borderId="0" xfId="1" applyAlignment="1">
      <alignment horizontal="left" vertical="center"/>
    </xf>
    <xf numFmtId="38" fontId="12" fillId="0" borderId="0" xfId="1" applyNumberFormat="1" applyFont="1" applyBorder="1" applyAlignment="1">
      <alignment horizontal="right" vertical="center"/>
    </xf>
    <xf numFmtId="0" fontId="3" fillId="8" borderId="69" xfId="1" applyFont="1" applyFill="1" applyBorder="1"/>
    <xf numFmtId="0" fontId="3" fillId="8" borderId="80" xfId="1" applyFont="1" applyFill="1" applyBorder="1"/>
    <xf numFmtId="0" fontId="3" fillId="8" borderId="251" xfId="1" applyFont="1" applyFill="1" applyBorder="1" applyAlignment="1">
      <alignment shrinkToFit="1"/>
    </xf>
    <xf numFmtId="0" fontId="3" fillId="8" borderId="251" xfId="1" applyFont="1" applyFill="1" applyBorder="1"/>
    <xf numFmtId="0" fontId="3" fillId="8" borderId="250" xfId="1" applyFont="1" applyFill="1" applyBorder="1"/>
    <xf numFmtId="0" fontId="3" fillId="8" borderId="253" xfId="1" applyFont="1" applyFill="1" applyBorder="1"/>
    <xf numFmtId="0" fontId="3" fillId="8" borderId="252" xfId="1" applyFont="1" applyFill="1" applyBorder="1"/>
    <xf numFmtId="0" fontId="3" fillId="8" borderId="254" xfId="1" applyFont="1" applyFill="1" applyBorder="1"/>
    <xf numFmtId="0" fontId="3" fillId="0" borderId="255" xfId="1" applyFont="1" applyFill="1" applyBorder="1"/>
    <xf numFmtId="0" fontId="3" fillId="8" borderId="256" xfId="1" applyFont="1" applyFill="1" applyBorder="1"/>
    <xf numFmtId="0" fontId="3" fillId="8" borderId="257" xfId="1" applyFont="1" applyFill="1" applyBorder="1"/>
    <xf numFmtId="0" fontId="3" fillId="0" borderId="258" xfId="1" applyFont="1" applyFill="1" applyBorder="1"/>
    <xf numFmtId="0" fontId="3" fillId="0" borderId="259" xfId="1" applyFont="1" applyFill="1" applyBorder="1"/>
    <xf numFmtId="0" fontId="3" fillId="0" borderId="220" xfId="1" applyFont="1" applyFill="1" applyBorder="1"/>
    <xf numFmtId="0" fontId="5" fillId="0" borderId="0" xfId="1" applyFont="1" applyAlignment="1">
      <alignment horizontal="center" vertical="center"/>
    </xf>
    <xf numFmtId="0" fontId="21" fillId="0" borderId="51" xfId="6" applyFont="1" applyBorder="1" applyAlignment="1">
      <alignment horizontal="left" vertical="top"/>
    </xf>
    <xf numFmtId="0" fontId="21" fillId="0" borderId="49" xfId="6" applyFont="1" applyBorder="1" applyAlignment="1">
      <alignment horizontal="left" vertical="top"/>
    </xf>
    <xf numFmtId="0" fontId="21" fillId="0" borderId="40" xfId="6" applyFont="1" applyBorder="1" applyAlignment="1">
      <alignment horizontal="center" vertical="top"/>
    </xf>
    <xf numFmtId="0" fontId="21" fillId="0" borderId="45" xfId="6" applyFont="1" applyBorder="1" applyAlignment="1">
      <alignment horizontal="center" vertical="top"/>
    </xf>
    <xf numFmtId="0" fontId="21" fillId="0" borderId="45" xfId="6" applyFont="1" applyBorder="1" applyAlignment="1">
      <alignment horizontal="left" vertical="top"/>
    </xf>
    <xf numFmtId="0" fontId="21" fillId="0" borderId="43" xfId="6" applyFont="1" applyBorder="1" applyAlignment="1">
      <alignment horizontal="left" vertical="top"/>
    </xf>
    <xf numFmtId="0" fontId="21" fillId="0" borderId="197" xfId="6" applyFont="1" applyBorder="1" applyAlignment="1">
      <alignment horizontal="left" vertical="top"/>
    </xf>
    <xf numFmtId="0" fontId="21" fillId="0" borderId="127" xfId="6" applyFont="1" applyBorder="1" applyAlignment="1">
      <alignment horizontal="left" vertical="top"/>
    </xf>
    <xf numFmtId="0" fontId="21" fillId="0" borderId="185" xfId="6" applyFont="1" applyBorder="1" applyAlignment="1">
      <alignment horizontal="left" vertical="top"/>
    </xf>
    <xf numFmtId="0" fontId="21" fillId="3" borderId="71" xfId="6" applyFont="1" applyFill="1" applyBorder="1" applyAlignment="1">
      <alignment horizontal="center" vertical="top" textRotation="255"/>
    </xf>
    <xf numFmtId="0" fontId="23" fillId="0" borderId="0" xfId="6" applyFont="1" applyAlignment="1">
      <alignment horizontal="center"/>
    </xf>
    <xf numFmtId="0" fontId="21" fillId="0" borderId="1" xfId="6" applyFont="1" applyBorder="1" applyAlignment="1">
      <alignment horizontal="center" vertical="top"/>
    </xf>
    <xf numFmtId="0" fontId="21" fillId="0" borderId="2" xfId="6" applyFont="1" applyBorder="1" applyAlignment="1">
      <alignment horizontal="center" vertical="top"/>
    </xf>
    <xf numFmtId="0" fontId="21" fillId="0" borderId="5" xfId="6" applyFont="1" applyBorder="1" applyAlignment="1">
      <alignment horizontal="center" vertical="top"/>
    </xf>
    <xf numFmtId="0" fontId="21" fillId="0" borderId="20" xfId="6" applyFont="1" applyBorder="1" applyAlignment="1">
      <alignment horizontal="center" vertical="top"/>
    </xf>
    <xf numFmtId="0" fontId="21" fillId="0" borderId="0" xfId="6" applyFont="1" applyBorder="1" applyAlignment="1">
      <alignment horizontal="center" vertical="top"/>
    </xf>
    <xf numFmtId="0" fontId="21" fillId="0" borderId="21" xfId="6" applyFont="1" applyBorder="1" applyAlignment="1">
      <alignment horizontal="center" vertical="top"/>
    </xf>
    <xf numFmtId="0" fontId="21" fillId="0" borderId="47" xfId="6" applyFont="1" applyBorder="1" applyAlignment="1">
      <alignment horizontal="center" vertical="top"/>
    </xf>
    <xf numFmtId="0" fontId="21" fillId="0" borderId="64" xfId="6" applyFont="1" applyBorder="1" applyAlignment="1">
      <alignment horizontal="center" vertical="top"/>
    </xf>
    <xf numFmtId="0" fontId="21" fillId="0" borderId="66" xfId="6" applyFont="1" applyBorder="1" applyAlignment="1">
      <alignment horizontal="center" vertical="top"/>
    </xf>
    <xf numFmtId="0" fontId="21" fillId="0" borderId="223" xfId="6" applyFont="1" applyBorder="1" applyAlignment="1" applyProtection="1">
      <alignment horizontal="left" vertical="top" wrapText="1"/>
      <protection locked="0"/>
    </xf>
    <xf numFmtId="0" fontId="21" fillId="0" borderId="2" xfId="6" applyFont="1" applyBorder="1" applyAlignment="1" applyProtection="1">
      <alignment horizontal="left" vertical="top" wrapText="1"/>
      <protection locked="0"/>
    </xf>
    <xf numFmtId="0" fontId="21" fillId="0" borderId="3" xfId="6" applyFont="1" applyBorder="1" applyAlignment="1" applyProtection="1">
      <alignment horizontal="left" vertical="top" wrapText="1"/>
      <protection locked="0"/>
    </xf>
    <xf numFmtId="0" fontId="21" fillId="0" borderId="70" xfId="6" applyFont="1" applyBorder="1" applyAlignment="1" applyProtection="1">
      <alignment horizontal="left" vertical="top" wrapText="1"/>
      <protection locked="0"/>
    </xf>
    <xf numFmtId="0" fontId="21" fillId="0" borderId="0" xfId="6" applyFont="1" applyBorder="1" applyAlignment="1" applyProtection="1">
      <alignment horizontal="left" vertical="top" wrapText="1"/>
      <protection locked="0"/>
    </xf>
    <xf numFmtId="0" fontId="21" fillId="0" borderId="56" xfId="6" applyFont="1" applyBorder="1" applyAlignment="1" applyProtection="1">
      <alignment horizontal="left" vertical="top" wrapText="1"/>
      <protection locked="0"/>
    </xf>
    <xf numFmtId="0" fontId="21" fillId="0" borderId="75" xfId="6" applyFont="1" applyBorder="1" applyAlignment="1" applyProtection="1">
      <alignment horizontal="left" vertical="top" wrapText="1"/>
      <protection locked="0"/>
    </xf>
    <xf numFmtId="0" fontId="21" fillId="0" borderId="64" xfId="6" applyFont="1" applyBorder="1" applyAlignment="1" applyProtection="1">
      <alignment horizontal="left" vertical="top" wrapText="1"/>
      <protection locked="0"/>
    </xf>
    <xf numFmtId="0" fontId="21" fillId="0" borderId="65" xfId="6" applyFont="1" applyBorder="1" applyAlignment="1" applyProtection="1">
      <alignment horizontal="left" vertical="top" wrapText="1"/>
      <protection locked="0"/>
    </xf>
    <xf numFmtId="0" fontId="21" fillId="0" borderId="20" xfId="6" applyFont="1" applyFill="1" applyBorder="1" applyAlignment="1">
      <alignment horizontal="center" vertical="top"/>
    </xf>
    <xf numFmtId="0" fontId="21" fillId="0" borderId="0" xfId="6" applyFont="1" applyFill="1" applyBorder="1" applyAlignment="1">
      <alignment horizontal="center" vertical="top"/>
    </xf>
    <xf numFmtId="0" fontId="21" fillId="0" borderId="21" xfId="6" applyFont="1" applyFill="1" applyBorder="1" applyAlignment="1">
      <alignment horizontal="center" vertical="top"/>
    </xf>
    <xf numFmtId="0" fontId="21" fillId="0" borderId="47" xfId="6" applyFont="1" applyFill="1" applyBorder="1" applyAlignment="1">
      <alignment horizontal="center" vertical="top"/>
    </xf>
    <xf numFmtId="0" fontId="21" fillId="0" borderId="64" xfId="6" applyFont="1" applyFill="1" applyBorder="1" applyAlignment="1">
      <alignment horizontal="center" vertical="top"/>
    </xf>
    <xf numFmtId="0" fontId="21" fillId="0" borderId="66" xfId="6" applyFont="1" applyFill="1" applyBorder="1" applyAlignment="1">
      <alignment horizontal="center" vertical="top"/>
    </xf>
    <xf numFmtId="0" fontId="21" fillId="0" borderId="70" xfId="6" applyFont="1" applyFill="1" applyBorder="1" applyAlignment="1">
      <alignment horizontal="left" vertical="top" wrapText="1"/>
    </xf>
    <xf numFmtId="0" fontId="21" fillId="0" borderId="0" xfId="6" applyFont="1" applyFill="1" applyBorder="1" applyAlignment="1">
      <alignment horizontal="left" vertical="top" wrapText="1"/>
    </xf>
    <xf numFmtId="0" fontId="21" fillId="0" borderId="56" xfId="6" applyFont="1" applyFill="1" applyBorder="1" applyAlignment="1">
      <alignment horizontal="left" vertical="top" wrapText="1"/>
    </xf>
    <xf numFmtId="0" fontId="21" fillId="0" borderId="63" xfId="6" applyFont="1" applyFill="1" applyBorder="1" applyAlignment="1" applyProtection="1">
      <alignment horizontal="left" vertical="top" wrapText="1"/>
      <protection locked="0"/>
    </xf>
    <xf numFmtId="0" fontId="21" fillId="0" borderId="54" xfId="6" applyFont="1" applyFill="1" applyBorder="1" applyAlignment="1" applyProtection="1">
      <alignment horizontal="left" vertical="top" wrapText="1"/>
      <protection locked="0"/>
    </xf>
    <xf numFmtId="0" fontId="21" fillId="0" borderId="55" xfId="6" applyFont="1" applyFill="1" applyBorder="1" applyAlignment="1" applyProtection="1">
      <alignment horizontal="left" vertical="top" wrapText="1"/>
      <protection locked="0"/>
    </xf>
    <xf numFmtId="0" fontId="21" fillId="0" borderId="68" xfId="6" applyFont="1" applyFill="1" applyBorder="1" applyAlignment="1">
      <alignment horizontal="left" vertical="top" wrapText="1"/>
    </xf>
    <xf numFmtId="0" fontId="21" fillId="0" borderId="38" xfId="6" applyFont="1" applyFill="1" applyBorder="1" applyAlignment="1">
      <alignment horizontal="left" vertical="top" wrapText="1"/>
    </xf>
    <xf numFmtId="0" fontId="21" fillId="0" borderId="224" xfId="6" applyFont="1" applyFill="1" applyBorder="1" applyAlignment="1">
      <alignment horizontal="left" vertical="top" wrapText="1"/>
    </xf>
    <xf numFmtId="0" fontId="21" fillId="0" borderId="75" xfId="6" applyFont="1" applyFill="1" applyBorder="1" applyAlignment="1" applyProtection="1">
      <alignment horizontal="left" vertical="top" wrapText="1"/>
      <protection locked="0"/>
    </xf>
    <xf numFmtId="0" fontId="21" fillId="0" borderId="64" xfId="6" applyFont="1" applyFill="1" applyBorder="1" applyAlignment="1" applyProtection="1">
      <alignment horizontal="left" vertical="top" wrapText="1"/>
      <protection locked="0"/>
    </xf>
    <xf numFmtId="0" fontId="21" fillId="0" borderId="65" xfId="6" applyFont="1" applyFill="1" applyBorder="1" applyAlignment="1" applyProtection="1">
      <alignment horizontal="left" vertical="top" wrapText="1"/>
      <protection locked="0"/>
    </xf>
    <xf numFmtId="0" fontId="21" fillId="0" borderId="0" xfId="6" applyFont="1" applyAlignment="1" applyProtection="1">
      <alignment horizontal="right"/>
      <protection locked="0"/>
    </xf>
    <xf numFmtId="0" fontId="21" fillId="0" borderId="226" xfId="6" applyFont="1" applyBorder="1" applyAlignment="1">
      <alignment horizontal="center" vertical="top"/>
    </xf>
    <xf numFmtId="0" fontId="21" fillId="0" borderId="225" xfId="6" applyFont="1" applyBorder="1" applyAlignment="1">
      <alignment horizontal="center" vertical="top"/>
    </xf>
    <xf numFmtId="0" fontId="21" fillId="0" borderId="0" xfId="6" applyFont="1" applyAlignment="1">
      <alignment vertical="top" wrapText="1"/>
    </xf>
    <xf numFmtId="0" fontId="21" fillId="0" borderId="50" xfId="6" applyFont="1" applyBorder="1" applyAlignment="1">
      <alignment horizontal="center" vertical="top"/>
    </xf>
    <xf numFmtId="0" fontId="21" fillId="0" borderId="51" xfId="6" applyFont="1" applyBorder="1" applyAlignment="1">
      <alignment horizontal="center" vertical="top"/>
    </xf>
    <xf numFmtId="0" fontId="2" fillId="0" borderId="46" xfId="1" applyBorder="1" applyAlignment="1">
      <alignment horizontal="center" vertical="center" wrapText="1"/>
    </xf>
    <xf numFmtId="0" fontId="2" fillId="0" borderId="42" xfId="1" applyBorder="1" applyAlignment="1">
      <alignment horizontal="center" vertical="center" wrapText="1"/>
    </xf>
    <xf numFmtId="0" fontId="2" fillId="0" borderId="41" xfId="1" applyBorder="1" applyAlignment="1">
      <alignment horizontal="center" vertical="center" wrapText="1"/>
    </xf>
    <xf numFmtId="0" fontId="2" fillId="0" borderId="109" xfId="1" applyBorder="1" applyAlignment="1">
      <alignment horizontal="center" vertical="center" wrapText="1"/>
    </xf>
    <xf numFmtId="38" fontId="0" fillId="0" borderId="62" xfId="2" applyFont="1" applyBorder="1" applyAlignment="1">
      <alignment horizontal="center" vertical="center"/>
    </xf>
    <xf numFmtId="38" fontId="0" fillId="0" borderId="45" xfId="2" applyFont="1" applyBorder="1" applyAlignment="1">
      <alignment horizontal="center" vertical="center"/>
    </xf>
    <xf numFmtId="178" fontId="2" fillId="0" borderId="105" xfId="1" applyNumberFormat="1" applyBorder="1" applyAlignment="1">
      <alignment horizontal="center" vertical="center"/>
    </xf>
    <xf numFmtId="178" fontId="2" fillId="0" borderId="97" xfId="1" applyNumberFormat="1" applyBorder="1" applyAlignment="1">
      <alignment horizontal="center" vertical="center"/>
    </xf>
    <xf numFmtId="38" fontId="0" fillId="0" borderId="94" xfId="2" applyFont="1" applyFill="1" applyBorder="1" applyAlignment="1">
      <alignment horizontal="center" vertical="center"/>
    </xf>
    <xf numFmtId="38" fontId="0" fillId="0" borderId="96" xfId="2" applyFont="1" applyFill="1" applyBorder="1" applyAlignment="1">
      <alignment horizontal="center" vertical="center"/>
    </xf>
    <xf numFmtId="38" fontId="0" fillId="0" borderId="103" xfId="2" applyFont="1" applyFill="1" applyBorder="1" applyAlignment="1">
      <alignment horizontal="center" vertical="center"/>
    </xf>
    <xf numFmtId="38" fontId="0" fillId="0" borderId="62" xfId="2" applyFont="1" applyFill="1" applyBorder="1" applyAlignment="1">
      <alignment horizontal="center" vertical="center"/>
    </xf>
    <xf numFmtId="38" fontId="0" fillId="4" borderId="94" xfId="2" applyFont="1" applyFill="1" applyBorder="1" applyAlignment="1">
      <alignment horizontal="center" vertical="center"/>
    </xf>
    <xf numFmtId="38" fontId="0" fillId="4" borderId="96" xfId="2" applyFont="1" applyFill="1" applyBorder="1" applyAlignment="1">
      <alignment horizontal="center" vertical="center"/>
    </xf>
    <xf numFmtId="0" fontId="2" fillId="0" borderId="45" xfId="1" applyBorder="1" applyAlignment="1">
      <alignment horizontal="center" vertical="center" wrapText="1"/>
    </xf>
    <xf numFmtId="0" fontId="2" fillId="0" borderId="45" xfId="1" applyBorder="1" applyAlignment="1">
      <alignment horizontal="center" vertical="center"/>
    </xf>
    <xf numFmtId="0" fontId="2" fillId="0" borderId="84" xfId="1" applyBorder="1" applyAlignment="1">
      <alignment horizontal="center" vertical="center"/>
    </xf>
    <xf numFmtId="0" fontId="2" fillId="0" borderId="81" xfId="1" applyBorder="1" applyAlignment="1">
      <alignment horizontal="center" vertical="center"/>
    </xf>
    <xf numFmtId="0" fontId="2" fillId="0" borderId="99" xfId="1" applyBorder="1" applyAlignment="1">
      <alignment horizontal="center" vertical="center"/>
    </xf>
    <xf numFmtId="0" fontId="2" fillId="0" borderId="102" xfId="1" applyBorder="1" applyAlignment="1">
      <alignment horizontal="center" vertical="center"/>
    </xf>
    <xf numFmtId="0" fontId="2" fillId="0" borderId="108" xfId="1" applyBorder="1" applyAlignment="1">
      <alignment horizontal="center" vertical="center"/>
    </xf>
    <xf numFmtId="0" fontId="2" fillId="0" borderId="111" xfId="1" applyBorder="1" applyAlignment="1">
      <alignment horizontal="center" vertical="center"/>
    </xf>
    <xf numFmtId="0" fontId="2" fillId="0" borderId="42" xfId="1" applyBorder="1" applyAlignment="1">
      <alignment horizontal="center" vertical="center"/>
    </xf>
    <xf numFmtId="0" fontId="2" fillId="0" borderId="109" xfId="1" applyBorder="1" applyAlignment="1">
      <alignment horizontal="center" vertical="center"/>
    </xf>
    <xf numFmtId="0" fontId="2" fillId="0" borderId="110" xfId="1" applyBorder="1" applyAlignment="1">
      <alignment horizontal="center" vertical="center"/>
    </xf>
    <xf numFmtId="0" fontId="2" fillId="0" borderId="38" xfId="1" applyBorder="1" applyAlignment="1">
      <alignment horizontal="center" vertical="center"/>
    </xf>
    <xf numFmtId="0" fontId="2" fillId="0" borderId="69" xfId="1" applyBorder="1" applyAlignment="1">
      <alignment horizontal="center" vertical="center"/>
    </xf>
    <xf numFmtId="0" fontId="2" fillId="0" borderId="98" xfId="1" applyBorder="1" applyAlignment="1">
      <alignment horizontal="center" vertical="center" wrapText="1"/>
    </xf>
    <xf numFmtId="0" fontId="2" fillId="0" borderId="101" xfId="1" applyBorder="1" applyAlignment="1">
      <alignment horizontal="center" vertical="center" wrapText="1"/>
    </xf>
    <xf numFmtId="0" fontId="2" fillId="0" borderId="84" xfId="1" applyBorder="1" applyAlignment="1">
      <alignment horizontal="center" vertical="center" wrapText="1"/>
    </xf>
    <xf numFmtId="0" fontId="2" fillId="0" borderId="100" xfId="1" applyBorder="1" applyAlignment="1">
      <alignment horizontal="center" vertical="center" wrapText="1"/>
    </xf>
    <xf numFmtId="0" fontId="2" fillId="0" borderId="96" xfId="1" applyBorder="1" applyAlignment="1">
      <alignment horizontal="center" vertical="center" wrapText="1"/>
    </xf>
    <xf numFmtId="0" fontId="2" fillId="0" borderId="106" xfId="1" applyBorder="1" applyAlignment="1">
      <alignment horizontal="center" vertical="center" wrapText="1"/>
    </xf>
    <xf numFmtId="0" fontId="2" fillId="0" borderId="69" xfId="1" applyBorder="1" applyAlignment="1">
      <alignment horizontal="center" vertical="center" wrapText="1"/>
    </xf>
    <xf numFmtId="0" fontId="2" fillId="0" borderId="21" xfId="1" applyBorder="1" applyAlignment="1">
      <alignment horizontal="center" vertical="center" wrapText="1"/>
    </xf>
    <xf numFmtId="38" fontId="0" fillId="0" borderId="61" xfId="2" applyFont="1" applyBorder="1" applyAlignment="1">
      <alignment horizontal="center" vertical="center"/>
    </xf>
    <xf numFmtId="38" fontId="0" fillId="0" borderId="41" xfId="2" applyFont="1" applyBorder="1" applyAlignment="1">
      <alignment horizontal="center" vertical="center"/>
    </xf>
    <xf numFmtId="38" fontId="0" fillId="4" borderId="62" xfId="2" applyFont="1" applyFill="1" applyBorder="1" applyAlignment="1">
      <alignment horizontal="center" vertical="center"/>
    </xf>
    <xf numFmtId="38" fontId="0" fillId="4" borderId="45" xfId="2" applyFont="1" applyFill="1" applyBorder="1" applyAlignment="1">
      <alignment horizontal="center" vertical="center"/>
    </xf>
    <xf numFmtId="178" fontId="2" fillId="0" borderId="95" xfId="1" applyNumberFormat="1" applyBorder="1" applyAlignment="1">
      <alignment horizontal="center" vertical="center"/>
    </xf>
    <xf numFmtId="38" fontId="0" fillId="0" borderId="45" xfId="2" applyFont="1" applyFill="1" applyBorder="1" applyAlignment="1">
      <alignment horizontal="center" vertical="center"/>
    </xf>
    <xf numFmtId="0" fontId="2" fillId="0" borderId="95" xfId="1" applyBorder="1" applyAlignment="1">
      <alignment horizontal="center" vertical="center"/>
    </xf>
    <xf numFmtId="0" fontId="2" fillId="0" borderId="45" xfId="1" applyFont="1" applyBorder="1" applyAlignment="1">
      <alignment horizontal="center" vertical="center" wrapText="1"/>
    </xf>
    <xf numFmtId="0" fontId="2" fillId="0" borderId="45" xfId="1" applyFont="1" applyBorder="1" applyAlignment="1">
      <alignment horizontal="center" vertical="center"/>
    </xf>
    <xf numFmtId="0" fontId="2" fillId="0" borderId="81" xfId="1" applyFont="1" applyBorder="1" applyAlignment="1">
      <alignment horizontal="center" vertical="center"/>
    </xf>
    <xf numFmtId="0" fontId="2" fillId="0" borderId="68" xfId="1" applyFont="1" applyBorder="1" applyAlignment="1">
      <alignment horizontal="center" vertical="center"/>
    </xf>
    <xf numFmtId="0" fontId="2" fillId="0" borderId="70" xfId="1" applyFont="1" applyBorder="1" applyAlignment="1">
      <alignment horizontal="center" vertical="center"/>
    </xf>
    <xf numFmtId="0" fontId="2" fillId="0" borderId="91" xfId="1" applyFont="1" applyBorder="1" applyAlignment="1">
      <alignment horizontal="center" vertical="center"/>
    </xf>
    <xf numFmtId="0" fontId="2" fillId="0" borderId="99" xfId="1" applyFont="1" applyBorder="1" applyAlignment="1">
      <alignment horizontal="center" vertical="center"/>
    </xf>
    <xf numFmtId="0" fontId="2" fillId="0" borderId="102" xfId="1" applyFont="1" applyBorder="1" applyAlignment="1">
      <alignment horizontal="center" vertical="center"/>
    </xf>
    <xf numFmtId="0" fontId="2" fillId="0" borderId="108" xfId="1" applyFont="1" applyBorder="1" applyAlignment="1">
      <alignment horizontal="center" vertical="center"/>
    </xf>
    <xf numFmtId="0" fontId="2" fillId="0" borderId="221" xfId="1" applyFont="1" applyBorder="1" applyAlignment="1">
      <alignment horizontal="center" vertical="center"/>
    </xf>
    <xf numFmtId="0" fontId="2" fillId="0" borderId="96" xfId="1" applyFont="1" applyBorder="1" applyAlignment="1">
      <alignment horizontal="center" vertical="center"/>
    </xf>
    <xf numFmtId="0" fontId="5" fillId="0" borderId="0" xfId="1" applyFont="1" applyAlignment="1">
      <alignment horizontal="center" vertical="center"/>
    </xf>
    <xf numFmtId="0" fontId="2" fillId="0" borderId="69" xfId="1" applyFont="1" applyBorder="1" applyAlignment="1">
      <alignment horizontal="center" vertical="center"/>
    </xf>
    <xf numFmtId="0" fontId="2" fillId="0" borderId="11" xfId="1" applyFont="1" applyBorder="1" applyAlignment="1">
      <alignment horizontal="center" vertical="center"/>
    </xf>
    <xf numFmtId="0" fontId="2" fillId="0" borderId="95" xfId="1" applyFont="1" applyBorder="1" applyAlignment="1">
      <alignment horizontal="center" vertical="center" wrapText="1"/>
    </xf>
    <xf numFmtId="0" fontId="2" fillId="0" borderId="112" xfId="1" applyFont="1" applyBorder="1" applyAlignment="1">
      <alignment horizontal="center" vertical="center" wrapText="1"/>
    </xf>
    <xf numFmtId="0" fontId="2" fillId="0" borderId="106" xfId="1" applyFont="1" applyBorder="1" applyAlignment="1">
      <alignment horizontal="center" vertical="center"/>
    </xf>
    <xf numFmtId="0" fontId="2" fillId="0" borderId="81" xfId="1" applyFont="1" applyBorder="1" applyAlignment="1">
      <alignment horizontal="center" vertical="center" wrapText="1"/>
    </xf>
    <xf numFmtId="0" fontId="2" fillId="0" borderId="84" xfId="1" applyFont="1" applyBorder="1" applyAlignment="1">
      <alignment horizontal="center" vertical="center" wrapText="1"/>
    </xf>
    <xf numFmtId="0" fontId="2" fillId="0" borderId="92" xfId="1" applyFont="1" applyBorder="1" applyAlignment="1">
      <alignment horizontal="center" vertical="center" wrapText="1"/>
    </xf>
    <xf numFmtId="38" fontId="2" fillId="0" borderId="113" xfId="2" applyFont="1" applyBorder="1" applyAlignment="1">
      <alignment horizontal="center" vertical="center"/>
    </xf>
    <xf numFmtId="0" fontId="2" fillId="0" borderId="104" xfId="1" applyFont="1" applyBorder="1" applyAlignment="1">
      <alignment horizontal="center" vertical="center"/>
    </xf>
    <xf numFmtId="0" fontId="2" fillId="0" borderId="101" xfId="1" applyFont="1" applyBorder="1" applyAlignment="1">
      <alignment horizontal="center" vertical="center"/>
    </xf>
    <xf numFmtId="0" fontId="2" fillId="0" borderId="107" xfId="1" applyFont="1" applyBorder="1" applyAlignment="1">
      <alignment horizontal="center" vertical="center"/>
    </xf>
    <xf numFmtId="0" fontId="2" fillId="0" borderId="103" xfId="1" applyFont="1" applyBorder="1" applyAlignment="1">
      <alignment vertical="center"/>
    </xf>
    <xf numFmtId="0" fontId="2" fillId="0" borderId="100" xfId="1" applyFont="1" applyBorder="1" applyAlignment="1">
      <alignment vertical="center"/>
    </xf>
    <xf numFmtId="0" fontId="2" fillId="0" borderId="92" xfId="1" applyFont="1" applyBorder="1" applyAlignment="1">
      <alignment vertical="center"/>
    </xf>
    <xf numFmtId="0" fontId="2" fillId="0" borderId="62" xfId="1" applyFont="1" applyBorder="1" applyAlignment="1">
      <alignment vertical="center"/>
    </xf>
    <xf numFmtId="38" fontId="2" fillId="0" borderId="103" xfId="2" applyFont="1" applyBorder="1" applyAlignment="1">
      <alignment horizontal="center" vertical="center"/>
    </xf>
    <xf numFmtId="38" fontId="2" fillId="0" borderId="100" xfId="2" applyFont="1" applyBorder="1" applyAlignment="1">
      <alignment horizontal="center" vertical="center"/>
    </xf>
    <xf numFmtId="38" fontId="2" fillId="0" borderId="92" xfId="2" applyFont="1" applyBorder="1" applyAlignment="1">
      <alignment horizontal="center" vertical="center"/>
    </xf>
    <xf numFmtId="178" fontId="2" fillId="0" borderId="123" xfId="1" applyNumberFormat="1" applyFont="1" applyBorder="1" applyAlignment="1">
      <alignment horizontal="center" vertical="center"/>
    </xf>
    <xf numFmtId="178" fontId="2" fillId="0" borderId="124" xfId="1" applyNumberFormat="1" applyFont="1" applyBorder="1" applyAlignment="1">
      <alignment horizontal="center" vertical="center"/>
    </xf>
    <xf numFmtId="178" fontId="2" fillId="0" borderId="88" xfId="1" applyNumberFormat="1" applyFont="1" applyBorder="1" applyAlignment="1">
      <alignment horizontal="center" vertical="center"/>
    </xf>
    <xf numFmtId="178" fontId="2" fillId="0" borderId="17" xfId="1" applyNumberFormat="1" applyFont="1" applyBorder="1" applyAlignment="1">
      <alignment horizontal="center" vertical="center"/>
    </xf>
    <xf numFmtId="0" fontId="2" fillId="0" borderId="94" xfId="1" applyFont="1" applyBorder="1" applyAlignment="1">
      <alignment horizontal="center" vertical="center"/>
    </xf>
    <xf numFmtId="0" fontId="12" fillId="0" borderId="137" xfId="1" applyFont="1" applyBorder="1" applyAlignment="1">
      <alignment horizontal="center" vertical="center"/>
    </xf>
    <xf numFmtId="0" fontId="12" fillId="0" borderId="18" xfId="1" applyFont="1" applyBorder="1" applyAlignment="1">
      <alignment horizontal="center" vertical="center"/>
    </xf>
    <xf numFmtId="0" fontId="12" fillId="0" borderId="138" xfId="1" applyFont="1" applyBorder="1" applyAlignment="1">
      <alignment horizontal="center" vertical="center"/>
    </xf>
    <xf numFmtId="0" fontId="12" fillId="0" borderId="227" xfId="1" applyFont="1" applyBorder="1" applyAlignment="1">
      <alignment horizontal="center" vertical="center"/>
    </xf>
    <xf numFmtId="0" fontId="12" fillId="0" borderId="228" xfId="1" applyFont="1" applyBorder="1" applyAlignment="1">
      <alignment horizontal="center" vertical="center"/>
    </xf>
    <xf numFmtId="0" fontId="12" fillId="0" borderId="229" xfId="1" applyFont="1" applyBorder="1" applyAlignment="1">
      <alignment horizontal="center" vertical="center"/>
    </xf>
    <xf numFmtId="0" fontId="12" fillId="0" borderId="226" xfId="1" applyFont="1" applyBorder="1" applyAlignment="1">
      <alignment horizontal="center" vertical="center"/>
    </xf>
    <xf numFmtId="0" fontId="12" fillId="0" borderId="220" xfId="1" applyFont="1" applyBorder="1" applyAlignment="1">
      <alignment horizontal="center" vertical="center"/>
    </xf>
    <xf numFmtId="0" fontId="12" fillId="0" borderId="126" xfId="1" applyFont="1" applyBorder="1" applyAlignment="1">
      <alignment horizontal="center" vertical="center"/>
    </xf>
    <xf numFmtId="0" fontId="12" fillId="0" borderId="127" xfId="1" applyFont="1" applyBorder="1" applyAlignment="1">
      <alignment horizontal="center" vertical="center"/>
    </xf>
    <xf numFmtId="0" fontId="12" fillId="0" borderId="128" xfId="1" applyFont="1" applyBorder="1" applyAlignment="1">
      <alignment horizontal="center" vertical="center"/>
    </xf>
    <xf numFmtId="0" fontId="12" fillId="0" borderId="129" xfId="1" applyFont="1" applyBorder="1" applyAlignment="1">
      <alignment horizontal="center" vertical="center"/>
    </xf>
    <xf numFmtId="0" fontId="12" fillId="0" borderId="2" xfId="1" applyFont="1" applyBorder="1" applyAlignment="1">
      <alignment horizontal="center" vertical="center"/>
    </xf>
    <xf numFmtId="0" fontId="12" fillId="0" borderId="3" xfId="1" applyFont="1" applyBorder="1" applyAlignment="1">
      <alignment horizontal="center" vertical="center"/>
    </xf>
    <xf numFmtId="0" fontId="12" fillId="0" borderId="135"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9" fillId="0" borderId="133" xfId="1" applyFont="1" applyBorder="1" applyAlignment="1">
      <alignment vertical="center" shrinkToFit="1"/>
    </xf>
    <xf numFmtId="0" fontId="19" fillId="0" borderId="0" xfId="1" applyFont="1" applyBorder="1" applyAlignment="1">
      <alignment vertical="center" shrinkToFit="1"/>
    </xf>
    <xf numFmtId="0" fontId="19" fillId="0" borderId="56" xfId="1" applyFont="1" applyBorder="1" applyAlignment="1">
      <alignment vertical="center" shrinkToFit="1"/>
    </xf>
    <xf numFmtId="0" fontId="12" fillId="0" borderId="4" xfId="1" applyFont="1" applyBorder="1" applyAlignment="1">
      <alignment horizontal="center" vertical="center"/>
    </xf>
    <xf numFmtId="0" fontId="12" fillId="0" borderId="165" xfId="1" applyFont="1" applyBorder="1" applyAlignment="1">
      <alignment horizontal="center" vertical="center"/>
    </xf>
    <xf numFmtId="0" fontId="12" fillId="0" borderId="192" xfId="1" applyFont="1" applyBorder="1" applyAlignment="1">
      <alignment horizontal="center" vertical="center"/>
    </xf>
    <xf numFmtId="0" fontId="12" fillId="0" borderId="195" xfId="1" applyFont="1" applyBorder="1" applyAlignment="1">
      <alignment horizontal="center" vertical="center"/>
    </xf>
    <xf numFmtId="0" fontId="12" fillId="0" borderId="82" xfId="1" applyFont="1" applyBorder="1" applyAlignment="1">
      <alignment horizontal="center" vertical="center"/>
    </xf>
    <xf numFmtId="0" fontId="12" fillId="0" borderId="80" xfId="1" applyFont="1" applyBorder="1" applyAlignment="1">
      <alignment horizontal="center" vertical="center"/>
    </xf>
    <xf numFmtId="0" fontId="12" fillId="0" borderId="184" xfId="1" applyFont="1" applyBorder="1" applyAlignment="1">
      <alignment horizontal="center" vertical="center"/>
    </xf>
    <xf numFmtId="0" fontId="12" fillId="0" borderId="193" xfId="1" applyFont="1" applyBorder="1" applyAlignment="1">
      <alignment horizontal="center" vertical="center"/>
    </xf>
    <xf numFmtId="0" fontId="12" fillId="0" borderId="230" xfId="1" applyFont="1" applyBorder="1" applyAlignment="1">
      <alignment horizontal="center" vertical="center"/>
    </xf>
    <xf numFmtId="0" fontId="12" fillId="0" borderId="1" xfId="1" applyFont="1" applyBorder="1" applyAlignment="1">
      <alignment horizontal="center" vertical="center"/>
    </xf>
    <xf numFmtId="0" fontId="12" fillId="0" borderId="159" xfId="1" applyFont="1" applyBorder="1" applyAlignment="1">
      <alignment horizontal="center" vertical="center"/>
    </xf>
    <xf numFmtId="0" fontId="12" fillId="0" borderId="7" xfId="1" applyFont="1" applyBorder="1" applyAlignment="1">
      <alignment horizontal="center" vertical="center"/>
    </xf>
    <xf numFmtId="0" fontId="12" fillId="0" borderId="134" xfId="1" applyFont="1" applyBorder="1" applyAlignment="1">
      <alignment horizontal="center" vertical="center"/>
    </xf>
    <xf numFmtId="0" fontId="12" fillId="0" borderId="44" xfId="1" applyFont="1" applyBorder="1" applyAlignment="1">
      <alignment horizontal="center" vertical="center" shrinkToFit="1"/>
    </xf>
    <xf numFmtId="0" fontId="12" fillId="0" borderId="42" xfId="1" applyFont="1" applyBorder="1" applyAlignment="1">
      <alignment horizontal="center" vertical="center" shrinkToFit="1"/>
    </xf>
    <xf numFmtId="182" fontId="12" fillId="0" borderId="142" xfId="1" applyNumberFormat="1" applyFont="1" applyFill="1" applyBorder="1" applyAlignment="1">
      <alignment horizontal="center" vertical="center"/>
    </xf>
    <xf numFmtId="182" fontId="12" fillId="0" borderId="54" xfId="1" applyNumberFormat="1" applyFont="1" applyFill="1" applyBorder="1" applyAlignment="1">
      <alignment horizontal="center" vertical="center"/>
    </xf>
    <xf numFmtId="182" fontId="12" fillId="0" borderId="143" xfId="1" applyNumberFormat="1" applyFont="1" applyFill="1" applyBorder="1" applyAlignment="1">
      <alignment horizontal="center" vertical="center"/>
    </xf>
    <xf numFmtId="0" fontId="12" fillId="0" borderId="232" xfId="1" applyFont="1" applyBorder="1" applyAlignment="1">
      <alignment horizontal="center" vertical="center" wrapText="1"/>
    </xf>
    <xf numFmtId="0" fontId="12" fillId="0" borderId="18" xfId="1" applyFont="1" applyBorder="1" applyAlignment="1">
      <alignment horizontal="center" vertical="center" wrapText="1"/>
    </xf>
    <xf numFmtId="183" fontId="12" fillId="4" borderId="163" xfId="1" applyNumberFormat="1" applyFont="1" applyFill="1" applyBorder="1" applyAlignment="1">
      <alignment horizontal="center" vertical="center"/>
    </xf>
    <xf numFmtId="183" fontId="12" fillId="4" borderId="161" xfId="1" applyNumberFormat="1" applyFont="1" applyFill="1" applyBorder="1" applyAlignment="1">
      <alignment horizontal="center" vertical="center"/>
    </xf>
    <xf numFmtId="183" fontId="12" fillId="4" borderId="162" xfId="1" applyNumberFormat="1" applyFont="1" applyFill="1" applyBorder="1" applyAlignment="1">
      <alignment horizontal="center" vertical="center"/>
    </xf>
    <xf numFmtId="0" fontId="14" fillId="0" borderId="137" xfId="1" applyFont="1" applyBorder="1" applyAlignment="1">
      <alignment vertical="center" shrinkToFit="1"/>
    </xf>
    <xf numFmtId="0" fontId="14" fillId="0" borderId="18" xfId="1" applyFont="1" applyBorder="1" applyAlignment="1">
      <alignment vertical="center" shrinkToFit="1"/>
    </xf>
    <xf numFmtId="0" fontId="14" fillId="0" borderId="15" xfId="1" applyFont="1" applyBorder="1" applyAlignment="1">
      <alignment vertical="center" shrinkToFit="1"/>
    </xf>
    <xf numFmtId="0" fontId="12" fillId="0" borderId="196" xfId="1" applyFont="1" applyBorder="1" applyAlignment="1">
      <alignment horizontal="center" vertical="center" wrapText="1"/>
    </xf>
    <xf numFmtId="0" fontId="12" fillId="0" borderId="233" xfId="1" applyFont="1" applyBorder="1" applyAlignment="1">
      <alignment horizontal="center" vertical="center" wrapText="1"/>
    </xf>
    <xf numFmtId="0" fontId="12" fillId="0" borderId="32" xfId="1" applyFont="1" applyBorder="1" applyAlignment="1">
      <alignment horizontal="center" vertical="center" wrapText="1"/>
    </xf>
    <xf numFmtId="0" fontId="12" fillId="0" borderId="215" xfId="1" applyFont="1" applyBorder="1" applyAlignment="1">
      <alignment horizontal="center" vertical="center" wrapText="1"/>
    </xf>
    <xf numFmtId="177" fontId="12" fillId="0" borderId="174" xfId="1" applyNumberFormat="1" applyFont="1" applyBorder="1" applyAlignment="1">
      <alignment horizontal="center" vertical="center"/>
    </xf>
    <xf numFmtId="177" fontId="12" fillId="0" borderId="181" xfId="1" applyNumberFormat="1" applyFont="1" applyBorder="1" applyAlignment="1">
      <alignment horizontal="center" vertical="center"/>
    </xf>
    <xf numFmtId="0" fontId="12" fillId="0" borderId="44" xfId="1" applyFont="1" applyBorder="1" applyAlignment="1">
      <alignment horizontal="center" vertical="center"/>
    </xf>
    <xf numFmtId="0" fontId="12" fillId="0" borderId="42" xfId="1" applyFont="1" applyBorder="1" applyAlignment="1">
      <alignment horizontal="center" vertical="center"/>
    </xf>
    <xf numFmtId="0" fontId="12" fillId="0" borderId="109" xfId="1" applyFont="1" applyBorder="1" applyAlignment="1">
      <alignment horizontal="center" vertical="center"/>
    </xf>
    <xf numFmtId="184" fontId="12" fillId="0" borderId="174" xfId="1" applyNumberFormat="1" applyFont="1" applyBorder="1" applyAlignment="1">
      <alignment horizontal="center" vertical="center"/>
    </xf>
    <xf numFmtId="184" fontId="12" fillId="0" borderId="181" xfId="1" applyNumberFormat="1" applyFont="1" applyBorder="1" applyAlignment="1">
      <alignment horizontal="center" vertical="center"/>
    </xf>
    <xf numFmtId="38" fontId="12" fillId="0" borderId="174" xfId="2" applyFont="1" applyBorder="1" applyAlignment="1">
      <alignment horizontal="center" vertical="center"/>
    </xf>
    <xf numFmtId="38" fontId="12" fillId="0" borderId="181" xfId="2" applyFont="1" applyBorder="1" applyAlignment="1">
      <alignment horizontal="center" vertical="center"/>
    </xf>
    <xf numFmtId="38" fontId="12" fillId="0" borderId="174" xfId="7" applyFont="1" applyBorder="1" applyAlignment="1">
      <alignment horizontal="center" vertical="center"/>
    </xf>
    <xf numFmtId="38" fontId="12" fillId="0" borderId="181" xfId="7" applyFont="1" applyBorder="1" applyAlignment="1">
      <alignment horizontal="center" vertical="center"/>
    </xf>
    <xf numFmtId="0" fontId="12" fillId="0" borderId="7" xfId="1" applyFont="1" applyBorder="1" applyAlignment="1">
      <alignment horizontal="center" vertical="center" wrapText="1"/>
    </xf>
    <xf numFmtId="0" fontId="12" fillId="0" borderId="236" xfId="1" applyFont="1" applyBorder="1" applyAlignment="1">
      <alignment horizontal="center" vertical="center" wrapText="1"/>
    </xf>
    <xf numFmtId="38" fontId="12" fillId="0" borderId="240" xfId="7" applyFont="1" applyBorder="1" applyAlignment="1">
      <alignment horizontal="center" vertical="center"/>
    </xf>
    <xf numFmtId="0" fontId="12" fillId="0" borderId="204" xfId="1" applyFont="1" applyBorder="1" applyAlignment="1">
      <alignment horizontal="center" vertical="center"/>
    </xf>
    <xf numFmtId="0" fontId="12" fillId="0" borderId="202" xfId="1" applyFont="1" applyBorder="1" applyAlignment="1">
      <alignment horizontal="center" vertical="center"/>
    </xf>
    <xf numFmtId="0" fontId="12" fillId="0" borderId="205" xfId="1" applyFont="1" applyBorder="1" applyAlignment="1">
      <alignment horizontal="center" vertical="center"/>
    </xf>
    <xf numFmtId="0" fontId="12" fillId="0" borderId="32" xfId="1" applyFont="1" applyBorder="1" applyAlignment="1">
      <alignment horizontal="center" vertical="center"/>
    </xf>
    <xf numFmtId="0" fontId="12" fillId="0" borderId="54" xfId="1" applyFont="1" applyBorder="1" applyAlignment="1">
      <alignment horizontal="center" vertical="center"/>
    </xf>
    <xf numFmtId="0" fontId="12" fillId="0" borderId="148" xfId="1" applyFont="1" applyBorder="1" applyAlignment="1">
      <alignment horizontal="center" vertical="center"/>
    </xf>
    <xf numFmtId="0" fontId="12" fillId="0" borderId="146" xfId="1" applyFont="1" applyBorder="1" applyAlignment="1">
      <alignment horizontal="center" vertical="center"/>
    </xf>
    <xf numFmtId="38" fontId="12" fillId="0" borderId="212" xfId="2" applyFont="1" applyBorder="1" applyAlignment="1">
      <alignment horizontal="center" vertical="center"/>
    </xf>
    <xf numFmtId="38" fontId="12" fillId="0" borderId="146" xfId="2" applyFont="1" applyBorder="1" applyAlignment="1">
      <alignment horizontal="center" vertical="center"/>
    </xf>
    <xf numFmtId="38" fontId="12" fillId="4" borderId="182" xfId="2" applyFont="1" applyFill="1" applyBorder="1" applyAlignment="1">
      <alignment horizontal="right" vertical="center"/>
    </xf>
    <xf numFmtId="38" fontId="12" fillId="4" borderId="207" xfId="2" applyFont="1" applyFill="1" applyBorder="1" applyAlignment="1">
      <alignment horizontal="right" vertical="center"/>
    </xf>
    <xf numFmtId="38" fontId="12" fillId="4" borderId="182" xfId="2" applyFont="1" applyFill="1" applyBorder="1" applyAlignment="1">
      <alignment horizontal="center" vertical="center"/>
    </xf>
    <xf numFmtId="38" fontId="12" fillId="4" borderId="207" xfId="2" applyFont="1" applyFill="1" applyBorder="1" applyAlignment="1">
      <alignment horizontal="center" vertical="center"/>
    </xf>
    <xf numFmtId="0" fontId="12" fillId="0" borderId="157" xfId="1" applyFont="1" applyBorder="1" applyAlignment="1">
      <alignment horizontal="center" vertical="center"/>
    </xf>
    <xf numFmtId="0" fontId="12" fillId="0" borderId="158" xfId="1" applyFont="1" applyBorder="1" applyAlignment="1">
      <alignment horizontal="center" vertical="center"/>
    </xf>
    <xf numFmtId="38" fontId="12" fillId="0" borderId="243" xfId="2" applyFont="1" applyBorder="1" applyAlignment="1">
      <alignment horizontal="center" vertical="center"/>
    </xf>
    <xf numFmtId="38" fontId="12" fillId="0" borderId="158" xfId="2" applyFont="1" applyBorder="1" applyAlignment="1">
      <alignment horizontal="center" vertical="center"/>
    </xf>
    <xf numFmtId="0" fontId="12" fillId="0" borderId="198" xfId="1" applyFont="1" applyBorder="1" applyAlignment="1">
      <alignment horizontal="center" vertical="center"/>
    </xf>
    <xf numFmtId="0" fontId="12" fillId="0" borderId="48" xfId="1" applyFont="1" applyBorder="1" applyAlignment="1">
      <alignment horizontal="center" vertical="center"/>
    </xf>
    <xf numFmtId="0" fontId="12" fillId="0" borderId="203" xfId="1" applyFont="1" applyBorder="1" applyAlignment="1">
      <alignment horizontal="center" vertical="center"/>
    </xf>
    <xf numFmtId="38" fontId="12" fillId="4" borderId="167" xfId="2" applyFont="1" applyFill="1" applyBorder="1" applyAlignment="1">
      <alignment horizontal="right" vertical="center"/>
    </xf>
    <xf numFmtId="38" fontId="12" fillId="4" borderId="166" xfId="2" applyFont="1" applyFill="1" applyBorder="1" applyAlignment="1">
      <alignment horizontal="right" vertical="center"/>
    </xf>
    <xf numFmtId="38" fontId="12" fillId="0" borderId="212" xfId="1" applyNumberFormat="1" applyFont="1" applyBorder="1" applyAlignment="1">
      <alignment horizontal="right" vertical="center"/>
    </xf>
    <xf numFmtId="38" fontId="12" fillId="0" borderId="146" xfId="1" applyNumberFormat="1" applyFont="1" applyBorder="1" applyAlignment="1">
      <alignment horizontal="right" vertical="center"/>
    </xf>
    <xf numFmtId="0" fontId="12" fillId="0" borderId="160" xfId="1" applyFont="1" applyBorder="1" applyAlignment="1">
      <alignment vertical="center"/>
    </xf>
    <xf numFmtId="0" fontId="12" fillId="0" borderId="86" xfId="1" applyFont="1" applyBorder="1" applyAlignment="1">
      <alignment vertical="center"/>
    </xf>
    <xf numFmtId="0" fontId="12" fillId="0" borderId="10" xfId="1" applyFont="1" applyBorder="1" applyAlignment="1">
      <alignment vertical="center"/>
    </xf>
    <xf numFmtId="38" fontId="12" fillId="4" borderId="163" xfId="2" applyFont="1" applyFill="1" applyBorder="1" applyAlignment="1">
      <alignment horizontal="right" vertical="center"/>
    </xf>
    <xf numFmtId="38" fontId="12" fillId="4" borderId="162" xfId="2" applyFont="1" applyFill="1" applyBorder="1" applyAlignment="1">
      <alignment horizontal="right" vertical="center"/>
    </xf>
    <xf numFmtId="0" fontId="19" fillId="0" borderId="144" xfId="1" applyFont="1" applyBorder="1" applyAlignment="1">
      <alignment vertical="center" wrapText="1"/>
    </xf>
    <xf numFmtId="0" fontId="19" fillId="0" borderId="14" xfId="1" applyFont="1" applyBorder="1" applyAlignment="1">
      <alignment vertical="center" wrapText="1"/>
    </xf>
    <xf numFmtId="0" fontId="19" fillId="0" borderId="145" xfId="1" applyFont="1" applyBorder="1" applyAlignment="1">
      <alignment vertical="center" wrapText="1"/>
    </xf>
    <xf numFmtId="0" fontId="19" fillId="0" borderId="133" xfId="1" applyFont="1" applyBorder="1" applyAlignment="1">
      <alignment vertical="center" wrapText="1"/>
    </xf>
    <xf numFmtId="0" fontId="19" fillId="0" borderId="0" xfId="1" applyFont="1" applyBorder="1" applyAlignment="1">
      <alignment vertical="center" wrapText="1"/>
    </xf>
    <xf numFmtId="0" fontId="19" fillId="0" borderId="56" xfId="1" applyFont="1" applyBorder="1" applyAlignment="1">
      <alignment vertical="center" wrapText="1"/>
    </xf>
    <xf numFmtId="38" fontId="12" fillId="4" borderId="182" xfId="2" applyFont="1" applyFill="1" applyBorder="1" applyAlignment="1">
      <alignment vertical="center"/>
    </xf>
    <xf numFmtId="38" fontId="12" fillId="4" borderId="207" xfId="2" applyFont="1" applyFill="1" applyBorder="1" applyAlignment="1">
      <alignment vertical="center"/>
    </xf>
    <xf numFmtId="0" fontId="12" fillId="0" borderId="209" xfId="1" applyFont="1" applyBorder="1" applyAlignment="1">
      <alignment horizontal="left" vertical="center"/>
    </xf>
    <xf numFmtId="0" fontId="12" fillId="0" borderId="214" xfId="1" applyFont="1" applyBorder="1" applyAlignment="1">
      <alignment horizontal="left" vertical="center"/>
    </xf>
    <xf numFmtId="0" fontId="14" fillId="0" borderId="144" xfId="1" applyFont="1" applyBorder="1" applyAlignment="1">
      <alignment horizontal="left" vertical="top" wrapText="1"/>
    </xf>
    <xf numFmtId="0" fontId="14" fillId="0" borderId="14" xfId="1" applyFont="1" applyBorder="1" applyAlignment="1">
      <alignment horizontal="left" vertical="top" wrapText="1"/>
    </xf>
    <xf numFmtId="0" fontId="14" fillId="0" borderId="145" xfId="1" applyFont="1" applyBorder="1" applyAlignment="1">
      <alignment horizontal="left" vertical="top" wrapText="1"/>
    </xf>
    <xf numFmtId="0" fontId="14" fillId="0" borderId="133" xfId="1" applyFont="1" applyBorder="1" applyAlignment="1">
      <alignment horizontal="left" vertical="top" wrapText="1"/>
    </xf>
    <xf numFmtId="0" fontId="14" fillId="0" borderId="0" xfId="1" applyFont="1" applyBorder="1" applyAlignment="1">
      <alignment horizontal="left" vertical="top" wrapText="1"/>
    </xf>
    <xf numFmtId="0" fontId="14" fillId="0" borderId="56" xfId="1" applyFont="1" applyBorder="1" applyAlignment="1">
      <alignment horizontal="left" vertical="top" wrapText="1"/>
    </xf>
    <xf numFmtId="0" fontId="12" fillId="0" borderId="36" xfId="1" applyFont="1" applyBorder="1" applyAlignment="1">
      <alignment horizontal="center" vertical="center"/>
    </xf>
    <xf numFmtId="0" fontId="12" fillId="0" borderId="219" xfId="1" applyFont="1" applyBorder="1" applyAlignment="1">
      <alignment horizontal="center" vertical="center"/>
    </xf>
    <xf numFmtId="0" fontId="12" fillId="0" borderId="211" xfId="1" applyFont="1" applyBorder="1" applyAlignment="1">
      <alignment horizontal="center" vertical="center"/>
    </xf>
    <xf numFmtId="0" fontId="12" fillId="0" borderId="177" xfId="1" applyFont="1" applyBorder="1" applyAlignment="1">
      <alignment horizontal="center" vertical="center"/>
    </xf>
    <xf numFmtId="38" fontId="12" fillId="0" borderId="217" xfId="1" applyNumberFormat="1" applyFont="1" applyBorder="1" applyAlignment="1">
      <alignment horizontal="right" vertical="center"/>
    </xf>
    <xf numFmtId="38" fontId="12" fillId="0" borderId="218" xfId="1" applyNumberFormat="1" applyFont="1" applyBorder="1" applyAlignment="1">
      <alignment horizontal="right" vertical="center"/>
    </xf>
    <xf numFmtId="0" fontId="12" fillId="0" borderId="77" xfId="1" applyFont="1" applyBorder="1" applyAlignment="1">
      <alignment vertical="center"/>
    </xf>
    <xf numFmtId="0" fontId="14" fillId="0" borderId="144" xfId="1" applyFont="1" applyBorder="1" applyAlignment="1">
      <alignment vertical="center" wrapText="1"/>
    </xf>
    <xf numFmtId="0" fontId="14" fillId="0" borderId="14" xfId="1" applyFont="1" applyBorder="1" applyAlignment="1">
      <alignment vertical="center" wrapText="1"/>
    </xf>
    <xf numFmtId="0" fontId="14" fillId="0" borderId="145" xfId="1" applyFont="1" applyBorder="1" applyAlignment="1">
      <alignment vertical="center" wrapText="1"/>
    </xf>
    <xf numFmtId="0" fontId="14" fillId="0" borderId="133" xfId="1" applyFont="1" applyBorder="1" applyAlignment="1">
      <alignment vertical="center" wrapText="1"/>
    </xf>
    <xf numFmtId="0" fontId="14" fillId="0" borderId="0" xfId="1" applyFont="1" applyBorder="1" applyAlignment="1">
      <alignment vertical="center" wrapText="1"/>
    </xf>
    <xf numFmtId="0" fontId="14" fillId="0" borderId="56" xfId="1" applyFont="1" applyBorder="1" applyAlignment="1">
      <alignment vertical="center" wrapText="1"/>
    </xf>
    <xf numFmtId="0" fontId="5" fillId="0" borderId="99" xfId="1" applyFont="1" applyBorder="1" applyAlignment="1">
      <alignment horizontal="center" vertical="center" wrapText="1"/>
    </xf>
    <xf numFmtId="0" fontId="5" fillId="0" borderId="102" xfId="1" applyFont="1" applyBorder="1" applyAlignment="1">
      <alignment horizontal="center" vertical="center"/>
    </xf>
    <xf numFmtId="0" fontId="5" fillId="0" borderId="108" xfId="1" applyFont="1" applyBorder="1" applyAlignment="1">
      <alignment horizontal="center" vertical="center"/>
    </xf>
    <xf numFmtId="0" fontId="5" fillId="0" borderId="110" xfId="1" applyFont="1" applyBorder="1" applyAlignment="1">
      <alignment horizontal="center" vertical="center"/>
    </xf>
    <xf numFmtId="0" fontId="5" fillId="0" borderId="38" xfId="1" applyFont="1" applyBorder="1" applyAlignment="1">
      <alignment horizontal="center" vertical="center"/>
    </xf>
    <xf numFmtId="0" fontId="5" fillId="0" borderId="132" xfId="1" applyFont="1" applyBorder="1" applyAlignment="1">
      <alignment horizontal="center" vertical="center"/>
    </xf>
    <xf numFmtId="0" fontId="5" fillId="0" borderId="142" xfId="1" applyFont="1" applyBorder="1" applyAlignment="1">
      <alignment horizontal="center" vertical="center"/>
    </xf>
    <xf numFmtId="0" fontId="5" fillId="0" borderId="54" xfId="1" applyFont="1" applyBorder="1" applyAlignment="1">
      <alignment horizontal="center" vertical="center"/>
    </xf>
    <xf numFmtId="0" fontId="5" fillId="0" borderId="143" xfId="1" applyFont="1" applyBorder="1" applyAlignment="1">
      <alignment horizontal="center" vertical="center"/>
    </xf>
    <xf numFmtId="0" fontId="5" fillId="0" borderId="96" xfId="1" applyFont="1" applyBorder="1" applyAlignment="1">
      <alignment horizontal="center" vertical="center"/>
    </xf>
    <xf numFmtId="0" fontId="5" fillId="0" borderId="45" xfId="1" applyFont="1" applyBorder="1" applyAlignment="1">
      <alignment horizontal="center" vertical="center"/>
    </xf>
    <xf numFmtId="0" fontId="5" fillId="0" borderId="84" xfId="1" applyFont="1" applyBorder="1" applyAlignment="1">
      <alignment horizontal="center" vertical="center"/>
    </xf>
    <xf numFmtId="0" fontId="5" fillId="0" borderId="100" xfId="1" applyFont="1" applyBorder="1" applyAlignment="1">
      <alignment horizontal="center" vertical="center"/>
    </xf>
    <xf numFmtId="0" fontId="5" fillId="0" borderId="92" xfId="1" applyFont="1" applyBorder="1" applyAlignment="1">
      <alignment horizontal="center" vertical="center"/>
    </xf>
  </cellXfs>
  <cellStyles count="8">
    <cellStyle name="パーセント 2" xfId="5"/>
    <cellStyle name="桁区切り 2" xfId="2"/>
    <cellStyle name="桁区切り 3" xfId="7"/>
    <cellStyle name="標準" xfId="0" builtinId="0"/>
    <cellStyle name="標準 2" xfId="1"/>
    <cellStyle name="標準 3" xfId="6"/>
    <cellStyle name="標準_様式３４－４受電容量に関する計画値総括表" xfId="4"/>
    <cellStyle name="未定義" xfId="3"/>
  </cellStyles>
  <dxfs count="1">
    <dxf>
      <font>
        <condense val="0"/>
        <extend val="0"/>
        <color indexed="2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4</xdr:row>
      <xdr:rowOff>28575</xdr:rowOff>
    </xdr:from>
    <xdr:to>
      <xdr:col>3</xdr:col>
      <xdr:colOff>0</xdr:colOff>
      <xdr:row>6</xdr:row>
      <xdr:rowOff>0</xdr:rowOff>
    </xdr:to>
    <xdr:sp macro="" textlink="">
      <xdr:nvSpPr>
        <xdr:cNvPr id="2" name="Line 1"/>
        <xdr:cNvSpPr>
          <a:spLocks noChangeShapeType="1"/>
        </xdr:cNvSpPr>
      </xdr:nvSpPr>
      <xdr:spPr bwMode="auto">
        <a:xfrm>
          <a:off x="9525" y="685800"/>
          <a:ext cx="2381250" cy="285750"/>
        </a:xfrm>
        <a:prstGeom prst="line">
          <a:avLst/>
        </a:prstGeom>
        <a:noFill/>
        <a:ln w="9525">
          <a:solidFill>
            <a:srgbClr val="000000"/>
          </a:solidFill>
          <a:round/>
          <a:headEnd/>
          <a:tailEnd/>
        </a:ln>
      </xdr:spPr>
    </xdr:sp>
    <xdr:clientData/>
  </xdr:twoCellAnchor>
  <xdr:twoCellAnchor>
    <xdr:from>
      <xdr:col>0</xdr:col>
      <xdr:colOff>9525</xdr:colOff>
      <xdr:row>24</xdr:row>
      <xdr:rowOff>28575</xdr:rowOff>
    </xdr:from>
    <xdr:to>
      <xdr:col>3</xdr:col>
      <xdr:colOff>0</xdr:colOff>
      <xdr:row>26</xdr:row>
      <xdr:rowOff>0</xdr:rowOff>
    </xdr:to>
    <xdr:sp macro="" textlink="">
      <xdr:nvSpPr>
        <xdr:cNvPr id="3" name="Line 1"/>
        <xdr:cNvSpPr>
          <a:spLocks noChangeShapeType="1"/>
        </xdr:cNvSpPr>
      </xdr:nvSpPr>
      <xdr:spPr bwMode="auto">
        <a:xfrm>
          <a:off x="9525" y="3771900"/>
          <a:ext cx="2381250" cy="28575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xdr:col>
      <xdr:colOff>0</xdr:colOff>
      <xdr:row>6</xdr:row>
      <xdr:rowOff>0</xdr:rowOff>
    </xdr:to>
    <xdr:sp macro="" textlink="">
      <xdr:nvSpPr>
        <xdr:cNvPr id="2" name="Line 1"/>
        <xdr:cNvSpPr>
          <a:spLocks noChangeShapeType="1"/>
        </xdr:cNvSpPr>
      </xdr:nvSpPr>
      <xdr:spPr bwMode="auto">
        <a:xfrm>
          <a:off x="161925" y="790575"/>
          <a:ext cx="2333625" cy="381000"/>
        </a:xfrm>
        <a:prstGeom prst="line">
          <a:avLst/>
        </a:prstGeom>
        <a:noFill/>
        <a:ln w="9525">
          <a:solidFill>
            <a:srgbClr val="000000"/>
          </a:solidFill>
          <a:round/>
          <a:headEnd/>
          <a:tailEnd/>
        </a:ln>
      </xdr:spPr>
    </xdr:sp>
    <xdr:clientData/>
  </xdr:twoCellAnchor>
  <xdr:twoCellAnchor>
    <xdr:from>
      <xdr:col>1</xdr:col>
      <xdr:colOff>0</xdr:colOff>
      <xdr:row>12</xdr:row>
      <xdr:rowOff>0</xdr:rowOff>
    </xdr:from>
    <xdr:to>
      <xdr:col>3</xdr:col>
      <xdr:colOff>0</xdr:colOff>
      <xdr:row>12</xdr:row>
      <xdr:rowOff>0</xdr:rowOff>
    </xdr:to>
    <xdr:sp macro="" textlink="">
      <xdr:nvSpPr>
        <xdr:cNvPr id="3" name="Line 7"/>
        <xdr:cNvSpPr>
          <a:spLocks noChangeShapeType="1"/>
        </xdr:cNvSpPr>
      </xdr:nvSpPr>
      <xdr:spPr bwMode="auto">
        <a:xfrm>
          <a:off x="161925" y="2314575"/>
          <a:ext cx="2333625" cy="0"/>
        </a:xfrm>
        <a:prstGeom prst="line">
          <a:avLst/>
        </a:prstGeom>
        <a:noFill/>
        <a:ln w="9525">
          <a:solidFill>
            <a:srgbClr val="000000"/>
          </a:solidFill>
          <a:round/>
          <a:headEnd/>
          <a:tailEnd/>
        </a:ln>
      </xdr:spPr>
    </xdr:sp>
    <xdr:clientData/>
  </xdr:twoCellAnchor>
  <xdr:twoCellAnchor>
    <xdr:from>
      <xdr:col>1</xdr:col>
      <xdr:colOff>0</xdr:colOff>
      <xdr:row>14</xdr:row>
      <xdr:rowOff>0</xdr:rowOff>
    </xdr:from>
    <xdr:to>
      <xdr:col>3</xdr:col>
      <xdr:colOff>0</xdr:colOff>
      <xdr:row>16</xdr:row>
      <xdr:rowOff>0</xdr:rowOff>
    </xdr:to>
    <xdr:sp macro="" textlink="">
      <xdr:nvSpPr>
        <xdr:cNvPr id="4" name="Line 1"/>
        <xdr:cNvSpPr>
          <a:spLocks noChangeShapeType="1"/>
        </xdr:cNvSpPr>
      </xdr:nvSpPr>
      <xdr:spPr bwMode="auto">
        <a:xfrm>
          <a:off x="161925" y="2695575"/>
          <a:ext cx="2333625" cy="38100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CA51"/>
  <sheetViews>
    <sheetView tabSelected="1" view="pageBreakPreview" zoomScale="70" zoomScaleNormal="100" zoomScaleSheetLayoutView="70" workbookViewId="0"/>
  </sheetViews>
  <sheetFormatPr defaultColWidth="2.625" defaultRowHeight="13.5"/>
  <cols>
    <col min="1" max="2" width="2.625" style="391" customWidth="1"/>
    <col min="3" max="31" width="2.75" style="391" customWidth="1"/>
    <col min="32" max="32" width="0.25" style="391" customWidth="1"/>
    <col min="33" max="33" width="2.625" style="391" customWidth="1"/>
    <col min="34" max="41" width="10.625" style="391" customWidth="1"/>
    <col min="42" max="43" width="5.625" style="391" customWidth="1"/>
    <col min="44" max="44" width="35.125" style="391" customWidth="1"/>
    <col min="45" max="16384" width="2.625" style="391"/>
  </cols>
  <sheetData>
    <row r="1" spans="1:79" s="398" customFormat="1" ht="21" customHeight="1">
      <c r="AE1" s="380" t="s">
        <v>61</v>
      </c>
      <c r="AF1" s="400"/>
      <c r="AG1" s="605" t="s">
        <v>225</v>
      </c>
      <c r="AH1" s="399"/>
      <c r="AI1" s="399"/>
      <c r="AJ1" s="399"/>
      <c r="AK1" s="399"/>
      <c r="AL1" s="399"/>
      <c r="AM1" s="399"/>
      <c r="AN1" s="399"/>
      <c r="AO1" s="399"/>
      <c r="AP1" s="399"/>
    </row>
    <row r="2" spans="1:79" s="398" customFormat="1" ht="21" customHeight="1">
      <c r="W2" s="643" t="s">
        <v>224</v>
      </c>
      <c r="X2" s="643"/>
      <c r="Y2" s="643"/>
      <c r="Z2" s="643"/>
      <c r="AA2" s="643"/>
      <c r="AB2" s="643"/>
      <c r="AC2" s="643"/>
      <c r="AD2" s="643"/>
      <c r="AE2" s="643"/>
      <c r="AF2" s="400"/>
      <c r="AG2" s="605"/>
      <c r="AH2" s="399"/>
      <c r="AI2" s="399"/>
      <c r="AJ2" s="399"/>
      <c r="AK2" s="399"/>
      <c r="AL2" s="399"/>
      <c r="AM2" s="399"/>
      <c r="AN2" s="399"/>
      <c r="AO2" s="399"/>
      <c r="AP2" s="399"/>
    </row>
    <row r="3" spans="1:79" s="408" customFormat="1" ht="21.75" customHeight="1">
      <c r="AF3" s="410"/>
      <c r="AG3" s="605"/>
      <c r="AH3" s="409"/>
      <c r="AI3" s="409"/>
      <c r="AJ3" s="409"/>
      <c r="AK3" s="409"/>
      <c r="AL3" s="409"/>
      <c r="AM3" s="409"/>
      <c r="AN3" s="409"/>
      <c r="AO3" s="409"/>
      <c r="AP3" s="409"/>
      <c r="AQ3" s="409"/>
      <c r="AR3" s="409"/>
      <c r="AS3" s="409"/>
      <c r="AT3" s="409"/>
    </row>
    <row r="4" spans="1:79" ht="21.75" customHeight="1">
      <c r="F4" s="606" t="s">
        <v>324</v>
      </c>
      <c r="G4" s="606"/>
      <c r="H4" s="606"/>
      <c r="I4" s="606"/>
      <c r="J4" s="606"/>
      <c r="K4" s="606"/>
      <c r="L4" s="606"/>
      <c r="M4" s="606"/>
      <c r="N4" s="606"/>
      <c r="O4" s="606"/>
      <c r="P4" s="606"/>
      <c r="Q4" s="606"/>
      <c r="R4" s="606"/>
      <c r="S4" s="606"/>
      <c r="T4" s="606"/>
      <c r="U4" s="606"/>
      <c r="V4" s="606"/>
      <c r="W4" s="606"/>
      <c r="X4" s="606"/>
      <c r="Y4" s="606"/>
      <c r="AF4" s="403"/>
      <c r="AG4" s="605"/>
      <c r="AH4" s="392"/>
      <c r="AI4" s="392"/>
      <c r="AJ4" s="392"/>
      <c r="AK4" s="392"/>
      <c r="AL4" s="392"/>
      <c r="AM4" s="392"/>
      <c r="AN4" s="392"/>
      <c r="AO4" s="392"/>
      <c r="AP4" s="392"/>
      <c r="AQ4" s="392"/>
      <c r="AR4" s="392"/>
      <c r="AS4" s="392"/>
      <c r="AT4" s="392"/>
    </row>
    <row r="5" spans="1:79" ht="21.75" customHeight="1">
      <c r="F5" s="573"/>
      <c r="G5" s="573"/>
      <c r="H5" s="573"/>
      <c r="I5" s="573"/>
      <c r="J5" s="573"/>
      <c r="K5" s="573"/>
      <c r="L5" s="573"/>
      <c r="M5" s="573"/>
      <c r="N5" s="573"/>
      <c r="O5" s="573"/>
      <c r="P5" s="573"/>
      <c r="Q5" s="573"/>
      <c r="R5" s="573"/>
      <c r="S5" s="573"/>
      <c r="T5" s="573"/>
      <c r="U5" s="573"/>
      <c r="V5" s="573"/>
      <c r="W5" s="573"/>
      <c r="X5" s="573"/>
      <c r="Y5" s="573"/>
      <c r="AF5" s="403"/>
      <c r="AG5" s="605"/>
      <c r="AH5" s="392"/>
      <c r="AI5" s="392"/>
      <c r="AJ5" s="392"/>
      <c r="AK5" s="392"/>
      <c r="AL5" s="392"/>
      <c r="AM5" s="392"/>
      <c r="AN5" s="392"/>
      <c r="AO5" s="392"/>
      <c r="AP5" s="392"/>
      <c r="AQ5" s="392"/>
      <c r="AR5" s="392"/>
      <c r="AS5" s="392"/>
      <c r="AT5" s="392"/>
    </row>
    <row r="6" spans="1:79" ht="21.75" customHeight="1">
      <c r="B6" s="646" t="s">
        <v>399</v>
      </c>
      <c r="C6" s="646"/>
      <c r="D6" s="646"/>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F6" s="403"/>
      <c r="AG6" s="605"/>
      <c r="AH6" s="392"/>
      <c r="AI6" s="392"/>
      <c r="AJ6" s="392"/>
      <c r="AK6" s="392"/>
      <c r="AL6" s="392"/>
      <c r="AM6" s="392"/>
      <c r="AN6" s="392"/>
      <c r="AO6" s="392"/>
      <c r="AP6" s="392"/>
      <c r="CA6" s="402"/>
    </row>
    <row r="7" spans="1:79" ht="21.75" customHeight="1">
      <c r="A7" s="574"/>
      <c r="B7" s="646"/>
      <c r="C7" s="646"/>
      <c r="D7" s="646"/>
      <c r="E7" s="646"/>
      <c r="F7" s="646"/>
      <c r="G7" s="646"/>
      <c r="H7" s="646"/>
      <c r="I7" s="646"/>
      <c r="J7" s="646"/>
      <c r="K7" s="646"/>
      <c r="L7" s="646"/>
      <c r="M7" s="646"/>
      <c r="N7" s="646"/>
      <c r="O7" s="646"/>
      <c r="P7" s="646"/>
      <c r="Q7" s="646"/>
      <c r="R7" s="646"/>
      <c r="S7" s="646"/>
      <c r="T7" s="646"/>
      <c r="U7" s="646"/>
      <c r="V7" s="646"/>
      <c r="W7" s="646"/>
      <c r="X7" s="646"/>
      <c r="Y7" s="646"/>
      <c r="Z7" s="646"/>
      <c r="AA7" s="646"/>
      <c r="AB7" s="646"/>
      <c r="AC7" s="646"/>
      <c r="AD7" s="646"/>
      <c r="AE7" s="574"/>
      <c r="AF7" s="403"/>
      <c r="AG7" s="605"/>
      <c r="AH7" s="392"/>
      <c r="AI7" s="392"/>
      <c r="AJ7" s="392"/>
      <c r="AK7" s="392"/>
      <c r="AL7" s="392"/>
      <c r="AM7" s="392"/>
      <c r="AN7" s="392"/>
      <c r="AO7" s="392"/>
      <c r="AP7" s="392"/>
      <c r="CA7" s="402"/>
    </row>
    <row r="8" spans="1:79" ht="21.75" customHeight="1" thickBot="1">
      <c r="F8" s="407"/>
      <c r="G8" s="407"/>
      <c r="H8" s="407"/>
      <c r="I8" s="407"/>
      <c r="J8" s="407"/>
      <c r="K8" s="407"/>
      <c r="L8" s="407"/>
      <c r="M8" s="407"/>
      <c r="N8" s="407"/>
      <c r="O8" s="407"/>
      <c r="P8" s="407"/>
      <c r="Q8" s="407"/>
      <c r="R8" s="407"/>
      <c r="S8" s="407"/>
      <c r="T8" s="407"/>
      <c r="U8" s="407"/>
      <c r="V8" s="407"/>
      <c r="W8" s="407"/>
      <c r="X8" s="407"/>
      <c r="Y8" s="407"/>
      <c r="AF8" s="403"/>
      <c r="AG8" s="605"/>
      <c r="AH8" s="392"/>
      <c r="AI8" s="392"/>
      <c r="AJ8" s="392"/>
      <c r="AK8" s="392"/>
      <c r="AL8" s="392"/>
      <c r="AM8" s="392"/>
      <c r="AN8" s="392"/>
      <c r="AO8" s="392"/>
      <c r="AP8" s="392"/>
      <c r="AQ8" s="392"/>
      <c r="AR8" s="392"/>
      <c r="AS8" s="392"/>
      <c r="AT8" s="392"/>
    </row>
    <row r="9" spans="1:79" ht="21.75" customHeight="1">
      <c r="A9" s="644" t="s">
        <v>223</v>
      </c>
      <c r="B9" s="645"/>
      <c r="C9" s="645"/>
      <c r="D9" s="645"/>
      <c r="E9" s="645"/>
      <c r="F9" s="645"/>
      <c r="G9" s="602"/>
      <c r="H9" s="603"/>
      <c r="I9" s="603"/>
      <c r="J9" s="603"/>
      <c r="K9" s="603"/>
      <c r="L9" s="603"/>
      <c r="M9" s="603"/>
      <c r="N9" s="603"/>
      <c r="O9" s="603"/>
      <c r="P9" s="603"/>
      <c r="Q9" s="603"/>
      <c r="R9" s="603"/>
      <c r="S9" s="603"/>
      <c r="T9" s="603"/>
      <c r="U9" s="603"/>
      <c r="V9" s="603"/>
      <c r="W9" s="603"/>
      <c r="X9" s="603"/>
      <c r="Y9" s="603"/>
      <c r="Z9" s="603"/>
      <c r="AA9" s="603"/>
      <c r="AB9" s="603"/>
      <c r="AC9" s="603"/>
      <c r="AD9" s="603"/>
      <c r="AE9" s="604"/>
      <c r="AF9" s="403"/>
      <c r="AG9" s="605"/>
      <c r="AH9" s="392"/>
      <c r="AI9" s="392"/>
      <c r="AJ9" s="392"/>
      <c r="AK9" s="392"/>
      <c r="AL9" s="392"/>
      <c r="AM9" s="392"/>
      <c r="AN9" s="392"/>
      <c r="AO9" s="392"/>
      <c r="AP9" s="392"/>
      <c r="AQ9" s="392"/>
      <c r="AR9" s="392"/>
      <c r="AS9" s="392"/>
      <c r="AT9" s="392"/>
    </row>
    <row r="10" spans="1:79" ht="21.75" customHeight="1">
      <c r="A10" s="598" t="s">
        <v>222</v>
      </c>
      <c r="B10" s="599"/>
      <c r="C10" s="599"/>
      <c r="D10" s="599"/>
      <c r="E10" s="599"/>
      <c r="F10" s="599"/>
      <c r="G10" s="600"/>
      <c r="H10" s="600"/>
      <c r="I10" s="600"/>
      <c r="J10" s="600"/>
      <c r="K10" s="600"/>
      <c r="L10" s="600"/>
      <c r="M10" s="600"/>
      <c r="N10" s="600"/>
      <c r="O10" s="600"/>
      <c r="P10" s="600"/>
      <c r="Q10" s="600"/>
      <c r="R10" s="600"/>
      <c r="S10" s="600"/>
      <c r="T10" s="600"/>
      <c r="U10" s="600"/>
      <c r="V10" s="600"/>
      <c r="W10" s="600"/>
      <c r="X10" s="600"/>
      <c r="Y10" s="600"/>
      <c r="Z10" s="600"/>
      <c r="AA10" s="600"/>
      <c r="AB10" s="600"/>
      <c r="AC10" s="600"/>
      <c r="AD10" s="600"/>
      <c r="AE10" s="601"/>
      <c r="AF10" s="403"/>
      <c r="AG10" s="605"/>
      <c r="AH10" s="392"/>
      <c r="AI10" s="392"/>
      <c r="AJ10" s="392"/>
      <c r="AK10" s="392"/>
      <c r="AL10" s="392"/>
      <c r="AM10" s="392"/>
      <c r="AN10" s="392"/>
      <c r="AO10" s="392"/>
      <c r="AP10" s="392"/>
      <c r="AQ10" s="392"/>
      <c r="AR10" s="392"/>
      <c r="AS10" s="392"/>
      <c r="AT10" s="392"/>
    </row>
    <row r="11" spans="1:79" ht="21.75" customHeight="1">
      <c r="A11" s="598" t="s">
        <v>326</v>
      </c>
      <c r="B11" s="599"/>
      <c r="C11" s="599"/>
      <c r="D11" s="599"/>
      <c r="E11" s="599"/>
      <c r="F11" s="599"/>
      <c r="G11" s="600"/>
      <c r="H11" s="600"/>
      <c r="I11" s="600"/>
      <c r="J11" s="600"/>
      <c r="K11" s="600"/>
      <c r="L11" s="600"/>
      <c r="M11" s="600"/>
      <c r="N11" s="600"/>
      <c r="O11" s="600"/>
      <c r="P11" s="600"/>
      <c r="Q11" s="600"/>
      <c r="R11" s="600"/>
      <c r="S11" s="600"/>
      <c r="T11" s="600"/>
      <c r="U11" s="600"/>
      <c r="V11" s="600"/>
      <c r="W11" s="600"/>
      <c r="X11" s="600"/>
      <c r="Y11" s="600"/>
      <c r="Z11" s="600"/>
      <c r="AA11" s="600"/>
      <c r="AB11" s="600"/>
      <c r="AC11" s="600"/>
      <c r="AD11" s="600"/>
      <c r="AE11" s="601"/>
      <c r="AF11" s="403"/>
      <c r="AG11" s="605"/>
      <c r="AH11" s="392"/>
      <c r="AI11" s="392"/>
      <c r="AJ11" s="392"/>
      <c r="AK11" s="392"/>
      <c r="AL11" s="392"/>
      <c r="AM11" s="392"/>
      <c r="AN11" s="392"/>
      <c r="AO11" s="392"/>
      <c r="AP11" s="392"/>
      <c r="AQ11" s="392"/>
      <c r="AR11" s="392"/>
      <c r="AS11" s="392"/>
      <c r="AT11" s="392"/>
    </row>
    <row r="12" spans="1:79" ht="21.75" customHeight="1">
      <c r="A12" s="598" t="s">
        <v>221</v>
      </c>
      <c r="B12" s="599"/>
      <c r="C12" s="599"/>
      <c r="D12" s="599"/>
      <c r="E12" s="599"/>
      <c r="F12" s="599"/>
      <c r="G12" s="600"/>
      <c r="H12" s="600"/>
      <c r="I12" s="600"/>
      <c r="J12" s="600"/>
      <c r="K12" s="600"/>
      <c r="L12" s="600"/>
      <c r="M12" s="600"/>
      <c r="N12" s="600"/>
      <c r="O12" s="600"/>
      <c r="P12" s="600"/>
      <c r="Q12" s="600"/>
      <c r="R12" s="600"/>
      <c r="S12" s="600"/>
      <c r="T12" s="600"/>
      <c r="U12" s="600"/>
      <c r="V12" s="600"/>
      <c r="W12" s="600"/>
      <c r="X12" s="600"/>
      <c r="Y12" s="600"/>
      <c r="Z12" s="600"/>
      <c r="AA12" s="600"/>
      <c r="AB12" s="600"/>
      <c r="AC12" s="600"/>
      <c r="AD12" s="600"/>
      <c r="AE12" s="601"/>
      <c r="AF12" s="403"/>
      <c r="AG12" s="605"/>
      <c r="AH12" s="392"/>
      <c r="AI12" s="392"/>
      <c r="AJ12" s="392"/>
      <c r="AK12" s="392"/>
      <c r="AL12" s="392"/>
      <c r="AM12" s="392"/>
      <c r="AN12" s="392"/>
      <c r="AO12" s="392"/>
      <c r="AP12" s="392"/>
      <c r="AQ12" s="392"/>
      <c r="AR12" s="392"/>
      <c r="AS12" s="392"/>
      <c r="AT12" s="392"/>
    </row>
    <row r="13" spans="1:79" ht="21.75" customHeight="1">
      <c r="A13" s="598" t="s">
        <v>220</v>
      </c>
      <c r="B13" s="599"/>
      <c r="C13" s="599"/>
      <c r="D13" s="599"/>
      <c r="E13" s="599"/>
      <c r="F13" s="599"/>
      <c r="G13" s="600"/>
      <c r="H13" s="600"/>
      <c r="I13" s="600"/>
      <c r="J13" s="600"/>
      <c r="K13" s="600"/>
      <c r="L13" s="600"/>
      <c r="M13" s="600"/>
      <c r="N13" s="600"/>
      <c r="O13" s="600"/>
      <c r="P13" s="600"/>
      <c r="Q13" s="600"/>
      <c r="R13" s="600"/>
      <c r="S13" s="600"/>
      <c r="T13" s="600"/>
      <c r="U13" s="600"/>
      <c r="V13" s="600"/>
      <c r="W13" s="600"/>
      <c r="X13" s="600"/>
      <c r="Y13" s="600"/>
      <c r="Z13" s="600"/>
      <c r="AA13" s="600"/>
      <c r="AB13" s="600"/>
      <c r="AC13" s="600"/>
      <c r="AD13" s="600"/>
      <c r="AE13" s="601"/>
      <c r="AF13" s="403"/>
      <c r="AG13" s="605"/>
      <c r="AH13" s="392"/>
      <c r="AI13" s="392"/>
      <c r="AJ13" s="392"/>
      <c r="AK13" s="392"/>
      <c r="AL13" s="392"/>
      <c r="AM13" s="392"/>
      <c r="AN13" s="392"/>
      <c r="AO13" s="392"/>
      <c r="AP13" s="392"/>
      <c r="AQ13" s="392"/>
      <c r="AR13" s="392"/>
      <c r="AS13" s="392"/>
      <c r="AT13" s="392"/>
    </row>
    <row r="14" spans="1:79" ht="21.75" customHeight="1">
      <c r="A14" s="598" t="s">
        <v>219</v>
      </c>
      <c r="B14" s="599"/>
      <c r="C14" s="599"/>
      <c r="D14" s="599"/>
      <c r="E14" s="599"/>
      <c r="F14" s="599"/>
      <c r="G14" s="600"/>
      <c r="H14" s="600"/>
      <c r="I14" s="600"/>
      <c r="J14" s="600"/>
      <c r="K14" s="600"/>
      <c r="L14" s="600"/>
      <c r="M14" s="600"/>
      <c r="N14" s="600"/>
      <c r="O14" s="600"/>
      <c r="P14" s="600"/>
      <c r="Q14" s="600"/>
      <c r="R14" s="600"/>
      <c r="S14" s="600"/>
      <c r="T14" s="600"/>
      <c r="U14" s="600"/>
      <c r="V14" s="600"/>
      <c r="W14" s="600"/>
      <c r="X14" s="600"/>
      <c r="Y14" s="600"/>
      <c r="Z14" s="600"/>
      <c r="AA14" s="600"/>
      <c r="AB14" s="600"/>
      <c r="AC14" s="600"/>
      <c r="AD14" s="600"/>
      <c r="AE14" s="601"/>
      <c r="AF14" s="403"/>
      <c r="AG14" s="605"/>
      <c r="AH14" s="392"/>
      <c r="AI14" s="392"/>
      <c r="AJ14" s="392"/>
      <c r="AK14" s="392"/>
      <c r="AL14" s="392"/>
      <c r="AM14" s="392"/>
      <c r="AN14" s="392"/>
      <c r="AO14" s="392"/>
      <c r="AP14" s="392"/>
      <c r="AQ14" s="392"/>
      <c r="AR14" s="392"/>
      <c r="AS14" s="392"/>
      <c r="AT14" s="392"/>
    </row>
    <row r="15" spans="1:79" ht="21" customHeight="1" thickBot="1">
      <c r="A15" s="647" t="s">
        <v>325</v>
      </c>
      <c r="B15" s="648"/>
      <c r="C15" s="648"/>
      <c r="D15" s="648"/>
      <c r="E15" s="648"/>
      <c r="F15" s="648"/>
      <c r="G15" s="596"/>
      <c r="H15" s="596"/>
      <c r="I15" s="596"/>
      <c r="J15" s="596"/>
      <c r="K15" s="596"/>
      <c r="L15" s="596"/>
      <c r="M15" s="596"/>
      <c r="N15" s="596"/>
      <c r="O15" s="596"/>
      <c r="P15" s="596"/>
      <c r="Q15" s="596"/>
      <c r="R15" s="596"/>
      <c r="S15" s="596"/>
      <c r="T15" s="596"/>
      <c r="U15" s="596"/>
      <c r="V15" s="596"/>
      <c r="W15" s="596"/>
      <c r="X15" s="596"/>
      <c r="Y15" s="596"/>
      <c r="Z15" s="596"/>
      <c r="AA15" s="596"/>
      <c r="AB15" s="596"/>
      <c r="AC15" s="596"/>
      <c r="AD15" s="596"/>
      <c r="AE15" s="597"/>
      <c r="AF15" s="403"/>
      <c r="AG15" s="605"/>
      <c r="AH15" s="392"/>
      <c r="AI15" s="392"/>
      <c r="AJ15" s="392"/>
      <c r="AK15" s="392"/>
      <c r="AL15" s="392"/>
      <c r="AM15" s="392"/>
      <c r="AN15" s="392"/>
      <c r="AO15" s="392"/>
      <c r="AP15" s="392"/>
      <c r="AQ15" s="392"/>
      <c r="AR15" s="392"/>
      <c r="AS15" s="392"/>
      <c r="AT15" s="392"/>
    </row>
    <row r="16" spans="1:79">
      <c r="A16" s="625" t="s">
        <v>229</v>
      </c>
      <c r="B16" s="626"/>
      <c r="C16" s="626"/>
      <c r="D16" s="626"/>
      <c r="E16" s="626"/>
      <c r="F16" s="627"/>
      <c r="G16" s="631" t="s">
        <v>230</v>
      </c>
      <c r="H16" s="632"/>
      <c r="I16" s="632"/>
      <c r="J16" s="632"/>
      <c r="K16" s="632"/>
      <c r="L16" s="632"/>
      <c r="M16" s="632"/>
      <c r="N16" s="632"/>
      <c r="O16" s="632"/>
      <c r="P16" s="632"/>
      <c r="Q16" s="632"/>
      <c r="R16" s="632"/>
      <c r="S16" s="632"/>
      <c r="T16" s="632"/>
      <c r="U16" s="632"/>
      <c r="V16" s="632"/>
      <c r="W16" s="632"/>
      <c r="X16" s="632"/>
      <c r="Y16" s="632"/>
      <c r="Z16" s="632"/>
      <c r="AA16" s="632"/>
      <c r="AB16" s="632"/>
      <c r="AC16" s="632"/>
      <c r="AD16" s="632"/>
      <c r="AE16" s="633"/>
      <c r="AF16" s="403"/>
      <c r="AG16" s="605"/>
      <c r="AH16" s="392"/>
      <c r="AI16" s="392"/>
      <c r="AJ16" s="392"/>
      <c r="AK16" s="392"/>
      <c r="AL16" s="392"/>
      <c r="AM16" s="392"/>
      <c r="AN16" s="392"/>
      <c r="AO16" s="392"/>
      <c r="AP16" s="392"/>
      <c r="AQ16" s="392"/>
      <c r="AR16" s="392"/>
      <c r="AS16" s="392"/>
      <c r="AT16" s="392"/>
    </row>
    <row r="17" spans="1:46" ht="22.5" customHeight="1">
      <c r="A17" s="625"/>
      <c r="B17" s="626"/>
      <c r="C17" s="626"/>
      <c r="D17" s="626"/>
      <c r="E17" s="626"/>
      <c r="F17" s="627"/>
      <c r="G17" s="634"/>
      <c r="H17" s="635"/>
      <c r="I17" s="635"/>
      <c r="J17" s="635"/>
      <c r="K17" s="635"/>
      <c r="L17" s="635"/>
      <c r="M17" s="635"/>
      <c r="N17" s="635"/>
      <c r="O17" s="635"/>
      <c r="P17" s="635"/>
      <c r="Q17" s="635"/>
      <c r="R17" s="635"/>
      <c r="S17" s="635"/>
      <c r="T17" s="635"/>
      <c r="U17" s="635"/>
      <c r="V17" s="635"/>
      <c r="W17" s="635"/>
      <c r="X17" s="635"/>
      <c r="Y17" s="635"/>
      <c r="Z17" s="635"/>
      <c r="AA17" s="635"/>
      <c r="AB17" s="635"/>
      <c r="AC17" s="635"/>
      <c r="AD17" s="635"/>
      <c r="AE17" s="636"/>
      <c r="AF17" s="403"/>
      <c r="AG17" s="605"/>
      <c r="AH17" s="392"/>
      <c r="AI17" s="392"/>
      <c r="AJ17" s="392"/>
      <c r="AK17" s="392"/>
      <c r="AL17" s="392"/>
      <c r="AM17" s="392"/>
      <c r="AN17" s="392"/>
      <c r="AO17" s="392"/>
      <c r="AP17" s="392"/>
      <c r="AQ17" s="392"/>
      <c r="AR17" s="392"/>
      <c r="AS17" s="392"/>
      <c r="AT17" s="392"/>
    </row>
    <row r="18" spans="1:46">
      <c r="A18" s="625"/>
      <c r="B18" s="626"/>
      <c r="C18" s="626"/>
      <c r="D18" s="626"/>
      <c r="E18" s="626"/>
      <c r="F18" s="627"/>
      <c r="G18" s="637" t="s">
        <v>228</v>
      </c>
      <c r="H18" s="638"/>
      <c r="I18" s="638"/>
      <c r="J18" s="638"/>
      <c r="K18" s="638"/>
      <c r="L18" s="638"/>
      <c r="M18" s="638"/>
      <c r="N18" s="638"/>
      <c r="O18" s="638"/>
      <c r="P18" s="638"/>
      <c r="Q18" s="638"/>
      <c r="R18" s="638"/>
      <c r="S18" s="638"/>
      <c r="T18" s="638"/>
      <c r="U18" s="638"/>
      <c r="V18" s="638"/>
      <c r="W18" s="638"/>
      <c r="X18" s="638"/>
      <c r="Y18" s="638"/>
      <c r="Z18" s="638"/>
      <c r="AA18" s="638"/>
      <c r="AB18" s="638"/>
      <c r="AC18" s="638"/>
      <c r="AD18" s="638"/>
      <c r="AE18" s="639"/>
      <c r="AF18" s="403"/>
      <c r="AG18" s="605"/>
      <c r="AH18" s="392"/>
      <c r="AI18" s="392"/>
      <c r="AJ18" s="392"/>
      <c r="AK18" s="392"/>
      <c r="AL18" s="392"/>
      <c r="AM18" s="392"/>
      <c r="AN18" s="392"/>
      <c r="AO18" s="392"/>
      <c r="AP18" s="392"/>
      <c r="AQ18" s="392"/>
      <c r="AR18" s="392"/>
      <c r="AS18" s="392"/>
      <c r="AT18" s="392"/>
    </row>
    <row r="19" spans="1:46" ht="22.5" customHeight="1">
      <c r="A19" s="625"/>
      <c r="B19" s="626"/>
      <c r="C19" s="626"/>
      <c r="D19" s="626"/>
      <c r="E19" s="626"/>
      <c r="F19" s="627"/>
      <c r="G19" s="634"/>
      <c r="H19" s="635"/>
      <c r="I19" s="635"/>
      <c r="J19" s="635"/>
      <c r="K19" s="635"/>
      <c r="L19" s="635"/>
      <c r="M19" s="635"/>
      <c r="N19" s="635"/>
      <c r="O19" s="635"/>
      <c r="P19" s="635"/>
      <c r="Q19" s="635"/>
      <c r="R19" s="635"/>
      <c r="S19" s="635"/>
      <c r="T19" s="635"/>
      <c r="U19" s="635"/>
      <c r="V19" s="635"/>
      <c r="W19" s="635"/>
      <c r="X19" s="635"/>
      <c r="Y19" s="635"/>
      <c r="Z19" s="635"/>
      <c r="AA19" s="635"/>
      <c r="AB19" s="635"/>
      <c r="AC19" s="635"/>
      <c r="AD19" s="635"/>
      <c r="AE19" s="636"/>
      <c r="AF19" s="403"/>
      <c r="AG19" s="605"/>
      <c r="AH19" s="392"/>
      <c r="AI19" s="392"/>
      <c r="AJ19" s="392"/>
      <c r="AK19" s="392"/>
      <c r="AL19" s="392"/>
      <c r="AM19" s="392"/>
      <c r="AN19" s="392"/>
      <c r="AO19" s="392"/>
      <c r="AP19" s="392"/>
      <c r="AQ19" s="392"/>
      <c r="AR19" s="392"/>
      <c r="AS19" s="392"/>
      <c r="AT19" s="392"/>
    </row>
    <row r="20" spans="1:46">
      <c r="A20" s="625"/>
      <c r="B20" s="626"/>
      <c r="C20" s="626"/>
      <c r="D20" s="626"/>
      <c r="E20" s="626"/>
      <c r="F20" s="627"/>
      <c r="G20" s="637" t="s">
        <v>227</v>
      </c>
      <c r="H20" s="638"/>
      <c r="I20" s="638"/>
      <c r="J20" s="638"/>
      <c r="K20" s="638"/>
      <c r="L20" s="638"/>
      <c r="M20" s="638"/>
      <c r="N20" s="638"/>
      <c r="O20" s="638"/>
      <c r="P20" s="638"/>
      <c r="Q20" s="638"/>
      <c r="R20" s="638"/>
      <c r="S20" s="638"/>
      <c r="T20" s="638"/>
      <c r="U20" s="638"/>
      <c r="V20" s="638"/>
      <c r="W20" s="638"/>
      <c r="X20" s="638"/>
      <c r="Y20" s="638"/>
      <c r="Z20" s="638"/>
      <c r="AA20" s="638"/>
      <c r="AB20" s="638"/>
      <c r="AC20" s="638"/>
      <c r="AD20" s="638"/>
      <c r="AE20" s="639"/>
      <c r="AF20" s="403"/>
      <c r="AG20" s="605"/>
      <c r="AH20" s="392"/>
      <c r="AI20" s="392"/>
      <c r="AJ20" s="392"/>
      <c r="AK20" s="392"/>
      <c r="AL20" s="392"/>
      <c r="AM20" s="392"/>
      <c r="AN20" s="392"/>
      <c r="AO20" s="392"/>
      <c r="AP20" s="392"/>
      <c r="AQ20" s="392"/>
      <c r="AR20" s="392"/>
      <c r="AS20" s="392"/>
      <c r="AT20" s="392"/>
    </row>
    <row r="21" spans="1:46" ht="22.5" customHeight="1" thickBot="1">
      <c r="A21" s="628"/>
      <c r="B21" s="629"/>
      <c r="C21" s="629"/>
      <c r="D21" s="629"/>
      <c r="E21" s="629"/>
      <c r="F21" s="630"/>
      <c r="G21" s="640"/>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2"/>
      <c r="AF21" s="403"/>
      <c r="AG21" s="605"/>
      <c r="AH21" s="392"/>
      <c r="AI21" s="392"/>
      <c r="AJ21" s="392"/>
      <c r="AK21" s="392"/>
      <c r="AL21" s="392"/>
      <c r="AM21" s="392"/>
      <c r="AN21" s="392"/>
      <c r="AO21" s="392"/>
      <c r="AP21" s="392"/>
      <c r="AQ21" s="392"/>
      <c r="AR21" s="392"/>
      <c r="AS21" s="392"/>
      <c r="AT21" s="392"/>
    </row>
    <row r="22" spans="1:46" ht="22.5" customHeight="1">
      <c r="A22" s="607" t="s">
        <v>226</v>
      </c>
      <c r="B22" s="608"/>
      <c r="C22" s="608"/>
      <c r="D22" s="608"/>
      <c r="E22" s="608"/>
      <c r="F22" s="609"/>
      <c r="G22" s="616"/>
      <c r="H22" s="617"/>
      <c r="I22" s="617"/>
      <c r="J22" s="617"/>
      <c r="K22" s="617"/>
      <c r="L22" s="617"/>
      <c r="M22" s="617"/>
      <c r="N22" s="617"/>
      <c r="O22" s="617"/>
      <c r="P22" s="617"/>
      <c r="Q22" s="617"/>
      <c r="R22" s="617"/>
      <c r="S22" s="617"/>
      <c r="T22" s="617"/>
      <c r="U22" s="617"/>
      <c r="V22" s="617"/>
      <c r="W22" s="617"/>
      <c r="X22" s="617"/>
      <c r="Y22" s="617"/>
      <c r="Z22" s="617"/>
      <c r="AA22" s="617"/>
      <c r="AB22" s="617"/>
      <c r="AC22" s="617"/>
      <c r="AD22" s="617"/>
      <c r="AE22" s="618"/>
      <c r="AF22" s="403"/>
      <c r="AG22" s="605"/>
      <c r="AH22" s="392"/>
      <c r="AI22" s="392"/>
      <c r="AJ22" s="392"/>
      <c r="AK22" s="392"/>
      <c r="AL22" s="392"/>
      <c r="AM22" s="392"/>
      <c r="AN22" s="392"/>
      <c r="AO22" s="392"/>
      <c r="AP22" s="392"/>
      <c r="AQ22" s="392"/>
      <c r="AR22" s="392"/>
      <c r="AS22" s="392"/>
      <c r="AT22" s="392"/>
    </row>
    <row r="23" spans="1:46" ht="22.5" customHeight="1">
      <c r="A23" s="610"/>
      <c r="B23" s="611"/>
      <c r="C23" s="611"/>
      <c r="D23" s="611"/>
      <c r="E23" s="611"/>
      <c r="F23" s="612"/>
      <c r="G23" s="619"/>
      <c r="H23" s="620"/>
      <c r="I23" s="620"/>
      <c r="J23" s="620"/>
      <c r="K23" s="620"/>
      <c r="L23" s="620"/>
      <c r="M23" s="620"/>
      <c r="N23" s="620"/>
      <c r="O23" s="620"/>
      <c r="P23" s="620"/>
      <c r="Q23" s="620"/>
      <c r="R23" s="620"/>
      <c r="S23" s="620"/>
      <c r="T23" s="620"/>
      <c r="U23" s="620"/>
      <c r="V23" s="620"/>
      <c r="W23" s="620"/>
      <c r="X23" s="620"/>
      <c r="Y23" s="620"/>
      <c r="Z23" s="620"/>
      <c r="AA23" s="620"/>
      <c r="AB23" s="620"/>
      <c r="AC23" s="620"/>
      <c r="AD23" s="620"/>
      <c r="AE23" s="621"/>
      <c r="AF23" s="403"/>
      <c r="AG23" s="605"/>
      <c r="AH23" s="392"/>
      <c r="AI23" s="392"/>
      <c r="AJ23" s="392"/>
      <c r="AK23" s="392"/>
      <c r="AL23" s="392"/>
      <c r="AM23" s="392"/>
      <c r="AN23" s="392"/>
      <c r="AO23" s="392"/>
      <c r="AP23" s="392"/>
      <c r="AQ23" s="392"/>
      <c r="AR23" s="392"/>
      <c r="AS23" s="392"/>
      <c r="AT23" s="392"/>
    </row>
    <row r="24" spans="1:46" ht="22.5" customHeight="1">
      <c r="A24" s="610"/>
      <c r="B24" s="611"/>
      <c r="C24" s="611"/>
      <c r="D24" s="611"/>
      <c r="E24" s="611"/>
      <c r="F24" s="612"/>
      <c r="G24" s="619"/>
      <c r="H24" s="620"/>
      <c r="I24" s="620"/>
      <c r="J24" s="620"/>
      <c r="K24" s="620"/>
      <c r="L24" s="620"/>
      <c r="M24" s="620"/>
      <c r="N24" s="620"/>
      <c r="O24" s="620"/>
      <c r="P24" s="620"/>
      <c r="Q24" s="620"/>
      <c r="R24" s="620"/>
      <c r="S24" s="620"/>
      <c r="T24" s="620"/>
      <c r="U24" s="620"/>
      <c r="V24" s="620"/>
      <c r="W24" s="620"/>
      <c r="X24" s="620"/>
      <c r="Y24" s="620"/>
      <c r="Z24" s="620"/>
      <c r="AA24" s="620"/>
      <c r="AB24" s="620"/>
      <c r="AC24" s="620"/>
      <c r="AD24" s="620"/>
      <c r="AE24" s="621"/>
      <c r="AF24" s="403"/>
      <c r="AG24" s="605"/>
      <c r="AH24" s="392"/>
      <c r="AI24" s="392"/>
      <c r="AJ24" s="392"/>
      <c r="AK24" s="392"/>
      <c r="AL24" s="392"/>
      <c r="AM24" s="392"/>
      <c r="AN24" s="392"/>
      <c r="AO24" s="392"/>
      <c r="AP24" s="392"/>
      <c r="AQ24" s="392"/>
      <c r="AR24" s="392"/>
      <c r="AS24" s="392"/>
      <c r="AT24" s="392"/>
    </row>
    <row r="25" spans="1:46" ht="22.5" customHeight="1">
      <c r="A25" s="610"/>
      <c r="B25" s="611"/>
      <c r="C25" s="611"/>
      <c r="D25" s="611"/>
      <c r="E25" s="611"/>
      <c r="F25" s="612"/>
      <c r="G25" s="619"/>
      <c r="H25" s="620"/>
      <c r="I25" s="620"/>
      <c r="J25" s="620"/>
      <c r="K25" s="620"/>
      <c r="L25" s="620"/>
      <c r="M25" s="620"/>
      <c r="N25" s="620"/>
      <c r="O25" s="620"/>
      <c r="P25" s="620"/>
      <c r="Q25" s="620"/>
      <c r="R25" s="620"/>
      <c r="S25" s="620"/>
      <c r="T25" s="620"/>
      <c r="U25" s="620"/>
      <c r="V25" s="620"/>
      <c r="W25" s="620"/>
      <c r="X25" s="620"/>
      <c r="Y25" s="620"/>
      <c r="Z25" s="620"/>
      <c r="AA25" s="620"/>
      <c r="AB25" s="620"/>
      <c r="AC25" s="620"/>
      <c r="AD25" s="620"/>
      <c r="AE25" s="621"/>
      <c r="AF25" s="403"/>
      <c r="AG25" s="605"/>
      <c r="AH25" s="392"/>
      <c r="AI25" s="392"/>
      <c r="AJ25" s="392"/>
      <c r="AK25" s="392"/>
      <c r="AL25" s="392"/>
      <c r="AM25" s="392"/>
      <c r="AN25" s="392"/>
      <c r="AO25" s="392"/>
      <c r="AP25" s="392"/>
      <c r="AQ25" s="392"/>
      <c r="AR25" s="392"/>
      <c r="AS25" s="392"/>
      <c r="AT25" s="392"/>
    </row>
    <row r="26" spans="1:46" ht="22.5" customHeight="1">
      <c r="A26" s="610"/>
      <c r="B26" s="611"/>
      <c r="C26" s="611"/>
      <c r="D26" s="611"/>
      <c r="E26" s="611"/>
      <c r="F26" s="612"/>
      <c r="G26" s="619"/>
      <c r="H26" s="620"/>
      <c r="I26" s="620"/>
      <c r="J26" s="620"/>
      <c r="K26" s="620"/>
      <c r="L26" s="620"/>
      <c r="M26" s="620"/>
      <c r="N26" s="620"/>
      <c r="O26" s="620"/>
      <c r="P26" s="620"/>
      <c r="Q26" s="620"/>
      <c r="R26" s="620"/>
      <c r="S26" s="620"/>
      <c r="T26" s="620"/>
      <c r="U26" s="620"/>
      <c r="V26" s="620"/>
      <c r="W26" s="620"/>
      <c r="X26" s="620"/>
      <c r="Y26" s="620"/>
      <c r="Z26" s="620"/>
      <c r="AA26" s="620"/>
      <c r="AB26" s="620"/>
      <c r="AC26" s="620"/>
      <c r="AD26" s="620"/>
      <c r="AE26" s="621"/>
      <c r="AF26" s="403"/>
      <c r="AG26" s="605"/>
      <c r="AH26" s="392"/>
      <c r="AI26" s="392"/>
      <c r="AJ26" s="392"/>
      <c r="AK26" s="392"/>
      <c r="AL26" s="392"/>
      <c r="AM26" s="392"/>
      <c r="AN26" s="392"/>
      <c r="AO26" s="392"/>
      <c r="AP26" s="392"/>
      <c r="AQ26" s="392"/>
      <c r="AR26" s="392"/>
      <c r="AS26" s="392"/>
      <c r="AT26" s="392"/>
    </row>
    <row r="27" spans="1:46" ht="22.5" customHeight="1">
      <c r="A27" s="610"/>
      <c r="B27" s="611"/>
      <c r="C27" s="611"/>
      <c r="D27" s="611"/>
      <c r="E27" s="611"/>
      <c r="F27" s="612"/>
      <c r="G27" s="619"/>
      <c r="H27" s="620"/>
      <c r="I27" s="620"/>
      <c r="J27" s="620"/>
      <c r="K27" s="620"/>
      <c r="L27" s="620"/>
      <c r="M27" s="620"/>
      <c r="N27" s="620"/>
      <c r="O27" s="620"/>
      <c r="P27" s="620"/>
      <c r="Q27" s="620"/>
      <c r="R27" s="620"/>
      <c r="S27" s="620"/>
      <c r="T27" s="620"/>
      <c r="U27" s="620"/>
      <c r="V27" s="620"/>
      <c r="W27" s="620"/>
      <c r="X27" s="620"/>
      <c r="Y27" s="620"/>
      <c r="Z27" s="620"/>
      <c r="AA27" s="620"/>
      <c r="AB27" s="620"/>
      <c r="AC27" s="620"/>
      <c r="AD27" s="620"/>
      <c r="AE27" s="621"/>
      <c r="AF27" s="403"/>
      <c r="AG27" s="605"/>
      <c r="AH27" s="392"/>
      <c r="AI27" s="394"/>
      <c r="AJ27" s="392"/>
      <c r="AK27" s="392"/>
      <c r="AL27" s="392"/>
      <c r="AM27" s="392"/>
      <c r="AN27" s="392"/>
      <c r="AO27" s="392"/>
      <c r="AP27" s="392"/>
      <c r="AQ27" s="392"/>
      <c r="AR27" s="392"/>
      <c r="AS27" s="392"/>
      <c r="AT27" s="392"/>
    </row>
    <row r="28" spans="1:46" ht="22.5" customHeight="1">
      <c r="A28" s="610"/>
      <c r="B28" s="611"/>
      <c r="C28" s="611"/>
      <c r="D28" s="611"/>
      <c r="E28" s="611"/>
      <c r="F28" s="612"/>
      <c r="G28" s="619"/>
      <c r="H28" s="620"/>
      <c r="I28" s="620"/>
      <c r="J28" s="620"/>
      <c r="K28" s="620"/>
      <c r="L28" s="620"/>
      <c r="M28" s="620"/>
      <c r="N28" s="620"/>
      <c r="O28" s="620"/>
      <c r="P28" s="620"/>
      <c r="Q28" s="620"/>
      <c r="R28" s="620"/>
      <c r="S28" s="620"/>
      <c r="T28" s="620"/>
      <c r="U28" s="620"/>
      <c r="V28" s="620"/>
      <c r="W28" s="620"/>
      <c r="X28" s="620"/>
      <c r="Y28" s="620"/>
      <c r="Z28" s="620"/>
      <c r="AA28" s="620"/>
      <c r="AB28" s="620"/>
      <c r="AC28" s="620"/>
      <c r="AD28" s="620"/>
      <c r="AE28" s="621"/>
      <c r="AF28" s="403"/>
      <c r="AG28" s="605"/>
      <c r="AH28" s="392"/>
      <c r="AI28" s="392"/>
      <c r="AJ28" s="392"/>
      <c r="AK28" s="392"/>
      <c r="AL28" s="392"/>
      <c r="AM28" s="392"/>
      <c r="AN28" s="392"/>
      <c r="AO28" s="392"/>
      <c r="AP28" s="392"/>
      <c r="AQ28" s="392"/>
      <c r="AR28" s="392"/>
      <c r="AS28" s="392"/>
      <c r="AT28" s="392"/>
    </row>
    <row r="29" spans="1:46" ht="22.5" customHeight="1">
      <c r="A29" s="610"/>
      <c r="B29" s="611"/>
      <c r="C29" s="611"/>
      <c r="D29" s="611"/>
      <c r="E29" s="611"/>
      <c r="F29" s="612"/>
      <c r="G29" s="619"/>
      <c r="H29" s="620"/>
      <c r="I29" s="620"/>
      <c r="J29" s="620"/>
      <c r="K29" s="620"/>
      <c r="L29" s="620"/>
      <c r="M29" s="620"/>
      <c r="N29" s="620"/>
      <c r="O29" s="620"/>
      <c r="P29" s="620"/>
      <c r="Q29" s="620"/>
      <c r="R29" s="620"/>
      <c r="S29" s="620"/>
      <c r="T29" s="620"/>
      <c r="U29" s="620"/>
      <c r="V29" s="620"/>
      <c r="W29" s="620"/>
      <c r="X29" s="620"/>
      <c r="Y29" s="620"/>
      <c r="Z29" s="620"/>
      <c r="AA29" s="620"/>
      <c r="AB29" s="620"/>
      <c r="AC29" s="620"/>
      <c r="AD29" s="620"/>
      <c r="AE29" s="621"/>
      <c r="AF29" s="403"/>
      <c r="AG29" s="605"/>
      <c r="AH29" s="392"/>
      <c r="AI29" s="392"/>
      <c r="AJ29" s="392"/>
      <c r="AK29" s="392"/>
      <c r="AL29" s="392"/>
      <c r="AM29" s="392"/>
      <c r="AN29" s="392"/>
      <c r="AO29" s="392"/>
      <c r="AP29" s="392"/>
      <c r="AQ29" s="392"/>
      <c r="AR29" s="392"/>
      <c r="AS29" s="392"/>
      <c r="AT29" s="392"/>
    </row>
    <row r="30" spans="1:46" ht="22.5" customHeight="1">
      <c r="A30" s="610"/>
      <c r="B30" s="611"/>
      <c r="C30" s="611"/>
      <c r="D30" s="611"/>
      <c r="E30" s="611"/>
      <c r="F30" s="612"/>
      <c r="G30" s="619"/>
      <c r="H30" s="620"/>
      <c r="I30" s="620"/>
      <c r="J30" s="620"/>
      <c r="K30" s="620"/>
      <c r="L30" s="620"/>
      <c r="M30" s="620"/>
      <c r="N30" s="620"/>
      <c r="O30" s="620"/>
      <c r="P30" s="620"/>
      <c r="Q30" s="620"/>
      <c r="R30" s="620"/>
      <c r="S30" s="620"/>
      <c r="T30" s="620"/>
      <c r="U30" s="620"/>
      <c r="V30" s="620"/>
      <c r="W30" s="620"/>
      <c r="X30" s="620"/>
      <c r="Y30" s="620"/>
      <c r="Z30" s="620"/>
      <c r="AA30" s="620"/>
      <c r="AB30" s="620"/>
      <c r="AC30" s="620"/>
      <c r="AD30" s="620"/>
      <c r="AE30" s="621"/>
      <c r="AF30" s="403"/>
      <c r="AG30" s="605"/>
      <c r="AH30" s="392"/>
      <c r="AI30" s="392"/>
      <c r="AJ30" s="392"/>
      <c r="AK30" s="392"/>
      <c r="AL30" s="392"/>
      <c r="AM30" s="392"/>
      <c r="AN30" s="392"/>
      <c r="AO30" s="392"/>
      <c r="AP30" s="392"/>
      <c r="AQ30" s="392"/>
      <c r="AR30" s="392"/>
      <c r="AS30" s="392"/>
      <c r="AT30" s="392"/>
    </row>
    <row r="31" spans="1:46" ht="22.5" customHeight="1" thickBot="1">
      <c r="A31" s="613"/>
      <c r="B31" s="614"/>
      <c r="C31" s="614"/>
      <c r="D31" s="614"/>
      <c r="E31" s="614"/>
      <c r="F31" s="615"/>
      <c r="G31" s="622"/>
      <c r="H31" s="623"/>
      <c r="I31" s="623"/>
      <c r="J31" s="623"/>
      <c r="K31" s="623"/>
      <c r="L31" s="623"/>
      <c r="M31" s="623"/>
      <c r="N31" s="623"/>
      <c r="O31" s="623"/>
      <c r="P31" s="623"/>
      <c r="Q31" s="623"/>
      <c r="R31" s="623"/>
      <c r="S31" s="623"/>
      <c r="T31" s="623"/>
      <c r="U31" s="623"/>
      <c r="V31" s="623"/>
      <c r="W31" s="623"/>
      <c r="X31" s="623"/>
      <c r="Y31" s="623"/>
      <c r="Z31" s="623"/>
      <c r="AA31" s="623"/>
      <c r="AB31" s="623"/>
      <c r="AC31" s="623"/>
      <c r="AD31" s="623"/>
      <c r="AE31" s="624"/>
      <c r="AF31" s="403"/>
      <c r="AG31" s="605"/>
      <c r="AH31" s="392"/>
      <c r="AI31" s="392"/>
      <c r="AJ31" s="392"/>
      <c r="AK31" s="392"/>
      <c r="AL31" s="392"/>
      <c r="AM31" s="392"/>
      <c r="AN31" s="392"/>
      <c r="AO31" s="392"/>
      <c r="AP31" s="392"/>
      <c r="AQ31" s="392"/>
      <c r="AR31" s="392"/>
      <c r="AS31" s="392"/>
      <c r="AT31" s="392"/>
    </row>
    <row r="32" spans="1:46" ht="22.5" customHeight="1">
      <c r="A32" s="406"/>
      <c r="B32" s="406"/>
      <c r="C32" s="406"/>
      <c r="D32" s="406"/>
      <c r="E32" s="406"/>
      <c r="F32" s="406"/>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3"/>
      <c r="AG32" s="605"/>
      <c r="AH32" s="392"/>
      <c r="AI32" s="392"/>
      <c r="AJ32" s="392"/>
      <c r="AK32" s="392"/>
      <c r="AL32" s="392"/>
      <c r="AM32" s="392"/>
      <c r="AN32" s="392"/>
      <c r="AO32" s="392"/>
      <c r="AP32" s="392"/>
      <c r="AQ32" s="392"/>
      <c r="AR32" s="392"/>
      <c r="AS32" s="392"/>
      <c r="AT32" s="392"/>
    </row>
    <row r="33" spans="1:46" ht="16.5" customHeight="1">
      <c r="A33" s="401" t="s">
        <v>327</v>
      </c>
      <c r="AF33" s="403"/>
      <c r="AG33" s="605"/>
      <c r="AH33" s="392"/>
      <c r="AI33" s="392"/>
      <c r="AJ33" s="392"/>
      <c r="AK33" s="392"/>
      <c r="AL33" s="392"/>
      <c r="AM33" s="392"/>
      <c r="AN33" s="392"/>
      <c r="AO33" s="392"/>
      <c r="AP33" s="392"/>
      <c r="AQ33" s="392"/>
      <c r="AR33" s="392"/>
      <c r="AS33" s="392"/>
      <c r="AT33" s="392"/>
    </row>
    <row r="34" spans="1:46" ht="16.5" customHeight="1">
      <c r="A34" s="401" t="s">
        <v>252</v>
      </c>
      <c r="AF34" s="403"/>
      <c r="AG34" s="605"/>
      <c r="AH34" s="392"/>
      <c r="AI34" s="392"/>
      <c r="AJ34" s="392"/>
      <c r="AK34" s="392"/>
      <c r="AL34" s="392"/>
      <c r="AM34" s="392"/>
      <c r="AN34" s="392"/>
      <c r="AO34" s="392"/>
      <c r="AP34" s="392"/>
      <c r="AQ34" s="392"/>
      <c r="AR34" s="392"/>
      <c r="AS34" s="392"/>
      <c r="AT34" s="392"/>
    </row>
    <row r="35" spans="1:46" ht="16.5" customHeight="1">
      <c r="A35" s="401" t="s">
        <v>253</v>
      </c>
      <c r="AF35" s="403"/>
      <c r="AG35" s="605"/>
      <c r="AH35" s="392"/>
      <c r="AI35" s="392"/>
      <c r="AJ35" s="392"/>
      <c r="AK35" s="392"/>
      <c r="AL35" s="392"/>
      <c r="AM35" s="392"/>
      <c r="AN35" s="392"/>
      <c r="AO35" s="392"/>
      <c r="AP35" s="392"/>
      <c r="AQ35" s="392"/>
      <c r="AR35" s="392"/>
      <c r="AS35" s="392"/>
      <c r="AT35" s="392"/>
    </row>
    <row r="36" spans="1:46" ht="16.5" customHeight="1">
      <c r="A36" s="401" t="s">
        <v>251</v>
      </c>
      <c r="AF36" s="403"/>
      <c r="AG36" s="605"/>
      <c r="AH36" s="392"/>
      <c r="AI36" s="392"/>
      <c r="AJ36" s="392"/>
      <c r="AK36" s="392"/>
      <c r="AL36" s="392"/>
      <c r="AM36" s="392"/>
      <c r="AN36" s="392"/>
      <c r="AO36" s="392"/>
      <c r="AP36" s="392"/>
      <c r="AQ36" s="392"/>
      <c r="AR36" s="392"/>
      <c r="AS36" s="392"/>
      <c r="AT36" s="392"/>
    </row>
    <row r="37" spans="1:46" ht="1.5" customHeight="1">
      <c r="A37" s="397"/>
      <c r="B37" s="397"/>
      <c r="C37" s="397"/>
      <c r="D37" s="397"/>
      <c r="E37" s="397"/>
      <c r="F37" s="397"/>
      <c r="G37" s="397"/>
      <c r="H37" s="397"/>
      <c r="I37" s="397"/>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6"/>
      <c r="AG37" s="605"/>
      <c r="AH37" s="392"/>
      <c r="AI37" s="392"/>
      <c r="AJ37" s="392"/>
      <c r="AK37" s="392"/>
      <c r="AL37" s="392"/>
      <c r="AM37" s="392"/>
      <c r="AN37" s="392"/>
      <c r="AO37" s="392"/>
      <c r="AP37" s="392"/>
      <c r="AQ37" s="392"/>
      <c r="AR37" s="392"/>
      <c r="AS37" s="392"/>
      <c r="AT37" s="392"/>
    </row>
    <row r="38" spans="1:46">
      <c r="A38" s="392" t="s">
        <v>218</v>
      </c>
      <c r="B38" s="392"/>
      <c r="C38" s="392"/>
      <c r="D38" s="392"/>
      <c r="E38" s="392"/>
      <c r="F38" s="392"/>
      <c r="G38" s="392"/>
      <c r="H38" s="392"/>
      <c r="I38" s="392"/>
      <c r="J38" s="392"/>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2"/>
      <c r="AQ38" s="392"/>
      <c r="AR38" s="392"/>
      <c r="AS38" s="392"/>
      <c r="AT38" s="392"/>
    </row>
    <row r="39" spans="1:46" s="393" customFormat="1" ht="13.5" customHeight="1">
      <c r="A39" s="394"/>
      <c r="B39" s="394"/>
      <c r="C39" s="394"/>
      <c r="D39" s="394"/>
      <c r="E39" s="394"/>
      <c r="F39" s="394"/>
      <c r="G39" s="394"/>
      <c r="H39" s="394"/>
      <c r="I39" s="394"/>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4"/>
      <c r="AG39" s="394"/>
      <c r="AH39" s="395" t="s">
        <v>62</v>
      </c>
      <c r="AI39" s="395" t="s">
        <v>217</v>
      </c>
      <c r="AJ39" s="395" t="s">
        <v>63</v>
      </c>
      <c r="AK39" s="395" t="s">
        <v>64</v>
      </c>
      <c r="AL39" s="395" t="s">
        <v>65</v>
      </c>
      <c r="AM39" s="395" t="s">
        <v>216</v>
      </c>
      <c r="AN39" s="395" t="s">
        <v>66</v>
      </c>
      <c r="AO39" s="395" t="s">
        <v>68</v>
      </c>
      <c r="AP39" s="395" t="s">
        <v>69</v>
      </c>
      <c r="AQ39" s="395" t="s">
        <v>67</v>
      </c>
      <c r="AR39" s="395" t="s">
        <v>70</v>
      </c>
      <c r="AS39" s="394"/>
      <c r="AT39" s="394"/>
    </row>
    <row r="40" spans="1:46" s="393" customFormat="1" ht="74.25" customHeight="1">
      <c r="A40" s="394"/>
      <c r="B40" s="394"/>
      <c r="C40" s="394"/>
      <c r="D40" s="394"/>
      <c r="E40" s="394"/>
      <c r="F40" s="394"/>
      <c r="G40" s="394"/>
      <c r="H40" s="394"/>
      <c r="I40" s="394"/>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4"/>
      <c r="AG40" s="394"/>
      <c r="AH40" s="404">
        <f>G9</f>
        <v>0</v>
      </c>
      <c r="AI40" s="404">
        <f>G10</f>
        <v>0</v>
      </c>
      <c r="AJ40" s="404">
        <f>G11</f>
        <v>0</v>
      </c>
      <c r="AK40" s="404">
        <f>G12</f>
        <v>0</v>
      </c>
      <c r="AL40" s="404">
        <f>G13</f>
        <v>0</v>
      </c>
      <c r="AM40" s="404">
        <f>G14</f>
        <v>0</v>
      </c>
      <c r="AN40" s="404">
        <f>G15</f>
        <v>0</v>
      </c>
      <c r="AO40" s="404">
        <f>G17</f>
        <v>0</v>
      </c>
      <c r="AP40" s="404">
        <f>G19</f>
        <v>0</v>
      </c>
      <c r="AQ40" s="404">
        <f>G21</f>
        <v>0</v>
      </c>
      <c r="AR40" s="404">
        <f>G22</f>
        <v>0</v>
      </c>
      <c r="AS40" s="394"/>
      <c r="AT40" s="394"/>
    </row>
    <row r="41" spans="1:46">
      <c r="A41" s="392"/>
      <c r="B41" s="392"/>
      <c r="C41" s="392"/>
      <c r="D41" s="392"/>
      <c r="E41" s="392"/>
      <c r="F41" s="392"/>
      <c r="G41" s="392"/>
      <c r="H41" s="392"/>
      <c r="I41" s="392"/>
      <c r="J41" s="392"/>
      <c r="K41" s="392"/>
      <c r="L41" s="392"/>
      <c r="M41" s="392"/>
      <c r="N41" s="392"/>
      <c r="O41" s="392"/>
      <c r="P41" s="392"/>
      <c r="Q41" s="392"/>
      <c r="R41" s="392"/>
      <c r="S41" s="392"/>
      <c r="T41" s="392"/>
      <c r="U41" s="392"/>
      <c r="V41" s="392"/>
      <c r="W41" s="392"/>
      <c r="X41" s="392"/>
      <c r="Y41" s="392"/>
      <c r="Z41" s="392"/>
      <c r="AA41" s="392"/>
      <c r="AB41" s="392"/>
      <c r="AC41" s="392"/>
      <c r="AD41" s="392"/>
      <c r="AE41" s="392"/>
      <c r="AF41" s="392"/>
      <c r="AG41" s="392"/>
      <c r="AH41" s="392"/>
      <c r="AI41" s="392"/>
      <c r="AJ41" s="392"/>
      <c r="AK41" s="392"/>
      <c r="AL41" s="392"/>
      <c r="AM41" s="392"/>
      <c r="AN41" s="392"/>
      <c r="AO41" s="392"/>
      <c r="AP41" s="392"/>
      <c r="AQ41" s="392"/>
      <c r="AR41" s="392"/>
      <c r="AS41" s="392"/>
      <c r="AT41" s="392"/>
    </row>
    <row r="42" spans="1:46">
      <c r="A42" s="392"/>
      <c r="B42" s="392"/>
      <c r="C42" s="392"/>
      <c r="D42" s="392"/>
      <c r="E42" s="392"/>
      <c r="F42" s="392"/>
      <c r="G42" s="392"/>
      <c r="H42" s="392"/>
      <c r="I42" s="392"/>
      <c r="J42" s="392"/>
      <c r="K42" s="392"/>
      <c r="L42" s="392"/>
      <c r="M42" s="392"/>
      <c r="N42" s="392"/>
      <c r="O42" s="392"/>
      <c r="P42" s="392"/>
      <c r="Q42" s="392"/>
      <c r="R42" s="392"/>
      <c r="S42" s="392"/>
      <c r="T42" s="392"/>
      <c r="U42" s="392"/>
      <c r="V42" s="392"/>
      <c r="W42" s="392"/>
      <c r="X42" s="392"/>
      <c r="Y42" s="392"/>
      <c r="Z42" s="392"/>
      <c r="AA42" s="392"/>
      <c r="AB42" s="392"/>
      <c r="AC42" s="392"/>
      <c r="AD42" s="392"/>
      <c r="AE42" s="392"/>
      <c r="AF42" s="392"/>
      <c r="AG42" s="392"/>
      <c r="AH42" s="392"/>
      <c r="AI42" s="392"/>
      <c r="AJ42" s="392"/>
      <c r="AK42" s="392"/>
      <c r="AL42" s="392"/>
      <c r="AM42" s="392"/>
      <c r="AN42" s="392"/>
      <c r="AO42" s="392"/>
      <c r="AP42" s="392"/>
      <c r="AQ42" s="392"/>
      <c r="AR42" s="392"/>
      <c r="AS42" s="392"/>
      <c r="AT42" s="392"/>
    </row>
    <row r="43" spans="1:46">
      <c r="A43" s="392"/>
      <c r="B43" s="392"/>
      <c r="C43" s="392"/>
      <c r="D43" s="392"/>
      <c r="E43" s="392"/>
      <c r="F43" s="392"/>
      <c r="G43" s="392"/>
      <c r="H43" s="392"/>
      <c r="I43" s="392"/>
      <c r="J43" s="392"/>
      <c r="K43" s="392"/>
      <c r="L43" s="392"/>
      <c r="M43" s="392"/>
      <c r="N43" s="392"/>
      <c r="O43" s="392"/>
      <c r="P43" s="392"/>
      <c r="Q43" s="392"/>
      <c r="R43" s="392"/>
      <c r="S43" s="392"/>
      <c r="T43" s="392"/>
      <c r="U43" s="392"/>
      <c r="V43" s="392"/>
      <c r="W43" s="392"/>
      <c r="X43" s="392"/>
      <c r="Y43" s="392"/>
      <c r="Z43" s="392"/>
      <c r="AA43" s="392"/>
      <c r="AB43" s="392"/>
      <c r="AC43" s="392"/>
      <c r="AD43" s="392"/>
      <c r="AE43" s="392"/>
      <c r="AF43" s="392"/>
      <c r="AG43" s="392"/>
      <c r="AH43" s="392"/>
      <c r="AI43" s="392"/>
      <c r="AJ43" s="392"/>
      <c r="AK43" s="392"/>
      <c r="AL43" s="392"/>
      <c r="AM43" s="392"/>
      <c r="AN43" s="392"/>
      <c r="AO43" s="392"/>
      <c r="AP43" s="392"/>
      <c r="AQ43" s="392"/>
      <c r="AR43" s="392"/>
      <c r="AS43" s="392"/>
      <c r="AT43" s="392"/>
    </row>
    <row r="44" spans="1:46">
      <c r="A44" s="392"/>
      <c r="B44" s="392"/>
      <c r="C44" s="392"/>
      <c r="D44" s="392"/>
      <c r="E44" s="392"/>
      <c r="F44" s="392"/>
      <c r="G44" s="392"/>
      <c r="H44" s="392"/>
      <c r="I44" s="392"/>
      <c r="J44" s="392"/>
      <c r="K44" s="392"/>
      <c r="L44" s="392"/>
      <c r="M44" s="392"/>
      <c r="N44" s="392"/>
      <c r="O44" s="392"/>
      <c r="P44" s="392"/>
      <c r="Q44" s="392"/>
      <c r="R44" s="392"/>
      <c r="S44" s="392"/>
      <c r="T44" s="392"/>
      <c r="U44" s="392"/>
      <c r="V44" s="392"/>
      <c r="W44" s="392"/>
      <c r="X44" s="392"/>
      <c r="Y44" s="392"/>
      <c r="Z44" s="392"/>
      <c r="AA44" s="392"/>
      <c r="AB44" s="392"/>
      <c r="AC44" s="392"/>
      <c r="AD44" s="392"/>
      <c r="AE44" s="392"/>
      <c r="AF44" s="392"/>
      <c r="AG44" s="392"/>
      <c r="AH44" s="392"/>
      <c r="AI44" s="392"/>
      <c r="AJ44" s="392"/>
      <c r="AK44" s="392"/>
      <c r="AL44" s="392"/>
      <c r="AM44" s="392"/>
      <c r="AN44" s="392"/>
      <c r="AO44" s="392"/>
      <c r="AP44" s="392"/>
      <c r="AQ44" s="392"/>
      <c r="AR44" s="392"/>
      <c r="AS44" s="392"/>
      <c r="AT44" s="392"/>
    </row>
    <row r="45" spans="1:46">
      <c r="A45" s="392"/>
      <c r="B45" s="392"/>
      <c r="C45" s="392"/>
      <c r="D45" s="392"/>
      <c r="E45" s="392"/>
      <c r="F45" s="392"/>
      <c r="G45" s="392"/>
      <c r="H45" s="392"/>
      <c r="I45" s="392"/>
      <c r="J45" s="392"/>
      <c r="K45" s="392"/>
      <c r="L45" s="392"/>
      <c r="M45" s="392"/>
      <c r="N45" s="392"/>
      <c r="O45" s="392"/>
      <c r="P45" s="392"/>
      <c r="Q45" s="392"/>
      <c r="R45" s="392"/>
      <c r="S45" s="392"/>
      <c r="T45" s="392"/>
      <c r="U45" s="392"/>
      <c r="V45" s="392"/>
      <c r="W45" s="392"/>
      <c r="X45" s="392"/>
      <c r="Y45" s="392"/>
      <c r="Z45" s="392"/>
      <c r="AA45" s="392"/>
      <c r="AB45" s="392"/>
      <c r="AC45" s="392"/>
      <c r="AD45" s="392"/>
      <c r="AE45" s="392"/>
      <c r="AF45" s="392"/>
      <c r="AG45" s="392"/>
      <c r="AH45" s="392"/>
      <c r="AI45" s="392"/>
      <c r="AJ45" s="392"/>
      <c r="AK45" s="392"/>
      <c r="AL45" s="392"/>
      <c r="AM45" s="392"/>
      <c r="AN45" s="392"/>
      <c r="AO45" s="392"/>
      <c r="AP45" s="392"/>
      <c r="AQ45" s="392"/>
      <c r="AR45" s="392"/>
      <c r="AS45" s="392"/>
      <c r="AT45" s="392"/>
    </row>
    <row r="46" spans="1:46">
      <c r="A46" s="392"/>
      <c r="B46" s="392"/>
      <c r="C46" s="392"/>
      <c r="D46" s="392"/>
      <c r="E46" s="392"/>
      <c r="F46" s="392"/>
      <c r="G46" s="392"/>
      <c r="H46" s="392"/>
      <c r="I46" s="392"/>
      <c r="J46" s="392"/>
      <c r="K46" s="392"/>
      <c r="L46" s="392"/>
      <c r="M46" s="392"/>
      <c r="N46" s="392"/>
      <c r="O46" s="392"/>
      <c r="P46" s="392"/>
      <c r="Q46" s="392"/>
      <c r="R46" s="392"/>
      <c r="S46" s="392"/>
      <c r="T46" s="392"/>
      <c r="U46" s="392"/>
      <c r="V46" s="392"/>
      <c r="W46" s="392"/>
      <c r="X46" s="392"/>
      <c r="Y46" s="392"/>
      <c r="Z46" s="392"/>
      <c r="AA46" s="392"/>
      <c r="AB46" s="392"/>
      <c r="AC46" s="392"/>
      <c r="AD46" s="392"/>
      <c r="AE46" s="392"/>
      <c r="AF46" s="392"/>
      <c r="AG46" s="392"/>
      <c r="AH46" s="392"/>
      <c r="AI46" s="392"/>
      <c r="AJ46" s="392"/>
      <c r="AK46" s="392"/>
      <c r="AL46" s="392"/>
      <c r="AM46" s="392"/>
      <c r="AN46" s="392"/>
      <c r="AO46" s="392"/>
      <c r="AP46" s="392"/>
      <c r="AQ46" s="392"/>
      <c r="AR46" s="392"/>
      <c r="AS46" s="392"/>
      <c r="AT46" s="392"/>
    </row>
    <row r="47" spans="1:46">
      <c r="A47" s="392"/>
      <c r="B47" s="392"/>
      <c r="C47" s="392"/>
      <c r="D47" s="392"/>
      <c r="E47" s="392"/>
      <c r="F47" s="392"/>
      <c r="G47" s="392"/>
      <c r="H47" s="392"/>
      <c r="I47" s="392"/>
      <c r="J47" s="392"/>
      <c r="K47" s="392"/>
      <c r="L47" s="392"/>
      <c r="M47" s="392"/>
      <c r="N47" s="392"/>
      <c r="O47" s="392"/>
      <c r="P47" s="392"/>
      <c r="Q47" s="392"/>
      <c r="R47" s="392"/>
      <c r="S47" s="392"/>
      <c r="T47" s="392"/>
      <c r="U47" s="392"/>
      <c r="V47" s="392"/>
      <c r="W47" s="392"/>
      <c r="X47" s="392"/>
      <c r="Y47" s="392"/>
      <c r="Z47" s="392"/>
      <c r="AA47" s="392"/>
      <c r="AB47" s="392"/>
      <c r="AC47" s="392"/>
      <c r="AD47" s="392"/>
      <c r="AE47" s="392"/>
      <c r="AF47" s="392"/>
      <c r="AG47" s="392"/>
      <c r="AH47" s="392"/>
      <c r="AI47" s="392"/>
      <c r="AJ47" s="392"/>
      <c r="AK47" s="392"/>
      <c r="AL47" s="392"/>
      <c r="AM47" s="392"/>
      <c r="AN47" s="392"/>
      <c r="AO47" s="392"/>
      <c r="AP47" s="392"/>
      <c r="AQ47" s="392"/>
      <c r="AR47" s="392"/>
      <c r="AS47" s="392"/>
      <c r="AT47" s="392"/>
    </row>
    <row r="48" spans="1:46">
      <c r="A48" s="392"/>
      <c r="B48" s="392"/>
      <c r="C48" s="392"/>
      <c r="D48" s="392"/>
      <c r="E48" s="392"/>
      <c r="F48" s="392"/>
      <c r="G48" s="392"/>
      <c r="H48" s="392"/>
      <c r="I48" s="392"/>
      <c r="J48" s="392"/>
      <c r="K48" s="392"/>
      <c r="L48" s="392"/>
      <c r="M48" s="392"/>
      <c r="N48" s="392"/>
      <c r="O48" s="392"/>
      <c r="P48" s="392"/>
      <c r="Q48" s="392"/>
      <c r="R48" s="392"/>
      <c r="S48" s="392"/>
      <c r="T48" s="392"/>
      <c r="U48" s="392"/>
      <c r="V48" s="392"/>
      <c r="W48" s="392"/>
      <c r="X48" s="392"/>
      <c r="Y48" s="392"/>
      <c r="Z48" s="392"/>
      <c r="AA48" s="392"/>
      <c r="AB48" s="392"/>
      <c r="AC48" s="392"/>
      <c r="AD48" s="392"/>
      <c r="AE48" s="392"/>
      <c r="AF48" s="392"/>
      <c r="AG48" s="392"/>
      <c r="AH48" s="392"/>
      <c r="AI48" s="392"/>
      <c r="AJ48" s="392"/>
      <c r="AK48" s="392"/>
      <c r="AL48" s="392"/>
      <c r="AM48" s="392"/>
      <c r="AN48" s="392"/>
      <c r="AO48" s="392"/>
      <c r="AP48" s="392"/>
      <c r="AQ48" s="392"/>
      <c r="AR48" s="392"/>
      <c r="AS48" s="392"/>
      <c r="AT48" s="392"/>
    </row>
    <row r="49" spans="1:46">
      <c r="A49" s="392"/>
      <c r="B49" s="392"/>
      <c r="C49" s="392"/>
      <c r="D49" s="392"/>
      <c r="E49" s="392"/>
      <c r="F49" s="392"/>
      <c r="G49" s="392"/>
      <c r="H49" s="392"/>
      <c r="I49" s="392"/>
      <c r="J49" s="392"/>
      <c r="K49" s="392"/>
      <c r="L49" s="392"/>
      <c r="M49" s="392"/>
      <c r="N49" s="392"/>
      <c r="O49" s="392"/>
      <c r="P49" s="392"/>
      <c r="Q49" s="392"/>
      <c r="R49" s="392"/>
      <c r="S49" s="392"/>
      <c r="T49" s="392"/>
      <c r="U49" s="392"/>
      <c r="V49" s="392"/>
      <c r="W49" s="392"/>
      <c r="X49" s="392"/>
      <c r="Y49" s="392"/>
      <c r="Z49" s="392"/>
      <c r="AA49" s="392"/>
      <c r="AB49" s="392"/>
      <c r="AC49" s="392"/>
      <c r="AD49" s="392"/>
      <c r="AE49" s="392"/>
      <c r="AF49" s="392"/>
      <c r="AG49" s="392"/>
      <c r="AH49" s="392"/>
      <c r="AI49" s="392"/>
      <c r="AJ49" s="392"/>
      <c r="AK49" s="392"/>
      <c r="AL49" s="392"/>
      <c r="AM49" s="392"/>
      <c r="AN49" s="392"/>
      <c r="AO49" s="392"/>
      <c r="AP49" s="392"/>
      <c r="AQ49" s="392"/>
      <c r="AR49" s="392"/>
      <c r="AS49" s="392"/>
      <c r="AT49" s="392"/>
    </row>
    <row r="50" spans="1:46">
      <c r="A50" s="392"/>
      <c r="B50" s="392"/>
      <c r="C50" s="392"/>
      <c r="D50" s="392"/>
      <c r="E50" s="392"/>
      <c r="F50" s="392"/>
      <c r="G50" s="392"/>
      <c r="H50" s="392"/>
      <c r="I50" s="392"/>
      <c r="J50" s="392"/>
      <c r="K50" s="392"/>
      <c r="L50" s="392"/>
      <c r="M50" s="392"/>
      <c r="N50" s="392"/>
      <c r="O50" s="392"/>
      <c r="P50" s="392"/>
      <c r="Q50" s="392"/>
      <c r="R50" s="392"/>
      <c r="S50" s="392"/>
      <c r="T50" s="392"/>
      <c r="U50" s="392"/>
      <c r="V50" s="392"/>
      <c r="W50" s="392"/>
      <c r="X50" s="392"/>
      <c r="Y50" s="392"/>
      <c r="Z50" s="392"/>
      <c r="AA50" s="392"/>
      <c r="AB50" s="392"/>
      <c r="AC50" s="392"/>
      <c r="AD50" s="392"/>
      <c r="AE50" s="392"/>
      <c r="AF50" s="392"/>
      <c r="AG50" s="392"/>
      <c r="AH50" s="392"/>
      <c r="AI50" s="392"/>
      <c r="AJ50" s="392"/>
      <c r="AK50" s="392"/>
      <c r="AL50" s="392"/>
      <c r="AM50" s="392"/>
      <c r="AN50" s="392"/>
      <c r="AO50" s="392"/>
      <c r="AP50" s="392"/>
      <c r="AQ50" s="392"/>
      <c r="AR50" s="392"/>
      <c r="AS50" s="392"/>
      <c r="AT50" s="392"/>
    </row>
    <row r="51" spans="1:46">
      <c r="A51" s="392"/>
      <c r="B51" s="392"/>
      <c r="C51" s="392"/>
      <c r="D51" s="392"/>
      <c r="E51" s="392"/>
      <c r="F51" s="392"/>
      <c r="G51" s="392"/>
      <c r="H51" s="392"/>
      <c r="I51" s="392"/>
      <c r="J51" s="392"/>
      <c r="K51" s="392"/>
      <c r="L51" s="392"/>
      <c r="M51" s="392"/>
      <c r="N51" s="392"/>
      <c r="O51" s="392"/>
      <c r="P51" s="392"/>
      <c r="Q51" s="392"/>
      <c r="R51" s="392"/>
      <c r="S51" s="392"/>
      <c r="T51" s="392"/>
      <c r="U51" s="392"/>
      <c r="V51" s="392"/>
      <c r="W51" s="392"/>
      <c r="X51" s="392"/>
      <c r="Y51" s="392"/>
      <c r="Z51" s="392"/>
      <c r="AA51" s="392"/>
      <c r="AB51" s="392"/>
      <c r="AC51" s="392"/>
      <c r="AD51" s="392"/>
      <c r="AE51" s="392"/>
      <c r="AF51" s="392"/>
      <c r="AG51" s="392"/>
      <c r="AH51" s="392"/>
      <c r="AI51" s="392"/>
      <c r="AJ51" s="392"/>
      <c r="AK51" s="392"/>
      <c r="AL51" s="392"/>
      <c r="AM51" s="392"/>
      <c r="AN51" s="392"/>
      <c r="AO51" s="392"/>
      <c r="AP51" s="392"/>
      <c r="AQ51" s="392"/>
      <c r="AR51" s="392"/>
      <c r="AS51" s="392"/>
      <c r="AT51" s="392"/>
    </row>
  </sheetData>
  <mergeCells count="27">
    <mergeCell ref="AG1:AG37"/>
    <mergeCell ref="F4:Y4"/>
    <mergeCell ref="A22:F31"/>
    <mergeCell ref="G22:AE31"/>
    <mergeCell ref="A16:F21"/>
    <mergeCell ref="G16:AE16"/>
    <mergeCell ref="G17:AE17"/>
    <mergeCell ref="G18:AE18"/>
    <mergeCell ref="G19:AE19"/>
    <mergeCell ref="G20:AE20"/>
    <mergeCell ref="G21:AE21"/>
    <mergeCell ref="W2:AE2"/>
    <mergeCell ref="A9:F9"/>
    <mergeCell ref="A14:F14"/>
    <mergeCell ref="B6:AD7"/>
    <mergeCell ref="A15:F15"/>
    <mergeCell ref="G9:AE9"/>
    <mergeCell ref="A10:F10"/>
    <mergeCell ref="G10:AE10"/>
    <mergeCell ref="A11:F11"/>
    <mergeCell ref="G11:AE11"/>
    <mergeCell ref="G15:AE15"/>
    <mergeCell ref="A13:F13"/>
    <mergeCell ref="G13:AE13"/>
    <mergeCell ref="A12:F12"/>
    <mergeCell ref="G12:AE12"/>
    <mergeCell ref="G14:AE14"/>
  </mergeCells>
  <phoneticPr fontId="1"/>
  <conditionalFormatting sqref="AH40:AR40">
    <cfRule type="cellIs" dxfId="0" priority="1" stopIfTrue="1" operator="equal">
      <formula>0</formula>
    </cfRule>
  </conditionalFormatting>
  <pageMargins left="0.78700000000000003" right="0.78700000000000003" top="0.98399999999999999" bottom="0.98399999999999999" header="0.51200000000000001" footer="0.51200000000000001"/>
  <pageSetup paperSize="9" scale="99" orientation="portrait" verticalDpi="300" r:id="rId1"/>
  <headerFooter alignWithMargins="0"/>
</worksheet>
</file>

<file path=xl/worksheets/sheet2.xml><?xml version="1.0" encoding="utf-8"?>
<worksheet xmlns="http://schemas.openxmlformats.org/spreadsheetml/2006/main" xmlns:r="http://schemas.openxmlformats.org/officeDocument/2006/relationships">
  <dimension ref="A1:S66"/>
  <sheetViews>
    <sheetView zoomScale="85" zoomScaleNormal="85" workbookViewId="0">
      <selection activeCell="B51" sqref="B51"/>
    </sheetView>
  </sheetViews>
  <sheetFormatPr defaultRowHeight="12"/>
  <cols>
    <col min="1" max="1" width="1.875" style="1" customWidth="1"/>
    <col min="2" max="2" width="2" style="1" customWidth="1"/>
    <col min="3" max="3" width="27.5" style="1" bestFit="1" customWidth="1"/>
    <col min="4" max="19" width="10.125" style="102" customWidth="1"/>
    <col min="20" max="256" width="9" style="102"/>
    <col min="257" max="257" width="1.875" style="102" customWidth="1"/>
    <col min="258" max="258" width="2" style="102" customWidth="1"/>
    <col min="259" max="259" width="27.5" style="102" bestFit="1" customWidth="1"/>
    <col min="260" max="275" width="10.125" style="102" customWidth="1"/>
    <col min="276" max="512" width="9" style="102"/>
    <col min="513" max="513" width="1.875" style="102" customWidth="1"/>
    <col min="514" max="514" width="2" style="102" customWidth="1"/>
    <col min="515" max="515" width="27.5" style="102" bestFit="1" customWidth="1"/>
    <col min="516" max="531" width="10.125" style="102" customWidth="1"/>
    <col min="532" max="768" width="9" style="102"/>
    <col min="769" max="769" width="1.875" style="102" customWidth="1"/>
    <col min="770" max="770" width="2" style="102" customWidth="1"/>
    <col min="771" max="771" width="27.5" style="102" bestFit="1" customWidth="1"/>
    <col min="772" max="787" width="10.125" style="102" customWidth="1"/>
    <col min="788" max="1024" width="9" style="102"/>
    <col min="1025" max="1025" width="1.875" style="102" customWidth="1"/>
    <col min="1026" max="1026" width="2" style="102" customWidth="1"/>
    <col min="1027" max="1027" width="27.5" style="102" bestFit="1" customWidth="1"/>
    <col min="1028" max="1043" width="10.125" style="102" customWidth="1"/>
    <col min="1044" max="1280" width="9" style="102"/>
    <col min="1281" max="1281" width="1.875" style="102" customWidth="1"/>
    <col min="1282" max="1282" width="2" style="102" customWidth="1"/>
    <col min="1283" max="1283" width="27.5" style="102" bestFit="1" customWidth="1"/>
    <col min="1284" max="1299" width="10.125" style="102" customWidth="1"/>
    <col min="1300" max="1536" width="9" style="102"/>
    <col min="1537" max="1537" width="1.875" style="102" customWidth="1"/>
    <col min="1538" max="1538" width="2" style="102" customWidth="1"/>
    <col min="1539" max="1539" width="27.5" style="102" bestFit="1" customWidth="1"/>
    <col min="1540" max="1555" width="10.125" style="102" customWidth="1"/>
    <col min="1556" max="1792" width="9" style="102"/>
    <col min="1793" max="1793" width="1.875" style="102" customWidth="1"/>
    <col min="1794" max="1794" width="2" style="102" customWidth="1"/>
    <col min="1795" max="1795" width="27.5" style="102" bestFit="1" customWidth="1"/>
    <col min="1796" max="1811" width="10.125" style="102" customWidth="1"/>
    <col min="1812" max="2048" width="9" style="102"/>
    <col min="2049" max="2049" width="1.875" style="102" customWidth="1"/>
    <col min="2050" max="2050" width="2" style="102" customWidth="1"/>
    <col min="2051" max="2051" width="27.5" style="102" bestFit="1" customWidth="1"/>
    <col min="2052" max="2067" width="10.125" style="102" customWidth="1"/>
    <col min="2068" max="2304" width="9" style="102"/>
    <col min="2305" max="2305" width="1.875" style="102" customWidth="1"/>
    <col min="2306" max="2306" width="2" style="102" customWidth="1"/>
    <col min="2307" max="2307" width="27.5" style="102" bestFit="1" customWidth="1"/>
    <col min="2308" max="2323" width="10.125" style="102" customWidth="1"/>
    <col min="2324" max="2560" width="9" style="102"/>
    <col min="2561" max="2561" width="1.875" style="102" customWidth="1"/>
    <col min="2562" max="2562" width="2" style="102" customWidth="1"/>
    <col min="2563" max="2563" width="27.5" style="102" bestFit="1" customWidth="1"/>
    <col min="2564" max="2579" width="10.125" style="102" customWidth="1"/>
    <col min="2580" max="2816" width="9" style="102"/>
    <col min="2817" max="2817" width="1.875" style="102" customWidth="1"/>
    <col min="2818" max="2818" width="2" style="102" customWidth="1"/>
    <col min="2819" max="2819" width="27.5" style="102" bestFit="1" customWidth="1"/>
    <col min="2820" max="2835" width="10.125" style="102" customWidth="1"/>
    <col min="2836" max="3072" width="9" style="102"/>
    <col min="3073" max="3073" width="1.875" style="102" customWidth="1"/>
    <col min="3074" max="3074" width="2" style="102" customWidth="1"/>
    <col min="3075" max="3075" width="27.5" style="102" bestFit="1" customWidth="1"/>
    <col min="3076" max="3091" width="10.125" style="102" customWidth="1"/>
    <col min="3092" max="3328" width="9" style="102"/>
    <col min="3329" max="3329" width="1.875" style="102" customWidth="1"/>
    <col min="3330" max="3330" width="2" style="102" customWidth="1"/>
    <col min="3331" max="3331" width="27.5" style="102" bestFit="1" customWidth="1"/>
    <col min="3332" max="3347" width="10.125" style="102" customWidth="1"/>
    <col min="3348" max="3584" width="9" style="102"/>
    <col min="3585" max="3585" width="1.875" style="102" customWidth="1"/>
    <col min="3586" max="3586" width="2" style="102" customWidth="1"/>
    <col min="3587" max="3587" width="27.5" style="102" bestFit="1" customWidth="1"/>
    <col min="3588" max="3603" width="10.125" style="102" customWidth="1"/>
    <col min="3604" max="3840" width="9" style="102"/>
    <col min="3841" max="3841" width="1.875" style="102" customWidth="1"/>
    <col min="3842" max="3842" width="2" style="102" customWidth="1"/>
    <col min="3843" max="3843" width="27.5" style="102" bestFit="1" customWidth="1"/>
    <col min="3844" max="3859" width="10.125" style="102" customWidth="1"/>
    <col min="3860" max="4096" width="9" style="102"/>
    <col min="4097" max="4097" width="1.875" style="102" customWidth="1"/>
    <col min="4098" max="4098" width="2" style="102" customWidth="1"/>
    <col min="4099" max="4099" width="27.5" style="102" bestFit="1" customWidth="1"/>
    <col min="4100" max="4115" width="10.125" style="102" customWidth="1"/>
    <col min="4116" max="4352" width="9" style="102"/>
    <col min="4353" max="4353" width="1.875" style="102" customWidth="1"/>
    <col min="4354" max="4354" width="2" style="102" customWidth="1"/>
    <col min="4355" max="4355" width="27.5" style="102" bestFit="1" customWidth="1"/>
    <col min="4356" max="4371" width="10.125" style="102" customWidth="1"/>
    <col min="4372" max="4608" width="9" style="102"/>
    <col min="4609" max="4609" width="1.875" style="102" customWidth="1"/>
    <col min="4610" max="4610" width="2" style="102" customWidth="1"/>
    <col min="4611" max="4611" width="27.5" style="102" bestFit="1" customWidth="1"/>
    <col min="4612" max="4627" width="10.125" style="102" customWidth="1"/>
    <col min="4628" max="4864" width="9" style="102"/>
    <col min="4865" max="4865" width="1.875" style="102" customWidth="1"/>
    <col min="4866" max="4866" width="2" style="102" customWidth="1"/>
    <col min="4867" max="4867" width="27.5" style="102" bestFit="1" customWidth="1"/>
    <col min="4868" max="4883" width="10.125" style="102" customWidth="1"/>
    <col min="4884" max="5120" width="9" style="102"/>
    <col min="5121" max="5121" width="1.875" style="102" customWidth="1"/>
    <col min="5122" max="5122" width="2" style="102" customWidth="1"/>
    <col min="5123" max="5123" width="27.5" style="102" bestFit="1" customWidth="1"/>
    <col min="5124" max="5139" width="10.125" style="102" customWidth="1"/>
    <col min="5140" max="5376" width="9" style="102"/>
    <col min="5377" max="5377" width="1.875" style="102" customWidth="1"/>
    <col min="5378" max="5378" width="2" style="102" customWidth="1"/>
    <col min="5379" max="5379" width="27.5" style="102" bestFit="1" customWidth="1"/>
    <col min="5380" max="5395" width="10.125" style="102" customWidth="1"/>
    <col min="5396" max="5632" width="9" style="102"/>
    <col min="5633" max="5633" width="1.875" style="102" customWidth="1"/>
    <col min="5634" max="5634" width="2" style="102" customWidth="1"/>
    <col min="5635" max="5635" width="27.5" style="102" bestFit="1" customWidth="1"/>
    <col min="5636" max="5651" width="10.125" style="102" customWidth="1"/>
    <col min="5652" max="5888" width="9" style="102"/>
    <col min="5889" max="5889" width="1.875" style="102" customWidth="1"/>
    <col min="5890" max="5890" width="2" style="102" customWidth="1"/>
    <col min="5891" max="5891" width="27.5" style="102" bestFit="1" customWidth="1"/>
    <col min="5892" max="5907" width="10.125" style="102" customWidth="1"/>
    <col min="5908" max="6144" width="9" style="102"/>
    <col min="6145" max="6145" width="1.875" style="102" customWidth="1"/>
    <col min="6146" max="6146" width="2" style="102" customWidth="1"/>
    <col min="6147" max="6147" width="27.5" style="102" bestFit="1" customWidth="1"/>
    <col min="6148" max="6163" width="10.125" style="102" customWidth="1"/>
    <col min="6164" max="6400" width="9" style="102"/>
    <col min="6401" max="6401" width="1.875" style="102" customWidth="1"/>
    <col min="6402" max="6402" width="2" style="102" customWidth="1"/>
    <col min="6403" max="6403" width="27.5" style="102" bestFit="1" customWidth="1"/>
    <col min="6404" max="6419" width="10.125" style="102" customWidth="1"/>
    <col min="6420" max="6656" width="9" style="102"/>
    <col min="6657" max="6657" width="1.875" style="102" customWidth="1"/>
    <col min="6658" max="6658" width="2" style="102" customWidth="1"/>
    <col min="6659" max="6659" width="27.5" style="102" bestFit="1" customWidth="1"/>
    <col min="6660" max="6675" width="10.125" style="102" customWidth="1"/>
    <col min="6676" max="6912" width="9" style="102"/>
    <col min="6913" max="6913" width="1.875" style="102" customWidth="1"/>
    <col min="6914" max="6914" width="2" style="102" customWidth="1"/>
    <col min="6915" max="6915" width="27.5" style="102" bestFit="1" customWidth="1"/>
    <col min="6916" max="6931" width="10.125" style="102" customWidth="1"/>
    <col min="6932" max="7168" width="9" style="102"/>
    <col min="7169" max="7169" width="1.875" style="102" customWidth="1"/>
    <col min="7170" max="7170" width="2" style="102" customWidth="1"/>
    <col min="7171" max="7171" width="27.5" style="102" bestFit="1" customWidth="1"/>
    <col min="7172" max="7187" width="10.125" style="102" customWidth="1"/>
    <col min="7188" max="7424" width="9" style="102"/>
    <col min="7425" max="7425" width="1.875" style="102" customWidth="1"/>
    <col min="7426" max="7426" width="2" style="102" customWidth="1"/>
    <col min="7427" max="7427" width="27.5" style="102" bestFit="1" customWidth="1"/>
    <col min="7428" max="7443" width="10.125" style="102" customWidth="1"/>
    <col min="7444" max="7680" width="9" style="102"/>
    <col min="7681" max="7681" width="1.875" style="102" customWidth="1"/>
    <col min="7682" max="7682" width="2" style="102" customWidth="1"/>
    <col min="7683" max="7683" width="27.5" style="102" bestFit="1" customWidth="1"/>
    <col min="7684" max="7699" width="10.125" style="102" customWidth="1"/>
    <col min="7700" max="7936" width="9" style="102"/>
    <col min="7937" max="7937" width="1.875" style="102" customWidth="1"/>
    <col min="7938" max="7938" width="2" style="102" customWidth="1"/>
    <col min="7939" max="7939" width="27.5" style="102" bestFit="1" customWidth="1"/>
    <col min="7940" max="7955" width="10.125" style="102" customWidth="1"/>
    <col min="7956" max="8192" width="9" style="102"/>
    <col min="8193" max="8193" width="1.875" style="102" customWidth="1"/>
    <col min="8194" max="8194" width="2" style="102" customWidth="1"/>
    <col min="8195" max="8195" width="27.5" style="102" bestFit="1" customWidth="1"/>
    <col min="8196" max="8211" width="10.125" style="102" customWidth="1"/>
    <col min="8212" max="8448" width="9" style="102"/>
    <col min="8449" max="8449" width="1.875" style="102" customWidth="1"/>
    <col min="8450" max="8450" width="2" style="102" customWidth="1"/>
    <col min="8451" max="8451" width="27.5" style="102" bestFit="1" customWidth="1"/>
    <col min="8452" max="8467" width="10.125" style="102" customWidth="1"/>
    <col min="8468" max="8704" width="9" style="102"/>
    <col min="8705" max="8705" width="1.875" style="102" customWidth="1"/>
    <col min="8706" max="8706" width="2" style="102" customWidth="1"/>
    <col min="8707" max="8707" width="27.5" style="102" bestFit="1" customWidth="1"/>
    <col min="8708" max="8723" width="10.125" style="102" customWidth="1"/>
    <col min="8724" max="8960" width="9" style="102"/>
    <col min="8961" max="8961" width="1.875" style="102" customWidth="1"/>
    <col min="8962" max="8962" width="2" style="102" customWidth="1"/>
    <col min="8963" max="8963" width="27.5" style="102" bestFit="1" customWidth="1"/>
    <col min="8964" max="8979" width="10.125" style="102" customWidth="1"/>
    <col min="8980" max="9216" width="9" style="102"/>
    <col min="9217" max="9217" width="1.875" style="102" customWidth="1"/>
    <col min="9218" max="9218" width="2" style="102" customWidth="1"/>
    <col min="9219" max="9219" width="27.5" style="102" bestFit="1" customWidth="1"/>
    <col min="9220" max="9235" width="10.125" style="102" customWidth="1"/>
    <col min="9236" max="9472" width="9" style="102"/>
    <col min="9473" max="9473" width="1.875" style="102" customWidth="1"/>
    <col min="9474" max="9474" width="2" style="102" customWidth="1"/>
    <col min="9475" max="9475" width="27.5" style="102" bestFit="1" customWidth="1"/>
    <col min="9476" max="9491" width="10.125" style="102" customWidth="1"/>
    <col min="9492" max="9728" width="9" style="102"/>
    <col min="9729" max="9729" width="1.875" style="102" customWidth="1"/>
    <col min="9730" max="9730" width="2" style="102" customWidth="1"/>
    <col min="9731" max="9731" width="27.5" style="102" bestFit="1" customWidth="1"/>
    <col min="9732" max="9747" width="10.125" style="102" customWidth="1"/>
    <col min="9748" max="9984" width="9" style="102"/>
    <col min="9985" max="9985" width="1.875" style="102" customWidth="1"/>
    <col min="9986" max="9986" width="2" style="102" customWidth="1"/>
    <col min="9987" max="9987" width="27.5" style="102" bestFit="1" customWidth="1"/>
    <col min="9988" max="10003" width="10.125" style="102" customWidth="1"/>
    <col min="10004" max="10240" width="9" style="102"/>
    <col min="10241" max="10241" width="1.875" style="102" customWidth="1"/>
    <col min="10242" max="10242" width="2" style="102" customWidth="1"/>
    <col min="10243" max="10243" width="27.5" style="102" bestFit="1" customWidth="1"/>
    <col min="10244" max="10259" width="10.125" style="102" customWidth="1"/>
    <col min="10260" max="10496" width="9" style="102"/>
    <col min="10497" max="10497" width="1.875" style="102" customWidth="1"/>
    <col min="10498" max="10498" width="2" style="102" customWidth="1"/>
    <col min="10499" max="10499" width="27.5" style="102" bestFit="1" customWidth="1"/>
    <col min="10500" max="10515" width="10.125" style="102" customWidth="1"/>
    <col min="10516" max="10752" width="9" style="102"/>
    <col min="10753" max="10753" width="1.875" style="102" customWidth="1"/>
    <col min="10754" max="10754" width="2" style="102" customWidth="1"/>
    <col min="10755" max="10755" width="27.5" style="102" bestFit="1" customWidth="1"/>
    <col min="10756" max="10771" width="10.125" style="102" customWidth="1"/>
    <col min="10772" max="11008" width="9" style="102"/>
    <col min="11009" max="11009" width="1.875" style="102" customWidth="1"/>
    <col min="11010" max="11010" width="2" style="102" customWidth="1"/>
    <col min="11011" max="11011" width="27.5" style="102" bestFit="1" customWidth="1"/>
    <col min="11012" max="11027" width="10.125" style="102" customWidth="1"/>
    <col min="11028" max="11264" width="9" style="102"/>
    <col min="11265" max="11265" width="1.875" style="102" customWidth="1"/>
    <col min="11266" max="11266" width="2" style="102" customWidth="1"/>
    <col min="11267" max="11267" width="27.5" style="102" bestFit="1" customWidth="1"/>
    <col min="11268" max="11283" width="10.125" style="102" customWidth="1"/>
    <col min="11284" max="11520" width="9" style="102"/>
    <col min="11521" max="11521" width="1.875" style="102" customWidth="1"/>
    <col min="11522" max="11522" width="2" style="102" customWidth="1"/>
    <col min="11523" max="11523" width="27.5" style="102" bestFit="1" customWidth="1"/>
    <col min="11524" max="11539" width="10.125" style="102" customWidth="1"/>
    <col min="11540" max="11776" width="9" style="102"/>
    <col min="11777" max="11777" width="1.875" style="102" customWidth="1"/>
    <col min="11778" max="11778" width="2" style="102" customWidth="1"/>
    <col min="11779" max="11779" width="27.5" style="102" bestFit="1" customWidth="1"/>
    <col min="11780" max="11795" width="10.125" style="102" customWidth="1"/>
    <col min="11796" max="12032" width="9" style="102"/>
    <col min="12033" max="12033" width="1.875" style="102" customWidth="1"/>
    <col min="12034" max="12034" width="2" style="102" customWidth="1"/>
    <col min="12035" max="12035" width="27.5" style="102" bestFit="1" customWidth="1"/>
    <col min="12036" max="12051" width="10.125" style="102" customWidth="1"/>
    <col min="12052" max="12288" width="9" style="102"/>
    <col min="12289" max="12289" width="1.875" style="102" customWidth="1"/>
    <col min="12290" max="12290" width="2" style="102" customWidth="1"/>
    <col min="12291" max="12291" width="27.5" style="102" bestFit="1" customWidth="1"/>
    <col min="12292" max="12307" width="10.125" style="102" customWidth="1"/>
    <col min="12308" max="12544" width="9" style="102"/>
    <col min="12545" max="12545" width="1.875" style="102" customWidth="1"/>
    <col min="12546" max="12546" width="2" style="102" customWidth="1"/>
    <col min="12547" max="12547" width="27.5" style="102" bestFit="1" customWidth="1"/>
    <col min="12548" max="12563" width="10.125" style="102" customWidth="1"/>
    <col min="12564" max="12800" width="9" style="102"/>
    <col min="12801" max="12801" width="1.875" style="102" customWidth="1"/>
    <col min="12802" max="12802" width="2" style="102" customWidth="1"/>
    <col min="12803" max="12803" width="27.5" style="102" bestFit="1" customWidth="1"/>
    <col min="12804" max="12819" width="10.125" style="102" customWidth="1"/>
    <col min="12820" max="13056" width="9" style="102"/>
    <col min="13057" max="13057" width="1.875" style="102" customWidth="1"/>
    <col min="13058" max="13058" width="2" style="102" customWidth="1"/>
    <col min="13059" max="13059" width="27.5" style="102" bestFit="1" customWidth="1"/>
    <col min="13060" max="13075" width="10.125" style="102" customWidth="1"/>
    <col min="13076" max="13312" width="9" style="102"/>
    <col min="13313" max="13313" width="1.875" style="102" customWidth="1"/>
    <col min="13314" max="13314" width="2" style="102" customWidth="1"/>
    <col min="13315" max="13315" width="27.5" style="102" bestFit="1" customWidth="1"/>
    <col min="13316" max="13331" width="10.125" style="102" customWidth="1"/>
    <col min="13332" max="13568" width="9" style="102"/>
    <col min="13569" max="13569" width="1.875" style="102" customWidth="1"/>
    <col min="13570" max="13570" width="2" style="102" customWidth="1"/>
    <col min="13571" max="13571" width="27.5" style="102" bestFit="1" customWidth="1"/>
    <col min="13572" max="13587" width="10.125" style="102" customWidth="1"/>
    <col min="13588" max="13824" width="9" style="102"/>
    <col min="13825" max="13825" width="1.875" style="102" customWidth="1"/>
    <col min="13826" max="13826" width="2" style="102" customWidth="1"/>
    <col min="13827" max="13827" width="27.5" style="102" bestFit="1" customWidth="1"/>
    <col min="13828" max="13843" width="10.125" style="102" customWidth="1"/>
    <col min="13844" max="14080" width="9" style="102"/>
    <col min="14081" max="14081" width="1.875" style="102" customWidth="1"/>
    <col min="14082" max="14082" width="2" style="102" customWidth="1"/>
    <col min="14083" max="14083" width="27.5" style="102" bestFit="1" customWidth="1"/>
    <col min="14084" max="14099" width="10.125" style="102" customWidth="1"/>
    <col min="14100" max="14336" width="9" style="102"/>
    <col min="14337" max="14337" width="1.875" style="102" customWidth="1"/>
    <col min="14338" max="14338" width="2" style="102" customWidth="1"/>
    <col min="14339" max="14339" width="27.5" style="102" bestFit="1" customWidth="1"/>
    <col min="14340" max="14355" width="10.125" style="102" customWidth="1"/>
    <col min="14356" max="14592" width="9" style="102"/>
    <col min="14593" max="14593" width="1.875" style="102" customWidth="1"/>
    <col min="14594" max="14594" width="2" style="102" customWidth="1"/>
    <col min="14595" max="14595" width="27.5" style="102" bestFit="1" customWidth="1"/>
    <col min="14596" max="14611" width="10.125" style="102" customWidth="1"/>
    <col min="14612" max="14848" width="9" style="102"/>
    <col min="14849" max="14849" width="1.875" style="102" customWidth="1"/>
    <col min="14850" max="14850" width="2" style="102" customWidth="1"/>
    <col min="14851" max="14851" width="27.5" style="102" bestFit="1" customWidth="1"/>
    <col min="14852" max="14867" width="10.125" style="102" customWidth="1"/>
    <col min="14868" max="15104" width="9" style="102"/>
    <col min="15105" max="15105" width="1.875" style="102" customWidth="1"/>
    <col min="15106" max="15106" width="2" style="102" customWidth="1"/>
    <col min="15107" max="15107" width="27.5" style="102" bestFit="1" customWidth="1"/>
    <col min="15108" max="15123" width="10.125" style="102" customWidth="1"/>
    <col min="15124" max="15360" width="9" style="102"/>
    <col min="15361" max="15361" width="1.875" style="102" customWidth="1"/>
    <col min="15362" max="15362" width="2" style="102" customWidth="1"/>
    <col min="15363" max="15363" width="27.5" style="102" bestFit="1" customWidth="1"/>
    <col min="15364" max="15379" width="10.125" style="102" customWidth="1"/>
    <col min="15380" max="15616" width="9" style="102"/>
    <col min="15617" max="15617" width="1.875" style="102" customWidth="1"/>
    <col min="15618" max="15618" width="2" style="102" customWidth="1"/>
    <col min="15619" max="15619" width="27.5" style="102" bestFit="1" customWidth="1"/>
    <col min="15620" max="15635" width="10.125" style="102" customWidth="1"/>
    <col min="15636" max="15872" width="9" style="102"/>
    <col min="15873" max="15873" width="1.875" style="102" customWidth="1"/>
    <col min="15874" max="15874" width="2" style="102" customWidth="1"/>
    <col min="15875" max="15875" width="27.5" style="102" bestFit="1" customWidth="1"/>
    <col min="15876" max="15891" width="10.125" style="102" customWidth="1"/>
    <col min="15892" max="16128" width="9" style="102"/>
    <col min="16129" max="16129" width="1.875" style="102" customWidth="1"/>
    <col min="16130" max="16130" width="2" style="102" customWidth="1"/>
    <col min="16131" max="16131" width="27.5" style="102" bestFit="1" customWidth="1"/>
    <col min="16132" max="16147" width="10.125" style="102" customWidth="1"/>
    <col min="16148" max="16384" width="9" style="102"/>
  </cols>
  <sheetData>
    <row r="1" spans="1:19" ht="13.5">
      <c r="S1" s="2" t="s">
        <v>79</v>
      </c>
    </row>
    <row r="2" spans="1:19" ht="13.5">
      <c r="A2" s="3" t="s">
        <v>0</v>
      </c>
    </row>
    <row r="4" spans="1:19" ht="12.75" thickBot="1">
      <c r="A4" s="1" t="s">
        <v>1</v>
      </c>
      <c r="D4" s="4"/>
      <c r="E4" s="4" t="s">
        <v>2</v>
      </c>
      <c r="F4" s="4" t="s">
        <v>3</v>
      </c>
      <c r="G4" s="4" t="s">
        <v>4</v>
      </c>
      <c r="H4" s="4" t="s">
        <v>5</v>
      </c>
      <c r="I4" s="4" t="s">
        <v>6</v>
      </c>
      <c r="J4" s="4" t="s">
        <v>7</v>
      </c>
      <c r="K4" s="4" t="s">
        <v>8</v>
      </c>
      <c r="L4" s="4" t="s">
        <v>9</v>
      </c>
      <c r="M4" s="4" t="s">
        <v>10</v>
      </c>
      <c r="N4" s="4" t="s">
        <v>11</v>
      </c>
      <c r="O4" s="4" t="s">
        <v>12</v>
      </c>
      <c r="P4" s="4" t="s">
        <v>13</v>
      </c>
      <c r="Q4" s="4" t="s">
        <v>14</v>
      </c>
      <c r="S4" s="4" t="s">
        <v>15</v>
      </c>
    </row>
    <row r="5" spans="1:19">
      <c r="A5" s="5"/>
      <c r="B5" s="6"/>
      <c r="C5" s="7" t="s">
        <v>16</v>
      </c>
      <c r="D5" s="8" t="s">
        <v>17</v>
      </c>
      <c r="E5" s="9" t="s">
        <v>18</v>
      </c>
      <c r="F5" s="9" t="s">
        <v>19</v>
      </c>
      <c r="G5" s="9" t="s">
        <v>20</v>
      </c>
      <c r="H5" s="9" t="s">
        <v>21</v>
      </c>
      <c r="I5" s="9" t="s">
        <v>22</v>
      </c>
      <c r="J5" s="9" t="s">
        <v>23</v>
      </c>
      <c r="K5" s="9" t="s">
        <v>24</v>
      </c>
      <c r="L5" s="9" t="s">
        <v>25</v>
      </c>
      <c r="M5" s="9" t="s">
        <v>26</v>
      </c>
      <c r="N5" s="9" t="s">
        <v>27</v>
      </c>
      <c r="O5" s="9" t="s">
        <v>28</v>
      </c>
      <c r="P5" s="9" t="s">
        <v>29</v>
      </c>
      <c r="Q5" s="9" t="s">
        <v>75</v>
      </c>
      <c r="R5" s="10" t="s">
        <v>76</v>
      </c>
      <c r="S5" s="11" t="s">
        <v>30</v>
      </c>
    </row>
    <row r="6" spans="1:19" ht="12.75" thickBot="1">
      <c r="A6" s="411"/>
      <c r="B6" s="15" t="s">
        <v>235</v>
      </c>
      <c r="C6" s="12"/>
      <c r="D6" s="13"/>
      <c r="E6" s="14"/>
      <c r="F6" s="14"/>
      <c r="G6" s="14"/>
      <c r="H6" s="14"/>
      <c r="I6" s="14"/>
      <c r="J6" s="14"/>
      <c r="K6" s="14"/>
      <c r="L6" s="14"/>
      <c r="M6" s="14"/>
      <c r="N6" s="14"/>
      <c r="O6" s="14"/>
      <c r="P6" s="14"/>
      <c r="Q6" s="15"/>
      <c r="R6" s="16"/>
      <c r="S6" s="12"/>
    </row>
    <row r="7" spans="1:19" ht="12.75" thickTop="1">
      <c r="A7" s="17"/>
      <c r="B7" s="18" t="s">
        <v>31</v>
      </c>
      <c r="C7" s="19"/>
      <c r="D7" s="20"/>
      <c r="E7" s="21"/>
      <c r="F7" s="21"/>
      <c r="G7" s="21"/>
      <c r="H7" s="21"/>
      <c r="I7" s="21"/>
      <c r="J7" s="21"/>
      <c r="K7" s="21"/>
      <c r="L7" s="21"/>
      <c r="M7" s="21"/>
      <c r="N7" s="21"/>
      <c r="O7" s="21"/>
      <c r="P7" s="21"/>
      <c r="Q7" s="22"/>
      <c r="R7" s="23"/>
      <c r="S7" s="19"/>
    </row>
    <row r="8" spans="1:19">
      <c r="A8" s="24"/>
      <c r="B8" s="25"/>
      <c r="C8" s="26" t="s">
        <v>32</v>
      </c>
      <c r="D8" s="27"/>
      <c r="E8" s="28"/>
      <c r="F8" s="28"/>
      <c r="G8" s="28"/>
      <c r="H8" s="28"/>
      <c r="I8" s="28"/>
      <c r="J8" s="28"/>
      <c r="K8" s="28"/>
      <c r="L8" s="28"/>
      <c r="M8" s="28"/>
      <c r="N8" s="28"/>
      <c r="O8" s="28"/>
      <c r="P8" s="28"/>
      <c r="Q8" s="29"/>
      <c r="R8" s="26"/>
      <c r="S8" s="30"/>
    </row>
    <row r="9" spans="1:19">
      <c r="A9" s="24"/>
      <c r="B9" s="25"/>
      <c r="C9" s="31" t="s">
        <v>33</v>
      </c>
      <c r="D9" s="32"/>
      <c r="E9" s="33"/>
      <c r="F9" s="33"/>
      <c r="G9" s="33"/>
      <c r="H9" s="33"/>
      <c r="I9" s="33"/>
      <c r="J9" s="33"/>
      <c r="K9" s="33"/>
      <c r="L9" s="33"/>
      <c r="M9" s="33"/>
      <c r="N9" s="33"/>
      <c r="O9" s="33"/>
      <c r="P9" s="33"/>
      <c r="Q9" s="34"/>
      <c r="R9" s="35"/>
      <c r="S9" s="36"/>
    </row>
    <row r="10" spans="1:19">
      <c r="A10" s="24"/>
      <c r="B10" s="25"/>
      <c r="C10" s="31" t="s">
        <v>34</v>
      </c>
      <c r="D10" s="32"/>
      <c r="E10" s="33"/>
      <c r="F10" s="33"/>
      <c r="G10" s="33"/>
      <c r="H10" s="33"/>
      <c r="I10" s="33"/>
      <c r="J10" s="33"/>
      <c r="K10" s="33"/>
      <c r="L10" s="33"/>
      <c r="M10" s="33"/>
      <c r="N10" s="33"/>
      <c r="O10" s="33"/>
      <c r="P10" s="33"/>
      <c r="Q10" s="34"/>
      <c r="R10" s="35"/>
      <c r="S10" s="36"/>
    </row>
    <row r="11" spans="1:19">
      <c r="A11" s="24"/>
      <c r="B11" s="25"/>
      <c r="C11" s="35" t="s">
        <v>35</v>
      </c>
      <c r="D11" s="32"/>
      <c r="E11" s="33"/>
      <c r="F11" s="33"/>
      <c r="G11" s="33"/>
      <c r="H11" s="33"/>
      <c r="I11" s="33"/>
      <c r="J11" s="33"/>
      <c r="K11" s="33"/>
      <c r="L11" s="33"/>
      <c r="M11" s="33"/>
      <c r="N11" s="33"/>
      <c r="O11" s="33"/>
      <c r="P11" s="33"/>
      <c r="Q11" s="34"/>
      <c r="R11" s="35"/>
      <c r="S11" s="36"/>
    </row>
    <row r="12" spans="1:19">
      <c r="A12" s="24"/>
      <c r="B12" s="25"/>
      <c r="C12" s="35" t="s">
        <v>36</v>
      </c>
      <c r="D12" s="32"/>
      <c r="E12" s="33"/>
      <c r="F12" s="33"/>
      <c r="G12" s="33"/>
      <c r="H12" s="33"/>
      <c r="I12" s="33"/>
      <c r="J12" s="33"/>
      <c r="K12" s="33"/>
      <c r="L12" s="33"/>
      <c r="M12" s="33"/>
      <c r="N12" s="33"/>
      <c r="O12" s="33"/>
      <c r="P12" s="33"/>
      <c r="Q12" s="34"/>
      <c r="R12" s="35"/>
      <c r="S12" s="36"/>
    </row>
    <row r="13" spans="1:19">
      <c r="A13" s="37"/>
      <c r="B13" s="25"/>
      <c r="C13" s="38" t="s">
        <v>37</v>
      </c>
      <c r="D13" s="39"/>
      <c r="E13" s="40"/>
      <c r="F13" s="40"/>
      <c r="G13" s="40"/>
      <c r="H13" s="40"/>
      <c r="I13" s="40"/>
      <c r="J13" s="40"/>
      <c r="K13" s="40"/>
      <c r="L13" s="40"/>
      <c r="M13" s="40"/>
      <c r="N13" s="40"/>
      <c r="O13" s="40"/>
      <c r="P13" s="40"/>
      <c r="Q13" s="41"/>
      <c r="R13" s="38"/>
      <c r="S13" s="42"/>
    </row>
    <row r="14" spans="1:19">
      <c r="A14" s="24"/>
      <c r="B14" s="43" t="s">
        <v>38</v>
      </c>
      <c r="C14" s="44"/>
      <c r="D14" s="45"/>
      <c r="E14" s="46"/>
      <c r="F14" s="46"/>
      <c r="G14" s="46"/>
      <c r="H14" s="46"/>
      <c r="I14" s="46"/>
      <c r="J14" s="46"/>
      <c r="K14" s="46"/>
      <c r="L14" s="46"/>
      <c r="M14" s="46"/>
      <c r="N14" s="46"/>
      <c r="O14" s="46"/>
      <c r="P14" s="46"/>
      <c r="Q14" s="47"/>
      <c r="R14" s="48"/>
      <c r="S14" s="44"/>
    </row>
    <row r="15" spans="1:19">
      <c r="A15" s="24"/>
      <c r="B15" s="25"/>
      <c r="C15" s="26" t="s">
        <v>39</v>
      </c>
      <c r="D15" s="27"/>
      <c r="E15" s="28"/>
      <c r="F15" s="28"/>
      <c r="G15" s="28"/>
      <c r="H15" s="28"/>
      <c r="I15" s="28"/>
      <c r="J15" s="28"/>
      <c r="K15" s="28"/>
      <c r="L15" s="28"/>
      <c r="M15" s="28"/>
      <c r="N15" s="28"/>
      <c r="O15" s="28"/>
      <c r="P15" s="28"/>
      <c r="Q15" s="29"/>
      <c r="R15" s="26"/>
      <c r="S15" s="30"/>
    </row>
    <row r="16" spans="1:19">
      <c r="A16" s="24"/>
      <c r="B16" s="25"/>
      <c r="C16" s="38" t="s">
        <v>40</v>
      </c>
      <c r="D16" s="39"/>
      <c r="E16" s="40"/>
      <c r="F16" s="40"/>
      <c r="G16" s="40"/>
      <c r="H16" s="40"/>
      <c r="I16" s="40"/>
      <c r="J16" s="40"/>
      <c r="K16" s="40"/>
      <c r="L16" s="40"/>
      <c r="M16" s="40"/>
      <c r="N16" s="40"/>
      <c r="O16" s="40"/>
      <c r="P16" s="40"/>
      <c r="Q16" s="41"/>
      <c r="R16" s="38"/>
      <c r="S16" s="42"/>
    </row>
    <row r="17" spans="1:19">
      <c r="A17" s="24"/>
      <c r="B17" s="25"/>
      <c r="C17" s="38" t="s">
        <v>41</v>
      </c>
      <c r="D17" s="39"/>
      <c r="E17" s="40"/>
      <c r="F17" s="40"/>
      <c r="G17" s="40"/>
      <c r="H17" s="40"/>
      <c r="I17" s="40"/>
      <c r="J17" s="40"/>
      <c r="K17" s="40"/>
      <c r="L17" s="40"/>
      <c r="M17" s="40"/>
      <c r="N17" s="40"/>
      <c r="O17" s="40"/>
      <c r="P17" s="40"/>
      <c r="Q17" s="41"/>
      <c r="R17" s="38"/>
      <c r="S17" s="42"/>
    </row>
    <row r="18" spans="1:19">
      <c r="A18" s="37"/>
      <c r="B18" s="25"/>
      <c r="C18" s="38" t="s">
        <v>42</v>
      </c>
      <c r="D18" s="39"/>
      <c r="E18" s="40"/>
      <c r="F18" s="40"/>
      <c r="G18" s="40"/>
      <c r="H18" s="40"/>
      <c r="I18" s="40"/>
      <c r="J18" s="40"/>
      <c r="K18" s="40"/>
      <c r="L18" s="40"/>
      <c r="M18" s="40"/>
      <c r="N18" s="40"/>
      <c r="O18" s="40"/>
      <c r="P18" s="40"/>
      <c r="Q18" s="41"/>
      <c r="R18" s="38"/>
      <c r="S18" s="42"/>
    </row>
    <row r="19" spans="1:19">
      <c r="A19" s="49"/>
      <c r="B19" s="46" t="s">
        <v>43</v>
      </c>
      <c r="C19" s="48"/>
      <c r="D19" s="45"/>
      <c r="E19" s="50"/>
      <c r="F19" s="50"/>
      <c r="G19" s="50"/>
      <c r="H19" s="50"/>
      <c r="I19" s="50"/>
      <c r="J19" s="50"/>
      <c r="K19" s="50"/>
      <c r="L19" s="50"/>
      <c r="M19" s="50"/>
      <c r="N19" s="50"/>
      <c r="O19" s="50"/>
      <c r="P19" s="50"/>
      <c r="Q19" s="51"/>
      <c r="R19" s="48"/>
      <c r="S19" s="44"/>
    </row>
    <row r="20" spans="1:19">
      <c r="A20" s="49"/>
      <c r="B20" s="47" t="s">
        <v>44</v>
      </c>
      <c r="C20" s="44"/>
      <c r="D20" s="45"/>
      <c r="E20" s="46"/>
      <c r="F20" s="46"/>
      <c r="G20" s="46"/>
      <c r="H20" s="46"/>
      <c r="I20" s="46"/>
      <c r="J20" s="46"/>
      <c r="K20" s="46"/>
      <c r="L20" s="46"/>
      <c r="M20" s="46"/>
      <c r="N20" s="46"/>
      <c r="O20" s="46"/>
      <c r="P20" s="46"/>
      <c r="Q20" s="47"/>
      <c r="R20" s="48"/>
      <c r="S20" s="44"/>
    </row>
    <row r="21" spans="1:19" ht="12.75" thickBot="1">
      <c r="A21" s="52"/>
      <c r="B21" s="53" t="s">
        <v>45</v>
      </c>
      <c r="C21" s="54"/>
      <c r="D21" s="55"/>
      <c r="E21" s="56"/>
      <c r="F21" s="56"/>
      <c r="G21" s="56"/>
      <c r="H21" s="56"/>
      <c r="I21" s="56"/>
      <c r="J21" s="56"/>
      <c r="K21" s="56"/>
      <c r="L21" s="56"/>
      <c r="M21" s="56"/>
      <c r="N21" s="56"/>
      <c r="O21" s="56"/>
      <c r="P21" s="56"/>
      <c r="Q21" s="57"/>
      <c r="R21" s="54"/>
      <c r="S21" s="58"/>
    </row>
    <row r="22" spans="1:19">
      <c r="A22" s="59"/>
      <c r="B22" s="60"/>
      <c r="C22" s="60"/>
      <c r="D22" s="60"/>
      <c r="E22" s="60"/>
      <c r="F22" s="60"/>
      <c r="G22" s="60"/>
      <c r="H22" s="60"/>
      <c r="I22" s="60"/>
      <c r="J22" s="60"/>
      <c r="K22" s="60"/>
      <c r="L22" s="60"/>
      <c r="M22" s="60"/>
      <c r="N22" s="60"/>
      <c r="O22" s="60"/>
      <c r="P22" s="60"/>
      <c r="Q22" s="60"/>
      <c r="R22" s="60"/>
      <c r="S22" s="60"/>
    </row>
    <row r="23" spans="1:19">
      <c r="A23" s="59"/>
      <c r="B23" s="60"/>
      <c r="C23" s="60"/>
      <c r="D23" s="60"/>
      <c r="E23" s="60"/>
      <c r="F23" s="60"/>
      <c r="G23" s="60"/>
      <c r="H23" s="60"/>
      <c r="I23" s="60"/>
      <c r="J23" s="60"/>
      <c r="K23" s="60"/>
      <c r="L23" s="60"/>
      <c r="M23" s="60"/>
      <c r="N23" s="60"/>
      <c r="O23" s="60"/>
      <c r="P23" s="60"/>
      <c r="Q23" s="60"/>
      <c r="R23" s="60"/>
      <c r="S23" s="60"/>
    </row>
    <row r="24" spans="1:19" ht="12.75" thickBot="1">
      <c r="A24" s="61" t="s">
        <v>46</v>
      </c>
      <c r="B24" s="60"/>
      <c r="C24" s="60"/>
      <c r="D24" s="4"/>
      <c r="E24" s="4" t="s">
        <v>2</v>
      </c>
      <c r="F24" s="4" t="s">
        <v>3</v>
      </c>
      <c r="G24" s="4" t="s">
        <v>4</v>
      </c>
      <c r="H24" s="4" t="s">
        <v>5</v>
      </c>
      <c r="I24" s="4" t="s">
        <v>6</v>
      </c>
      <c r="J24" s="4" t="s">
        <v>7</v>
      </c>
      <c r="K24" s="4" t="s">
        <v>8</v>
      </c>
      <c r="L24" s="4" t="s">
        <v>9</v>
      </c>
      <c r="M24" s="4" t="s">
        <v>10</v>
      </c>
      <c r="N24" s="4" t="s">
        <v>11</v>
      </c>
      <c r="O24" s="4" t="s">
        <v>12</v>
      </c>
      <c r="P24" s="4" t="s">
        <v>13</v>
      </c>
      <c r="Q24" s="4" t="s">
        <v>14</v>
      </c>
      <c r="S24" s="4" t="s">
        <v>15</v>
      </c>
    </row>
    <row r="25" spans="1:19">
      <c r="A25" s="62"/>
      <c r="B25" s="63"/>
      <c r="C25" s="64" t="s">
        <v>16</v>
      </c>
      <c r="D25" s="8" t="s">
        <v>17</v>
      </c>
      <c r="E25" s="9" t="s">
        <v>18</v>
      </c>
      <c r="F25" s="9" t="s">
        <v>19</v>
      </c>
      <c r="G25" s="9" t="s">
        <v>20</v>
      </c>
      <c r="H25" s="9" t="s">
        <v>21</v>
      </c>
      <c r="I25" s="9" t="s">
        <v>22</v>
      </c>
      <c r="J25" s="9" t="s">
        <v>23</v>
      </c>
      <c r="K25" s="9" t="s">
        <v>24</v>
      </c>
      <c r="L25" s="9" t="s">
        <v>25</v>
      </c>
      <c r="M25" s="9" t="s">
        <v>26</v>
      </c>
      <c r="N25" s="9" t="s">
        <v>27</v>
      </c>
      <c r="O25" s="9" t="s">
        <v>28</v>
      </c>
      <c r="P25" s="9" t="s">
        <v>29</v>
      </c>
      <c r="Q25" s="9" t="s">
        <v>75</v>
      </c>
      <c r="R25" s="10" t="s">
        <v>76</v>
      </c>
      <c r="S25" s="11" t="s">
        <v>30</v>
      </c>
    </row>
    <row r="26" spans="1:19" ht="12.75" thickBot="1">
      <c r="A26" s="65"/>
      <c r="B26" s="66" t="s">
        <v>47</v>
      </c>
      <c r="C26" s="67"/>
      <c r="D26" s="13"/>
      <c r="E26" s="14"/>
      <c r="F26" s="14"/>
      <c r="G26" s="14"/>
      <c r="H26" s="14"/>
      <c r="I26" s="14"/>
      <c r="J26" s="14"/>
      <c r="K26" s="14"/>
      <c r="L26" s="14"/>
      <c r="M26" s="14"/>
      <c r="N26" s="14"/>
      <c r="O26" s="14"/>
      <c r="P26" s="14"/>
      <c r="Q26" s="15"/>
      <c r="R26" s="16"/>
      <c r="S26" s="12"/>
    </row>
    <row r="27" spans="1:19" ht="12.75" thickTop="1">
      <c r="A27" s="68"/>
      <c r="B27" s="69" t="s">
        <v>48</v>
      </c>
      <c r="C27" s="70"/>
      <c r="D27" s="71"/>
      <c r="E27" s="71"/>
      <c r="F27" s="71"/>
      <c r="G27" s="71"/>
      <c r="H27" s="71"/>
      <c r="I27" s="71"/>
      <c r="J27" s="71"/>
      <c r="K27" s="71"/>
      <c r="L27" s="71"/>
      <c r="M27" s="71"/>
      <c r="N27" s="71"/>
      <c r="O27" s="71"/>
      <c r="P27" s="71"/>
      <c r="Q27" s="69"/>
      <c r="R27" s="72"/>
      <c r="S27" s="70"/>
    </row>
    <row r="28" spans="1:19">
      <c r="A28" s="68"/>
      <c r="B28" s="69"/>
      <c r="C28" s="73" t="s">
        <v>49</v>
      </c>
      <c r="D28" s="74"/>
      <c r="E28" s="75"/>
      <c r="F28" s="75"/>
      <c r="G28" s="75"/>
      <c r="H28" s="75"/>
      <c r="I28" s="75"/>
      <c r="J28" s="75"/>
      <c r="K28" s="75"/>
      <c r="L28" s="75"/>
      <c r="M28" s="75"/>
      <c r="N28" s="75"/>
      <c r="O28" s="75"/>
      <c r="P28" s="75"/>
      <c r="Q28" s="76"/>
      <c r="R28" s="73"/>
      <c r="S28" s="77"/>
    </row>
    <row r="29" spans="1:19">
      <c r="A29" s="68"/>
      <c r="B29" s="69"/>
      <c r="C29" s="78" t="s">
        <v>50</v>
      </c>
      <c r="D29" s="79"/>
      <c r="E29" s="80"/>
      <c r="F29" s="80"/>
      <c r="G29" s="80"/>
      <c r="H29" s="80"/>
      <c r="I29" s="80"/>
      <c r="J29" s="80"/>
      <c r="K29" s="80"/>
      <c r="L29" s="80"/>
      <c r="M29" s="80"/>
      <c r="N29" s="80"/>
      <c r="O29" s="80"/>
      <c r="P29" s="80"/>
      <c r="Q29" s="81"/>
      <c r="R29" s="78"/>
      <c r="S29" s="82"/>
    </row>
    <row r="30" spans="1:19">
      <c r="A30" s="68"/>
      <c r="B30" s="69"/>
      <c r="C30" s="78" t="s">
        <v>51</v>
      </c>
      <c r="D30" s="79"/>
      <c r="E30" s="80"/>
      <c r="F30" s="80"/>
      <c r="G30" s="80"/>
      <c r="H30" s="80"/>
      <c r="I30" s="80"/>
      <c r="J30" s="80"/>
      <c r="K30" s="80"/>
      <c r="L30" s="80"/>
      <c r="M30" s="80"/>
      <c r="N30" s="80"/>
      <c r="O30" s="80"/>
      <c r="P30" s="80"/>
      <c r="Q30" s="81"/>
      <c r="R30" s="78"/>
      <c r="S30" s="82"/>
    </row>
    <row r="31" spans="1:19">
      <c r="A31" s="83"/>
      <c r="B31" s="84"/>
      <c r="C31" s="85" t="s">
        <v>42</v>
      </c>
      <c r="D31" s="86"/>
      <c r="E31" s="87"/>
      <c r="F31" s="87"/>
      <c r="G31" s="87"/>
      <c r="H31" s="87"/>
      <c r="I31" s="87"/>
      <c r="J31" s="87"/>
      <c r="K31" s="87"/>
      <c r="L31" s="87"/>
      <c r="M31" s="87"/>
      <c r="N31" s="87"/>
      <c r="O31" s="87"/>
      <c r="P31" s="87"/>
      <c r="Q31" s="88"/>
      <c r="R31" s="85"/>
      <c r="S31" s="89"/>
    </row>
    <row r="32" spans="1:19">
      <c r="A32" s="68"/>
      <c r="B32" s="69" t="s">
        <v>52</v>
      </c>
      <c r="C32" s="70"/>
      <c r="D32" s="71"/>
      <c r="E32" s="71"/>
      <c r="F32" s="71"/>
      <c r="G32" s="71"/>
      <c r="H32" s="71"/>
      <c r="I32" s="71"/>
      <c r="J32" s="71"/>
      <c r="K32" s="71"/>
      <c r="L32" s="71"/>
      <c r="M32" s="71"/>
      <c r="N32" s="71"/>
      <c r="O32" s="71"/>
      <c r="P32" s="71"/>
      <c r="Q32" s="69"/>
      <c r="R32" s="72"/>
      <c r="S32" s="70"/>
    </row>
    <row r="33" spans="1:19">
      <c r="A33" s="68"/>
      <c r="B33" s="69"/>
      <c r="C33" s="73" t="s">
        <v>53</v>
      </c>
      <c r="D33" s="74"/>
      <c r="E33" s="75"/>
      <c r="F33" s="75"/>
      <c r="G33" s="75"/>
      <c r="H33" s="75"/>
      <c r="I33" s="75"/>
      <c r="J33" s="75"/>
      <c r="K33" s="75"/>
      <c r="L33" s="75"/>
      <c r="M33" s="75"/>
      <c r="N33" s="75"/>
      <c r="O33" s="75"/>
      <c r="P33" s="75"/>
      <c r="Q33" s="76"/>
      <c r="R33" s="73"/>
      <c r="S33" s="77"/>
    </row>
    <row r="34" spans="1:19">
      <c r="A34" s="68"/>
      <c r="B34" s="69"/>
      <c r="C34" s="78" t="s">
        <v>54</v>
      </c>
      <c r="D34" s="79"/>
      <c r="E34" s="80"/>
      <c r="F34" s="80"/>
      <c r="G34" s="80"/>
      <c r="H34" s="80"/>
      <c r="I34" s="80"/>
      <c r="J34" s="80"/>
      <c r="K34" s="80"/>
      <c r="L34" s="80"/>
      <c r="M34" s="80"/>
      <c r="N34" s="80"/>
      <c r="O34" s="80"/>
      <c r="P34" s="80"/>
      <c r="Q34" s="81"/>
      <c r="R34" s="78"/>
      <c r="S34" s="82"/>
    </row>
    <row r="35" spans="1:19">
      <c r="A35" s="68"/>
      <c r="B35" s="69"/>
      <c r="C35" s="78" t="s">
        <v>55</v>
      </c>
      <c r="D35" s="79"/>
      <c r="E35" s="80"/>
      <c r="F35" s="80"/>
      <c r="G35" s="80"/>
      <c r="H35" s="80"/>
      <c r="I35" s="80"/>
      <c r="J35" s="80"/>
      <c r="K35" s="80"/>
      <c r="L35" s="80"/>
      <c r="M35" s="80"/>
      <c r="N35" s="80"/>
      <c r="O35" s="80"/>
      <c r="P35" s="80"/>
      <c r="Q35" s="81"/>
      <c r="R35" s="78"/>
      <c r="S35" s="82"/>
    </row>
    <row r="36" spans="1:19">
      <c r="A36" s="68"/>
      <c r="B36" s="60"/>
      <c r="C36" s="85" t="s">
        <v>42</v>
      </c>
      <c r="D36" s="86"/>
      <c r="E36" s="87"/>
      <c r="F36" s="87"/>
      <c r="G36" s="87"/>
      <c r="H36" s="87"/>
      <c r="I36" s="87"/>
      <c r="J36" s="87"/>
      <c r="K36" s="87"/>
      <c r="L36" s="87"/>
      <c r="M36" s="87"/>
      <c r="N36" s="87"/>
      <c r="O36" s="87"/>
      <c r="P36" s="87"/>
      <c r="Q36" s="88"/>
      <c r="R36" s="85"/>
      <c r="S36" s="89"/>
    </row>
    <row r="37" spans="1:19">
      <c r="A37" s="90"/>
      <c r="B37" s="91" t="s">
        <v>71</v>
      </c>
      <c r="C37" s="92"/>
      <c r="D37" s="93"/>
      <c r="E37" s="93"/>
      <c r="F37" s="93"/>
      <c r="G37" s="93"/>
      <c r="H37" s="93"/>
      <c r="I37" s="93"/>
      <c r="J37" s="93"/>
      <c r="K37" s="93"/>
      <c r="L37" s="93"/>
      <c r="M37" s="93"/>
      <c r="N37" s="93"/>
      <c r="O37" s="93"/>
      <c r="P37" s="93"/>
      <c r="Q37" s="91"/>
      <c r="R37" s="94"/>
      <c r="S37" s="92"/>
    </row>
    <row r="38" spans="1:19">
      <c r="A38" s="83"/>
      <c r="B38" s="84" t="s">
        <v>56</v>
      </c>
      <c r="C38" s="89"/>
      <c r="D38" s="86"/>
      <c r="E38" s="86"/>
      <c r="F38" s="86"/>
      <c r="G38" s="86"/>
      <c r="H38" s="86"/>
      <c r="I38" s="86"/>
      <c r="J38" s="86"/>
      <c r="K38" s="86"/>
      <c r="L38" s="86"/>
      <c r="M38" s="86"/>
      <c r="N38" s="86"/>
      <c r="O38" s="86"/>
      <c r="P38" s="86"/>
      <c r="Q38" s="84"/>
      <c r="R38" s="85"/>
      <c r="S38" s="89"/>
    </row>
    <row r="39" spans="1:19">
      <c r="A39" s="90"/>
      <c r="B39" s="91" t="s">
        <v>72</v>
      </c>
      <c r="C39" s="92"/>
      <c r="D39" s="93"/>
      <c r="E39" s="93"/>
      <c r="F39" s="93"/>
      <c r="G39" s="93"/>
      <c r="H39" s="93"/>
      <c r="I39" s="93"/>
      <c r="J39" s="93"/>
      <c r="K39" s="93"/>
      <c r="L39" s="93"/>
      <c r="M39" s="93"/>
      <c r="N39" s="93"/>
      <c r="O39" s="93"/>
      <c r="P39" s="93"/>
      <c r="Q39" s="91"/>
      <c r="R39" s="94"/>
      <c r="S39" s="92"/>
    </row>
    <row r="40" spans="1:19" ht="12.75" thickBot="1">
      <c r="A40" s="95"/>
      <c r="B40" s="96" t="s">
        <v>57</v>
      </c>
      <c r="C40" s="97"/>
      <c r="D40" s="98"/>
      <c r="E40" s="98"/>
      <c r="F40" s="98"/>
      <c r="G40" s="98"/>
      <c r="H40" s="98"/>
      <c r="I40" s="98"/>
      <c r="J40" s="98"/>
      <c r="K40" s="98"/>
      <c r="L40" s="98"/>
      <c r="M40" s="98"/>
      <c r="N40" s="98"/>
      <c r="O40" s="98"/>
      <c r="P40" s="98"/>
      <c r="Q40" s="96"/>
      <c r="R40" s="99"/>
      <c r="S40" s="97"/>
    </row>
    <row r="41" spans="1:19">
      <c r="A41" s="69"/>
      <c r="B41" s="69"/>
      <c r="C41" s="69"/>
      <c r="D41" s="69"/>
      <c r="E41" s="69"/>
      <c r="F41" s="69"/>
      <c r="G41" s="69"/>
      <c r="H41" s="69"/>
      <c r="I41" s="69"/>
      <c r="J41" s="69"/>
      <c r="K41" s="69"/>
      <c r="L41" s="69"/>
      <c r="M41" s="69"/>
      <c r="N41" s="69"/>
      <c r="O41" s="69"/>
      <c r="P41" s="69"/>
      <c r="Q41" s="69"/>
      <c r="R41" s="69"/>
      <c r="S41" s="69"/>
    </row>
    <row r="42" spans="1:19">
      <c r="A42" s="69" t="s">
        <v>58</v>
      </c>
      <c r="B42" s="69"/>
      <c r="C42" s="69"/>
      <c r="D42" s="69"/>
      <c r="E42" s="69"/>
      <c r="F42" s="69"/>
      <c r="G42" s="69"/>
      <c r="H42" s="69"/>
      <c r="I42" s="69"/>
      <c r="J42" s="69"/>
      <c r="K42" s="69"/>
      <c r="L42" s="69"/>
      <c r="M42" s="69"/>
      <c r="N42" s="69"/>
      <c r="O42" s="69"/>
      <c r="P42" s="69"/>
      <c r="Q42" s="69"/>
      <c r="R42" s="69"/>
      <c r="S42" s="69"/>
    </row>
    <row r="43" spans="1:19">
      <c r="A43" s="69"/>
      <c r="B43" s="69"/>
      <c r="C43" s="100" t="s">
        <v>59</v>
      </c>
      <c r="D43" s="100"/>
      <c r="E43" s="100"/>
      <c r="F43" s="100"/>
      <c r="G43" s="100"/>
      <c r="H43" s="100"/>
      <c r="I43" s="100"/>
      <c r="J43" s="100"/>
      <c r="K43" s="100"/>
      <c r="L43" s="100"/>
      <c r="M43" s="100"/>
      <c r="N43" s="100"/>
      <c r="O43" s="100"/>
      <c r="P43" s="100"/>
      <c r="Q43" s="100"/>
      <c r="R43" s="69"/>
      <c r="S43" s="69"/>
    </row>
    <row r="44" spans="1:19">
      <c r="A44" s="69"/>
      <c r="B44" s="69"/>
      <c r="C44" s="100" t="s">
        <v>60</v>
      </c>
      <c r="D44" s="100"/>
      <c r="E44" s="69"/>
      <c r="F44" s="69"/>
      <c r="G44" s="69"/>
      <c r="H44" s="69"/>
      <c r="I44" s="69"/>
      <c r="J44" s="69"/>
      <c r="K44" s="69"/>
      <c r="L44" s="69"/>
      <c r="M44" s="69"/>
      <c r="N44" s="69"/>
      <c r="O44" s="69"/>
      <c r="P44" s="69"/>
      <c r="Q44" s="69"/>
      <c r="R44" s="69"/>
      <c r="S44" s="69"/>
    </row>
    <row r="45" spans="1:19">
      <c r="A45" s="69"/>
      <c r="B45" s="69"/>
      <c r="C45" s="100" t="s">
        <v>73</v>
      </c>
      <c r="D45" s="100"/>
      <c r="E45" s="69"/>
      <c r="F45" s="69"/>
      <c r="G45" s="69"/>
      <c r="H45" s="69"/>
      <c r="I45" s="69"/>
      <c r="J45" s="69"/>
      <c r="K45" s="69"/>
      <c r="L45" s="69"/>
      <c r="M45" s="69"/>
      <c r="N45" s="69"/>
      <c r="O45" s="69"/>
      <c r="P45" s="69"/>
      <c r="Q45" s="69"/>
      <c r="R45" s="69"/>
      <c r="S45" s="69"/>
    </row>
    <row r="46" spans="1:19">
      <c r="A46" s="69"/>
      <c r="B46" s="69"/>
      <c r="C46" s="100" t="s">
        <v>74</v>
      </c>
      <c r="D46" s="100"/>
      <c r="E46" s="69"/>
      <c r="F46" s="69"/>
      <c r="G46" s="69"/>
      <c r="H46" s="69"/>
      <c r="I46" s="69"/>
      <c r="J46" s="69"/>
      <c r="K46" s="69"/>
      <c r="L46" s="69"/>
      <c r="M46" s="69"/>
      <c r="N46" s="69"/>
      <c r="O46" s="69"/>
      <c r="P46" s="69"/>
      <c r="Q46" s="69"/>
      <c r="R46" s="69"/>
      <c r="S46" s="69"/>
    </row>
    <row r="47" spans="1:19">
      <c r="A47" s="69"/>
      <c r="B47" s="69"/>
      <c r="C47" s="69"/>
      <c r="D47" s="69"/>
      <c r="E47" s="69"/>
      <c r="F47" s="69"/>
      <c r="G47" s="69"/>
      <c r="H47" s="69"/>
      <c r="I47" s="69"/>
      <c r="J47" s="69"/>
      <c r="K47" s="69"/>
      <c r="L47" s="69"/>
      <c r="M47" s="69"/>
      <c r="N47" s="69"/>
      <c r="O47" s="69"/>
      <c r="P47" s="69"/>
      <c r="Q47" s="69"/>
      <c r="R47" s="69"/>
      <c r="S47" s="69"/>
    </row>
    <row r="48" spans="1:19">
      <c r="A48" s="59"/>
      <c r="B48" s="60" t="s">
        <v>236</v>
      </c>
      <c r="C48" s="60"/>
      <c r="D48" s="60"/>
      <c r="F48" s="60"/>
      <c r="H48" s="60"/>
      <c r="J48" s="60"/>
      <c r="L48" s="60"/>
      <c r="N48" s="60"/>
      <c r="P48" s="60"/>
      <c r="Q48" s="60"/>
    </row>
    <row r="49" spans="1:3">
      <c r="A49" s="59"/>
      <c r="B49" s="1" t="s">
        <v>237</v>
      </c>
      <c r="C49" s="60"/>
    </row>
    <row r="50" spans="1:3">
      <c r="A50" s="59"/>
      <c r="B50" s="1" t="s">
        <v>333</v>
      </c>
      <c r="C50" s="60"/>
    </row>
    <row r="51" spans="1:3">
      <c r="A51" s="59"/>
      <c r="B51" s="60" t="s">
        <v>238</v>
      </c>
      <c r="C51" s="60"/>
    </row>
    <row r="52" spans="1:3">
      <c r="A52" s="59"/>
      <c r="B52" s="60"/>
      <c r="C52" s="60"/>
    </row>
    <row r="53" spans="1:3">
      <c r="A53" s="59"/>
      <c r="B53" s="60"/>
      <c r="C53" s="60"/>
    </row>
    <row r="54" spans="1:3">
      <c r="A54" s="59"/>
      <c r="B54" s="60"/>
      <c r="C54" s="60"/>
    </row>
    <row r="55" spans="1:3">
      <c r="A55" s="59"/>
      <c r="B55" s="60"/>
      <c r="C55" s="60"/>
    </row>
    <row r="56" spans="1:3">
      <c r="A56" s="59"/>
      <c r="B56" s="60"/>
      <c r="C56" s="60"/>
    </row>
    <row r="57" spans="1:3">
      <c r="A57" s="59"/>
      <c r="B57" s="60"/>
      <c r="C57" s="60"/>
    </row>
    <row r="58" spans="1:3">
      <c r="A58" s="59"/>
      <c r="B58" s="60"/>
      <c r="C58" s="60"/>
    </row>
    <row r="59" spans="1:3">
      <c r="A59" s="59"/>
      <c r="B59" s="60"/>
      <c r="C59" s="60"/>
    </row>
    <row r="60" spans="1:3">
      <c r="A60" s="59"/>
      <c r="B60" s="60"/>
      <c r="C60" s="60"/>
    </row>
    <row r="61" spans="1:3">
      <c r="A61" s="59"/>
      <c r="B61" s="60"/>
      <c r="C61" s="60"/>
    </row>
    <row r="62" spans="1:3">
      <c r="A62" s="60"/>
      <c r="B62" s="60"/>
      <c r="C62" s="60"/>
    </row>
    <row r="63" spans="1:3">
      <c r="A63" s="60"/>
      <c r="B63" s="60"/>
      <c r="C63" s="60"/>
    </row>
    <row r="64" spans="1:3">
      <c r="A64" s="60"/>
      <c r="B64" s="60"/>
      <c r="C64" s="60"/>
    </row>
    <row r="65" spans="1:3">
      <c r="A65" s="60"/>
      <c r="B65" s="60"/>
      <c r="C65" s="60"/>
    </row>
    <row r="66" spans="1:3">
      <c r="A66" s="60"/>
      <c r="B66" s="60"/>
      <c r="C66" s="60"/>
    </row>
  </sheetData>
  <phoneticPr fontId="1"/>
  <pageMargins left="0.78740157480314965" right="0.78740157480314965" top="0.78740157480314965" bottom="0.78740157480314965" header="0.51181102362204722" footer="0.51181102362204722"/>
  <pageSetup paperSize="8"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dimension ref="B1:R41"/>
  <sheetViews>
    <sheetView zoomScale="85" zoomScaleNormal="85" workbookViewId="0">
      <selection activeCell="C16" sqref="C16"/>
    </sheetView>
  </sheetViews>
  <sheetFormatPr defaultRowHeight="15" customHeight="1"/>
  <cols>
    <col min="1" max="1" width="2.125" style="103" customWidth="1"/>
    <col min="2" max="2" width="2.625" style="1" customWidth="1"/>
    <col min="3" max="3" width="28" style="1" customWidth="1"/>
    <col min="4" max="17" width="11.75" style="103" customWidth="1"/>
    <col min="18" max="18" width="10.625" style="103" customWidth="1"/>
    <col min="19" max="256" width="9" style="103"/>
    <col min="257" max="257" width="2.125" style="103" customWidth="1"/>
    <col min="258" max="258" width="2.625" style="103" customWidth="1"/>
    <col min="259" max="259" width="28" style="103" customWidth="1"/>
    <col min="260" max="272" width="12.625" style="103" customWidth="1"/>
    <col min="273" max="274" width="10.625" style="103" customWidth="1"/>
    <col min="275" max="512" width="9" style="103"/>
    <col min="513" max="513" width="2.125" style="103" customWidth="1"/>
    <col min="514" max="514" width="2.625" style="103" customWidth="1"/>
    <col min="515" max="515" width="28" style="103" customWidth="1"/>
    <col min="516" max="528" width="12.625" style="103" customWidth="1"/>
    <col min="529" max="530" width="10.625" style="103" customWidth="1"/>
    <col min="531" max="768" width="9" style="103"/>
    <col min="769" max="769" width="2.125" style="103" customWidth="1"/>
    <col min="770" max="770" width="2.625" style="103" customWidth="1"/>
    <col min="771" max="771" width="28" style="103" customWidth="1"/>
    <col min="772" max="784" width="12.625" style="103" customWidth="1"/>
    <col min="785" max="786" width="10.625" style="103" customWidth="1"/>
    <col min="787" max="1024" width="9" style="103"/>
    <col min="1025" max="1025" width="2.125" style="103" customWidth="1"/>
    <col min="1026" max="1026" width="2.625" style="103" customWidth="1"/>
    <col min="1027" max="1027" width="28" style="103" customWidth="1"/>
    <col min="1028" max="1040" width="12.625" style="103" customWidth="1"/>
    <col min="1041" max="1042" width="10.625" style="103" customWidth="1"/>
    <col min="1043" max="1280" width="9" style="103"/>
    <col min="1281" max="1281" width="2.125" style="103" customWidth="1"/>
    <col min="1282" max="1282" width="2.625" style="103" customWidth="1"/>
    <col min="1283" max="1283" width="28" style="103" customWidth="1"/>
    <col min="1284" max="1296" width="12.625" style="103" customWidth="1"/>
    <col min="1297" max="1298" width="10.625" style="103" customWidth="1"/>
    <col min="1299" max="1536" width="9" style="103"/>
    <col min="1537" max="1537" width="2.125" style="103" customWidth="1"/>
    <col min="1538" max="1538" width="2.625" style="103" customWidth="1"/>
    <col min="1539" max="1539" width="28" style="103" customWidth="1"/>
    <col min="1540" max="1552" width="12.625" style="103" customWidth="1"/>
    <col min="1553" max="1554" width="10.625" style="103" customWidth="1"/>
    <col min="1555" max="1792" width="9" style="103"/>
    <col min="1793" max="1793" width="2.125" style="103" customWidth="1"/>
    <col min="1794" max="1794" width="2.625" style="103" customWidth="1"/>
    <col min="1795" max="1795" width="28" style="103" customWidth="1"/>
    <col min="1796" max="1808" width="12.625" style="103" customWidth="1"/>
    <col min="1809" max="1810" width="10.625" style="103" customWidth="1"/>
    <col min="1811" max="2048" width="9" style="103"/>
    <col min="2049" max="2049" width="2.125" style="103" customWidth="1"/>
    <col min="2050" max="2050" width="2.625" style="103" customWidth="1"/>
    <col min="2051" max="2051" width="28" style="103" customWidth="1"/>
    <col min="2052" max="2064" width="12.625" style="103" customWidth="1"/>
    <col min="2065" max="2066" width="10.625" style="103" customWidth="1"/>
    <col min="2067" max="2304" width="9" style="103"/>
    <col min="2305" max="2305" width="2.125" style="103" customWidth="1"/>
    <col min="2306" max="2306" width="2.625" style="103" customWidth="1"/>
    <col min="2307" max="2307" width="28" style="103" customWidth="1"/>
    <col min="2308" max="2320" width="12.625" style="103" customWidth="1"/>
    <col min="2321" max="2322" width="10.625" style="103" customWidth="1"/>
    <col min="2323" max="2560" width="9" style="103"/>
    <col min="2561" max="2561" width="2.125" style="103" customWidth="1"/>
    <col min="2562" max="2562" width="2.625" style="103" customWidth="1"/>
    <col min="2563" max="2563" width="28" style="103" customWidth="1"/>
    <col min="2564" max="2576" width="12.625" style="103" customWidth="1"/>
    <col min="2577" max="2578" width="10.625" style="103" customWidth="1"/>
    <col min="2579" max="2816" width="9" style="103"/>
    <col min="2817" max="2817" width="2.125" style="103" customWidth="1"/>
    <col min="2818" max="2818" width="2.625" style="103" customWidth="1"/>
    <col min="2819" max="2819" width="28" style="103" customWidth="1"/>
    <col min="2820" max="2832" width="12.625" style="103" customWidth="1"/>
    <col min="2833" max="2834" width="10.625" style="103" customWidth="1"/>
    <col min="2835" max="3072" width="9" style="103"/>
    <col min="3073" max="3073" width="2.125" style="103" customWidth="1"/>
    <col min="3074" max="3074" width="2.625" style="103" customWidth="1"/>
    <col min="3075" max="3075" width="28" style="103" customWidth="1"/>
    <col min="3076" max="3088" width="12.625" style="103" customWidth="1"/>
    <col min="3089" max="3090" width="10.625" style="103" customWidth="1"/>
    <col min="3091" max="3328" width="9" style="103"/>
    <col min="3329" max="3329" width="2.125" style="103" customWidth="1"/>
    <col min="3330" max="3330" width="2.625" style="103" customWidth="1"/>
    <col min="3331" max="3331" width="28" style="103" customWidth="1"/>
    <col min="3332" max="3344" width="12.625" style="103" customWidth="1"/>
    <col min="3345" max="3346" width="10.625" style="103" customWidth="1"/>
    <col min="3347" max="3584" width="9" style="103"/>
    <col min="3585" max="3585" width="2.125" style="103" customWidth="1"/>
    <col min="3586" max="3586" width="2.625" style="103" customWidth="1"/>
    <col min="3587" max="3587" width="28" style="103" customWidth="1"/>
    <col min="3588" max="3600" width="12.625" style="103" customWidth="1"/>
    <col min="3601" max="3602" width="10.625" style="103" customWidth="1"/>
    <col min="3603" max="3840" width="9" style="103"/>
    <col min="3841" max="3841" width="2.125" style="103" customWidth="1"/>
    <col min="3842" max="3842" width="2.625" style="103" customWidth="1"/>
    <col min="3843" max="3843" width="28" style="103" customWidth="1"/>
    <col min="3844" max="3856" width="12.625" style="103" customWidth="1"/>
    <col min="3857" max="3858" width="10.625" style="103" customWidth="1"/>
    <col min="3859" max="4096" width="9" style="103"/>
    <col min="4097" max="4097" width="2.125" style="103" customWidth="1"/>
    <col min="4098" max="4098" width="2.625" style="103" customWidth="1"/>
    <col min="4099" max="4099" width="28" style="103" customWidth="1"/>
    <col min="4100" max="4112" width="12.625" style="103" customWidth="1"/>
    <col min="4113" max="4114" width="10.625" style="103" customWidth="1"/>
    <col min="4115" max="4352" width="9" style="103"/>
    <col min="4353" max="4353" width="2.125" style="103" customWidth="1"/>
    <col min="4354" max="4354" width="2.625" style="103" customWidth="1"/>
    <col min="4355" max="4355" width="28" style="103" customWidth="1"/>
    <col min="4356" max="4368" width="12.625" style="103" customWidth="1"/>
    <col min="4369" max="4370" width="10.625" style="103" customWidth="1"/>
    <col min="4371" max="4608" width="9" style="103"/>
    <col min="4609" max="4609" width="2.125" style="103" customWidth="1"/>
    <col min="4610" max="4610" width="2.625" style="103" customWidth="1"/>
    <col min="4611" max="4611" width="28" style="103" customWidth="1"/>
    <col min="4612" max="4624" width="12.625" style="103" customWidth="1"/>
    <col min="4625" max="4626" width="10.625" style="103" customWidth="1"/>
    <col min="4627" max="4864" width="9" style="103"/>
    <col min="4865" max="4865" width="2.125" style="103" customWidth="1"/>
    <col min="4866" max="4866" width="2.625" style="103" customWidth="1"/>
    <col min="4867" max="4867" width="28" style="103" customWidth="1"/>
    <col min="4868" max="4880" width="12.625" style="103" customWidth="1"/>
    <col min="4881" max="4882" width="10.625" style="103" customWidth="1"/>
    <col min="4883" max="5120" width="9" style="103"/>
    <col min="5121" max="5121" width="2.125" style="103" customWidth="1"/>
    <col min="5122" max="5122" width="2.625" style="103" customWidth="1"/>
    <col min="5123" max="5123" width="28" style="103" customWidth="1"/>
    <col min="5124" max="5136" width="12.625" style="103" customWidth="1"/>
    <col min="5137" max="5138" width="10.625" style="103" customWidth="1"/>
    <col min="5139" max="5376" width="9" style="103"/>
    <col min="5377" max="5377" width="2.125" style="103" customWidth="1"/>
    <col min="5378" max="5378" width="2.625" style="103" customWidth="1"/>
    <col min="5379" max="5379" width="28" style="103" customWidth="1"/>
    <col min="5380" max="5392" width="12.625" style="103" customWidth="1"/>
    <col min="5393" max="5394" width="10.625" style="103" customWidth="1"/>
    <col min="5395" max="5632" width="9" style="103"/>
    <col min="5633" max="5633" width="2.125" style="103" customWidth="1"/>
    <col min="5634" max="5634" width="2.625" style="103" customWidth="1"/>
    <col min="5635" max="5635" width="28" style="103" customWidth="1"/>
    <col min="5636" max="5648" width="12.625" style="103" customWidth="1"/>
    <col min="5649" max="5650" width="10.625" style="103" customWidth="1"/>
    <col min="5651" max="5888" width="9" style="103"/>
    <col min="5889" max="5889" width="2.125" style="103" customWidth="1"/>
    <col min="5890" max="5890" width="2.625" style="103" customWidth="1"/>
    <col min="5891" max="5891" width="28" style="103" customWidth="1"/>
    <col min="5892" max="5904" width="12.625" style="103" customWidth="1"/>
    <col min="5905" max="5906" width="10.625" style="103" customWidth="1"/>
    <col min="5907" max="6144" width="9" style="103"/>
    <col min="6145" max="6145" width="2.125" style="103" customWidth="1"/>
    <col min="6146" max="6146" width="2.625" style="103" customWidth="1"/>
    <col min="6147" max="6147" width="28" style="103" customWidth="1"/>
    <col min="6148" max="6160" width="12.625" style="103" customWidth="1"/>
    <col min="6161" max="6162" width="10.625" style="103" customWidth="1"/>
    <col min="6163" max="6400" width="9" style="103"/>
    <col min="6401" max="6401" width="2.125" style="103" customWidth="1"/>
    <col min="6402" max="6402" width="2.625" style="103" customWidth="1"/>
    <col min="6403" max="6403" width="28" style="103" customWidth="1"/>
    <col min="6404" max="6416" width="12.625" style="103" customWidth="1"/>
    <col min="6417" max="6418" width="10.625" style="103" customWidth="1"/>
    <col min="6419" max="6656" width="9" style="103"/>
    <col min="6657" max="6657" width="2.125" style="103" customWidth="1"/>
    <col min="6658" max="6658" width="2.625" style="103" customWidth="1"/>
    <col min="6659" max="6659" width="28" style="103" customWidth="1"/>
    <col min="6660" max="6672" width="12.625" style="103" customWidth="1"/>
    <col min="6673" max="6674" width="10.625" style="103" customWidth="1"/>
    <col min="6675" max="6912" width="9" style="103"/>
    <col min="6913" max="6913" width="2.125" style="103" customWidth="1"/>
    <col min="6914" max="6914" width="2.625" style="103" customWidth="1"/>
    <col min="6915" max="6915" width="28" style="103" customWidth="1"/>
    <col min="6916" max="6928" width="12.625" style="103" customWidth="1"/>
    <col min="6929" max="6930" width="10.625" style="103" customWidth="1"/>
    <col min="6931" max="7168" width="9" style="103"/>
    <col min="7169" max="7169" width="2.125" style="103" customWidth="1"/>
    <col min="7170" max="7170" width="2.625" style="103" customWidth="1"/>
    <col min="7171" max="7171" width="28" style="103" customWidth="1"/>
    <col min="7172" max="7184" width="12.625" style="103" customWidth="1"/>
    <col min="7185" max="7186" width="10.625" style="103" customWidth="1"/>
    <col min="7187" max="7424" width="9" style="103"/>
    <col min="7425" max="7425" width="2.125" style="103" customWidth="1"/>
    <col min="7426" max="7426" width="2.625" style="103" customWidth="1"/>
    <col min="7427" max="7427" width="28" style="103" customWidth="1"/>
    <col min="7428" max="7440" width="12.625" style="103" customWidth="1"/>
    <col min="7441" max="7442" width="10.625" style="103" customWidth="1"/>
    <col min="7443" max="7680" width="9" style="103"/>
    <col min="7681" max="7681" width="2.125" style="103" customWidth="1"/>
    <col min="7682" max="7682" width="2.625" style="103" customWidth="1"/>
    <col min="7683" max="7683" width="28" style="103" customWidth="1"/>
    <col min="7684" max="7696" width="12.625" style="103" customWidth="1"/>
    <col min="7697" max="7698" width="10.625" style="103" customWidth="1"/>
    <col min="7699" max="7936" width="9" style="103"/>
    <col min="7937" max="7937" width="2.125" style="103" customWidth="1"/>
    <col min="7938" max="7938" width="2.625" style="103" customWidth="1"/>
    <col min="7939" max="7939" width="28" style="103" customWidth="1"/>
    <col min="7940" max="7952" width="12.625" style="103" customWidth="1"/>
    <col min="7953" max="7954" width="10.625" style="103" customWidth="1"/>
    <col min="7955" max="8192" width="9" style="103"/>
    <col min="8193" max="8193" width="2.125" style="103" customWidth="1"/>
    <col min="8194" max="8194" width="2.625" style="103" customWidth="1"/>
    <col min="8195" max="8195" width="28" style="103" customWidth="1"/>
    <col min="8196" max="8208" width="12.625" style="103" customWidth="1"/>
    <col min="8209" max="8210" width="10.625" style="103" customWidth="1"/>
    <col min="8211" max="8448" width="9" style="103"/>
    <col min="8449" max="8449" width="2.125" style="103" customWidth="1"/>
    <col min="8450" max="8450" width="2.625" style="103" customWidth="1"/>
    <col min="8451" max="8451" width="28" style="103" customWidth="1"/>
    <col min="8452" max="8464" width="12.625" style="103" customWidth="1"/>
    <col min="8465" max="8466" width="10.625" style="103" customWidth="1"/>
    <col min="8467" max="8704" width="9" style="103"/>
    <col min="8705" max="8705" width="2.125" style="103" customWidth="1"/>
    <col min="8706" max="8706" width="2.625" style="103" customWidth="1"/>
    <col min="8707" max="8707" width="28" style="103" customWidth="1"/>
    <col min="8708" max="8720" width="12.625" style="103" customWidth="1"/>
    <col min="8721" max="8722" width="10.625" style="103" customWidth="1"/>
    <col min="8723" max="8960" width="9" style="103"/>
    <col min="8961" max="8961" width="2.125" style="103" customWidth="1"/>
    <col min="8962" max="8962" width="2.625" style="103" customWidth="1"/>
    <col min="8963" max="8963" width="28" style="103" customWidth="1"/>
    <col min="8964" max="8976" width="12.625" style="103" customWidth="1"/>
    <col min="8977" max="8978" width="10.625" style="103" customWidth="1"/>
    <col min="8979" max="9216" width="9" style="103"/>
    <col min="9217" max="9217" width="2.125" style="103" customWidth="1"/>
    <col min="9218" max="9218" width="2.625" style="103" customWidth="1"/>
    <col min="9219" max="9219" width="28" style="103" customWidth="1"/>
    <col min="9220" max="9232" width="12.625" style="103" customWidth="1"/>
    <col min="9233" max="9234" width="10.625" style="103" customWidth="1"/>
    <col min="9235" max="9472" width="9" style="103"/>
    <col min="9473" max="9473" width="2.125" style="103" customWidth="1"/>
    <col min="9474" max="9474" width="2.625" style="103" customWidth="1"/>
    <col min="9475" max="9475" width="28" style="103" customWidth="1"/>
    <col min="9476" max="9488" width="12.625" style="103" customWidth="1"/>
    <col min="9489" max="9490" width="10.625" style="103" customWidth="1"/>
    <col min="9491" max="9728" width="9" style="103"/>
    <col min="9729" max="9729" width="2.125" style="103" customWidth="1"/>
    <col min="9730" max="9730" width="2.625" style="103" customWidth="1"/>
    <col min="9731" max="9731" width="28" style="103" customWidth="1"/>
    <col min="9732" max="9744" width="12.625" style="103" customWidth="1"/>
    <col min="9745" max="9746" width="10.625" style="103" customWidth="1"/>
    <col min="9747" max="9984" width="9" style="103"/>
    <col min="9985" max="9985" width="2.125" style="103" customWidth="1"/>
    <col min="9986" max="9986" width="2.625" style="103" customWidth="1"/>
    <col min="9987" max="9987" width="28" style="103" customWidth="1"/>
    <col min="9988" max="10000" width="12.625" style="103" customWidth="1"/>
    <col min="10001" max="10002" width="10.625" style="103" customWidth="1"/>
    <col min="10003" max="10240" width="9" style="103"/>
    <col min="10241" max="10241" width="2.125" style="103" customWidth="1"/>
    <col min="10242" max="10242" width="2.625" style="103" customWidth="1"/>
    <col min="10243" max="10243" width="28" style="103" customWidth="1"/>
    <col min="10244" max="10256" width="12.625" style="103" customWidth="1"/>
    <col min="10257" max="10258" width="10.625" style="103" customWidth="1"/>
    <col min="10259" max="10496" width="9" style="103"/>
    <col min="10497" max="10497" width="2.125" style="103" customWidth="1"/>
    <col min="10498" max="10498" width="2.625" style="103" customWidth="1"/>
    <col min="10499" max="10499" width="28" style="103" customWidth="1"/>
    <col min="10500" max="10512" width="12.625" style="103" customWidth="1"/>
    <col min="10513" max="10514" width="10.625" style="103" customWidth="1"/>
    <col min="10515" max="10752" width="9" style="103"/>
    <col min="10753" max="10753" width="2.125" style="103" customWidth="1"/>
    <col min="10754" max="10754" width="2.625" style="103" customWidth="1"/>
    <col min="10755" max="10755" width="28" style="103" customWidth="1"/>
    <col min="10756" max="10768" width="12.625" style="103" customWidth="1"/>
    <col min="10769" max="10770" width="10.625" style="103" customWidth="1"/>
    <col min="10771" max="11008" width="9" style="103"/>
    <col min="11009" max="11009" width="2.125" style="103" customWidth="1"/>
    <col min="11010" max="11010" width="2.625" style="103" customWidth="1"/>
    <col min="11011" max="11011" width="28" style="103" customWidth="1"/>
    <col min="11012" max="11024" width="12.625" style="103" customWidth="1"/>
    <col min="11025" max="11026" width="10.625" style="103" customWidth="1"/>
    <col min="11027" max="11264" width="9" style="103"/>
    <col min="11265" max="11265" width="2.125" style="103" customWidth="1"/>
    <col min="11266" max="11266" width="2.625" style="103" customWidth="1"/>
    <col min="11267" max="11267" width="28" style="103" customWidth="1"/>
    <col min="11268" max="11280" width="12.625" style="103" customWidth="1"/>
    <col min="11281" max="11282" width="10.625" style="103" customWidth="1"/>
    <col min="11283" max="11520" width="9" style="103"/>
    <col min="11521" max="11521" width="2.125" style="103" customWidth="1"/>
    <col min="11522" max="11522" width="2.625" style="103" customWidth="1"/>
    <col min="11523" max="11523" width="28" style="103" customWidth="1"/>
    <col min="11524" max="11536" width="12.625" style="103" customWidth="1"/>
    <col min="11537" max="11538" width="10.625" style="103" customWidth="1"/>
    <col min="11539" max="11776" width="9" style="103"/>
    <col min="11777" max="11777" width="2.125" style="103" customWidth="1"/>
    <col min="11778" max="11778" width="2.625" style="103" customWidth="1"/>
    <col min="11779" max="11779" width="28" style="103" customWidth="1"/>
    <col min="11780" max="11792" width="12.625" style="103" customWidth="1"/>
    <col min="11793" max="11794" width="10.625" style="103" customWidth="1"/>
    <col min="11795" max="12032" width="9" style="103"/>
    <col min="12033" max="12033" width="2.125" style="103" customWidth="1"/>
    <col min="12034" max="12034" width="2.625" style="103" customWidth="1"/>
    <col min="12035" max="12035" width="28" style="103" customWidth="1"/>
    <col min="12036" max="12048" width="12.625" style="103" customWidth="1"/>
    <col min="12049" max="12050" width="10.625" style="103" customWidth="1"/>
    <col min="12051" max="12288" width="9" style="103"/>
    <col min="12289" max="12289" width="2.125" style="103" customWidth="1"/>
    <col min="12290" max="12290" width="2.625" style="103" customWidth="1"/>
    <col min="12291" max="12291" width="28" style="103" customWidth="1"/>
    <col min="12292" max="12304" width="12.625" style="103" customWidth="1"/>
    <col min="12305" max="12306" width="10.625" style="103" customWidth="1"/>
    <col min="12307" max="12544" width="9" style="103"/>
    <col min="12545" max="12545" width="2.125" style="103" customWidth="1"/>
    <col min="12546" max="12546" width="2.625" style="103" customWidth="1"/>
    <col min="12547" max="12547" width="28" style="103" customWidth="1"/>
    <col min="12548" max="12560" width="12.625" style="103" customWidth="1"/>
    <col min="12561" max="12562" width="10.625" style="103" customWidth="1"/>
    <col min="12563" max="12800" width="9" style="103"/>
    <col min="12801" max="12801" width="2.125" style="103" customWidth="1"/>
    <col min="12802" max="12802" width="2.625" style="103" customWidth="1"/>
    <col min="12803" max="12803" width="28" style="103" customWidth="1"/>
    <col min="12804" max="12816" width="12.625" style="103" customWidth="1"/>
    <col min="12817" max="12818" width="10.625" style="103" customWidth="1"/>
    <col min="12819" max="13056" width="9" style="103"/>
    <col min="13057" max="13057" width="2.125" style="103" customWidth="1"/>
    <col min="13058" max="13058" width="2.625" style="103" customWidth="1"/>
    <col min="13059" max="13059" width="28" style="103" customWidth="1"/>
    <col min="13060" max="13072" width="12.625" style="103" customWidth="1"/>
    <col min="13073" max="13074" width="10.625" style="103" customWidth="1"/>
    <col min="13075" max="13312" width="9" style="103"/>
    <col min="13313" max="13313" width="2.125" style="103" customWidth="1"/>
    <col min="13314" max="13314" width="2.625" style="103" customWidth="1"/>
    <col min="13315" max="13315" width="28" style="103" customWidth="1"/>
    <col min="13316" max="13328" width="12.625" style="103" customWidth="1"/>
    <col min="13329" max="13330" width="10.625" style="103" customWidth="1"/>
    <col min="13331" max="13568" width="9" style="103"/>
    <col min="13569" max="13569" width="2.125" style="103" customWidth="1"/>
    <col min="13570" max="13570" width="2.625" style="103" customWidth="1"/>
    <col min="13571" max="13571" width="28" style="103" customWidth="1"/>
    <col min="13572" max="13584" width="12.625" style="103" customWidth="1"/>
    <col min="13585" max="13586" width="10.625" style="103" customWidth="1"/>
    <col min="13587" max="13824" width="9" style="103"/>
    <col min="13825" max="13825" width="2.125" style="103" customWidth="1"/>
    <col min="13826" max="13826" width="2.625" style="103" customWidth="1"/>
    <col min="13827" max="13827" width="28" style="103" customWidth="1"/>
    <col min="13828" max="13840" width="12.625" style="103" customWidth="1"/>
    <col min="13841" max="13842" width="10.625" style="103" customWidth="1"/>
    <col min="13843" max="14080" width="9" style="103"/>
    <col min="14081" max="14081" width="2.125" style="103" customWidth="1"/>
    <col min="14082" max="14082" width="2.625" style="103" customWidth="1"/>
    <col min="14083" max="14083" width="28" style="103" customWidth="1"/>
    <col min="14084" max="14096" width="12.625" style="103" customWidth="1"/>
    <col min="14097" max="14098" width="10.625" style="103" customWidth="1"/>
    <col min="14099" max="14336" width="9" style="103"/>
    <col min="14337" max="14337" width="2.125" style="103" customWidth="1"/>
    <col min="14338" max="14338" width="2.625" style="103" customWidth="1"/>
    <col min="14339" max="14339" width="28" style="103" customWidth="1"/>
    <col min="14340" max="14352" width="12.625" style="103" customWidth="1"/>
    <col min="14353" max="14354" width="10.625" style="103" customWidth="1"/>
    <col min="14355" max="14592" width="9" style="103"/>
    <col min="14593" max="14593" width="2.125" style="103" customWidth="1"/>
    <col min="14594" max="14594" width="2.625" style="103" customWidth="1"/>
    <col min="14595" max="14595" width="28" style="103" customWidth="1"/>
    <col min="14596" max="14608" width="12.625" style="103" customWidth="1"/>
    <col min="14609" max="14610" width="10.625" style="103" customWidth="1"/>
    <col min="14611" max="14848" width="9" style="103"/>
    <col min="14849" max="14849" width="2.125" style="103" customWidth="1"/>
    <col min="14850" max="14850" width="2.625" style="103" customWidth="1"/>
    <col min="14851" max="14851" width="28" style="103" customWidth="1"/>
    <col min="14852" max="14864" width="12.625" style="103" customWidth="1"/>
    <col min="14865" max="14866" width="10.625" style="103" customWidth="1"/>
    <col min="14867" max="15104" width="9" style="103"/>
    <col min="15105" max="15105" width="2.125" style="103" customWidth="1"/>
    <col min="15106" max="15106" width="2.625" style="103" customWidth="1"/>
    <col min="15107" max="15107" width="28" style="103" customWidth="1"/>
    <col min="15108" max="15120" width="12.625" style="103" customWidth="1"/>
    <col min="15121" max="15122" width="10.625" style="103" customWidth="1"/>
    <col min="15123" max="15360" width="9" style="103"/>
    <col min="15361" max="15361" width="2.125" style="103" customWidth="1"/>
    <col min="15362" max="15362" width="2.625" style="103" customWidth="1"/>
    <col min="15363" max="15363" width="28" style="103" customWidth="1"/>
    <col min="15364" max="15376" width="12.625" style="103" customWidth="1"/>
    <col min="15377" max="15378" width="10.625" style="103" customWidth="1"/>
    <col min="15379" max="15616" width="9" style="103"/>
    <col min="15617" max="15617" width="2.125" style="103" customWidth="1"/>
    <col min="15618" max="15618" width="2.625" style="103" customWidth="1"/>
    <col min="15619" max="15619" width="28" style="103" customWidth="1"/>
    <col min="15620" max="15632" width="12.625" style="103" customWidth="1"/>
    <col min="15633" max="15634" width="10.625" style="103" customWidth="1"/>
    <col min="15635" max="15872" width="9" style="103"/>
    <col min="15873" max="15873" width="2.125" style="103" customWidth="1"/>
    <col min="15874" max="15874" width="2.625" style="103" customWidth="1"/>
    <col min="15875" max="15875" width="28" style="103" customWidth="1"/>
    <col min="15876" max="15888" width="12.625" style="103" customWidth="1"/>
    <col min="15889" max="15890" width="10.625" style="103" customWidth="1"/>
    <col min="15891" max="16128" width="9" style="103"/>
    <col min="16129" max="16129" width="2.125" style="103" customWidth="1"/>
    <col min="16130" max="16130" width="2.625" style="103" customWidth="1"/>
    <col min="16131" max="16131" width="28" style="103" customWidth="1"/>
    <col min="16132" max="16144" width="12.625" style="103" customWidth="1"/>
    <col min="16145" max="16146" width="10.625" style="103" customWidth="1"/>
    <col min="16147" max="16384" width="9" style="103"/>
  </cols>
  <sheetData>
    <row r="1" spans="2:18" ht="17.25" customHeight="1">
      <c r="Q1" s="2" t="s">
        <v>212</v>
      </c>
    </row>
    <row r="2" spans="2:18" ht="15" customHeight="1">
      <c r="B2" s="3" t="s">
        <v>334</v>
      </c>
    </row>
    <row r="3" spans="2:18" ht="15" customHeight="1">
      <c r="B3" s="3"/>
    </row>
    <row r="4" spans="2:18" ht="15" customHeight="1" thickBot="1">
      <c r="D4" s="1"/>
      <c r="O4" s="4"/>
      <c r="Q4" s="4" t="s">
        <v>15</v>
      </c>
    </row>
    <row r="5" spans="2:18" ht="15" customHeight="1">
      <c r="B5" s="5"/>
      <c r="C5" s="7" t="s">
        <v>358</v>
      </c>
      <c r="D5" s="578" t="s">
        <v>337</v>
      </c>
      <c r="E5" s="133" t="s">
        <v>338</v>
      </c>
      <c r="F5" s="133" t="s">
        <v>339</v>
      </c>
      <c r="G5" s="133" t="s">
        <v>339</v>
      </c>
      <c r="H5" s="133" t="s">
        <v>341</v>
      </c>
      <c r="I5" s="133" t="s">
        <v>20</v>
      </c>
      <c r="J5" s="133" t="s">
        <v>342</v>
      </c>
      <c r="K5" s="133" t="s">
        <v>21</v>
      </c>
      <c r="L5" s="133" t="s">
        <v>343</v>
      </c>
      <c r="M5" s="133" t="s">
        <v>22</v>
      </c>
      <c r="N5" s="133" t="s">
        <v>344</v>
      </c>
      <c r="O5" s="133" t="s">
        <v>23</v>
      </c>
      <c r="P5" s="133" t="s">
        <v>345</v>
      </c>
      <c r="Q5" s="133" t="s">
        <v>24</v>
      </c>
    </row>
    <row r="6" spans="2:18" ht="15" customHeight="1" thickBot="1">
      <c r="B6" s="101"/>
      <c r="C6" s="12"/>
      <c r="D6" s="577" t="s">
        <v>335</v>
      </c>
      <c r="E6" s="130" t="s">
        <v>336</v>
      </c>
      <c r="F6" s="129" t="s">
        <v>340</v>
      </c>
      <c r="G6" s="129" t="s">
        <v>138</v>
      </c>
      <c r="H6" s="129" t="s">
        <v>340</v>
      </c>
      <c r="I6" s="129" t="s">
        <v>138</v>
      </c>
      <c r="J6" s="129" t="s">
        <v>340</v>
      </c>
      <c r="K6" s="129" t="s">
        <v>138</v>
      </c>
      <c r="L6" s="129" t="s">
        <v>340</v>
      </c>
      <c r="M6" s="129" t="s">
        <v>138</v>
      </c>
      <c r="N6" s="129" t="s">
        <v>340</v>
      </c>
      <c r="O6" s="129" t="s">
        <v>138</v>
      </c>
      <c r="P6" s="129" t="s">
        <v>340</v>
      </c>
      <c r="Q6" s="129" t="s">
        <v>138</v>
      </c>
    </row>
    <row r="7" spans="2:18" ht="15" customHeight="1" thickTop="1">
      <c r="B7" s="127" t="s">
        <v>78</v>
      </c>
      <c r="C7" s="19"/>
      <c r="D7" s="20"/>
      <c r="E7" s="21"/>
      <c r="F7" s="21"/>
      <c r="G7" s="21"/>
      <c r="H7" s="21"/>
      <c r="I7" s="21"/>
      <c r="J7" s="21"/>
      <c r="K7" s="21"/>
      <c r="L7" s="21"/>
      <c r="M7" s="21"/>
      <c r="N7" s="21"/>
      <c r="O7" s="21"/>
      <c r="P7" s="21"/>
      <c r="Q7" s="126"/>
    </row>
    <row r="8" spans="2:18" ht="15" customHeight="1">
      <c r="B8" s="123"/>
      <c r="C8" s="122" t="s">
        <v>33</v>
      </c>
      <c r="D8" s="576"/>
      <c r="E8" s="586"/>
      <c r="F8" s="587"/>
      <c r="G8" s="588"/>
      <c r="H8" s="587"/>
      <c r="I8" s="588"/>
      <c r="J8" s="587"/>
      <c r="K8" s="588"/>
      <c r="L8" s="587"/>
      <c r="M8" s="588"/>
      <c r="N8" s="587"/>
      <c r="O8" s="587"/>
      <c r="P8" s="587"/>
      <c r="Q8" s="587"/>
    </row>
    <row r="9" spans="2:18" ht="15" customHeight="1">
      <c r="B9" s="123"/>
      <c r="C9" s="122" t="s">
        <v>34</v>
      </c>
      <c r="D9" s="583"/>
      <c r="E9" s="587"/>
      <c r="F9" s="28"/>
      <c r="G9" s="121"/>
      <c r="H9" s="28"/>
      <c r="I9" s="121"/>
      <c r="J9" s="28"/>
      <c r="K9" s="121"/>
      <c r="L9" s="28"/>
      <c r="M9" s="121"/>
      <c r="N9" s="28"/>
      <c r="O9" s="28"/>
      <c r="P9" s="28"/>
      <c r="Q9" s="28"/>
    </row>
    <row r="10" spans="2:18" ht="15" customHeight="1">
      <c r="B10" s="119"/>
      <c r="C10" s="48" t="s">
        <v>35</v>
      </c>
      <c r="D10" s="584"/>
      <c r="E10" s="581"/>
      <c r="F10" s="117"/>
      <c r="G10" s="117"/>
      <c r="H10" s="117"/>
      <c r="I10" s="117"/>
      <c r="J10" s="117"/>
      <c r="K10" s="117"/>
      <c r="L10" s="117"/>
      <c r="M10" s="117"/>
      <c r="N10" s="117"/>
      <c r="O10" s="117"/>
      <c r="P10" s="117"/>
      <c r="Q10" s="118"/>
    </row>
    <row r="11" spans="2:18" ht="15" customHeight="1" thickBot="1">
      <c r="B11" s="114" t="s">
        <v>77</v>
      </c>
      <c r="C11" s="58"/>
      <c r="D11" s="585"/>
      <c r="E11" s="589"/>
      <c r="F11" s="582"/>
      <c r="G11" s="589"/>
      <c r="H11" s="582"/>
      <c r="I11" s="589"/>
      <c r="J11" s="582"/>
      <c r="K11" s="589"/>
      <c r="L11" s="582"/>
      <c r="M11" s="589"/>
      <c r="N11" s="582"/>
      <c r="O11" s="589"/>
      <c r="P11" s="582"/>
      <c r="Q11" s="589"/>
    </row>
    <row r="12" spans="2:18" ht="15" customHeight="1" thickTop="1" thickBot="1">
      <c r="B12" s="109" t="s">
        <v>30</v>
      </c>
      <c r="C12" s="108"/>
      <c r="D12" s="109"/>
      <c r="E12" s="106"/>
      <c r="F12" s="107"/>
      <c r="G12" s="106"/>
      <c r="H12" s="107"/>
      <c r="I12" s="106"/>
      <c r="J12" s="107"/>
      <c r="K12" s="106"/>
      <c r="L12" s="107"/>
      <c r="M12" s="106"/>
      <c r="N12" s="107"/>
      <c r="O12" s="107"/>
      <c r="P12" s="107"/>
      <c r="Q12" s="107"/>
    </row>
    <row r="13" spans="2:18" ht="15" customHeight="1">
      <c r="B13" s="60"/>
      <c r="C13" s="60"/>
      <c r="D13" s="60"/>
      <c r="E13" s="60"/>
      <c r="F13" s="60"/>
      <c r="G13" s="60"/>
      <c r="H13" s="60"/>
      <c r="I13" s="60"/>
      <c r="J13" s="60"/>
      <c r="K13" s="60"/>
      <c r="L13" s="60"/>
      <c r="M13" s="60"/>
      <c r="N13" s="60"/>
      <c r="O13" s="60"/>
      <c r="P13" s="60"/>
      <c r="Q13" s="60"/>
      <c r="R13" s="60"/>
    </row>
    <row r="14" spans="2:18" ht="15" customHeight="1" thickBot="1">
      <c r="B14" s="60"/>
      <c r="C14" s="60"/>
      <c r="D14" s="60"/>
      <c r="F14" s="60"/>
      <c r="H14" s="60"/>
      <c r="J14" s="60"/>
      <c r="L14" s="60"/>
      <c r="N14" s="60"/>
      <c r="Q14" s="4" t="s">
        <v>15</v>
      </c>
    </row>
    <row r="15" spans="2:18" ht="15" customHeight="1">
      <c r="B15" s="5"/>
      <c r="C15" s="7" t="s">
        <v>358</v>
      </c>
      <c r="D15" s="578" t="s">
        <v>346</v>
      </c>
      <c r="E15" s="578" t="s">
        <v>346</v>
      </c>
      <c r="F15" s="133" t="s">
        <v>347</v>
      </c>
      <c r="G15" s="133" t="s">
        <v>347</v>
      </c>
      <c r="H15" s="133" t="s">
        <v>348</v>
      </c>
      <c r="I15" s="133" t="s">
        <v>348</v>
      </c>
      <c r="J15" s="133" t="s">
        <v>349</v>
      </c>
      <c r="K15" s="133" t="s">
        <v>349</v>
      </c>
      <c r="L15" s="133" t="s">
        <v>350</v>
      </c>
      <c r="M15" s="133" t="s">
        <v>350</v>
      </c>
      <c r="N15" s="133" t="s">
        <v>351</v>
      </c>
      <c r="O15" s="133" t="s">
        <v>351</v>
      </c>
      <c r="P15" s="132" t="s">
        <v>352</v>
      </c>
      <c r="Q15" s="131"/>
    </row>
    <row r="16" spans="2:18" ht="15" customHeight="1" thickBot="1">
      <c r="B16" s="101"/>
      <c r="C16" s="12"/>
      <c r="D16" s="129" t="s">
        <v>340</v>
      </c>
      <c r="E16" s="129" t="s">
        <v>138</v>
      </c>
      <c r="F16" s="129" t="s">
        <v>340</v>
      </c>
      <c r="G16" s="129" t="s">
        <v>138</v>
      </c>
      <c r="H16" s="129" t="s">
        <v>340</v>
      </c>
      <c r="I16" s="129" t="s">
        <v>138</v>
      </c>
      <c r="J16" s="129" t="s">
        <v>340</v>
      </c>
      <c r="K16" s="129" t="s">
        <v>138</v>
      </c>
      <c r="L16" s="129" t="s">
        <v>340</v>
      </c>
      <c r="M16" s="129" t="s">
        <v>138</v>
      </c>
      <c r="N16" s="129" t="s">
        <v>340</v>
      </c>
      <c r="O16" s="129" t="s">
        <v>138</v>
      </c>
      <c r="P16" s="129" t="s">
        <v>340</v>
      </c>
      <c r="Q16" s="128" t="s">
        <v>30</v>
      </c>
    </row>
    <row r="17" spans="2:17" ht="15" customHeight="1" thickTop="1">
      <c r="B17" s="127" t="s">
        <v>78</v>
      </c>
      <c r="C17" s="19"/>
      <c r="D17" s="20"/>
      <c r="E17" s="21"/>
      <c r="F17" s="21"/>
      <c r="G17" s="21"/>
      <c r="H17" s="21"/>
      <c r="I17" s="21"/>
      <c r="J17" s="21"/>
      <c r="K17" s="21"/>
      <c r="L17" s="21"/>
      <c r="M17" s="21"/>
      <c r="N17" s="126"/>
      <c r="O17" s="21"/>
      <c r="P17" s="125"/>
      <c r="Q17" s="124"/>
    </row>
    <row r="18" spans="2:17" ht="15" customHeight="1">
      <c r="B18" s="123"/>
      <c r="C18" s="122" t="s">
        <v>33</v>
      </c>
      <c r="D18" s="590"/>
      <c r="E18" s="588"/>
      <c r="F18" s="587"/>
      <c r="G18" s="588"/>
      <c r="H18" s="587"/>
      <c r="I18" s="588"/>
      <c r="J18" s="587"/>
      <c r="K18" s="588"/>
      <c r="L18" s="587"/>
      <c r="M18" s="588"/>
      <c r="N18" s="587"/>
      <c r="O18" s="587"/>
      <c r="P18" s="591"/>
      <c r="Q18" s="120"/>
    </row>
    <row r="19" spans="2:17" ht="15" customHeight="1">
      <c r="B19" s="123"/>
      <c r="C19" s="122" t="s">
        <v>34</v>
      </c>
      <c r="D19" s="27"/>
      <c r="E19" s="121"/>
      <c r="F19" s="28"/>
      <c r="G19" s="121"/>
      <c r="H19" s="28"/>
      <c r="I19" s="121"/>
      <c r="J19" s="28"/>
      <c r="K19" s="121"/>
      <c r="L19" s="28"/>
      <c r="M19" s="121"/>
      <c r="N19" s="28"/>
      <c r="O19" s="28"/>
      <c r="P19" s="29"/>
      <c r="Q19" s="120"/>
    </row>
    <row r="20" spans="2:17" ht="15" customHeight="1">
      <c r="B20" s="119"/>
      <c r="C20" s="48" t="s">
        <v>35</v>
      </c>
      <c r="D20" s="593"/>
      <c r="E20" s="117"/>
      <c r="F20" s="117"/>
      <c r="G20" s="117"/>
      <c r="H20" s="117"/>
      <c r="I20" s="117"/>
      <c r="J20" s="117"/>
      <c r="K20" s="117"/>
      <c r="L20" s="117"/>
      <c r="M20" s="117"/>
      <c r="N20" s="118"/>
      <c r="O20" s="117"/>
      <c r="P20" s="116"/>
      <c r="Q20" s="115"/>
    </row>
    <row r="21" spans="2:17" ht="15" customHeight="1" thickBot="1">
      <c r="B21" s="114" t="s">
        <v>77</v>
      </c>
      <c r="C21" s="58"/>
      <c r="D21" s="594"/>
      <c r="E21" s="592"/>
      <c r="F21" s="112"/>
      <c r="G21" s="589"/>
      <c r="H21" s="112"/>
      <c r="I21" s="589"/>
      <c r="J21" s="112"/>
      <c r="K21" s="589"/>
      <c r="L21" s="112"/>
      <c r="M21" s="589"/>
      <c r="N21" s="113"/>
      <c r="O21" s="589"/>
      <c r="P21" s="111"/>
      <c r="Q21" s="110"/>
    </row>
    <row r="22" spans="2:17" ht="15" customHeight="1" thickTop="1" thickBot="1">
      <c r="B22" s="109" t="s">
        <v>30</v>
      </c>
      <c r="C22" s="108"/>
      <c r="D22" s="109"/>
      <c r="E22" s="106"/>
      <c r="F22" s="106"/>
      <c r="G22" s="107"/>
      <c r="H22" s="106"/>
      <c r="I22" s="107"/>
      <c r="J22" s="106"/>
      <c r="K22" s="107"/>
      <c r="L22" s="106"/>
      <c r="M22" s="107"/>
      <c r="N22" s="107"/>
      <c r="O22" s="106"/>
      <c r="P22" s="105"/>
      <c r="Q22" s="104"/>
    </row>
    <row r="23" spans="2:17" ht="15" customHeight="1">
      <c r="B23" s="60"/>
      <c r="C23" s="60"/>
      <c r="D23" s="60"/>
      <c r="F23" s="60"/>
      <c r="H23" s="60"/>
      <c r="J23" s="60"/>
      <c r="L23" s="60"/>
      <c r="N23" s="60"/>
      <c r="P23" s="60"/>
    </row>
    <row r="24" spans="2:17" ht="15" customHeight="1">
      <c r="B24" s="60" t="s">
        <v>356</v>
      </c>
      <c r="C24" s="60"/>
      <c r="D24" s="60"/>
      <c r="F24" s="60"/>
      <c r="H24" s="60"/>
      <c r="J24" s="60"/>
      <c r="L24" s="60"/>
      <c r="N24" s="60"/>
      <c r="P24" s="60"/>
    </row>
    <row r="25" spans="2:17" ht="15" customHeight="1">
      <c r="B25" s="60" t="s">
        <v>357</v>
      </c>
      <c r="C25" s="60"/>
      <c r="D25" s="60"/>
      <c r="F25" s="60"/>
      <c r="H25" s="60"/>
      <c r="J25" s="60"/>
      <c r="L25" s="60"/>
      <c r="N25" s="60"/>
      <c r="P25" s="60"/>
    </row>
    <row r="26" spans="2:17" ht="15" customHeight="1">
      <c r="B26" s="1" t="s">
        <v>353</v>
      </c>
      <c r="C26" s="60" t="s">
        <v>354</v>
      </c>
    </row>
    <row r="27" spans="2:17" ht="15" customHeight="1">
      <c r="B27" s="60"/>
      <c r="C27" s="60" t="s">
        <v>355</v>
      </c>
    </row>
    <row r="28" spans="2:17" ht="15" customHeight="1">
      <c r="B28" s="60"/>
      <c r="C28" s="60"/>
    </row>
    <row r="29" spans="2:17" ht="15" customHeight="1">
      <c r="B29" s="60"/>
      <c r="C29" s="60"/>
    </row>
    <row r="30" spans="2:17" ht="15" customHeight="1">
      <c r="B30" s="60"/>
      <c r="C30" s="60"/>
    </row>
    <row r="31" spans="2:17" ht="15" customHeight="1">
      <c r="B31" s="60"/>
      <c r="C31" s="60"/>
    </row>
    <row r="32" spans="2:17" ht="15" customHeight="1">
      <c r="B32" s="60"/>
      <c r="C32" s="60"/>
    </row>
    <row r="33" spans="2:3" ht="15" customHeight="1">
      <c r="B33" s="60"/>
      <c r="C33" s="60"/>
    </row>
    <row r="34" spans="2:3" ht="15" customHeight="1">
      <c r="B34" s="60"/>
      <c r="C34" s="60"/>
    </row>
    <row r="35" spans="2:3" ht="15" customHeight="1">
      <c r="B35" s="60"/>
      <c r="C35" s="60"/>
    </row>
    <row r="36" spans="2:3" ht="15" customHeight="1">
      <c r="B36" s="60"/>
      <c r="C36" s="60"/>
    </row>
    <row r="37" spans="2:3" ht="15" customHeight="1">
      <c r="B37" s="60"/>
      <c r="C37" s="60"/>
    </row>
    <row r="38" spans="2:3" ht="15" customHeight="1">
      <c r="B38" s="60"/>
      <c r="C38" s="60"/>
    </row>
    <row r="39" spans="2:3" ht="15" customHeight="1">
      <c r="B39" s="60"/>
      <c r="C39" s="60"/>
    </row>
    <row r="40" spans="2:3" ht="15" customHeight="1">
      <c r="B40" s="60"/>
      <c r="C40" s="60"/>
    </row>
    <row r="41" spans="2:3" ht="15" customHeight="1">
      <c r="B41" s="60"/>
      <c r="C41" s="60"/>
    </row>
  </sheetData>
  <phoneticPr fontId="1"/>
  <pageMargins left="0.59055118110236227" right="0.78740157480314965" top="0.78740157480314965" bottom="0.78740157480314965" header="0.51181102362204722" footer="0.51181102362204722"/>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dimension ref="A1:AD79"/>
  <sheetViews>
    <sheetView showZeros="0" view="pageBreakPreview" topLeftCell="A58" zoomScale="85" zoomScaleNormal="100" zoomScaleSheetLayoutView="85" workbookViewId="0">
      <selection activeCell="W8" sqref="W8"/>
    </sheetView>
  </sheetViews>
  <sheetFormatPr defaultRowHeight="13.5" customHeight="1"/>
  <cols>
    <col min="1" max="1" width="5.25" style="135" bestFit="1" customWidth="1"/>
    <col min="2" max="2" width="9" style="135"/>
    <col min="3" max="4" width="5.875" style="135" customWidth="1"/>
    <col min="5" max="10" width="5.875" style="134" customWidth="1"/>
    <col min="11" max="11" width="7.125" style="134" bestFit="1" customWidth="1"/>
    <col min="12" max="13" width="5.875" style="135" customWidth="1"/>
    <col min="14" max="23" width="5.875" style="134" customWidth="1"/>
    <col min="24" max="16384" width="9" style="134"/>
  </cols>
  <sheetData>
    <row r="1" spans="1:30" ht="13.5" customHeight="1">
      <c r="V1" s="150"/>
      <c r="W1" s="150" t="s">
        <v>99</v>
      </c>
    </row>
    <row r="2" spans="1:30" ht="13.5" customHeight="1">
      <c r="A2" s="149" t="s">
        <v>98</v>
      </c>
    </row>
    <row r="3" spans="1:30" ht="13.5" customHeight="1">
      <c r="A3" s="134"/>
      <c r="K3" s="134" t="s">
        <v>239</v>
      </c>
    </row>
    <row r="4" spans="1:30" ht="13.5" customHeight="1">
      <c r="A4" s="663" t="s">
        <v>328</v>
      </c>
      <c r="B4" s="667" t="s">
        <v>97</v>
      </c>
      <c r="C4" s="670" t="s">
        <v>231</v>
      </c>
      <c r="D4" s="671"/>
      <c r="E4" s="671"/>
      <c r="F4" s="671"/>
      <c r="G4" s="671"/>
      <c r="H4" s="671"/>
      <c r="I4" s="671"/>
      <c r="J4" s="672"/>
      <c r="K4" s="673" t="s">
        <v>96</v>
      </c>
      <c r="L4" s="674"/>
      <c r="M4" s="674"/>
      <c r="N4" s="674"/>
      <c r="O4" s="674"/>
      <c r="P4" s="674"/>
      <c r="Q4" s="674"/>
      <c r="R4" s="674"/>
      <c r="S4" s="674"/>
      <c r="T4" s="674"/>
      <c r="U4" s="674"/>
      <c r="V4" s="674"/>
      <c r="W4" s="675"/>
    </row>
    <row r="5" spans="1:30" ht="13.5" customHeight="1">
      <c r="A5" s="664"/>
      <c r="B5" s="668"/>
      <c r="C5" s="676" t="s">
        <v>94</v>
      </c>
      <c r="D5" s="678" t="s">
        <v>93</v>
      </c>
      <c r="E5" s="649" t="s">
        <v>92</v>
      </c>
      <c r="F5" s="650"/>
      <c r="G5" s="650"/>
      <c r="H5" s="650"/>
      <c r="I5" s="650"/>
      <c r="J5" s="652"/>
      <c r="K5" s="680" t="s">
        <v>95</v>
      </c>
      <c r="L5" s="682" t="s">
        <v>94</v>
      </c>
      <c r="M5" s="678" t="s">
        <v>93</v>
      </c>
      <c r="N5" s="649" t="s">
        <v>92</v>
      </c>
      <c r="O5" s="650"/>
      <c r="P5" s="650"/>
      <c r="Q5" s="650"/>
      <c r="R5" s="650"/>
      <c r="S5" s="650"/>
      <c r="T5" s="650"/>
      <c r="U5" s="650"/>
      <c r="V5" s="650"/>
      <c r="W5" s="651"/>
    </row>
    <row r="6" spans="1:30" ht="13.5" customHeight="1">
      <c r="A6" s="665"/>
      <c r="B6" s="668"/>
      <c r="C6" s="677"/>
      <c r="D6" s="679"/>
      <c r="E6" s="649" t="s">
        <v>91</v>
      </c>
      <c r="F6" s="650"/>
      <c r="G6" s="651"/>
      <c r="H6" s="649" t="s">
        <v>90</v>
      </c>
      <c r="I6" s="650"/>
      <c r="J6" s="652"/>
      <c r="K6" s="676"/>
      <c r="L6" s="683"/>
      <c r="M6" s="679"/>
      <c r="N6" s="649" t="s">
        <v>91</v>
      </c>
      <c r="O6" s="650"/>
      <c r="P6" s="650"/>
      <c r="Q6" s="650"/>
      <c r="R6" s="651"/>
      <c r="S6" s="649" t="s">
        <v>90</v>
      </c>
      <c r="T6" s="650"/>
      <c r="U6" s="650"/>
      <c r="V6" s="650"/>
      <c r="W6" s="651"/>
    </row>
    <row r="7" spans="1:30" ht="54.75" thickBot="1">
      <c r="A7" s="666"/>
      <c r="B7" s="669"/>
      <c r="C7" s="148" t="s">
        <v>87</v>
      </c>
      <c r="D7" s="146" t="s">
        <v>86</v>
      </c>
      <c r="E7" s="144" t="s">
        <v>83</v>
      </c>
      <c r="F7" s="145" t="s">
        <v>89</v>
      </c>
      <c r="G7" s="145" t="s">
        <v>88</v>
      </c>
      <c r="H7" s="144" t="s">
        <v>83</v>
      </c>
      <c r="I7" s="145" t="s">
        <v>89</v>
      </c>
      <c r="J7" s="145" t="s">
        <v>88</v>
      </c>
      <c r="K7" s="681"/>
      <c r="L7" s="147" t="s">
        <v>87</v>
      </c>
      <c r="M7" s="146" t="s">
        <v>359</v>
      </c>
      <c r="N7" s="144" t="s">
        <v>83</v>
      </c>
      <c r="O7" s="145" t="s">
        <v>85</v>
      </c>
      <c r="P7" s="145" t="s">
        <v>81</v>
      </c>
      <c r="Q7" s="145" t="s">
        <v>84</v>
      </c>
      <c r="R7" s="145" t="s">
        <v>360</v>
      </c>
      <c r="S7" s="144" t="s">
        <v>83</v>
      </c>
      <c r="T7" s="145" t="s">
        <v>82</v>
      </c>
      <c r="U7" s="145" t="s">
        <v>81</v>
      </c>
      <c r="V7" s="145" t="s">
        <v>80</v>
      </c>
      <c r="W7" s="144" t="s">
        <v>400</v>
      </c>
    </row>
    <row r="8" spans="1:30" ht="13.5" customHeight="1" thickTop="1">
      <c r="A8" s="653">
        <v>1</v>
      </c>
      <c r="B8" s="655" t="s">
        <v>361</v>
      </c>
      <c r="C8" s="657">
        <f>E8+H8+E9+H9</f>
        <v>150</v>
      </c>
      <c r="D8" s="659">
        <v>76</v>
      </c>
      <c r="E8" s="383">
        <v>75</v>
      </c>
      <c r="F8" s="140">
        <f t="shared" ref="F8:F71" si="0">E8/210*1000</f>
        <v>357.14285714285717</v>
      </c>
      <c r="G8" s="384">
        <v>150</v>
      </c>
      <c r="H8" s="383">
        <v>75</v>
      </c>
      <c r="I8" s="140">
        <f>H8/210/SQRT(3)*1000</f>
        <v>206.19652471058063</v>
      </c>
      <c r="J8" s="385">
        <v>53</v>
      </c>
      <c r="K8" s="661"/>
      <c r="L8" s="684">
        <f>+N8+N9+S8+S9</f>
        <v>0</v>
      </c>
      <c r="M8" s="686"/>
      <c r="N8" s="141"/>
      <c r="O8" s="140">
        <f>+N8/210*1000</f>
        <v>0</v>
      </c>
      <c r="P8" s="139"/>
      <c r="Q8" s="138">
        <f>+G8+P8</f>
        <v>150</v>
      </c>
      <c r="R8" s="142">
        <f>IF(O8=0,0,+Q8/O8*100)</f>
        <v>0</v>
      </c>
      <c r="S8" s="141"/>
      <c r="T8" s="140">
        <f t="shared" ref="T8:T43" si="1">+S8/210/SQRT(3)*1000</f>
        <v>0</v>
      </c>
      <c r="U8" s="139"/>
      <c r="V8" s="138">
        <f t="shared" ref="V8:V43" si="2">+J8+U8</f>
        <v>53</v>
      </c>
      <c r="W8" s="137">
        <f t="shared" ref="W8:W43" si="3">IF(T8=0,0,+V8/T8*100)</f>
        <v>0</v>
      </c>
      <c r="Z8" s="545"/>
      <c r="AD8" s="545"/>
    </row>
    <row r="9" spans="1:30" ht="13.5" customHeight="1">
      <c r="A9" s="654"/>
      <c r="B9" s="656"/>
      <c r="C9" s="658"/>
      <c r="D9" s="660"/>
      <c r="E9" s="386"/>
      <c r="F9" s="334">
        <f t="shared" si="0"/>
        <v>0</v>
      </c>
      <c r="G9" s="387"/>
      <c r="H9" s="386"/>
      <c r="I9" s="334">
        <f t="shared" ref="I9:I72" si="4">H9/210/SQRT(3)*1000</f>
        <v>0</v>
      </c>
      <c r="J9" s="388"/>
      <c r="K9" s="662"/>
      <c r="L9" s="685"/>
      <c r="M9" s="687"/>
      <c r="N9" s="143"/>
      <c r="O9" s="334">
        <f>+N9/210*1000</f>
        <v>0</v>
      </c>
      <c r="P9" s="335"/>
      <c r="Q9" s="336">
        <f>+G9+P9</f>
        <v>0</v>
      </c>
      <c r="R9" s="389">
        <f>IF(O9=0,0,+Q9/O9*100)</f>
        <v>0</v>
      </c>
      <c r="S9" s="143"/>
      <c r="T9" s="334">
        <f t="shared" si="1"/>
        <v>0</v>
      </c>
      <c r="U9" s="335"/>
      <c r="V9" s="336">
        <f t="shared" si="2"/>
        <v>0</v>
      </c>
      <c r="W9" s="337">
        <f t="shared" si="3"/>
        <v>0</v>
      </c>
      <c r="Z9" s="545"/>
      <c r="AD9" s="545"/>
    </row>
    <row r="10" spans="1:30" ht="13.5" customHeight="1">
      <c r="A10" s="654">
        <f>+A8+1</f>
        <v>2</v>
      </c>
      <c r="B10" s="688" t="s">
        <v>362</v>
      </c>
      <c r="C10" s="658">
        <f>E10+H10+E11+H11</f>
        <v>150</v>
      </c>
      <c r="D10" s="689">
        <v>43</v>
      </c>
      <c r="E10" s="386">
        <v>50</v>
      </c>
      <c r="F10" s="334">
        <f t="shared" si="0"/>
        <v>238.09523809523807</v>
      </c>
      <c r="G10" s="387">
        <v>175</v>
      </c>
      <c r="H10" s="386">
        <v>100</v>
      </c>
      <c r="I10" s="334">
        <f t="shared" si="4"/>
        <v>274.92869961410747</v>
      </c>
      <c r="J10" s="388">
        <v>130</v>
      </c>
      <c r="K10" s="662"/>
      <c r="L10" s="685">
        <f>+N10+N11+S10+S11</f>
        <v>0</v>
      </c>
      <c r="M10" s="687"/>
      <c r="N10" s="143"/>
      <c r="O10" s="334">
        <f t="shared" ref="O10:O73" si="5">+N10/210*1000</f>
        <v>0</v>
      </c>
      <c r="P10" s="335"/>
      <c r="Q10" s="336">
        <f>+G10+P10</f>
        <v>175</v>
      </c>
      <c r="R10" s="389">
        <f>IF(O10=0,0,+Q10/O10*100)</f>
        <v>0</v>
      </c>
      <c r="S10" s="143"/>
      <c r="T10" s="334">
        <f t="shared" si="1"/>
        <v>0</v>
      </c>
      <c r="U10" s="335"/>
      <c r="V10" s="336">
        <f t="shared" si="2"/>
        <v>130</v>
      </c>
      <c r="W10" s="337">
        <f t="shared" si="3"/>
        <v>0</v>
      </c>
      <c r="Z10" s="545"/>
      <c r="AD10" s="545"/>
    </row>
    <row r="11" spans="1:30" ht="13.5" customHeight="1">
      <c r="A11" s="654"/>
      <c r="B11" s="688"/>
      <c r="C11" s="658"/>
      <c r="D11" s="689"/>
      <c r="E11" s="386"/>
      <c r="F11" s="334">
        <f t="shared" si="0"/>
        <v>0</v>
      </c>
      <c r="G11" s="387"/>
      <c r="H11" s="386"/>
      <c r="I11" s="334">
        <f t="shared" si="4"/>
        <v>0</v>
      </c>
      <c r="J11" s="388"/>
      <c r="K11" s="662"/>
      <c r="L11" s="685"/>
      <c r="M11" s="687"/>
      <c r="N11" s="143"/>
      <c r="O11" s="334">
        <f t="shared" si="5"/>
        <v>0</v>
      </c>
      <c r="P11" s="335"/>
      <c r="Q11" s="336">
        <f>+G11+P11</f>
        <v>0</v>
      </c>
      <c r="R11" s="389">
        <f t="shared" ref="R11:R74" si="6">IF(O11=0,0,+Q11/O11*100)</f>
        <v>0</v>
      </c>
      <c r="S11" s="143"/>
      <c r="T11" s="334">
        <f t="shared" si="1"/>
        <v>0</v>
      </c>
      <c r="U11" s="335"/>
      <c r="V11" s="336">
        <f t="shared" si="2"/>
        <v>0</v>
      </c>
      <c r="W11" s="337">
        <f t="shared" si="3"/>
        <v>0</v>
      </c>
      <c r="Z11" s="545"/>
      <c r="AD11" s="545"/>
    </row>
    <row r="12" spans="1:30" ht="13.5" customHeight="1">
      <c r="A12" s="654">
        <f t="shared" ref="A12" si="7">+A10+1</f>
        <v>3</v>
      </c>
      <c r="B12" s="688" t="s">
        <v>363</v>
      </c>
      <c r="C12" s="658">
        <f>E12+H12+E13+H13</f>
        <v>125</v>
      </c>
      <c r="D12" s="689">
        <v>62</v>
      </c>
      <c r="E12" s="386">
        <v>50</v>
      </c>
      <c r="F12" s="334">
        <f t="shared" si="0"/>
        <v>238.09523809523807</v>
      </c>
      <c r="G12" s="387">
        <v>250</v>
      </c>
      <c r="H12" s="386">
        <v>75</v>
      </c>
      <c r="I12" s="334">
        <f t="shared" si="4"/>
        <v>206.19652471058063</v>
      </c>
      <c r="J12" s="388">
        <v>205</v>
      </c>
      <c r="K12" s="662"/>
      <c r="L12" s="685">
        <f>+N12+N13+S12+S13</f>
        <v>0</v>
      </c>
      <c r="M12" s="687"/>
      <c r="N12" s="143"/>
      <c r="O12" s="334">
        <f t="shared" si="5"/>
        <v>0</v>
      </c>
      <c r="P12" s="335"/>
      <c r="Q12" s="336">
        <f>+G12+P12</f>
        <v>250</v>
      </c>
      <c r="R12" s="389">
        <f t="shared" si="6"/>
        <v>0</v>
      </c>
      <c r="S12" s="143"/>
      <c r="T12" s="334">
        <f t="shared" si="1"/>
        <v>0</v>
      </c>
      <c r="U12" s="335"/>
      <c r="V12" s="336">
        <f t="shared" si="2"/>
        <v>205</v>
      </c>
      <c r="W12" s="337">
        <f t="shared" si="3"/>
        <v>0</v>
      </c>
      <c r="Z12" s="545"/>
      <c r="AD12" s="545"/>
    </row>
    <row r="13" spans="1:30" ht="13.5" customHeight="1">
      <c r="A13" s="654"/>
      <c r="B13" s="688"/>
      <c r="C13" s="658"/>
      <c r="D13" s="689"/>
      <c r="E13" s="386"/>
      <c r="F13" s="334">
        <f t="shared" si="0"/>
        <v>0</v>
      </c>
      <c r="G13" s="387"/>
      <c r="H13" s="386"/>
      <c r="I13" s="334">
        <f t="shared" si="4"/>
        <v>0</v>
      </c>
      <c r="J13" s="388"/>
      <c r="K13" s="662"/>
      <c r="L13" s="685"/>
      <c r="M13" s="687"/>
      <c r="N13" s="143"/>
      <c r="O13" s="334">
        <f t="shared" si="5"/>
        <v>0</v>
      </c>
      <c r="P13" s="335"/>
      <c r="Q13" s="336">
        <f t="shared" ref="Q13:Q75" si="8">+G13+P13</f>
        <v>0</v>
      </c>
      <c r="R13" s="389">
        <f t="shared" si="6"/>
        <v>0</v>
      </c>
      <c r="S13" s="143"/>
      <c r="T13" s="334">
        <f t="shared" si="1"/>
        <v>0</v>
      </c>
      <c r="U13" s="335"/>
      <c r="V13" s="336">
        <f t="shared" si="2"/>
        <v>0</v>
      </c>
      <c r="W13" s="337">
        <f t="shared" si="3"/>
        <v>0</v>
      </c>
      <c r="Z13" s="545"/>
      <c r="AD13" s="545"/>
    </row>
    <row r="14" spans="1:30" ht="13.5" customHeight="1">
      <c r="A14" s="654">
        <f t="shared" ref="A14" si="9">+A12+1</f>
        <v>4</v>
      </c>
      <c r="B14" s="688" t="s">
        <v>364</v>
      </c>
      <c r="C14" s="658">
        <f>E14+H14+E15+H15</f>
        <v>175</v>
      </c>
      <c r="D14" s="689">
        <v>58</v>
      </c>
      <c r="E14" s="386">
        <v>75</v>
      </c>
      <c r="F14" s="334">
        <f t="shared" si="0"/>
        <v>357.14285714285717</v>
      </c>
      <c r="G14" s="387">
        <v>221</v>
      </c>
      <c r="H14" s="386">
        <v>100</v>
      </c>
      <c r="I14" s="334">
        <f t="shared" si="4"/>
        <v>274.92869961410747</v>
      </c>
      <c r="J14" s="388">
        <v>157</v>
      </c>
      <c r="K14" s="662"/>
      <c r="L14" s="685">
        <f t="shared" ref="L14" si="10">+N14+N15+S14+S15</f>
        <v>0</v>
      </c>
      <c r="M14" s="687"/>
      <c r="N14" s="143"/>
      <c r="O14" s="334">
        <f t="shared" si="5"/>
        <v>0</v>
      </c>
      <c r="P14" s="335"/>
      <c r="Q14" s="336">
        <f t="shared" si="8"/>
        <v>221</v>
      </c>
      <c r="R14" s="389">
        <f t="shared" si="6"/>
        <v>0</v>
      </c>
      <c r="S14" s="143"/>
      <c r="T14" s="334">
        <f t="shared" si="1"/>
        <v>0</v>
      </c>
      <c r="U14" s="335"/>
      <c r="V14" s="336">
        <f t="shared" si="2"/>
        <v>157</v>
      </c>
      <c r="W14" s="337">
        <f t="shared" si="3"/>
        <v>0</v>
      </c>
      <c r="Z14" s="545"/>
      <c r="AD14" s="545"/>
    </row>
    <row r="15" spans="1:30" ht="13.5" customHeight="1">
      <c r="A15" s="654"/>
      <c r="B15" s="688"/>
      <c r="C15" s="658"/>
      <c r="D15" s="689"/>
      <c r="E15" s="386"/>
      <c r="F15" s="334">
        <f t="shared" si="0"/>
        <v>0</v>
      </c>
      <c r="G15" s="387"/>
      <c r="H15" s="386"/>
      <c r="I15" s="334">
        <f t="shared" si="4"/>
        <v>0</v>
      </c>
      <c r="J15" s="388"/>
      <c r="K15" s="662"/>
      <c r="L15" s="685"/>
      <c r="M15" s="687"/>
      <c r="N15" s="143"/>
      <c r="O15" s="334">
        <f t="shared" si="5"/>
        <v>0</v>
      </c>
      <c r="P15" s="335"/>
      <c r="Q15" s="336">
        <f t="shared" si="8"/>
        <v>0</v>
      </c>
      <c r="R15" s="389">
        <f t="shared" si="6"/>
        <v>0</v>
      </c>
      <c r="S15" s="143"/>
      <c r="T15" s="334">
        <f t="shared" si="1"/>
        <v>0</v>
      </c>
      <c r="U15" s="335"/>
      <c r="V15" s="336">
        <f t="shared" si="2"/>
        <v>0</v>
      </c>
      <c r="W15" s="337">
        <f t="shared" si="3"/>
        <v>0</v>
      </c>
      <c r="Z15" s="545"/>
      <c r="AD15" s="545"/>
    </row>
    <row r="16" spans="1:30" ht="13.5" customHeight="1">
      <c r="A16" s="654">
        <f t="shared" ref="A16" si="11">+A14+1</f>
        <v>5</v>
      </c>
      <c r="B16" s="688" t="s">
        <v>365</v>
      </c>
      <c r="C16" s="658">
        <f>E16+H16+E17+H17</f>
        <v>150</v>
      </c>
      <c r="D16" s="689">
        <v>74</v>
      </c>
      <c r="E16" s="386">
        <v>75</v>
      </c>
      <c r="F16" s="334">
        <f t="shared" si="0"/>
        <v>357.14285714285717</v>
      </c>
      <c r="G16" s="387">
        <v>317</v>
      </c>
      <c r="H16" s="386">
        <v>75</v>
      </c>
      <c r="I16" s="334">
        <f t="shared" si="4"/>
        <v>206.19652471058063</v>
      </c>
      <c r="J16" s="388">
        <v>163</v>
      </c>
      <c r="K16" s="662"/>
      <c r="L16" s="685">
        <f t="shared" ref="L16" si="12">+N16+N17+S16+S17</f>
        <v>0</v>
      </c>
      <c r="M16" s="687"/>
      <c r="N16" s="143"/>
      <c r="O16" s="334">
        <f t="shared" si="5"/>
        <v>0</v>
      </c>
      <c r="P16" s="335"/>
      <c r="Q16" s="336">
        <f t="shared" si="8"/>
        <v>317</v>
      </c>
      <c r="R16" s="389">
        <f t="shared" si="6"/>
        <v>0</v>
      </c>
      <c r="S16" s="143"/>
      <c r="T16" s="334">
        <f t="shared" si="1"/>
        <v>0</v>
      </c>
      <c r="U16" s="335"/>
      <c r="V16" s="336">
        <f t="shared" si="2"/>
        <v>163</v>
      </c>
      <c r="W16" s="337">
        <f t="shared" si="3"/>
        <v>0</v>
      </c>
      <c r="Z16" s="545"/>
      <c r="AD16" s="545"/>
    </row>
    <row r="17" spans="1:30" ht="13.5" customHeight="1">
      <c r="A17" s="654"/>
      <c r="B17" s="688"/>
      <c r="C17" s="658"/>
      <c r="D17" s="689"/>
      <c r="E17" s="386"/>
      <c r="F17" s="334">
        <f t="shared" si="0"/>
        <v>0</v>
      </c>
      <c r="G17" s="387"/>
      <c r="H17" s="386"/>
      <c r="I17" s="334">
        <f t="shared" si="4"/>
        <v>0</v>
      </c>
      <c r="J17" s="388"/>
      <c r="K17" s="662"/>
      <c r="L17" s="685"/>
      <c r="M17" s="687"/>
      <c r="N17" s="143"/>
      <c r="O17" s="334">
        <f t="shared" si="5"/>
        <v>0</v>
      </c>
      <c r="P17" s="335"/>
      <c r="Q17" s="336">
        <f t="shared" si="8"/>
        <v>0</v>
      </c>
      <c r="R17" s="389">
        <f t="shared" si="6"/>
        <v>0</v>
      </c>
      <c r="S17" s="143"/>
      <c r="T17" s="334">
        <f t="shared" si="1"/>
        <v>0</v>
      </c>
      <c r="U17" s="335"/>
      <c r="V17" s="336">
        <f t="shared" si="2"/>
        <v>0</v>
      </c>
      <c r="W17" s="337">
        <f t="shared" si="3"/>
        <v>0</v>
      </c>
      <c r="Z17" s="545"/>
      <c r="AD17" s="545"/>
    </row>
    <row r="18" spans="1:30" ht="13.5" customHeight="1">
      <c r="A18" s="654">
        <f t="shared" ref="A18" si="13">+A16+1</f>
        <v>6</v>
      </c>
      <c r="B18" s="688" t="s">
        <v>366</v>
      </c>
      <c r="C18" s="658">
        <f>E18+H18+E19+H19</f>
        <v>150</v>
      </c>
      <c r="D18" s="689">
        <v>62</v>
      </c>
      <c r="E18" s="386">
        <v>75</v>
      </c>
      <c r="F18" s="334">
        <f t="shared" si="0"/>
        <v>357.14285714285717</v>
      </c>
      <c r="G18" s="387">
        <v>277</v>
      </c>
      <c r="H18" s="386">
        <v>75</v>
      </c>
      <c r="I18" s="334">
        <f t="shared" si="4"/>
        <v>206.19652471058063</v>
      </c>
      <c r="J18" s="388">
        <v>206</v>
      </c>
      <c r="K18" s="662"/>
      <c r="L18" s="685">
        <f t="shared" ref="L18" si="14">+N18+N19+S18+S19</f>
        <v>0</v>
      </c>
      <c r="M18" s="687"/>
      <c r="N18" s="143"/>
      <c r="O18" s="334">
        <f t="shared" si="5"/>
        <v>0</v>
      </c>
      <c r="P18" s="335"/>
      <c r="Q18" s="336">
        <f t="shared" si="8"/>
        <v>277</v>
      </c>
      <c r="R18" s="389">
        <f t="shared" si="6"/>
        <v>0</v>
      </c>
      <c r="S18" s="143"/>
      <c r="T18" s="334">
        <f t="shared" si="1"/>
        <v>0</v>
      </c>
      <c r="U18" s="335"/>
      <c r="V18" s="336">
        <f t="shared" si="2"/>
        <v>206</v>
      </c>
      <c r="W18" s="337">
        <f t="shared" si="3"/>
        <v>0</v>
      </c>
      <c r="Z18" s="545"/>
      <c r="AD18" s="545"/>
    </row>
    <row r="19" spans="1:30" ht="13.5" customHeight="1">
      <c r="A19" s="654"/>
      <c r="B19" s="688"/>
      <c r="C19" s="658"/>
      <c r="D19" s="689"/>
      <c r="E19" s="386"/>
      <c r="F19" s="334">
        <f t="shared" si="0"/>
        <v>0</v>
      </c>
      <c r="G19" s="387"/>
      <c r="H19" s="386"/>
      <c r="I19" s="334">
        <f t="shared" si="4"/>
        <v>0</v>
      </c>
      <c r="J19" s="388"/>
      <c r="K19" s="662"/>
      <c r="L19" s="685"/>
      <c r="M19" s="687"/>
      <c r="N19" s="143"/>
      <c r="O19" s="334">
        <f t="shared" si="5"/>
        <v>0</v>
      </c>
      <c r="P19" s="335"/>
      <c r="Q19" s="336">
        <f t="shared" si="8"/>
        <v>0</v>
      </c>
      <c r="R19" s="389">
        <f t="shared" si="6"/>
        <v>0</v>
      </c>
      <c r="S19" s="143"/>
      <c r="T19" s="334">
        <f t="shared" si="1"/>
        <v>0</v>
      </c>
      <c r="U19" s="335"/>
      <c r="V19" s="336">
        <f t="shared" si="2"/>
        <v>0</v>
      </c>
      <c r="W19" s="337">
        <f t="shared" si="3"/>
        <v>0</v>
      </c>
      <c r="Z19" s="545"/>
      <c r="AD19" s="545"/>
    </row>
    <row r="20" spans="1:30" ht="13.5" customHeight="1">
      <c r="A20" s="654">
        <f t="shared" ref="A20" si="15">+A18+1</f>
        <v>7</v>
      </c>
      <c r="B20" s="688" t="s">
        <v>367</v>
      </c>
      <c r="C20" s="658">
        <f t="shared" ref="C20" si="16">E20+H20+E21+H21</f>
        <v>175</v>
      </c>
      <c r="D20" s="689">
        <v>72</v>
      </c>
      <c r="E20" s="386">
        <v>75</v>
      </c>
      <c r="F20" s="334">
        <f t="shared" si="0"/>
        <v>357.14285714285717</v>
      </c>
      <c r="G20" s="387">
        <v>288</v>
      </c>
      <c r="H20" s="386">
        <v>100</v>
      </c>
      <c r="I20" s="334">
        <f t="shared" si="4"/>
        <v>274.92869961410747</v>
      </c>
      <c r="J20" s="388">
        <v>108</v>
      </c>
      <c r="K20" s="662"/>
      <c r="L20" s="685">
        <f t="shared" ref="L20" si="17">+N20+N21+S20+S21</f>
        <v>0</v>
      </c>
      <c r="M20" s="687"/>
      <c r="N20" s="143"/>
      <c r="O20" s="334">
        <f t="shared" si="5"/>
        <v>0</v>
      </c>
      <c r="P20" s="335"/>
      <c r="Q20" s="336">
        <f t="shared" si="8"/>
        <v>288</v>
      </c>
      <c r="R20" s="389">
        <f t="shared" si="6"/>
        <v>0</v>
      </c>
      <c r="S20" s="143"/>
      <c r="T20" s="334">
        <f t="shared" si="1"/>
        <v>0</v>
      </c>
      <c r="U20" s="335"/>
      <c r="V20" s="336">
        <f t="shared" si="2"/>
        <v>108</v>
      </c>
      <c r="W20" s="337">
        <f t="shared" si="3"/>
        <v>0</v>
      </c>
      <c r="Z20" s="545"/>
      <c r="AD20" s="545"/>
    </row>
    <row r="21" spans="1:30" ht="13.5" customHeight="1">
      <c r="A21" s="654"/>
      <c r="B21" s="688"/>
      <c r="C21" s="658"/>
      <c r="D21" s="689"/>
      <c r="E21" s="386"/>
      <c r="F21" s="334">
        <f t="shared" si="0"/>
        <v>0</v>
      </c>
      <c r="G21" s="387"/>
      <c r="H21" s="386"/>
      <c r="I21" s="334">
        <f t="shared" si="4"/>
        <v>0</v>
      </c>
      <c r="J21" s="388"/>
      <c r="K21" s="662"/>
      <c r="L21" s="685"/>
      <c r="M21" s="687"/>
      <c r="N21" s="143"/>
      <c r="O21" s="334">
        <f t="shared" si="5"/>
        <v>0</v>
      </c>
      <c r="P21" s="335"/>
      <c r="Q21" s="336">
        <f t="shared" si="8"/>
        <v>0</v>
      </c>
      <c r="R21" s="389">
        <f t="shared" si="6"/>
        <v>0</v>
      </c>
      <c r="S21" s="143"/>
      <c r="T21" s="334">
        <f t="shared" si="1"/>
        <v>0</v>
      </c>
      <c r="U21" s="335"/>
      <c r="V21" s="336">
        <f t="shared" si="2"/>
        <v>0</v>
      </c>
      <c r="W21" s="337">
        <f t="shared" si="3"/>
        <v>0</v>
      </c>
      <c r="Z21" s="545"/>
      <c r="AD21" s="545"/>
    </row>
    <row r="22" spans="1:30" ht="13.5" customHeight="1">
      <c r="A22" s="654">
        <f t="shared" ref="A22" si="18">+A20+1</f>
        <v>8</v>
      </c>
      <c r="B22" s="688" t="s">
        <v>368</v>
      </c>
      <c r="C22" s="658">
        <f t="shared" ref="C22" si="19">E22+H22+E23+H23</f>
        <v>175</v>
      </c>
      <c r="D22" s="689">
        <v>88</v>
      </c>
      <c r="E22" s="386">
        <v>75</v>
      </c>
      <c r="F22" s="334">
        <f t="shared" si="0"/>
        <v>357.14285714285717</v>
      </c>
      <c r="G22" s="387">
        <v>328</v>
      </c>
      <c r="H22" s="386">
        <v>100</v>
      </c>
      <c r="I22" s="334">
        <f t="shared" si="4"/>
        <v>274.92869961410747</v>
      </c>
      <c r="J22" s="388">
        <v>199</v>
      </c>
      <c r="K22" s="662"/>
      <c r="L22" s="685">
        <f t="shared" ref="L22" si="20">+N22+N23+S22+S23</f>
        <v>0</v>
      </c>
      <c r="M22" s="687"/>
      <c r="N22" s="143"/>
      <c r="O22" s="334">
        <f t="shared" si="5"/>
        <v>0</v>
      </c>
      <c r="P22" s="335"/>
      <c r="Q22" s="336">
        <f t="shared" si="8"/>
        <v>328</v>
      </c>
      <c r="R22" s="389">
        <f t="shared" si="6"/>
        <v>0</v>
      </c>
      <c r="S22" s="143"/>
      <c r="T22" s="334">
        <f t="shared" si="1"/>
        <v>0</v>
      </c>
      <c r="U22" s="335"/>
      <c r="V22" s="336">
        <f t="shared" si="2"/>
        <v>199</v>
      </c>
      <c r="W22" s="337">
        <f t="shared" si="3"/>
        <v>0</v>
      </c>
      <c r="Z22" s="545"/>
      <c r="AD22" s="545"/>
    </row>
    <row r="23" spans="1:30" ht="13.5" customHeight="1">
      <c r="A23" s="654"/>
      <c r="B23" s="688"/>
      <c r="C23" s="658"/>
      <c r="D23" s="689"/>
      <c r="E23" s="386"/>
      <c r="F23" s="334">
        <f t="shared" si="0"/>
        <v>0</v>
      </c>
      <c r="G23" s="387"/>
      <c r="H23" s="386"/>
      <c r="I23" s="334">
        <f t="shared" si="4"/>
        <v>0</v>
      </c>
      <c r="J23" s="388"/>
      <c r="K23" s="662"/>
      <c r="L23" s="685"/>
      <c r="M23" s="687"/>
      <c r="N23" s="143"/>
      <c r="O23" s="334">
        <f t="shared" si="5"/>
        <v>0</v>
      </c>
      <c r="P23" s="335"/>
      <c r="Q23" s="336">
        <f t="shared" si="8"/>
        <v>0</v>
      </c>
      <c r="R23" s="389">
        <f t="shared" si="6"/>
        <v>0</v>
      </c>
      <c r="S23" s="143"/>
      <c r="T23" s="334">
        <f t="shared" si="1"/>
        <v>0</v>
      </c>
      <c r="U23" s="335"/>
      <c r="V23" s="336">
        <f t="shared" si="2"/>
        <v>0</v>
      </c>
      <c r="W23" s="337">
        <f t="shared" si="3"/>
        <v>0</v>
      </c>
      <c r="Z23" s="545"/>
      <c r="AD23" s="545"/>
    </row>
    <row r="24" spans="1:30" ht="13.5" customHeight="1">
      <c r="A24" s="654">
        <f t="shared" ref="A24" si="21">+A22+1</f>
        <v>9</v>
      </c>
      <c r="B24" s="688" t="s">
        <v>369</v>
      </c>
      <c r="C24" s="658">
        <f t="shared" ref="C24" si="22">E24+H24+E25+H25</f>
        <v>175</v>
      </c>
      <c r="D24" s="689">
        <v>80</v>
      </c>
      <c r="E24" s="386">
        <v>75</v>
      </c>
      <c r="F24" s="334">
        <f t="shared" si="0"/>
        <v>357.14285714285717</v>
      </c>
      <c r="G24" s="387">
        <v>277</v>
      </c>
      <c r="H24" s="386">
        <v>100</v>
      </c>
      <c r="I24" s="334">
        <f t="shared" si="4"/>
        <v>274.92869961410747</v>
      </c>
      <c r="J24" s="388">
        <v>193</v>
      </c>
      <c r="K24" s="662"/>
      <c r="L24" s="685">
        <f t="shared" ref="L24" si="23">+N24+N25+S24+S25</f>
        <v>0</v>
      </c>
      <c r="M24" s="687"/>
      <c r="N24" s="143"/>
      <c r="O24" s="334">
        <f t="shared" si="5"/>
        <v>0</v>
      </c>
      <c r="P24" s="335"/>
      <c r="Q24" s="336">
        <f t="shared" si="8"/>
        <v>277</v>
      </c>
      <c r="R24" s="389">
        <f t="shared" si="6"/>
        <v>0</v>
      </c>
      <c r="S24" s="143"/>
      <c r="T24" s="334">
        <f t="shared" si="1"/>
        <v>0</v>
      </c>
      <c r="U24" s="335"/>
      <c r="V24" s="336">
        <f t="shared" si="2"/>
        <v>193</v>
      </c>
      <c r="W24" s="337">
        <f t="shared" si="3"/>
        <v>0</v>
      </c>
      <c r="Z24" s="545"/>
      <c r="AD24" s="545"/>
    </row>
    <row r="25" spans="1:30" ht="13.5" customHeight="1">
      <c r="A25" s="654"/>
      <c r="B25" s="688"/>
      <c r="C25" s="658"/>
      <c r="D25" s="689"/>
      <c r="E25" s="386"/>
      <c r="F25" s="334">
        <f t="shared" si="0"/>
        <v>0</v>
      </c>
      <c r="G25" s="387"/>
      <c r="H25" s="386"/>
      <c r="I25" s="334">
        <f t="shared" si="4"/>
        <v>0</v>
      </c>
      <c r="J25" s="388"/>
      <c r="K25" s="662"/>
      <c r="L25" s="685"/>
      <c r="M25" s="687"/>
      <c r="N25" s="143"/>
      <c r="O25" s="334">
        <f t="shared" si="5"/>
        <v>0</v>
      </c>
      <c r="P25" s="335"/>
      <c r="Q25" s="336">
        <f t="shared" si="8"/>
        <v>0</v>
      </c>
      <c r="R25" s="389">
        <f t="shared" si="6"/>
        <v>0</v>
      </c>
      <c r="S25" s="143"/>
      <c r="T25" s="334">
        <f t="shared" si="1"/>
        <v>0</v>
      </c>
      <c r="U25" s="335"/>
      <c r="V25" s="336">
        <f t="shared" si="2"/>
        <v>0</v>
      </c>
      <c r="W25" s="337">
        <f t="shared" si="3"/>
        <v>0</v>
      </c>
      <c r="Z25" s="545"/>
      <c r="AD25" s="545"/>
    </row>
    <row r="26" spans="1:30" ht="13.5" customHeight="1">
      <c r="A26" s="654">
        <f t="shared" ref="A26" si="24">+A24+1</f>
        <v>10</v>
      </c>
      <c r="B26" s="688" t="s">
        <v>370</v>
      </c>
      <c r="C26" s="658">
        <f t="shared" ref="C26" si="25">E26+H26+E27+H27</f>
        <v>225</v>
      </c>
      <c r="D26" s="689">
        <v>59</v>
      </c>
      <c r="E26" s="386">
        <v>75</v>
      </c>
      <c r="F26" s="334">
        <f t="shared" si="0"/>
        <v>357.14285714285717</v>
      </c>
      <c r="G26" s="387">
        <v>251</v>
      </c>
      <c r="H26" s="386">
        <v>150</v>
      </c>
      <c r="I26" s="334">
        <f t="shared" si="4"/>
        <v>412.39304942116127</v>
      </c>
      <c r="J26" s="388">
        <v>156</v>
      </c>
      <c r="K26" s="662"/>
      <c r="L26" s="685">
        <f t="shared" ref="L26" si="26">+N26+N27+S26+S27</f>
        <v>0</v>
      </c>
      <c r="M26" s="687"/>
      <c r="N26" s="143"/>
      <c r="O26" s="334">
        <f t="shared" si="5"/>
        <v>0</v>
      </c>
      <c r="P26" s="335"/>
      <c r="Q26" s="336">
        <f t="shared" si="8"/>
        <v>251</v>
      </c>
      <c r="R26" s="389">
        <f t="shared" si="6"/>
        <v>0</v>
      </c>
      <c r="S26" s="143"/>
      <c r="T26" s="334">
        <f t="shared" si="1"/>
        <v>0</v>
      </c>
      <c r="U26" s="335"/>
      <c r="V26" s="336">
        <f t="shared" si="2"/>
        <v>156</v>
      </c>
      <c r="W26" s="337">
        <f t="shared" si="3"/>
        <v>0</v>
      </c>
      <c r="Z26" s="545"/>
      <c r="AD26" s="545"/>
    </row>
    <row r="27" spans="1:30" ht="13.5" customHeight="1">
      <c r="A27" s="654"/>
      <c r="B27" s="688"/>
      <c r="C27" s="658"/>
      <c r="D27" s="689"/>
      <c r="E27" s="386"/>
      <c r="F27" s="334">
        <f t="shared" si="0"/>
        <v>0</v>
      </c>
      <c r="G27" s="387"/>
      <c r="H27" s="386"/>
      <c r="I27" s="334">
        <f t="shared" si="4"/>
        <v>0</v>
      </c>
      <c r="J27" s="388"/>
      <c r="K27" s="662"/>
      <c r="L27" s="685"/>
      <c r="M27" s="687"/>
      <c r="N27" s="143"/>
      <c r="O27" s="334">
        <f t="shared" si="5"/>
        <v>0</v>
      </c>
      <c r="P27" s="335"/>
      <c r="Q27" s="336">
        <f t="shared" si="8"/>
        <v>0</v>
      </c>
      <c r="R27" s="389">
        <f t="shared" si="6"/>
        <v>0</v>
      </c>
      <c r="S27" s="143"/>
      <c r="T27" s="334">
        <f t="shared" si="1"/>
        <v>0</v>
      </c>
      <c r="U27" s="335"/>
      <c r="V27" s="336">
        <f t="shared" si="2"/>
        <v>0</v>
      </c>
      <c r="W27" s="337">
        <f t="shared" si="3"/>
        <v>0</v>
      </c>
      <c r="Z27" s="545"/>
      <c r="AD27" s="545"/>
    </row>
    <row r="28" spans="1:30" ht="13.5" customHeight="1">
      <c r="A28" s="654">
        <f t="shared" ref="A28" si="27">+A26+1</f>
        <v>11</v>
      </c>
      <c r="B28" s="688" t="s">
        <v>371</v>
      </c>
      <c r="C28" s="658">
        <f t="shared" ref="C28" si="28">E28+H28+E29+H29</f>
        <v>150</v>
      </c>
      <c r="D28" s="689">
        <v>61</v>
      </c>
      <c r="E28" s="386">
        <v>50</v>
      </c>
      <c r="F28" s="334">
        <f t="shared" si="0"/>
        <v>238.09523809523807</v>
      </c>
      <c r="G28" s="387">
        <v>155</v>
      </c>
      <c r="H28" s="386">
        <v>100</v>
      </c>
      <c r="I28" s="334">
        <f t="shared" si="4"/>
        <v>274.92869961410747</v>
      </c>
      <c r="J28" s="388">
        <v>164</v>
      </c>
      <c r="K28" s="662"/>
      <c r="L28" s="685">
        <f t="shared" ref="L28" si="29">+N28+N29+S28+S29</f>
        <v>0</v>
      </c>
      <c r="M28" s="687"/>
      <c r="N28" s="143"/>
      <c r="O28" s="334">
        <f t="shared" si="5"/>
        <v>0</v>
      </c>
      <c r="P28" s="335"/>
      <c r="Q28" s="336">
        <f>+G28+P28</f>
        <v>155</v>
      </c>
      <c r="R28" s="389">
        <f t="shared" si="6"/>
        <v>0</v>
      </c>
      <c r="S28" s="143"/>
      <c r="T28" s="334">
        <f t="shared" si="1"/>
        <v>0</v>
      </c>
      <c r="U28" s="335"/>
      <c r="V28" s="336">
        <f t="shared" si="2"/>
        <v>164</v>
      </c>
      <c r="W28" s="337">
        <f t="shared" si="3"/>
        <v>0</v>
      </c>
      <c r="Z28" s="545"/>
      <c r="AD28" s="545"/>
    </row>
    <row r="29" spans="1:30" ht="13.5" customHeight="1">
      <c r="A29" s="654"/>
      <c r="B29" s="688"/>
      <c r="C29" s="658"/>
      <c r="D29" s="689"/>
      <c r="E29" s="386"/>
      <c r="F29" s="334">
        <f t="shared" si="0"/>
        <v>0</v>
      </c>
      <c r="G29" s="387"/>
      <c r="H29" s="386"/>
      <c r="I29" s="334">
        <f t="shared" si="4"/>
        <v>0</v>
      </c>
      <c r="J29" s="388"/>
      <c r="K29" s="662"/>
      <c r="L29" s="685"/>
      <c r="M29" s="687"/>
      <c r="N29" s="143"/>
      <c r="O29" s="334">
        <f t="shared" si="5"/>
        <v>0</v>
      </c>
      <c r="P29" s="335"/>
      <c r="Q29" s="336">
        <f t="shared" si="8"/>
        <v>0</v>
      </c>
      <c r="R29" s="389">
        <f t="shared" si="6"/>
        <v>0</v>
      </c>
      <c r="S29" s="143"/>
      <c r="T29" s="334">
        <f t="shared" si="1"/>
        <v>0</v>
      </c>
      <c r="U29" s="335"/>
      <c r="V29" s="336">
        <f t="shared" si="2"/>
        <v>0</v>
      </c>
      <c r="W29" s="337">
        <f t="shared" si="3"/>
        <v>0</v>
      </c>
      <c r="Z29" s="545"/>
      <c r="AD29" s="545"/>
    </row>
    <row r="30" spans="1:30" ht="13.5" customHeight="1">
      <c r="A30" s="654">
        <f t="shared" ref="A30" si="30">+A28+1</f>
        <v>12</v>
      </c>
      <c r="B30" s="688" t="s">
        <v>372</v>
      </c>
      <c r="C30" s="658">
        <f t="shared" ref="C30" si="31">E30+H30+E31+H31</f>
        <v>225</v>
      </c>
      <c r="D30" s="689">
        <v>59</v>
      </c>
      <c r="E30" s="386">
        <v>75</v>
      </c>
      <c r="F30" s="334">
        <f t="shared" si="0"/>
        <v>357.14285714285717</v>
      </c>
      <c r="G30" s="387">
        <v>265</v>
      </c>
      <c r="H30" s="386">
        <v>150</v>
      </c>
      <c r="I30" s="334">
        <f t="shared" si="4"/>
        <v>412.39304942116127</v>
      </c>
      <c r="J30" s="388">
        <v>123</v>
      </c>
      <c r="K30" s="662"/>
      <c r="L30" s="685">
        <f t="shared" ref="L30" si="32">+N30+N31+S30+S31</f>
        <v>0</v>
      </c>
      <c r="M30" s="687"/>
      <c r="N30" s="143"/>
      <c r="O30" s="334">
        <f t="shared" si="5"/>
        <v>0</v>
      </c>
      <c r="P30" s="335"/>
      <c r="Q30" s="336">
        <f t="shared" si="8"/>
        <v>265</v>
      </c>
      <c r="R30" s="389">
        <f t="shared" si="6"/>
        <v>0</v>
      </c>
      <c r="S30" s="143"/>
      <c r="T30" s="334">
        <f t="shared" si="1"/>
        <v>0</v>
      </c>
      <c r="U30" s="335"/>
      <c r="V30" s="336">
        <f t="shared" si="2"/>
        <v>123</v>
      </c>
      <c r="W30" s="337">
        <f t="shared" si="3"/>
        <v>0</v>
      </c>
      <c r="Z30" s="545"/>
      <c r="AD30" s="545"/>
    </row>
    <row r="31" spans="1:30" ht="13.5" customHeight="1">
      <c r="A31" s="654"/>
      <c r="B31" s="688"/>
      <c r="C31" s="658"/>
      <c r="D31" s="689"/>
      <c r="E31" s="386"/>
      <c r="F31" s="334">
        <f t="shared" si="0"/>
        <v>0</v>
      </c>
      <c r="G31" s="387"/>
      <c r="H31" s="386"/>
      <c r="I31" s="334">
        <f t="shared" si="4"/>
        <v>0</v>
      </c>
      <c r="J31" s="388"/>
      <c r="K31" s="662"/>
      <c r="L31" s="685"/>
      <c r="M31" s="687"/>
      <c r="N31" s="143"/>
      <c r="O31" s="334">
        <f t="shared" si="5"/>
        <v>0</v>
      </c>
      <c r="P31" s="335"/>
      <c r="Q31" s="336">
        <f t="shared" si="8"/>
        <v>0</v>
      </c>
      <c r="R31" s="389">
        <f t="shared" si="6"/>
        <v>0</v>
      </c>
      <c r="S31" s="143"/>
      <c r="T31" s="334">
        <f t="shared" si="1"/>
        <v>0</v>
      </c>
      <c r="U31" s="335"/>
      <c r="V31" s="336">
        <f t="shared" si="2"/>
        <v>0</v>
      </c>
      <c r="W31" s="337">
        <f t="shared" si="3"/>
        <v>0</v>
      </c>
      <c r="Z31" s="545"/>
      <c r="AD31" s="545"/>
    </row>
    <row r="32" spans="1:30" ht="13.5" customHeight="1">
      <c r="A32" s="654">
        <f t="shared" ref="A32" si="33">+A30+1</f>
        <v>13</v>
      </c>
      <c r="B32" s="690" t="s">
        <v>373</v>
      </c>
      <c r="C32" s="658">
        <f t="shared" ref="C32" si="34">E32+H32+E33+H33</f>
        <v>150</v>
      </c>
      <c r="D32" s="689">
        <v>65</v>
      </c>
      <c r="E32" s="386">
        <v>50</v>
      </c>
      <c r="F32" s="334">
        <f t="shared" si="0"/>
        <v>238.09523809523807</v>
      </c>
      <c r="G32" s="387">
        <v>230</v>
      </c>
      <c r="H32" s="386">
        <v>100</v>
      </c>
      <c r="I32" s="334">
        <f t="shared" si="4"/>
        <v>274.92869961410747</v>
      </c>
      <c r="J32" s="388">
        <v>162</v>
      </c>
      <c r="K32" s="662"/>
      <c r="L32" s="685">
        <f t="shared" ref="L32" si="35">+N32+N33+S32+S33</f>
        <v>0</v>
      </c>
      <c r="M32" s="687"/>
      <c r="N32" s="143"/>
      <c r="O32" s="334">
        <f t="shared" si="5"/>
        <v>0</v>
      </c>
      <c r="P32" s="335"/>
      <c r="Q32" s="336">
        <f t="shared" si="8"/>
        <v>230</v>
      </c>
      <c r="R32" s="389">
        <f t="shared" si="6"/>
        <v>0</v>
      </c>
      <c r="S32" s="143"/>
      <c r="T32" s="334">
        <f t="shared" si="1"/>
        <v>0</v>
      </c>
      <c r="U32" s="335"/>
      <c r="V32" s="336">
        <f t="shared" si="2"/>
        <v>162</v>
      </c>
      <c r="W32" s="337">
        <f t="shared" si="3"/>
        <v>0</v>
      </c>
      <c r="Z32" s="545"/>
      <c r="AD32" s="545"/>
    </row>
    <row r="33" spans="1:30" ht="13.5" customHeight="1">
      <c r="A33" s="654"/>
      <c r="B33" s="690"/>
      <c r="C33" s="658"/>
      <c r="D33" s="689"/>
      <c r="E33" s="386"/>
      <c r="F33" s="334">
        <f t="shared" si="0"/>
        <v>0</v>
      </c>
      <c r="G33" s="387"/>
      <c r="H33" s="386"/>
      <c r="I33" s="334">
        <f t="shared" si="4"/>
        <v>0</v>
      </c>
      <c r="J33" s="388"/>
      <c r="K33" s="662"/>
      <c r="L33" s="685"/>
      <c r="M33" s="687"/>
      <c r="N33" s="143"/>
      <c r="O33" s="334">
        <f t="shared" si="5"/>
        <v>0</v>
      </c>
      <c r="P33" s="335"/>
      <c r="Q33" s="336">
        <f t="shared" si="8"/>
        <v>0</v>
      </c>
      <c r="R33" s="389">
        <f t="shared" si="6"/>
        <v>0</v>
      </c>
      <c r="S33" s="143"/>
      <c r="T33" s="334">
        <f t="shared" si="1"/>
        <v>0</v>
      </c>
      <c r="U33" s="335"/>
      <c r="V33" s="336">
        <f t="shared" si="2"/>
        <v>0</v>
      </c>
      <c r="W33" s="337">
        <f t="shared" si="3"/>
        <v>0</v>
      </c>
      <c r="Z33" s="545"/>
      <c r="AD33" s="545"/>
    </row>
    <row r="34" spans="1:30" ht="13.5" customHeight="1">
      <c r="A34" s="654">
        <f t="shared" ref="A34" si="36">+A32+1</f>
        <v>14</v>
      </c>
      <c r="B34" s="688" t="s">
        <v>374</v>
      </c>
      <c r="C34" s="658">
        <f t="shared" ref="C34" si="37">E34+H34+E35+H35</f>
        <v>200</v>
      </c>
      <c r="D34" s="689">
        <v>86</v>
      </c>
      <c r="E34" s="386">
        <v>100</v>
      </c>
      <c r="F34" s="334">
        <f t="shared" si="0"/>
        <v>476.19047619047615</v>
      </c>
      <c r="G34" s="387">
        <v>350</v>
      </c>
      <c r="H34" s="386">
        <v>100</v>
      </c>
      <c r="I34" s="334">
        <f t="shared" si="4"/>
        <v>274.92869961410747</v>
      </c>
      <c r="J34" s="388">
        <v>176</v>
      </c>
      <c r="K34" s="662"/>
      <c r="L34" s="685">
        <f t="shared" ref="L34" si="38">+N34+N35+S34+S35</f>
        <v>0</v>
      </c>
      <c r="M34" s="687"/>
      <c r="N34" s="143"/>
      <c r="O34" s="334">
        <f t="shared" si="5"/>
        <v>0</v>
      </c>
      <c r="P34" s="335"/>
      <c r="Q34" s="336">
        <f t="shared" si="8"/>
        <v>350</v>
      </c>
      <c r="R34" s="389">
        <f t="shared" si="6"/>
        <v>0</v>
      </c>
      <c r="S34" s="143"/>
      <c r="T34" s="334">
        <f t="shared" si="1"/>
        <v>0</v>
      </c>
      <c r="U34" s="335"/>
      <c r="V34" s="336">
        <f t="shared" si="2"/>
        <v>176</v>
      </c>
      <c r="W34" s="337">
        <f t="shared" si="3"/>
        <v>0</v>
      </c>
      <c r="Z34" s="545"/>
      <c r="AD34" s="545"/>
    </row>
    <row r="35" spans="1:30" ht="13.5" customHeight="1">
      <c r="A35" s="654"/>
      <c r="B35" s="688"/>
      <c r="C35" s="658"/>
      <c r="D35" s="689"/>
      <c r="E35" s="386"/>
      <c r="F35" s="334">
        <f t="shared" si="0"/>
        <v>0</v>
      </c>
      <c r="G35" s="387"/>
      <c r="H35" s="386"/>
      <c r="I35" s="334">
        <f t="shared" si="4"/>
        <v>0</v>
      </c>
      <c r="J35" s="388"/>
      <c r="K35" s="662"/>
      <c r="L35" s="685"/>
      <c r="M35" s="687"/>
      <c r="N35" s="143"/>
      <c r="O35" s="334">
        <f t="shared" si="5"/>
        <v>0</v>
      </c>
      <c r="P35" s="335"/>
      <c r="Q35" s="336">
        <f t="shared" si="8"/>
        <v>0</v>
      </c>
      <c r="R35" s="389">
        <f t="shared" si="6"/>
        <v>0</v>
      </c>
      <c r="S35" s="143"/>
      <c r="T35" s="334">
        <f t="shared" si="1"/>
        <v>0</v>
      </c>
      <c r="U35" s="335"/>
      <c r="V35" s="336">
        <f t="shared" si="2"/>
        <v>0</v>
      </c>
      <c r="W35" s="337">
        <f t="shared" si="3"/>
        <v>0</v>
      </c>
      <c r="Z35" s="545"/>
      <c r="AD35" s="545"/>
    </row>
    <row r="36" spans="1:30" ht="13.5" customHeight="1">
      <c r="A36" s="654">
        <f t="shared" ref="A36" si="39">+A34+1</f>
        <v>15</v>
      </c>
      <c r="B36" s="688" t="s">
        <v>375</v>
      </c>
      <c r="C36" s="658">
        <f t="shared" ref="C36" si="40">E36+H36+E37+H37</f>
        <v>175</v>
      </c>
      <c r="D36" s="689">
        <v>84</v>
      </c>
      <c r="E36" s="386">
        <v>75</v>
      </c>
      <c r="F36" s="334">
        <f t="shared" si="0"/>
        <v>357.14285714285717</v>
      </c>
      <c r="G36" s="387">
        <v>310</v>
      </c>
      <c r="H36" s="386">
        <v>100</v>
      </c>
      <c r="I36" s="334">
        <f t="shared" si="4"/>
        <v>274.92869961410747</v>
      </c>
      <c r="J36" s="388">
        <v>186</v>
      </c>
      <c r="K36" s="662"/>
      <c r="L36" s="685">
        <f t="shared" ref="L36" si="41">+N36+N37+S36+S37</f>
        <v>0</v>
      </c>
      <c r="M36" s="687"/>
      <c r="N36" s="143"/>
      <c r="O36" s="334">
        <f t="shared" si="5"/>
        <v>0</v>
      </c>
      <c r="P36" s="335"/>
      <c r="Q36" s="336">
        <f t="shared" si="8"/>
        <v>310</v>
      </c>
      <c r="R36" s="389">
        <f t="shared" si="6"/>
        <v>0</v>
      </c>
      <c r="S36" s="143"/>
      <c r="T36" s="334">
        <f t="shared" si="1"/>
        <v>0</v>
      </c>
      <c r="U36" s="335"/>
      <c r="V36" s="336">
        <f t="shared" si="2"/>
        <v>186</v>
      </c>
      <c r="W36" s="337">
        <f t="shared" si="3"/>
        <v>0</v>
      </c>
      <c r="Z36" s="545"/>
      <c r="AD36" s="545"/>
    </row>
    <row r="37" spans="1:30" ht="13.5" customHeight="1">
      <c r="A37" s="654"/>
      <c r="B37" s="688"/>
      <c r="C37" s="658"/>
      <c r="D37" s="689"/>
      <c r="E37" s="386"/>
      <c r="F37" s="334">
        <f t="shared" si="0"/>
        <v>0</v>
      </c>
      <c r="G37" s="387"/>
      <c r="H37" s="386"/>
      <c r="I37" s="334">
        <f t="shared" si="4"/>
        <v>0</v>
      </c>
      <c r="J37" s="388"/>
      <c r="K37" s="662"/>
      <c r="L37" s="685"/>
      <c r="M37" s="687"/>
      <c r="N37" s="143"/>
      <c r="O37" s="334">
        <f t="shared" si="5"/>
        <v>0</v>
      </c>
      <c r="P37" s="335"/>
      <c r="Q37" s="336">
        <f t="shared" si="8"/>
        <v>0</v>
      </c>
      <c r="R37" s="389">
        <f t="shared" si="6"/>
        <v>0</v>
      </c>
      <c r="S37" s="143"/>
      <c r="T37" s="334">
        <f t="shared" si="1"/>
        <v>0</v>
      </c>
      <c r="U37" s="335"/>
      <c r="V37" s="336">
        <f t="shared" si="2"/>
        <v>0</v>
      </c>
      <c r="W37" s="337">
        <f t="shared" si="3"/>
        <v>0</v>
      </c>
      <c r="Z37" s="545"/>
      <c r="AD37" s="545"/>
    </row>
    <row r="38" spans="1:30" ht="13.5" customHeight="1">
      <c r="A38" s="654">
        <f t="shared" ref="A38" si="42">+A36+1</f>
        <v>16</v>
      </c>
      <c r="B38" s="688" t="s">
        <v>376</v>
      </c>
      <c r="C38" s="658">
        <f t="shared" ref="C38" si="43">E38+H38+E39+H39</f>
        <v>450</v>
      </c>
      <c r="D38" s="689">
        <v>140</v>
      </c>
      <c r="E38" s="386">
        <v>300</v>
      </c>
      <c r="F38" s="334">
        <f t="shared" si="0"/>
        <v>1428.5714285714287</v>
      </c>
      <c r="G38" s="387">
        <v>448</v>
      </c>
      <c r="H38" s="386">
        <v>150</v>
      </c>
      <c r="I38" s="334">
        <f t="shared" si="4"/>
        <v>412.39304942116127</v>
      </c>
      <c r="J38" s="388">
        <v>115</v>
      </c>
      <c r="K38" s="662"/>
      <c r="L38" s="685">
        <f t="shared" ref="L38" si="44">+N38+N39+S38+S39</f>
        <v>0</v>
      </c>
      <c r="M38" s="687"/>
      <c r="N38" s="143"/>
      <c r="O38" s="334">
        <f t="shared" si="5"/>
        <v>0</v>
      </c>
      <c r="P38" s="335"/>
      <c r="Q38" s="336">
        <f t="shared" si="8"/>
        <v>448</v>
      </c>
      <c r="R38" s="389">
        <f t="shared" si="6"/>
        <v>0</v>
      </c>
      <c r="S38" s="143"/>
      <c r="T38" s="334">
        <f t="shared" si="1"/>
        <v>0</v>
      </c>
      <c r="U38" s="335"/>
      <c r="V38" s="336">
        <f t="shared" si="2"/>
        <v>115</v>
      </c>
      <c r="W38" s="337">
        <f t="shared" si="3"/>
        <v>0</v>
      </c>
      <c r="Z38" s="545"/>
      <c r="AD38" s="545"/>
    </row>
    <row r="39" spans="1:30" ht="13.5" customHeight="1">
      <c r="A39" s="654"/>
      <c r="B39" s="688"/>
      <c r="C39" s="658"/>
      <c r="D39" s="689"/>
      <c r="E39" s="386"/>
      <c r="F39" s="334">
        <f t="shared" si="0"/>
        <v>0</v>
      </c>
      <c r="G39" s="387"/>
      <c r="H39" s="386"/>
      <c r="I39" s="334">
        <f t="shared" si="4"/>
        <v>0</v>
      </c>
      <c r="J39" s="388"/>
      <c r="K39" s="662"/>
      <c r="L39" s="685"/>
      <c r="M39" s="687"/>
      <c r="N39" s="143"/>
      <c r="O39" s="334">
        <f t="shared" si="5"/>
        <v>0</v>
      </c>
      <c r="P39" s="335"/>
      <c r="Q39" s="336">
        <f t="shared" si="8"/>
        <v>0</v>
      </c>
      <c r="R39" s="389">
        <f t="shared" si="6"/>
        <v>0</v>
      </c>
      <c r="S39" s="143"/>
      <c r="T39" s="334">
        <f t="shared" si="1"/>
        <v>0</v>
      </c>
      <c r="U39" s="335"/>
      <c r="V39" s="336">
        <f t="shared" si="2"/>
        <v>0</v>
      </c>
      <c r="W39" s="337">
        <f t="shared" si="3"/>
        <v>0</v>
      </c>
      <c r="Z39" s="545"/>
      <c r="AD39" s="545"/>
    </row>
    <row r="40" spans="1:30" ht="13.5" customHeight="1">
      <c r="A40" s="654">
        <f t="shared" ref="A40" si="45">+A38+1</f>
        <v>17</v>
      </c>
      <c r="B40" s="688" t="s">
        <v>377</v>
      </c>
      <c r="C40" s="658">
        <f t="shared" ref="C40" si="46">E40+H40+E41+H41</f>
        <v>150</v>
      </c>
      <c r="D40" s="689">
        <v>59</v>
      </c>
      <c r="E40" s="386">
        <v>50</v>
      </c>
      <c r="F40" s="334">
        <f t="shared" si="0"/>
        <v>238.09523809523807</v>
      </c>
      <c r="G40" s="387">
        <v>145</v>
      </c>
      <c r="H40" s="386">
        <v>100</v>
      </c>
      <c r="I40" s="334">
        <f t="shared" si="4"/>
        <v>274.92869961410747</v>
      </c>
      <c r="J40" s="388">
        <v>147</v>
      </c>
      <c r="K40" s="662"/>
      <c r="L40" s="685">
        <f t="shared" ref="L40" si="47">+N40+N41+S40+S41</f>
        <v>0</v>
      </c>
      <c r="M40" s="687"/>
      <c r="N40" s="143"/>
      <c r="O40" s="334">
        <f t="shared" si="5"/>
        <v>0</v>
      </c>
      <c r="P40" s="335"/>
      <c r="Q40" s="336">
        <f t="shared" si="8"/>
        <v>145</v>
      </c>
      <c r="R40" s="389">
        <f t="shared" si="6"/>
        <v>0</v>
      </c>
      <c r="S40" s="143"/>
      <c r="T40" s="334">
        <f t="shared" si="1"/>
        <v>0</v>
      </c>
      <c r="U40" s="335"/>
      <c r="V40" s="336">
        <f t="shared" si="2"/>
        <v>147</v>
      </c>
      <c r="W40" s="337">
        <f t="shared" si="3"/>
        <v>0</v>
      </c>
      <c r="Z40" s="545"/>
      <c r="AD40" s="545"/>
    </row>
    <row r="41" spans="1:30" ht="13.5" customHeight="1">
      <c r="A41" s="654"/>
      <c r="B41" s="688"/>
      <c r="C41" s="658"/>
      <c r="D41" s="689"/>
      <c r="E41" s="386"/>
      <c r="F41" s="334">
        <f t="shared" si="0"/>
        <v>0</v>
      </c>
      <c r="G41" s="387"/>
      <c r="H41" s="386"/>
      <c r="I41" s="334">
        <f t="shared" si="4"/>
        <v>0</v>
      </c>
      <c r="J41" s="388"/>
      <c r="K41" s="662"/>
      <c r="L41" s="685"/>
      <c r="M41" s="687"/>
      <c r="N41" s="143"/>
      <c r="O41" s="334">
        <f t="shared" si="5"/>
        <v>0</v>
      </c>
      <c r="P41" s="335"/>
      <c r="Q41" s="336">
        <f t="shared" si="8"/>
        <v>0</v>
      </c>
      <c r="R41" s="389">
        <f t="shared" si="6"/>
        <v>0</v>
      </c>
      <c r="S41" s="143"/>
      <c r="T41" s="334">
        <f t="shared" si="1"/>
        <v>0</v>
      </c>
      <c r="U41" s="335"/>
      <c r="V41" s="336">
        <f t="shared" si="2"/>
        <v>0</v>
      </c>
      <c r="W41" s="337">
        <f t="shared" si="3"/>
        <v>0</v>
      </c>
      <c r="Z41" s="545"/>
      <c r="AD41" s="545"/>
    </row>
    <row r="42" spans="1:30" ht="13.5" customHeight="1">
      <c r="A42" s="654">
        <f t="shared" ref="A42" si="48">+A40+1</f>
        <v>18</v>
      </c>
      <c r="B42" s="688" t="s">
        <v>378</v>
      </c>
      <c r="C42" s="658">
        <f t="shared" ref="C42" si="49">E42+H42+E43+H43</f>
        <v>200</v>
      </c>
      <c r="D42" s="689">
        <v>107</v>
      </c>
      <c r="E42" s="386">
        <v>100</v>
      </c>
      <c r="F42" s="334">
        <f t="shared" si="0"/>
        <v>476.19047619047615</v>
      </c>
      <c r="G42" s="387">
        <v>402</v>
      </c>
      <c r="H42" s="386">
        <v>100</v>
      </c>
      <c r="I42" s="334">
        <f t="shared" si="4"/>
        <v>274.92869961410747</v>
      </c>
      <c r="J42" s="388">
        <v>225</v>
      </c>
      <c r="K42" s="662"/>
      <c r="L42" s="685">
        <f t="shared" ref="L42" si="50">+N42+N43+S42+S43</f>
        <v>0</v>
      </c>
      <c r="M42" s="687"/>
      <c r="N42" s="143"/>
      <c r="O42" s="334">
        <f t="shared" si="5"/>
        <v>0</v>
      </c>
      <c r="P42" s="335"/>
      <c r="Q42" s="336">
        <f t="shared" si="8"/>
        <v>402</v>
      </c>
      <c r="R42" s="389">
        <f t="shared" si="6"/>
        <v>0</v>
      </c>
      <c r="S42" s="143"/>
      <c r="T42" s="334">
        <f t="shared" si="1"/>
        <v>0</v>
      </c>
      <c r="U42" s="335"/>
      <c r="V42" s="336">
        <f t="shared" si="2"/>
        <v>225</v>
      </c>
      <c r="W42" s="337">
        <f t="shared" si="3"/>
        <v>0</v>
      </c>
      <c r="Z42" s="545"/>
      <c r="AD42" s="545"/>
    </row>
    <row r="43" spans="1:30" ht="13.5" customHeight="1">
      <c r="A43" s="654"/>
      <c r="B43" s="688"/>
      <c r="C43" s="658"/>
      <c r="D43" s="689"/>
      <c r="E43" s="386"/>
      <c r="F43" s="334">
        <f t="shared" si="0"/>
        <v>0</v>
      </c>
      <c r="G43" s="387"/>
      <c r="H43" s="386"/>
      <c r="I43" s="334">
        <f t="shared" si="4"/>
        <v>0</v>
      </c>
      <c r="J43" s="388"/>
      <c r="K43" s="662"/>
      <c r="L43" s="685"/>
      <c r="M43" s="687"/>
      <c r="N43" s="143"/>
      <c r="O43" s="334">
        <f t="shared" si="5"/>
        <v>0</v>
      </c>
      <c r="P43" s="335"/>
      <c r="Q43" s="336">
        <f t="shared" si="8"/>
        <v>0</v>
      </c>
      <c r="R43" s="389">
        <f t="shared" si="6"/>
        <v>0</v>
      </c>
      <c r="S43" s="143"/>
      <c r="T43" s="334">
        <f t="shared" si="1"/>
        <v>0</v>
      </c>
      <c r="U43" s="335"/>
      <c r="V43" s="336">
        <f t="shared" si="2"/>
        <v>0</v>
      </c>
      <c r="W43" s="337">
        <f t="shared" si="3"/>
        <v>0</v>
      </c>
      <c r="Z43" s="545"/>
      <c r="AD43" s="545"/>
    </row>
    <row r="44" spans="1:30" ht="13.5" customHeight="1">
      <c r="A44" s="654">
        <f t="shared" ref="A44" si="51">+A42+1</f>
        <v>19</v>
      </c>
      <c r="B44" s="688" t="s">
        <v>379</v>
      </c>
      <c r="C44" s="658">
        <f t="shared" ref="C44" si="52">E44+H44+E45+H45</f>
        <v>175</v>
      </c>
      <c r="D44" s="689">
        <v>77</v>
      </c>
      <c r="E44" s="386">
        <v>75</v>
      </c>
      <c r="F44" s="334">
        <f t="shared" si="0"/>
        <v>357.14285714285717</v>
      </c>
      <c r="G44" s="387">
        <v>306</v>
      </c>
      <c r="H44" s="386">
        <v>100</v>
      </c>
      <c r="I44" s="334">
        <f t="shared" si="4"/>
        <v>274.92869961410747</v>
      </c>
      <c r="J44" s="388">
        <v>250</v>
      </c>
      <c r="K44" s="662"/>
      <c r="L44" s="685">
        <f t="shared" ref="L44" si="53">+N44+N45+S44+S45</f>
        <v>0</v>
      </c>
      <c r="M44" s="687"/>
      <c r="N44" s="143"/>
      <c r="O44" s="334">
        <f t="shared" si="5"/>
        <v>0</v>
      </c>
      <c r="P44" s="335"/>
      <c r="Q44" s="336">
        <f t="shared" si="8"/>
        <v>306</v>
      </c>
      <c r="R44" s="389">
        <f t="shared" si="6"/>
        <v>0</v>
      </c>
      <c r="S44" s="143"/>
      <c r="T44" s="334">
        <f>+S44/210/SQRT(3)*1000</f>
        <v>0</v>
      </c>
      <c r="U44" s="335"/>
      <c r="V44" s="336">
        <f>+J44+U44</f>
        <v>250</v>
      </c>
      <c r="W44" s="337">
        <f>IF(T44=0,0,+V44/T44*100)</f>
        <v>0</v>
      </c>
      <c r="Z44" s="545"/>
      <c r="AD44" s="545"/>
    </row>
    <row r="45" spans="1:30" ht="13.5" customHeight="1">
      <c r="A45" s="654"/>
      <c r="B45" s="688"/>
      <c r="C45" s="658"/>
      <c r="D45" s="689"/>
      <c r="E45" s="386"/>
      <c r="F45" s="334">
        <f t="shared" si="0"/>
        <v>0</v>
      </c>
      <c r="G45" s="387"/>
      <c r="H45" s="386"/>
      <c r="I45" s="334">
        <f t="shared" si="4"/>
        <v>0</v>
      </c>
      <c r="J45" s="388"/>
      <c r="K45" s="662"/>
      <c r="L45" s="685"/>
      <c r="M45" s="687"/>
      <c r="N45" s="143"/>
      <c r="O45" s="334">
        <f t="shared" si="5"/>
        <v>0</v>
      </c>
      <c r="P45" s="335"/>
      <c r="Q45" s="336">
        <f t="shared" si="8"/>
        <v>0</v>
      </c>
      <c r="R45" s="389">
        <f t="shared" si="6"/>
        <v>0</v>
      </c>
      <c r="S45" s="143"/>
      <c r="T45" s="334">
        <f>+S45/210/SQRT(3)*1000</f>
        <v>0</v>
      </c>
      <c r="U45" s="335"/>
      <c r="V45" s="336">
        <f>+J45+U45</f>
        <v>0</v>
      </c>
      <c r="W45" s="337">
        <f>IF(T45=0,0,+V45/T45*100)</f>
        <v>0</v>
      </c>
      <c r="Z45" s="545"/>
      <c r="AD45" s="545"/>
    </row>
    <row r="46" spans="1:30" ht="13.5" customHeight="1">
      <c r="A46" s="654">
        <f t="shared" ref="A46:A52" si="54">+A44+1</f>
        <v>20</v>
      </c>
      <c r="B46" s="688" t="s">
        <v>380</v>
      </c>
      <c r="C46" s="658">
        <f t="shared" ref="C46" si="55">E46+H46+E47+H47</f>
        <v>150</v>
      </c>
      <c r="D46" s="689">
        <v>64</v>
      </c>
      <c r="E46" s="386">
        <v>50</v>
      </c>
      <c r="F46" s="334">
        <f t="shared" si="0"/>
        <v>238.09523809523807</v>
      </c>
      <c r="G46" s="387">
        <v>230</v>
      </c>
      <c r="H46" s="386">
        <v>100</v>
      </c>
      <c r="I46" s="334">
        <f t="shared" si="4"/>
        <v>274.92869961410747</v>
      </c>
      <c r="J46" s="388">
        <v>155</v>
      </c>
      <c r="K46" s="662"/>
      <c r="L46" s="685">
        <f t="shared" ref="L46" si="56">+N46+N47+S46+S47</f>
        <v>0</v>
      </c>
      <c r="M46" s="687"/>
      <c r="N46" s="143"/>
      <c r="O46" s="334">
        <f t="shared" si="5"/>
        <v>0</v>
      </c>
      <c r="P46" s="335"/>
      <c r="Q46" s="336">
        <f t="shared" si="8"/>
        <v>230</v>
      </c>
      <c r="R46" s="389">
        <f t="shared" si="6"/>
        <v>0</v>
      </c>
      <c r="S46" s="143"/>
      <c r="T46" s="334">
        <f>+S46/210/SQRT(3)*1000</f>
        <v>0</v>
      </c>
      <c r="U46" s="335"/>
      <c r="V46" s="336">
        <f>+J46+U46</f>
        <v>155</v>
      </c>
      <c r="W46" s="337">
        <f>IF(T46=0,0,+V46/T46*100)</f>
        <v>0</v>
      </c>
      <c r="Z46" s="545"/>
      <c r="AD46" s="545"/>
    </row>
    <row r="47" spans="1:30" ht="13.5" customHeight="1">
      <c r="A47" s="654"/>
      <c r="B47" s="688"/>
      <c r="C47" s="658"/>
      <c r="D47" s="689"/>
      <c r="E47" s="386"/>
      <c r="F47" s="334">
        <f t="shared" si="0"/>
        <v>0</v>
      </c>
      <c r="G47" s="387"/>
      <c r="H47" s="386"/>
      <c r="I47" s="334">
        <f t="shared" si="4"/>
        <v>0</v>
      </c>
      <c r="J47" s="388"/>
      <c r="K47" s="662"/>
      <c r="L47" s="685"/>
      <c r="M47" s="687"/>
      <c r="N47" s="143"/>
      <c r="O47" s="334">
        <f t="shared" si="5"/>
        <v>0</v>
      </c>
      <c r="P47" s="335"/>
      <c r="Q47" s="336">
        <f t="shared" si="8"/>
        <v>0</v>
      </c>
      <c r="R47" s="389">
        <f t="shared" si="6"/>
        <v>0</v>
      </c>
      <c r="S47" s="143"/>
      <c r="T47" s="334">
        <f>+S47/210/SQRT(3)*1000</f>
        <v>0</v>
      </c>
      <c r="U47" s="335"/>
      <c r="V47" s="336">
        <f>+J47+U47</f>
        <v>0</v>
      </c>
      <c r="W47" s="337">
        <f>IF(T47=0,0,+V47/T47*100)</f>
        <v>0</v>
      </c>
      <c r="Z47" s="545"/>
      <c r="AD47" s="545"/>
    </row>
    <row r="48" spans="1:30" ht="13.5" customHeight="1">
      <c r="A48" s="654">
        <f t="shared" si="54"/>
        <v>21</v>
      </c>
      <c r="B48" s="688" t="s">
        <v>381</v>
      </c>
      <c r="C48" s="658">
        <f t="shared" ref="C48" si="57">E48+H48+E49+H49</f>
        <v>250</v>
      </c>
      <c r="D48" s="689">
        <v>94</v>
      </c>
      <c r="E48" s="386">
        <v>100</v>
      </c>
      <c r="F48" s="334">
        <f t="shared" si="0"/>
        <v>476.19047619047615</v>
      </c>
      <c r="G48" s="387">
        <v>491</v>
      </c>
      <c r="H48" s="386">
        <v>150</v>
      </c>
      <c r="I48" s="334">
        <f t="shared" si="4"/>
        <v>412.39304942116127</v>
      </c>
      <c r="J48" s="388">
        <v>352</v>
      </c>
      <c r="K48" s="662"/>
      <c r="L48" s="685">
        <f t="shared" ref="L48" si="58">+N48+N49+S48+S49</f>
        <v>0</v>
      </c>
      <c r="M48" s="687"/>
      <c r="N48" s="143"/>
      <c r="O48" s="334">
        <f t="shared" si="5"/>
        <v>0</v>
      </c>
      <c r="P48" s="335"/>
      <c r="Q48" s="336">
        <f t="shared" si="8"/>
        <v>491</v>
      </c>
      <c r="R48" s="389">
        <f t="shared" si="6"/>
        <v>0</v>
      </c>
      <c r="S48" s="143"/>
      <c r="T48" s="334">
        <f t="shared" ref="T48:T51" si="59">+S48/210/SQRT(3)*1000</f>
        <v>0</v>
      </c>
      <c r="U48" s="335"/>
      <c r="V48" s="336">
        <f t="shared" ref="V48:V51" si="60">+J48+U48</f>
        <v>352</v>
      </c>
      <c r="W48" s="337">
        <f t="shared" ref="W48:W51" si="61">IF(T48=0,0,+V48/T48*100)</f>
        <v>0</v>
      </c>
      <c r="Z48" s="545"/>
      <c r="AD48" s="545"/>
    </row>
    <row r="49" spans="1:30" ht="13.5" customHeight="1">
      <c r="A49" s="654"/>
      <c r="B49" s="688"/>
      <c r="C49" s="658"/>
      <c r="D49" s="689"/>
      <c r="E49" s="386"/>
      <c r="F49" s="334">
        <f t="shared" si="0"/>
        <v>0</v>
      </c>
      <c r="G49" s="387"/>
      <c r="H49" s="386"/>
      <c r="I49" s="334">
        <f t="shared" si="4"/>
        <v>0</v>
      </c>
      <c r="J49" s="388"/>
      <c r="K49" s="662"/>
      <c r="L49" s="685"/>
      <c r="M49" s="687"/>
      <c r="N49" s="143"/>
      <c r="O49" s="334">
        <f t="shared" si="5"/>
        <v>0</v>
      </c>
      <c r="P49" s="335"/>
      <c r="Q49" s="336">
        <f t="shared" si="8"/>
        <v>0</v>
      </c>
      <c r="R49" s="389">
        <f t="shared" si="6"/>
        <v>0</v>
      </c>
      <c r="S49" s="143"/>
      <c r="T49" s="334">
        <f t="shared" si="59"/>
        <v>0</v>
      </c>
      <c r="U49" s="335"/>
      <c r="V49" s="336">
        <f t="shared" si="60"/>
        <v>0</v>
      </c>
      <c r="W49" s="337">
        <f t="shared" si="61"/>
        <v>0</v>
      </c>
      <c r="Z49" s="545"/>
      <c r="AD49" s="545"/>
    </row>
    <row r="50" spans="1:30" ht="13.5" customHeight="1">
      <c r="A50" s="654">
        <f t="shared" si="54"/>
        <v>22</v>
      </c>
      <c r="B50" s="688" t="s">
        <v>382</v>
      </c>
      <c r="C50" s="658">
        <f t="shared" ref="C50" si="62">E50+H50+E51+H51</f>
        <v>150</v>
      </c>
      <c r="D50" s="689">
        <v>57</v>
      </c>
      <c r="E50" s="386">
        <v>50</v>
      </c>
      <c r="F50" s="334">
        <f t="shared" si="0"/>
        <v>238.09523809523807</v>
      </c>
      <c r="G50" s="387">
        <v>150</v>
      </c>
      <c r="H50" s="386">
        <v>100</v>
      </c>
      <c r="I50" s="334">
        <f t="shared" si="4"/>
        <v>274.92869961410747</v>
      </c>
      <c r="J50" s="388">
        <v>140</v>
      </c>
      <c r="K50" s="662"/>
      <c r="L50" s="685">
        <f t="shared" ref="L50" si="63">+N50+N51+S50+S51</f>
        <v>0</v>
      </c>
      <c r="M50" s="687"/>
      <c r="N50" s="143"/>
      <c r="O50" s="334">
        <f t="shared" si="5"/>
        <v>0</v>
      </c>
      <c r="P50" s="335"/>
      <c r="Q50" s="336">
        <f t="shared" si="8"/>
        <v>150</v>
      </c>
      <c r="R50" s="389">
        <f t="shared" si="6"/>
        <v>0</v>
      </c>
      <c r="S50" s="143"/>
      <c r="T50" s="334">
        <f t="shared" si="59"/>
        <v>0</v>
      </c>
      <c r="U50" s="335"/>
      <c r="V50" s="336">
        <f t="shared" si="60"/>
        <v>140</v>
      </c>
      <c r="W50" s="337">
        <f t="shared" si="61"/>
        <v>0</v>
      </c>
      <c r="Z50" s="545"/>
      <c r="AD50" s="545"/>
    </row>
    <row r="51" spans="1:30" ht="13.5" customHeight="1">
      <c r="A51" s="654"/>
      <c r="B51" s="688"/>
      <c r="C51" s="658"/>
      <c r="D51" s="689"/>
      <c r="E51" s="386"/>
      <c r="F51" s="334">
        <f t="shared" si="0"/>
        <v>0</v>
      </c>
      <c r="G51" s="387"/>
      <c r="H51" s="386"/>
      <c r="I51" s="334">
        <f t="shared" si="4"/>
        <v>0</v>
      </c>
      <c r="J51" s="388"/>
      <c r="K51" s="662"/>
      <c r="L51" s="685"/>
      <c r="M51" s="687"/>
      <c r="N51" s="143"/>
      <c r="O51" s="334">
        <f t="shared" si="5"/>
        <v>0</v>
      </c>
      <c r="P51" s="335"/>
      <c r="Q51" s="336">
        <f t="shared" si="8"/>
        <v>0</v>
      </c>
      <c r="R51" s="389">
        <f t="shared" si="6"/>
        <v>0</v>
      </c>
      <c r="S51" s="143"/>
      <c r="T51" s="334">
        <f t="shared" si="59"/>
        <v>0</v>
      </c>
      <c r="U51" s="335"/>
      <c r="V51" s="336">
        <f t="shared" si="60"/>
        <v>0</v>
      </c>
      <c r="W51" s="337">
        <f t="shared" si="61"/>
        <v>0</v>
      </c>
      <c r="Z51" s="545"/>
      <c r="AD51" s="545"/>
    </row>
    <row r="52" spans="1:30" ht="13.5" customHeight="1">
      <c r="A52" s="654">
        <f t="shared" si="54"/>
        <v>23</v>
      </c>
      <c r="B52" s="688" t="s">
        <v>383</v>
      </c>
      <c r="C52" s="658">
        <f t="shared" ref="C52" si="64">E52+H52+E53+H53</f>
        <v>150</v>
      </c>
      <c r="D52" s="689">
        <v>77</v>
      </c>
      <c r="E52" s="386">
        <v>75</v>
      </c>
      <c r="F52" s="334">
        <f t="shared" si="0"/>
        <v>357.14285714285717</v>
      </c>
      <c r="G52" s="387">
        <v>307</v>
      </c>
      <c r="H52" s="386">
        <v>75</v>
      </c>
      <c r="I52" s="334">
        <f t="shared" si="4"/>
        <v>206.19652471058063</v>
      </c>
      <c r="J52" s="388">
        <v>180</v>
      </c>
      <c r="K52" s="662"/>
      <c r="L52" s="685">
        <f t="shared" ref="L52" si="65">+N52+N53+S52+S53</f>
        <v>0</v>
      </c>
      <c r="M52" s="687"/>
      <c r="N52" s="143"/>
      <c r="O52" s="334">
        <f t="shared" si="5"/>
        <v>0</v>
      </c>
      <c r="P52" s="335"/>
      <c r="Q52" s="336">
        <f t="shared" si="8"/>
        <v>307</v>
      </c>
      <c r="R52" s="389">
        <f t="shared" si="6"/>
        <v>0</v>
      </c>
      <c r="S52" s="143"/>
      <c r="T52" s="334">
        <f>+S52/210/SQRT(3)*1000</f>
        <v>0</v>
      </c>
      <c r="U52" s="335"/>
      <c r="V52" s="336">
        <f>+J52+U52</f>
        <v>180</v>
      </c>
      <c r="W52" s="337">
        <f>IF(T52=0,0,+V52/T52*100)</f>
        <v>0</v>
      </c>
      <c r="Z52" s="545"/>
      <c r="AD52" s="545"/>
    </row>
    <row r="53" spans="1:30" ht="13.5" customHeight="1">
      <c r="A53" s="654"/>
      <c r="B53" s="688"/>
      <c r="C53" s="658"/>
      <c r="D53" s="689"/>
      <c r="E53" s="386"/>
      <c r="F53" s="334">
        <f t="shared" si="0"/>
        <v>0</v>
      </c>
      <c r="G53" s="387"/>
      <c r="H53" s="386"/>
      <c r="I53" s="334">
        <f t="shared" si="4"/>
        <v>0</v>
      </c>
      <c r="J53" s="388"/>
      <c r="K53" s="662"/>
      <c r="L53" s="685"/>
      <c r="M53" s="687"/>
      <c r="N53" s="143"/>
      <c r="O53" s="334">
        <f t="shared" si="5"/>
        <v>0</v>
      </c>
      <c r="P53" s="335"/>
      <c r="Q53" s="336">
        <f t="shared" si="8"/>
        <v>0</v>
      </c>
      <c r="R53" s="389">
        <f t="shared" si="6"/>
        <v>0</v>
      </c>
      <c r="S53" s="143"/>
      <c r="T53" s="334">
        <f>+S53/210/SQRT(3)*1000</f>
        <v>0</v>
      </c>
      <c r="U53" s="335"/>
      <c r="V53" s="336">
        <f>+J53+U53</f>
        <v>0</v>
      </c>
      <c r="W53" s="337">
        <f>IF(T53=0,0,+V53/T53*100)</f>
        <v>0</v>
      </c>
      <c r="Z53" s="545"/>
      <c r="AD53" s="545"/>
    </row>
    <row r="54" spans="1:30" ht="13.5" customHeight="1">
      <c r="A54" s="654">
        <f t="shared" ref="A54" si="66">+A52+1</f>
        <v>24</v>
      </c>
      <c r="B54" s="688" t="s">
        <v>384</v>
      </c>
      <c r="C54" s="658">
        <f t="shared" ref="C54" si="67">E54+H54+E55+H55</f>
        <v>200</v>
      </c>
      <c r="D54" s="689">
        <v>50</v>
      </c>
      <c r="E54" s="386">
        <v>100</v>
      </c>
      <c r="F54" s="334">
        <f t="shared" si="0"/>
        <v>476.19047619047615</v>
      </c>
      <c r="G54" s="387">
        <v>265</v>
      </c>
      <c r="H54" s="386">
        <v>100</v>
      </c>
      <c r="I54" s="334">
        <f t="shared" si="4"/>
        <v>274.92869961410747</v>
      </c>
      <c r="J54" s="388">
        <v>175</v>
      </c>
      <c r="K54" s="662"/>
      <c r="L54" s="685">
        <f t="shared" ref="L54" si="68">+N54+N55+S54+S55</f>
        <v>0</v>
      </c>
      <c r="M54" s="687"/>
      <c r="N54" s="143"/>
      <c r="O54" s="334">
        <f t="shared" si="5"/>
        <v>0</v>
      </c>
      <c r="P54" s="335"/>
      <c r="Q54" s="336">
        <f t="shared" si="8"/>
        <v>265</v>
      </c>
      <c r="R54" s="389">
        <f t="shared" si="6"/>
        <v>0</v>
      </c>
      <c r="S54" s="143"/>
      <c r="T54" s="334">
        <f>+S54/210/SQRT(3)*1000</f>
        <v>0</v>
      </c>
      <c r="U54" s="335"/>
      <c r="V54" s="336">
        <f>+J54+U54</f>
        <v>175</v>
      </c>
      <c r="W54" s="337">
        <f>IF(T54=0,0,+V54/T54*100)</f>
        <v>0</v>
      </c>
      <c r="Z54" s="545"/>
      <c r="AD54" s="545"/>
    </row>
    <row r="55" spans="1:30" ht="13.5" customHeight="1">
      <c r="A55" s="654"/>
      <c r="B55" s="688"/>
      <c r="C55" s="658"/>
      <c r="D55" s="689"/>
      <c r="E55" s="386"/>
      <c r="F55" s="334">
        <f t="shared" si="0"/>
        <v>0</v>
      </c>
      <c r="G55" s="387"/>
      <c r="H55" s="386"/>
      <c r="I55" s="334">
        <f t="shared" si="4"/>
        <v>0</v>
      </c>
      <c r="J55" s="388"/>
      <c r="K55" s="662"/>
      <c r="L55" s="685"/>
      <c r="M55" s="687"/>
      <c r="N55" s="143"/>
      <c r="O55" s="334">
        <f t="shared" si="5"/>
        <v>0</v>
      </c>
      <c r="P55" s="335"/>
      <c r="Q55" s="336">
        <f t="shared" si="8"/>
        <v>0</v>
      </c>
      <c r="R55" s="389">
        <f t="shared" si="6"/>
        <v>0</v>
      </c>
      <c r="S55" s="143"/>
      <c r="T55" s="334">
        <f>+S55/210/SQRT(3)*1000</f>
        <v>0</v>
      </c>
      <c r="U55" s="335"/>
      <c r="V55" s="336">
        <f>+J55+U55</f>
        <v>0</v>
      </c>
      <c r="W55" s="337">
        <f>IF(T55=0,0,+V55/T55*100)</f>
        <v>0</v>
      </c>
      <c r="Z55" s="545"/>
      <c r="AD55" s="545"/>
    </row>
    <row r="56" spans="1:30" ht="13.5" customHeight="1">
      <c r="A56" s="654">
        <f t="shared" ref="A56" si="69">+A54+1</f>
        <v>25</v>
      </c>
      <c r="B56" s="688" t="s">
        <v>385</v>
      </c>
      <c r="C56" s="658">
        <f t="shared" ref="C56" si="70">E56+H56+E57+H57</f>
        <v>200</v>
      </c>
      <c r="D56" s="689">
        <v>67</v>
      </c>
      <c r="E56" s="386">
        <v>100</v>
      </c>
      <c r="F56" s="334">
        <f t="shared" si="0"/>
        <v>476.19047619047615</v>
      </c>
      <c r="G56" s="387">
        <v>337</v>
      </c>
      <c r="H56" s="386">
        <v>100</v>
      </c>
      <c r="I56" s="334">
        <f t="shared" si="4"/>
        <v>274.92869961410747</v>
      </c>
      <c r="J56" s="388">
        <v>58</v>
      </c>
      <c r="K56" s="662"/>
      <c r="L56" s="685">
        <f t="shared" ref="L56" si="71">+N56+N57+S56+S57</f>
        <v>0</v>
      </c>
      <c r="M56" s="687"/>
      <c r="N56" s="143"/>
      <c r="O56" s="334">
        <f t="shared" si="5"/>
        <v>0</v>
      </c>
      <c r="P56" s="335"/>
      <c r="Q56" s="336">
        <f t="shared" si="8"/>
        <v>337</v>
      </c>
      <c r="R56" s="389">
        <f t="shared" si="6"/>
        <v>0</v>
      </c>
      <c r="S56" s="143"/>
      <c r="T56" s="334">
        <f t="shared" ref="T56:T59" si="72">+S56/210/SQRT(3)*1000</f>
        <v>0</v>
      </c>
      <c r="U56" s="335"/>
      <c r="V56" s="336">
        <f t="shared" ref="V56:V59" si="73">+J56+U56</f>
        <v>58</v>
      </c>
      <c r="W56" s="337">
        <f t="shared" ref="W56:W59" si="74">IF(T56=0,0,+V56/T56*100)</f>
        <v>0</v>
      </c>
      <c r="Z56" s="545"/>
      <c r="AD56" s="545"/>
    </row>
    <row r="57" spans="1:30" ht="13.5" customHeight="1">
      <c r="A57" s="654"/>
      <c r="B57" s="688"/>
      <c r="C57" s="658"/>
      <c r="D57" s="689"/>
      <c r="E57" s="386"/>
      <c r="F57" s="334">
        <f t="shared" si="0"/>
        <v>0</v>
      </c>
      <c r="G57" s="387"/>
      <c r="H57" s="386"/>
      <c r="I57" s="334">
        <f t="shared" si="4"/>
        <v>0</v>
      </c>
      <c r="J57" s="388"/>
      <c r="K57" s="662"/>
      <c r="L57" s="685"/>
      <c r="M57" s="687"/>
      <c r="N57" s="143"/>
      <c r="O57" s="334">
        <f t="shared" si="5"/>
        <v>0</v>
      </c>
      <c r="P57" s="335"/>
      <c r="Q57" s="336">
        <f t="shared" si="8"/>
        <v>0</v>
      </c>
      <c r="R57" s="389">
        <f t="shared" si="6"/>
        <v>0</v>
      </c>
      <c r="S57" s="143"/>
      <c r="T57" s="334">
        <f t="shared" si="72"/>
        <v>0</v>
      </c>
      <c r="U57" s="335"/>
      <c r="V57" s="336">
        <f t="shared" si="73"/>
        <v>0</v>
      </c>
      <c r="W57" s="337">
        <f t="shared" si="74"/>
        <v>0</v>
      </c>
      <c r="Z57" s="545"/>
      <c r="AD57" s="545"/>
    </row>
    <row r="58" spans="1:30" ht="13.5" customHeight="1">
      <c r="A58" s="654">
        <f t="shared" ref="A58" si="75">+A56+1</f>
        <v>26</v>
      </c>
      <c r="B58" s="688" t="s">
        <v>386</v>
      </c>
      <c r="C58" s="658">
        <f t="shared" ref="C58" si="76">E58+H58+E59+H59</f>
        <v>150</v>
      </c>
      <c r="D58" s="689">
        <v>64</v>
      </c>
      <c r="E58" s="386">
        <v>50</v>
      </c>
      <c r="F58" s="334">
        <f t="shared" si="0"/>
        <v>238.09523809523807</v>
      </c>
      <c r="G58" s="387">
        <v>234</v>
      </c>
      <c r="H58" s="386">
        <v>100</v>
      </c>
      <c r="I58" s="334">
        <f t="shared" si="4"/>
        <v>274.92869961410747</v>
      </c>
      <c r="J58" s="388">
        <v>156</v>
      </c>
      <c r="K58" s="662"/>
      <c r="L58" s="685">
        <f t="shared" ref="L58" si="77">+N58+N59+S58+S59</f>
        <v>0</v>
      </c>
      <c r="M58" s="687"/>
      <c r="N58" s="143"/>
      <c r="O58" s="334">
        <f t="shared" si="5"/>
        <v>0</v>
      </c>
      <c r="P58" s="335"/>
      <c r="Q58" s="336">
        <f t="shared" si="8"/>
        <v>234</v>
      </c>
      <c r="R58" s="389">
        <f t="shared" si="6"/>
        <v>0</v>
      </c>
      <c r="S58" s="143"/>
      <c r="T58" s="334">
        <f t="shared" si="72"/>
        <v>0</v>
      </c>
      <c r="U58" s="335"/>
      <c r="V58" s="336">
        <f t="shared" si="73"/>
        <v>156</v>
      </c>
      <c r="W58" s="337">
        <f t="shared" si="74"/>
        <v>0</v>
      </c>
      <c r="Z58" s="545"/>
      <c r="AD58" s="545"/>
    </row>
    <row r="59" spans="1:30" ht="13.5" customHeight="1">
      <c r="A59" s="654"/>
      <c r="B59" s="688"/>
      <c r="C59" s="658"/>
      <c r="D59" s="689"/>
      <c r="E59" s="386"/>
      <c r="F59" s="334">
        <f t="shared" si="0"/>
        <v>0</v>
      </c>
      <c r="G59" s="387"/>
      <c r="H59" s="386"/>
      <c r="I59" s="334">
        <f t="shared" si="4"/>
        <v>0</v>
      </c>
      <c r="J59" s="388"/>
      <c r="K59" s="662"/>
      <c r="L59" s="685"/>
      <c r="M59" s="687"/>
      <c r="N59" s="143"/>
      <c r="O59" s="334">
        <f t="shared" si="5"/>
        <v>0</v>
      </c>
      <c r="P59" s="335"/>
      <c r="Q59" s="336">
        <f t="shared" si="8"/>
        <v>0</v>
      </c>
      <c r="R59" s="389">
        <f t="shared" si="6"/>
        <v>0</v>
      </c>
      <c r="S59" s="143"/>
      <c r="T59" s="334">
        <f t="shared" si="72"/>
        <v>0</v>
      </c>
      <c r="U59" s="335"/>
      <c r="V59" s="336">
        <f t="shared" si="73"/>
        <v>0</v>
      </c>
      <c r="W59" s="337">
        <f t="shared" si="74"/>
        <v>0</v>
      </c>
      <c r="Z59" s="545"/>
      <c r="AD59" s="545"/>
    </row>
    <row r="60" spans="1:30" ht="13.5" customHeight="1">
      <c r="A60" s="654">
        <f t="shared" ref="A60" si="78">+A58+1</f>
        <v>27</v>
      </c>
      <c r="B60" s="688" t="s">
        <v>387</v>
      </c>
      <c r="C60" s="658">
        <f t="shared" ref="C60" si="79">E60+H60+E61+H61</f>
        <v>150</v>
      </c>
      <c r="D60" s="689">
        <v>79</v>
      </c>
      <c r="E60" s="386">
        <v>50</v>
      </c>
      <c r="F60" s="334">
        <f t="shared" si="0"/>
        <v>238.09523809523807</v>
      </c>
      <c r="G60" s="387">
        <v>241</v>
      </c>
      <c r="H60" s="386">
        <v>100</v>
      </c>
      <c r="I60" s="334">
        <f t="shared" si="4"/>
        <v>274.92869961410747</v>
      </c>
      <c r="J60" s="388">
        <v>172</v>
      </c>
      <c r="K60" s="662"/>
      <c r="L60" s="685">
        <f t="shared" ref="L60" si="80">+N60+N61+S60+S61</f>
        <v>0</v>
      </c>
      <c r="M60" s="687"/>
      <c r="N60" s="143"/>
      <c r="O60" s="334">
        <f t="shared" si="5"/>
        <v>0</v>
      </c>
      <c r="P60" s="335"/>
      <c r="Q60" s="336">
        <f t="shared" si="8"/>
        <v>241</v>
      </c>
      <c r="R60" s="389">
        <f t="shared" si="6"/>
        <v>0</v>
      </c>
      <c r="S60" s="143"/>
      <c r="T60" s="334">
        <f>+S60/210/SQRT(3)*1000</f>
        <v>0</v>
      </c>
      <c r="U60" s="335"/>
      <c r="V60" s="336">
        <f>+J60+U60</f>
        <v>172</v>
      </c>
      <c r="W60" s="337">
        <f>IF(T60=0,0,+V60/T60*100)</f>
        <v>0</v>
      </c>
      <c r="Z60" s="545"/>
      <c r="AD60" s="545"/>
    </row>
    <row r="61" spans="1:30" ht="13.5" customHeight="1">
      <c r="A61" s="654"/>
      <c r="B61" s="688"/>
      <c r="C61" s="658"/>
      <c r="D61" s="689"/>
      <c r="E61" s="386"/>
      <c r="F61" s="334">
        <f t="shared" si="0"/>
        <v>0</v>
      </c>
      <c r="G61" s="387"/>
      <c r="H61" s="386"/>
      <c r="I61" s="334">
        <f t="shared" si="4"/>
        <v>0</v>
      </c>
      <c r="J61" s="388"/>
      <c r="K61" s="662"/>
      <c r="L61" s="685"/>
      <c r="M61" s="687"/>
      <c r="N61" s="143"/>
      <c r="O61" s="334">
        <f t="shared" si="5"/>
        <v>0</v>
      </c>
      <c r="P61" s="335"/>
      <c r="Q61" s="336">
        <f t="shared" si="8"/>
        <v>0</v>
      </c>
      <c r="R61" s="389">
        <f t="shared" si="6"/>
        <v>0</v>
      </c>
      <c r="S61" s="143"/>
      <c r="T61" s="334">
        <f>+S61/210/SQRT(3)*1000</f>
        <v>0</v>
      </c>
      <c r="U61" s="335"/>
      <c r="V61" s="336">
        <f>+J61+U61</f>
        <v>0</v>
      </c>
      <c r="W61" s="337">
        <f>IF(T61=0,0,+V61/T61*100)</f>
        <v>0</v>
      </c>
      <c r="Z61" s="545"/>
      <c r="AD61" s="545"/>
    </row>
    <row r="62" spans="1:30" ht="13.5" customHeight="1">
      <c r="A62" s="654">
        <f t="shared" ref="A62:A68" si="81">+A60+1</f>
        <v>28</v>
      </c>
      <c r="B62" s="688" t="s">
        <v>388</v>
      </c>
      <c r="C62" s="658">
        <f t="shared" ref="C62" si="82">E62+H62+E63+H63</f>
        <v>150</v>
      </c>
      <c r="D62" s="689">
        <v>60</v>
      </c>
      <c r="E62" s="386">
        <v>50</v>
      </c>
      <c r="F62" s="334">
        <f t="shared" si="0"/>
        <v>238.09523809523807</v>
      </c>
      <c r="G62" s="387">
        <v>155</v>
      </c>
      <c r="H62" s="386">
        <v>100</v>
      </c>
      <c r="I62" s="334">
        <f t="shared" si="4"/>
        <v>274.92869961410747</v>
      </c>
      <c r="J62" s="388">
        <v>206</v>
      </c>
      <c r="K62" s="662"/>
      <c r="L62" s="685">
        <f t="shared" ref="L62" si="83">+N62+N63+S62+S63</f>
        <v>0</v>
      </c>
      <c r="M62" s="687"/>
      <c r="N62" s="143"/>
      <c r="O62" s="334">
        <f t="shared" si="5"/>
        <v>0</v>
      </c>
      <c r="P62" s="335"/>
      <c r="Q62" s="336">
        <f t="shared" si="8"/>
        <v>155</v>
      </c>
      <c r="R62" s="389">
        <f t="shared" si="6"/>
        <v>0</v>
      </c>
      <c r="S62" s="143"/>
      <c r="T62" s="334">
        <f>+S62/210/SQRT(3)*1000</f>
        <v>0</v>
      </c>
      <c r="U62" s="335"/>
      <c r="V62" s="336">
        <f>+J62+U62</f>
        <v>206</v>
      </c>
      <c r="W62" s="337">
        <f>IF(T62=0,0,+V62/T62*100)</f>
        <v>0</v>
      </c>
      <c r="Z62" s="545"/>
      <c r="AD62" s="545"/>
    </row>
    <row r="63" spans="1:30" ht="13.5" customHeight="1">
      <c r="A63" s="654"/>
      <c r="B63" s="688"/>
      <c r="C63" s="658"/>
      <c r="D63" s="689"/>
      <c r="E63" s="386"/>
      <c r="F63" s="334">
        <f t="shared" si="0"/>
        <v>0</v>
      </c>
      <c r="G63" s="387"/>
      <c r="H63" s="386"/>
      <c r="I63" s="334">
        <f t="shared" si="4"/>
        <v>0</v>
      </c>
      <c r="J63" s="388"/>
      <c r="K63" s="662"/>
      <c r="L63" s="685"/>
      <c r="M63" s="687"/>
      <c r="N63" s="143"/>
      <c r="O63" s="334">
        <f t="shared" si="5"/>
        <v>0</v>
      </c>
      <c r="P63" s="335"/>
      <c r="Q63" s="336">
        <f t="shared" si="8"/>
        <v>0</v>
      </c>
      <c r="R63" s="389">
        <f t="shared" si="6"/>
        <v>0</v>
      </c>
      <c r="S63" s="143"/>
      <c r="T63" s="334">
        <f>+S63/210/SQRT(3)*1000</f>
        <v>0</v>
      </c>
      <c r="U63" s="335"/>
      <c r="V63" s="336">
        <f>+J63+U63</f>
        <v>0</v>
      </c>
      <c r="W63" s="337">
        <f>IF(T63=0,0,+V63/T63*100)</f>
        <v>0</v>
      </c>
      <c r="Z63" s="545"/>
      <c r="AD63" s="545"/>
    </row>
    <row r="64" spans="1:30" ht="13.5" customHeight="1">
      <c r="A64" s="654">
        <f t="shared" si="81"/>
        <v>29</v>
      </c>
      <c r="B64" s="688" t="s">
        <v>389</v>
      </c>
      <c r="C64" s="658">
        <f t="shared" ref="C64" si="84">E64+H64+E65+H65</f>
        <v>150</v>
      </c>
      <c r="D64" s="689">
        <v>59</v>
      </c>
      <c r="E64" s="386">
        <v>50</v>
      </c>
      <c r="F64" s="334">
        <f t="shared" si="0"/>
        <v>238.09523809523807</v>
      </c>
      <c r="G64" s="387">
        <v>240</v>
      </c>
      <c r="H64" s="386">
        <v>100</v>
      </c>
      <c r="I64" s="334">
        <f t="shared" si="4"/>
        <v>274.92869961410747</v>
      </c>
      <c r="J64" s="388">
        <v>155</v>
      </c>
      <c r="K64" s="662"/>
      <c r="L64" s="685">
        <f t="shared" ref="L64" si="85">+N64+N65+S64+S65</f>
        <v>0</v>
      </c>
      <c r="M64" s="687"/>
      <c r="N64" s="143"/>
      <c r="O64" s="334">
        <f t="shared" si="5"/>
        <v>0</v>
      </c>
      <c r="P64" s="335"/>
      <c r="Q64" s="336">
        <f t="shared" si="8"/>
        <v>240</v>
      </c>
      <c r="R64" s="389">
        <f t="shared" si="6"/>
        <v>0</v>
      </c>
      <c r="S64" s="143"/>
      <c r="T64" s="334">
        <f t="shared" ref="T64:T67" si="86">+S64/210/SQRT(3)*1000</f>
        <v>0</v>
      </c>
      <c r="U64" s="335"/>
      <c r="V64" s="336">
        <f t="shared" ref="V64:V67" si="87">+J64+U64</f>
        <v>155</v>
      </c>
      <c r="W64" s="337">
        <f t="shared" ref="W64:W67" si="88">IF(T64=0,0,+V64/T64*100)</f>
        <v>0</v>
      </c>
      <c r="Z64" s="545"/>
      <c r="AD64" s="545"/>
    </row>
    <row r="65" spans="1:30" ht="13.5" customHeight="1">
      <c r="A65" s="654"/>
      <c r="B65" s="688"/>
      <c r="C65" s="658"/>
      <c r="D65" s="689"/>
      <c r="E65" s="386"/>
      <c r="F65" s="334">
        <f t="shared" si="0"/>
        <v>0</v>
      </c>
      <c r="G65" s="387"/>
      <c r="H65" s="386"/>
      <c r="I65" s="334">
        <f t="shared" si="4"/>
        <v>0</v>
      </c>
      <c r="J65" s="388"/>
      <c r="K65" s="662"/>
      <c r="L65" s="685"/>
      <c r="M65" s="687"/>
      <c r="N65" s="143"/>
      <c r="O65" s="334">
        <f t="shared" si="5"/>
        <v>0</v>
      </c>
      <c r="P65" s="335"/>
      <c r="Q65" s="336">
        <f t="shared" si="8"/>
        <v>0</v>
      </c>
      <c r="R65" s="389">
        <f t="shared" si="6"/>
        <v>0</v>
      </c>
      <c r="S65" s="143"/>
      <c r="T65" s="334">
        <f t="shared" si="86"/>
        <v>0</v>
      </c>
      <c r="U65" s="335"/>
      <c r="V65" s="336">
        <f t="shared" si="87"/>
        <v>0</v>
      </c>
      <c r="W65" s="337">
        <f t="shared" si="88"/>
        <v>0</v>
      </c>
      <c r="Z65" s="545"/>
      <c r="AD65" s="545"/>
    </row>
    <row r="66" spans="1:30" ht="13.5" customHeight="1">
      <c r="A66" s="654">
        <f t="shared" si="81"/>
        <v>30</v>
      </c>
      <c r="B66" s="688" t="s">
        <v>390</v>
      </c>
      <c r="C66" s="658">
        <f t="shared" ref="C66" si="89">E66+H66+E67+H67</f>
        <v>150</v>
      </c>
      <c r="D66" s="689">
        <v>53</v>
      </c>
      <c r="E66" s="386">
        <v>50</v>
      </c>
      <c r="F66" s="334">
        <f t="shared" si="0"/>
        <v>238.09523809523807</v>
      </c>
      <c r="G66" s="387">
        <v>162</v>
      </c>
      <c r="H66" s="386">
        <v>100</v>
      </c>
      <c r="I66" s="334">
        <f t="shared" si="4"/>
        <v>274.92869961410747</v>
      </c>
      <c r="J66" s="388">
        <v>131</v>
      </c>
      <c r="K66" s="662"/>
      <c r="L66" s="685">
        <f t="shared" ref="L66" si="90">+N66+N67+S66+S67</f>
        <v>0</v>
      </c>
      <c r="M66" s="687"/>
      <c r="N66" s="143"/>
      <c r="O66" s="334">
        <f t="shared" si="5"/>
        <v>0</v>
      </c>
      <c r="P66" s="335"/>
      <c r="Q66" s="336">
        <f t="shared" si="8"/>
        <v>162</v>
      </c>
      <c r="R66" s="389">
        <f t="shared" si="6"/>
        <v>0</v>
      </c>
      <c r="S66" s="143"/>
      <c r="T66" s="334">
        <f t="shared" si="86"/>
        <v>0</v>
      </c>
      <c r="U66" s="335"/>
      <c r="V66" s="336">
        <f t="shared" si="87"/>
        <v>131</v>
      </c>
      <c r="W66" s="337">
        <f t="shared" si="88"/>
        <v>0</v>
      </c>
      <c r="Z66" s="545"/>
      <c r="AD66" s="545"/>
    </row>
    <row r="67" spans="1:30" ht="13.5" customHeight="1">
      <c r="A67" s="654"/>
      <c r="B67" s="688"/>
      <c r="C67" s="658"/>
      <c r="D67" s="689"/>
      <c r="E67" s="386"/>
      <c r="F67" s="334">
        <f t="shared" si="0"/>
        <v>0</v>
      </c>
      <c r="G67" s="387"/>
      <c r="H67" s="386"/>
      <c r="I67" s="334">
        <f t="shared" si="4"/>
        <v>0</v>
      </c>
      <c r="J67" s="388"/>
      <c r="K67" s="662"/>
      <c r="L67" s="685"/>
      <c r="M67" s="687"/>
      <c r="N67" s="143"/>
      <c r="O67" s="334">
        <f t="shared" si="5"/>
        <v>0</v>
      </c>
      <c r="P67" s="335"/>
      <c r="Q67" s="336">
        <f t="shared" si="8"/>
        <v>0</v>
      </c>
      <c r="R67" s="389">
        <f t="shared" si="6"/>
        <v>0</v>
      </c>
      <c r="S67" s="143"/>
      <c r="T67" s="334">
        <f t="shared" si="86"/>
        <v>0</v>
      </c>
      <c r="U67" s="335"/>
      <c r="V67" s="336">
        <f t="shared" si="87"/>
        <v>0</v>
      </c>
      <c r="W67" s="337">
        <f t="shared" si="88"/>
        <v>0</v>
      </c>
      <c r="Z67" s="545"/>
      <c r="AD67" s="545"/>
    </row>
    <row r="68" spans="1:30" ht="13.5" customHeight="1">
      <c r="A68" s="654">
        <f t="shared" si="81"/>
        <v>31</v>
      </c>
      <c r="B68" s="688" t="s">
        <v>391</v>
      </c>
      <c r="C68" s="658">
        <f t="shared" ref="C68" si="91">E68+H68+E69+H69</f>
        <v>150</v>
      </c>
      <c r="D68" s="689">
        <v>77</v>
      </c>
      <c r="E68" s="386">
        <v>50</v>
      </c>
      <c r="F68" s="334">
        <f t="shared" si="0"/>
        <v>238.09523809523807</v>
      </c>
      <c r="G68" s="387">
        <v>123</v>
      </c>
      <c r="H68" s="386">
        <v>100</v>
      </c>
      <c r="I68" s="334">
        <f t="shared" si="4"/>
        <v>274.92869961410747</v>
      </c>
      <c r="J68" s="388">
        <v>147</v>
      </c>
      <c r="K68" s="662"/>
      <c r="L68" s="685">
        <f t="shared" ref="L68" si="92">+N68+N69+S68+S69</f>
        <v>0</v>
      </c>
      <c r="M68" s="687"/>
      <c r="N68" s="143"/>
      <c r="O68" s="334">
        <f t="shared" si="5"/>
        <v>0</v>
      </c>
      <c r="P68" s="335"/>
      <c r="Q68" s="336">
        <f t="shared" si="8"/>
        <v>123</v>
      </c>
      <c r="R68" s="389">
        <f t="shared" si="6"/>
        <v>0</v>
      </c>
      <c r="S68" s="143"/>
      <c r="T68" s="334">
        <f>+S68/210/SQRT(3)*1000</f>
        <v>0</v>
      </c>
      <c r="U68" s="335"/>
      <c r="V68" s="336">
        <f>+J68+U68</f>
        <v>147</v>
      </c>
      <c r="W68" s="337">
        <f>IF(T68=0,0,+V68/T68*100)</f>
        <v>0</v>
      </c>
      <c r="Z68" s="545"/>
      <c r="AD68" s="545"/>
    </row>
    <row r="69" spans="1:30" ht="13.5" customHeight="1">
      <c r="A69" s="654"/>
      <c r="B69" s="688"/>
      <c r="C69" s="658"/>
      <c r="D69" s="689"/>
      <c r="E69" s="386"/>
      <c r="F69" s="334">
        <f t="shared" si="0"/>
        <v>0</v>
      </c>
      <c r="G69" s="387"/>
      <c r="H69" s="386"/>
      <c r="I69" s="334">
        <f t="shared" si="4"/>
        <v>0</v>
      </c>
      <c r="J69" s="388"/>
      <c r="K69" s="662"/>
      <c r="L69" s="685"/>
      <c r="M69" s="687"/>
      <c r="N69" s="143"/>
      <c r="O69" s="334">
        <f t="shared" si="5"/>
        <v>0</v>
      </c>
      <c r="P69" s="335"/>
      <c r="Q69" s="336">
        <f t="shared" si="8"/>
        <v>0</v>
      </c>
      <c r="R69" s="389">
        <f t="shared" si="6"/>
        <v>0</v>
      </c>
      <c r="S69" s="143"/>
      <c r="T69" s="334">
        <f>+S69/210/SQRT(3)*1000</f>
        <v>0</v>
      </c>
      <c r="U69" s="335"/>
      <c r="V69" s="336">
        <f>+J69+U69</f>
        <v>0</v>
      </c>
      <c r="W69" s="337">
        <f>IF(T69=0,0,+V69/T69*100)</f>
        <v>0</v>
      </c>
      <c r="Z69" s="545"/>
      <c r="AD69" s="545"/>
    </row>
    <row r="70" spans="1:30" ht="13.5" customHeight="1">
      <c r="A70" s="654">
        <f t="shared" ref="A70" si="93">+A68+1</f>
        <v>32</v>
      </c>
      <c r="B70" s="688" t="s">
        <v>392</v>
      </c>
      <c r="C70" s="658">
        <f t="shared" ref="C70" si="94">E70+H70+E71+H71</f>
        <v>175</v>
      </c>
      <c r="D70" s="689">
        <v>55</v>
      </c>
      <c r="E70" s="386">
        <v>75</v>
      </c>
      <c r="F70" s="334">
        <f t="shared" si="0"/>
        <v>357.14285714285717</v>
      </c>
      <c r="G70" s="387">
        <v>280</v>
      </c>
      <c r="H70" s="386">
        <v>100</v>
      </c>
      <c r="I70" s="334">
        <f t="shared" si="4"/>
        <v>274.92869961410747</v>
      </c>
      <c r="J70" s="388">
        <v>162</v>
      </c>
      <c r="K70" s="662"/>
      <c r="L70" s="685">
        <f t="shared" ref="L70" si="95">+N70+N71+S70+S71</f>
        <v>0</v>
      </c>
      <c r="M70" s="687"/>
      <c r="N70" s="143"/>
      <c r="O70" s="334">
        <f t="shared" si="5"/>
        <v>0</v>
      </c>
      <c r="P70" s="335"/>
      <c r="Q70" s="336">
        <f t="shared" si="8"/>
        <v>280</v>
      </c>
      <c r="R70" s="389">
        <f t="shared" si="6"/>
        <v>0</v>
      </c>
      <c r="S70" s="143"/>
      <c r="T70" s="334">
        <f>+S70/210/SQRT(3)*1000</f>
        <v>0</v>
      </c>
      <c r="U70" s="335"/>
      <c r="V70" s="336">
        <f>+J70+U70</f>
        <v>162</v>
      </c>
      <c r="W70" s="337">
        <f>IF(T70=0,0,+V70/T70*100)</f>
        <v>0</v>
      </c>
      <c r="Z70" s="545"/>
      <c r="AD70" s="545"/>
    </row>
    <row r="71" spans="1:30" ht="13.5" customHeight="1">
      <c r="A71" s="654"/>
      <c r="B71" s="688"/>
      <c r="C71" s="658"/>
      <c r="D71" s="689"/>
      <c r="E71" s="386"/>
      <c r="F71" s="334">
        <f t="shared" si="0"/>
        <v>0</v>
      </c>
      <c r="G71" s="387"/>
      <c r="H71" s="386"/>
      <c r="I71" s="334">
        <f t="shared" si="4"/>
        <v>0</v>
      </c>
      <c r="J71" s="388"/>
      <c r="K71" s="662"/>
      <c r="L71" s="685"/>
      <c r="M71" s="687"/>
      <c r="N71" s="143"/>
      <c r="O71" s="334">
        <f t="shared" si="5"/>
        <v>0</v>
      </c>
      <c r="P71" s="335"/>
      <c r="Q71" s="336">
        <f t="shared" si="8"/>
        <v>0</v>
      </c>
      <c r="R71" s="389">
        <f t="shared" si="6"/>
        <v>0</v>
      </c>
      <c r="S71" s="143"/>
      <c r="T71" s="334">
        <f>+S71/210/SQRT(3)*1000</f>
        <v>0</v>
      </c>
      <c r="U71" s="335"/>
      <c r="V71" s="336">
        <f>+J71+U71</f>
        <v>0</v>
      </c>
      <c r="W71" s="337">
        <f>IF(T71=0,0,+V71/T71*100)</f>
        <v>0</v>
      </c>
      <c r="Z71" s="545"/>
      <c r="AD71" s="545"/>
    </row>
    <row r="72" spans="1:30" ht="13.5" customHeight="1">
      <c r="A72" s="654">
        <f t="shared" ref="A72" si="96">+A70+1</f>
        <v>33</v>
      </c>
      <c r="B72" s="688" t="s">
        <v>393</v>
      </c>
      <c r="C72" s="658">
        <f t="shared" ref="C72" si="97">E72+H72+E73+H73</f>
        <v>175</v>
      </c>
      <c r="D72" s="689">
        <v>76</v>
      </c>
      <c r="E72" s="386">
        <v>75</v>
      </c>
      <c r="F72" s="334">
        <f t="shared" ref="F72:F75" si="98">E72/210*1000</f>
        <v>357.14285714285717</v>
      </c>
      <c r="G72" s="387">
        <v>258</v>
      </c>
      <c r="H72" s="386">
        <v>100</v>
      </c>
      <c r="I72" s="334">
        <f t="shared" si="4"/>
        <v>274.92869961410747</v>
      </c>
      <c r="J72" s="388">
        <v>162</v>
      </c>
      <c r="K72" s="662"/>
      <c r="L72" s="685">
        <f t="shared" ref="L72" si="99">+N72+N73+S72+S73</f>
        <v>0</v>
      </c>
      <c r="M72" s="687"/>
      <c r="N72" s="143"/>
      <c r="O72" s="334">
        <f t="shared" si="5"/>
        <v>0</v>
      </c>
      <c r="P72" s="335"/>
      <c r="Q72" s="336">
        <f t="shared" si="8"/>
        <v>258</v>
      </c>
      <c r="R72" s="389">
        <f t="shared" si="6"/>
        <v>0</v>
      </c>
      <c r="S72" s="143"/>
      <c r="T72" s="334">
        <f t="shared" ref="T72:T75" si="100">+S72/210/SQRT(3)*1000</f>
        <v>0</v>
      </c>
      <c r="U72" s="335"/>
      <c r="V72" s="336">
        <f t="shared" ref="V72:V75" si="101">+J72+U72</f>
        <v>162</v>
      </c>
      <c r="W72" s="337">
        <f t="shared" ref="W72:W75" si="102">IF(T72=0,0,+V72/T72*100)</f>
        <v>0</v>
      </c>
      <c r="Z72" s="545"/>
      <c r="AD72" s="545"/>
    </row>
    <row r="73" spans="1:30" ht="13.5" customHeight="1">
      <c r="A73" s="654"/>
      <c r="B73" s="688"/>
      <c r="C73" s="658"/>
      <c r="D73" s="689"/>
      <c r="E73" s="386"/>
      <c r="F73" s="334">
        <f t="shared" si="98"/>
        <v>0</v>
      </c>
      <c r="G73" s="387"/>
      <c r="H73" s="386"/>
      <c r="I73" s="334">
        <f t="shared" ref="I73:I75" si="103">H73/210/SQRT(3)*1000</f>
        <v>0</v>
      </c>
      <c r="J73" s="388"/>
      <c r="K73" s="662"/>
      <c r="L73" s="685"/>
      <c r="M73" s="687"/>
      <c r="N73" s="143"/>
      <c r="O73" s="334">
        <f t="shared" si="5"/>
        <v>0</v>
      </c>
      <c r="P73" s="335"/>
      <c r="Q73" s="336">
        <f t="shared" si="8"/>
        <v>0</v>
      </c>
      <c r="R73" s="389">
        <f t="shared" si="6"/>
        <v>0</v>
      </c>
      <c r="S73" s="143"/>
      <c r="T73" s="334">
        <f t="shared" si="100"/>
        <v>0</v>
      </c>
      <c r="U73" s="335"/>
      <c r="V73" s="336">
        <f t="shared" si="101"/>
        <v>0</v>
      </c>
      <c r="W73" s="337">
        <f t="shared" si="102"/>
        <v>0</v>
      </c>
      <c r="Z73" s="545"/>
      <c r="AD73" s="545"/>
    </row>
    <row r="74" spans="1:30" ht="13.5" customHeight="1">
      <c r="A74" s="654">
        <f t="shared" ref="A74" si="104">+A72+1</f>
        <v>34</v>
      </c>
      <c r="B74" s="688" t="s">
        <v>394</v>
      </c>
      <c r="C74" s="658">
        <f t="shared" ref="C74" si="105">E74+H74+E75+H75</f>
        <v>175</v>
      </c>
      <c r="D74" s="689">
        <v>64</v>
      </c>
      <c r="E74" s="386">
        <v>75</v>
      </c>
      <c r="F74" s="334">
        <f t="shared" si="98"/>
        <v>357.14285714285717</v>
      </c>
      <c r="G74" s="387">
        <v>258</v>
      </c>
      <c r="H74" s="386">
        <v>100</v>
      </c>
      <c r="I74" s="334">
        <f t="shared" si="103"/>
        <v>274.92869961410747</v>
      </c>
      <c r="J74" s="388">
        <v>188</v>
      </c>
      <c r="K74" s="662"/>
      <c r="L74" s="685">
        <f t="shared" ref="L74" si="106">+N74+N75+S74+S75</f>
        <v>0</v>
      </c>
      <c r="M74" s="687"/>
      <c r="N74" s="143"/>
      <c r="O74" s="334">
        <f t="shared" ref="O74:O75" si="107">+N74/210*1000</f>
        <v>0</v>
      </c>
      <c r="P74" s="335"/>
      <c r="Q74" s="336">
        <f t="shared" si="8"/>
        <v>258</v>
      </c>
      <c r="R74" s="389">
        <f t="shared" si="6"/>
        <v>0</v>
      </c>
      <c r="S74" s="143"/>
      <c r="T74" s="334">
        <f t="shared" si="100"/>
        <v>0</v>
      </c>
      <c r="U74" s="335"/>
      <c r="V74" s="336">
        <f t="shared" si="101"/>
        <v>188</v>
      </c>
      <c r="W74" s="337">
        <f t="shared" si="102"/>
        <v>0</v>
      </c>
      <c r="Z74" s="545"/>
      <c r="AD74" s="545"/>
    </row>
    <row r="75" spans="1:30" ht="13.5" customHeight="1">
      <c r="A75" s="654"/>
      <c r="B75" s="688"/>
      <c r="C75" s="658"/>
      <c r="D75" s="689"/>
      <c r="E75" s="386"/>
      <c r="F75" s="334">
        <f t="shared" si="98"/>
        <v>0</v>
      </c>
      <c r="G75" s="387"/>
      <c r="H75" s="386"/>
      <c r="I75" s="334">
        <f t="shared" si="103"/>
        <v>0</v>
      </c>
      <c r="J75" s="388"/>
      <c r="K75" s="662"/>
      <c r="L75" s="685"/>
      <c r="M75" s="687"/>
      <c r="N75" s="143"/>
      <c r="O75" s="334">
        <f t="shared" si="107"/>
        <v>0</v>
      </c>
      <c r="P75" s="335"/>
      <c r="Q75" s="336">
        <f t="shared" si="8"/>
        <v>0</v>
      </c>
      <c r="R75" s="389">
        <f t="shared" ref="R75" si="108">IF(O75=0,0,+Q75/O75*100)</f>
        <v>0</v>
      </c>
      <c r="S75" s="143"/>
      <c r="T75" s="334">
        <f t="shared" si="100"/>
        <v>0</v>
      </c>
      <c r="U75" s="335"/>
      <c r="V75" s="336">
        <f t="shared" si="101"/>
        <v>0</v>
      </c>
      <c r="W75" s="337">
        <f t="shared" si="102"/>
        <v>0</v>
      </c>
      <c r="Z75" s="545"/>
      <c r="AD75" s="545"/>
    </row>
    <row r="76" spans="1:30" ht="13.5" customHeight="1">
      <c r="B76" s="316" t="s">
        <v>240</v>
      </c>
    </row>
    <row r="77" spans="1:30" ht="13.5" customHeight="1">
      <c r="B77" s="316" t="s">
        <v>330</v>
      </c>
      <c r="V77" s="136"/>
      <c r="W77" s="136"/>
    </row>
    <row r="78" spans="1:30" ht="13.5" customHeight="1">
      <c r="B78" s="316" t="s">
        <v>241</v>
      </c>
    </row>
    <row r="79" spans="1:30" ht="13.5" customHeight="1">
      <c r="B79" s="579"/>
    </row>
  </sheetData>
  <mergeCells count="253">
    <mergeCell ref="M72:M73"/>
    <mergeCell ref="A74:A75"/>
    <mergeCell ref="B74:B75"/>
    <mergeCell ref="C74:C75"/>
    <mergeCell ref="D74:D75"/>
    <mergeCell ref="K74:K75"/>
    <mergeCell ref="L74:L75"/>
    <mergeCell ref="M74:M75"/>
    <mergeCell ref="A72:A73"/>
    <mergeCell ref="B72:B73"/>
    <mergeCell ref="C72:C73"/>
    <mergeCell ref="D72:D73"/>
    <mergeCell ref="K72:K73"/>
    <mergeCell ref="L72:L73"/>
    <mergeCell ref="M68:M69"/>
    <mergeCell ref="A70:A71"/>
    <mergeCell ref="B70:B71"/>
    <mergeCell ref="C70:C71"/>
    <mergeCell ref="D70:D71"/>
    <mergeCell ref="K70:K71"/>
    <mergeCell ref="L70:L71"/>
    <mergeCell ref="M70:M71"/>
    <mergeCell ref="A68:A69"/>
    <mergeCell ref="B68:B69"/>
    <mergeCell ref="C68:C69"/>
    <mergeCell ref="D68:D69"/>
    <mergeCell ref="K68:K69"/>
    <mergeCell ref="L68:L69"/>
    <mergeCell ref="M64:M65"/>
    <mergeCell ref="A66:A67"/>
    <mergeCell ref="B66:B67"/>
    <mergeCell ref="C66:C67"/>
    <mergeCell ref="D66:D67"/>
    <mergeCell ref="K66:K67"/>
    <mergeCell ref="L66:L67"/>
    <mergeCell ref="M66:M67"/>
    <mergeCell ref="A64:A65"/>
    <mergeCell ref="B64:B65"/>
    <mergeCell ref="C64:C65"/>
    <mergeCell ref="D64:D65"/>
    <mergeCell ref="K64:K65"/>
    <mergeCell ref="L64:L65"/>
    <mergeCell ref="M60:M61"/>
    <mergeCell ref="A62:A63"/>
    <mergeCell ref="B62:B63"/>
    <mergeCell ref="C62:C63"/>
    <mergeCell ref="D62:D63"/>
    <mergeCell ref="K62:K63"/>
    <mergeCell ref="L62:L63"/>
    <mergeCell ref="M62:M63"/>
    <mergeCell ref="A60:A61"/>
    <mergeCell ref="B60:B61"/>
    <mergeCell ref="C60:C61"/>
    <mergeCell ref="D60:D61"/>
    <mergeCell ref="K60:K61"/>
    <mergeCell ref="L60:L61"/>
    <mergeCell ref="M56:M57"/>
    <mergeCell ref="A58:A59"/>
    <mergeCell ref="B58:B59"/>
    <mergeCell ref="C58:C59"/>
    <mergeCell ref="D58:D59"/>
    <mergeCell ref="K58:K59"/>
    <mergeCell ref="L58:L59"/>
    <mergeCell ref="M58:M59"/>
    <mergeCell ref="A56:A57"/>
    <mergeCell ref="B56:B57"/>
    <mergeCell ref="C56:C57"/>
    <mergeCell ref="D56:D57"/>
    <mergeCell ref="K56:K57"/>
    <mergeCell ref="L56:L57"/>
    <mergeCell ref="M52:M53"/>
    <mergeCell ref="A54:A55"/>
    <mergeCell ref="B54:B55"/>
    <mergeCell ref="C54:C55"/>
    <mergeCell ref="D54:D55"/>
    <mergeCell ref="K54:K55"/>
    <mergeCell ref="L54:L55"/>
    <mergeCell ref="M54:M55"/>
    <mergeCell ref="A52:A53"/>
    <mergeCell ref="B52:B53"/>
    <mergeCell ref="C52:C53"/>
    <mergeCell ref="D52:D53"/>
    <mergeCell ref="K52:K53"/>
    <mergeCell ref="L52:L53"/>
    <mergeCell ref="M48:M49"/>
    <mergeCell ref="A50:A51"/>
    <mergeCell ref="B50:B51"/>
    <mergeCell ref="C50:C51"/>
    <mergeCell ref="D50:D51"/>
    <mergeCell ref="K50:K51"/>
    <mergeCell ref="L50:L51"/>
    <mergeCell ref="M50:M51"/>
    <mergeCell ref="A48:A49"/>
    <mergeCell ref="B48:B49"/>
    <mergeCell ref="C48:C49"/>
    <mergeCell ref="D48:D49"/>
    <mergeCell ref="K48:K49"/>
    <mergeCell ref="L48:L49"/>
    <mergeCell ref="M44:M45"/>
    <mergeCell ref="A46:A47"/>
    <mergeCell ref="B46:B47"/>
    <mergeCell ref="C46:C47"/>
    <mergeCell ref="D46:D47"/>
    <mergeCell ref="K46:K47"/>
    <mergeCell ref="L46:L47"/>
    <mergeCell ref="M46:M47"/>
    <mergeCell ref="A44:A45"/>
    <mergeCell ref="B44:B45"/>
    <mergeCell ref="C44:C45"/>
    <mergeCell ref="D44:D45"/>
    <mergeCell ref="K44:K45"/>
    <mergeCell ref="L44:L45"/>
    <mergeCell ref="M40:M41"/>
    <mergeCell ref="A42:A43"/>
    <mergeCell ref="B42:B43"/>
    <mergeCell ref="C42:C43"/>
    <mergeCell ref="D42:D43"/>
    <mergeCell ref="K42:K43"/>
    <mergeCell ref="L42:L43"/>
    <mergeCell ref="M42:M43"/>
    <mergeCell ref="A40:A41"/>
    <mergeCell ref="B40:B41"/>
    <mergeCell ref="C40:C41"/>
    <mergeCell ref="D40:D41"/>
    <mergeCell ref="K40:K41"/>
    <mergeCell ref="L40:L41"/>
    <mergeCell ref="M36:M37"/>
    <mergeCell ref="A38:A39"/>
    <mergeCell ref="B38:B39"/>
    <mergeCell ref="C38:C39"/>
    <mergeCell ref="D38:D39"/>
    <mergeCell ref="K38:K39"/>
    <mergeCell ref="L38:L39"/>
    <mergeCell ref="M38:M39"/>
    <mergeCell ref="A36:A37"/>
    <mergeCell ref="B36:B37"/>
    <mergeCell ref="C36:C37"/>
    <mergeCell ref="D36:D37"/>
    <mergeCell ref="K36:K37"/>
    <mergeCell ref="L36:L37"/>
    <mergeCell ref="M32:M33"/>
    <mergeCell ref="A34:A35"/>
    <mergeCell ref="B34:B35"/>
    <mergeCell ref="C34:C35"/>
    <mergeCell ref="D34:D35"/>
    <mergeCell ref="K34:K35"/>
    <mergeCell ref="L34:L35"/>
    <mergeCell ref="M34:M35"/>
    <mergeCell ref="A32:A33"/>
    <mergeCell ref="B32:B33"/>
    <mergeCell ref="C32:C33"/>
    <mergeCell ref="D32:D33"/>
    <mergeCell ref="K32:K33"/>
    <mergeCell ref="L32:L33"/>
    <mergeCell ref="M28:M29"/>
    <mergeCell ref="A30:A31"/>
    <mergeCell ref="B30:B31"/>
    <mergeCell ref="C30:C31"/>
    <mergeCell ref="D30:D31"/>
    <mergeCell ref="K30:K31"/>
    <mergeCell ref="L30:L31"/>
    <mergeCell ref="M30:M31"/>
    <mergeCell ref="A28:A29"/>
    <mergeCell ref="B28:B29"/>
    <mergeCell ref="C28:C29"/>
    <mergeCell ref="D28:D29"/>
    <mergeCell ref="K28:K29"/>
    <mergeCell ref="L28:L29"/>
    <mergeCell ref="M24:M25"/>
    <mergeCell ref="A26:A27"/>
    <mergeCell ref="B26:B27"/>
    <mergeCell ref="C26:C27"/>
    <mergeCell ref="D26:D27"/>
    <mergeCell ref="K26:K27"/>
    <mergeCell ref="L26:L27"/>
    <mergeCell ref="M26:M27"/>
    <mergeCell ref="A24:A25"/>
    <mergeCell ref="B24:B25"/>
    <mergeCell ref="C24:C25"/>
    <mergeCell ref="D24:D25"/>
    <mergeCell ref="K24:K25"/>
    <mergeCell ref="L24:L25"/>
    <mergeCell ref="M20:M21"/>
    <mergeCell ref="A22:A23"/>
    <mergeCell ref="B22:B23"/>
    <mergeCell ref="C22:C23"/>
    <mergeCell ref="D22:D23"/>
    <mergeCell ref="K22:K23"/>
    <mergeCell ref="L22:L23"/>
    <mergeCell ref="M22:M23"/>
    <mergeCell ref="A20:A21"/>
    <mergeCell ref="B20:B21"/>
    <mergeCell ref="C20:C21"/>
    <mergeCell ref="D20:D21"/>
    <mergeCell ref="K20:K21"/>
    <mergeCell ref="L20:L21"/>
    <mergeCell ref="M16:M17"/>
    <mergeCell ref="A18:A19"/>
    <mergeCell ref="B18:B19"/>
    <mergeCell ref="C18:C19"/>
    <mergeCell ref="D18:D19"/>
    <mergeCell ref="K18:K19"/>
    <mergeCell ref="L18:L19"/>
    <mergeCell ref="M18:M19"/>
    <mergeCell ref="A16:A17"/>
    <mergeCell ref="B16:B17"/>
    <mergeCell ref="C16:C17"/>
    <mergeCell ref="D16:D17"/>
    <mergeCell ref="K16:K17"/>
    <mergeCell ref="L16:L17"/>
    <mergeCell ref="A10:A11"/>
    <mergeCell ref="B10:B11"/>
    <mergeCell ref="C10:C11"/>
    <mergeCell ref="D10:D11"/>
    <mergeCell ref="K10:K11"/>
    <mergeCell ref="L10:L11"/>
    <mergeCell ref="M10:M11"/>
    <mergeCell ref="M12:M13"/>
    <mergeCell ref="A14:A15"/>
    <mergeCell ref="B14:B15"/>
    <mergeCell ref="C14:C15"/>
    <mergeCell ref="D14:D15"/>
    <mergeCell ref="K14:K15"/>
    <mergeCell ref="L14:L15"/>
    <mergeCell ref="M14:M15"/>
    <mergeCell ref="A12:A13"/>
    <mergeCell ref="B12:B13"/>
    <mergeCell ref="C12:C13"/>
    <mergeCell ref="D12:D13"/>
    <mergeCell ref="K12:K13"/>
    <mergeCell ref="L12:L13"/>
    <mergeCell ref="N5:W5"/>
    <mergeCell ref="E6:G6"/>
    <mergeCell ref="H6:J6"/>
    <mergeCell ref="N6:R6"/>
    <mergeCell ref="S6:W6"/>
    <mergeCell ref="A8:A9"/>
    <mergeCell ref="B8:B9"/>
    <mergeCell ref="C8:C9"/>
    <mergeCell ref="D8:D9"/>
    <mergeCell ref="K8:K9"/>
    <mergeCell ref="A4:A7"/>
    <mergeCell ref="B4:B7"/>
    <mergeCell ref="C4:J4"/>
    <mergeCell ref="K4:W4"/>
    <mergeCell ref="C5:C6"/>
    <mergeCell ref="D5:D6"/>
    <mergeCell ref="E5:J5"/>
    <mergeCell ref="K5:K7"/>
    <mergeCell ref="L5:L6"/>
    <mergeCell ref="M5:M6"/>
    <mergeCell ref="L8:L9"/>
    <mergeCell ref="M8:M9"/>
  </mergeCells>
  <phoneticPr fontId="1"/>
  <pageMargins left="0.78740157480314965" right="0.78740157480314965" top="0.51181102362204722" bottom="0.55118110236220474" header="0.51181102362204722" footer="0.43307086614173229"/>
  <pageSetup paperSize="8" scale="89" orientation="portrait" r:id="rId1"/>
  <headerFooter alignWithMargins="0"/>
</worksheet>
</file>

<file path=xl/worksheets/sheet5.xml><?xml version="1.0" encoding="utf-8"?>
<worksheet xmlns="http://schemas.openxmlformats.org/spreadsheetml/2006/main" xmlns:r="http://schemas.openxmlformats.org/officeDocument/2006/relationships">
  <dimension ref="A1:Y111"/>
  <sheetViews>
    <sheetView view="pageBreakPreview" zoomScale="70" zoomScaleNormal="50" zoomScaleSheetLayoutView="70" workbookViewId="0"/>
  </sheetViews>
  <sheetFormatPr defaultRowHeight="13.5" customHeight="1"/>
  <cols>
    <col min="1" max="1" width="5.625" style="135" bestFit="1" customWidth="1"/>
    <col min="2" max="2" width="15.25" style="135" customWidth="1"/>
    <col min="3" max="3" width="5.625" style="135" bestFit="1" customWidth="1"/>
    <col min="4" max="6" width="13.5" style="135" customWidth="1"/>
    <col min="7" max="7" width="13.5" style="134" customWidth="1"/>
    <col min="8" max="8" width="13.5" style="135" customWidth="1"/>
    <col min="9" max="12" width="13.5" style="134" customWidth="1"/>
    <col min="13" max="248" width="9" style="134"/>
    <col min="249" max="249" width="5.625" style="134" bestFit="1" customWidth="1"/>
    <col min="250" max="250" width="15.25" style="134" customWidth="1"/>
    <col min="251" max="251" width="5.625" style="134" bestFit="1" customWidth="1"/>
    <col min="252" max="252" width="9" style="134"/>
    <col min="253" max="256" width="9.625" style="134" customWidth="1"/>
    <col min="257" max="257" width="9.5" style="134" bestFit="1" customWidth="1"/>
    <col min="258" max="261" width="9.625" style="134" customWidth="1"/>
    <col min="262" max="262" width="11.125" style="134" customWidth="1"/>
    <col min="263" max="504" width="9" style="134"/>
    <col min="505" max="505" width="5.625" style="134" bestFit="1" customWidth="1"/>
    <col min="506" max="506" width="15.25" style="134" customWidth="1"/>
    <col min="507" max="507" width="5.625" style="134" bestFit="1" customWidth="1"/>
    <col min="508" max="508" width="9" style="134"/>
    <col min="509" max="512" width="9.625" style="134" customWidth="1"/>
    <col min="513" max="513" width="9.5" style="134" bestFit="1" customWidth="1"/>
    <col min="514" max="517" width="9.625" style="134" customWidth="1"/>
    <col min="518" max="518" width="11.125" style="134" customWidth="1"/>
    <col min="519" max="760" width="9" style="134"/>
    <col min="761" max="761" width="5.625" style="134" bestFit="1" customWidth="1"/>
    <col min="762" max="762" width="15.25" style="134" customWidth="1"/>
    <col min="763" max="763" width="5.625" style="134" bestFit="1" customWidth="1"/>
    <col min="764" max="764" width="9" style="134"/>
    <col min="765" max="768" width="9.625" style="134" customWidth="1"/>
    <col min="769" max="769" width="9.5" style="134" bestFit="1" customWidth="1"/>
    <col min="770" max="773" width="9.625" style="134" customWidth="1"/>
    <col min="774" max="774" width="11.125" style="134" customWidth="1"/>
    <col min="775" max="1016" width="9" style="134"/>
    <col min="1017" max="1017" width="5.625" style="134" bestFit="1" customWidth="1"/>
    <col min="1018" max="1018" width="15.25" style="134" customWidth="1"/>
    <col min="1019" max="1019" width="5.625" style="134" bestFit="1" customWidth="1"/>
    <col min="1020" max="1020" width="9" style="134"/>
    <col min="1021" max="1024" width="9.625" style="134" customWidth="1"/>
    <col min="1025" max="1025" width="9.5" style="134" bestFit="1" customWidth="1"/>
    <col min="1026" max="1029" width="9.625" style="134" customWidth="1"/>
    <col min="1030" max="1030" width="11.125" style="134" customWidth="1"/>
    <col min="1031" max="1272" width="9" style="134"/>
    <col min="1273" max="1273" width="5.625" style="134" bestFit="1" customWidth="1"/>
    <col min="1274" max="1274" width="15.25" style="134" customWidth="1"/>
    <col min="1275" max="1275" width="5.625" style="134" bestFit="1" customWidth="1"/>
    <col min="1276" max="1276" width="9" style="134"/>
    <col min="1277" max="1280" width="9.625" style="134" customWidth="1"/>
    <col min="1281" max="1281" width="9.5" style="134" bestFit="1" customWidth="1"/>
    <col min="1282" max="1285" width="9.625" style="134" customWidth="1"/>
    <col min="1286" max="1286" width="11.125" style="134" customWidth="1"/>
    <col min="1287" max="1528" width="9" style="134"/>
    <col min="1529" max="1529" width="5.625" style="134" bestFit="1" customWidth="1"/>
    <col min="1530" max="1530" width="15.25" style="134" customWidth="1"/>
    <col min="1531" max="1531" width="5.625" style="134" bestFit="1" customWidth="1"/>
    <col min="1532" max="1532" width="9" style="134"/>
    <col min="1533" max="1536" width="9.625" style="134" customWidth="1"/>
    <col min="1537" max="1537" width="9.5" style="134" bestFit="1" customWidth="1"/>
    <col min="1538" max="1541" width="9.625" style="134" customWidth="1"/>
    <col min="1542" max="1542" width="11.125" style="134" customWidth="1"/>
    <col min="1543" max="1784" width="9" style="134"/>
    <col min="1785" max="1785" width="5.625" style="134" bestFit="1" customWidth="1"/>
    <col min="1786" max="1786" width="15.25" style="134" customWidth="1"/>
    <col min="1787" max="1787" width="5.625" style="134" bestFit="1" customWidth="1"/>
    <col min="1788" max="1788" width="9" style="134"/>
    <col min="1789" max="1792" width="9.625" style="134" customWidth="1"/>
    <col min="1793" max="1793" width="9.5" style="134" bestFit="1" customWidth="1"/>
    <col min="1794" max="1797" width="9.625" style="134" customWidth="1"/>
    <col min="1798" max="1798" width="11.125" style="134" customWidth="1"/>
    <col min="1799" max="2040" width="9" style="134"/>
    <col min="2041" max="2041" width="5.625" style="134" bestFit="1" customWidth="1"/>
    <col min="2042" max="2042" width="15.25" style="134" customWidth="1"/>
    <col min="2043" max="2043" width="5.625" style="134" bestFit="1" customWidth="1"/>
    <col min="2044" max="2044" width="9" style="134"/>
    <col min="2045" max="2048" width="9.625" style="134" customWidth="1"/>
    <col min="2049" max="2049" width="9.5" style="134" bestFit="1" customWidth="1"/>
    <col min="2050" max="2053" width="9.625" style="134" customWidth="1"/>
    <col min="2054" max="2054" width="11.125" style="134" customWidth="1"/>
    <col min="2055" max="2296" width="9" style="134"/>
    <col min="2297" max="2297" width="5.625" style="134" bestFit="1" customWidth="1"/>
    <col min="2298" max="2298" width="15.25" style="134" customWidth="1"/>
    <col min="2299" max="2299" width="5.625" style="134" bestFit="1" customWidth="1"/>
    <col min="2300" max="2300" width="9" style="134"/>
    <col min="2301" max="2304" width="9.625" style="134" customWidth="1"/>
    <col min="2305" max="2305" width="9.5" style="134" bestFit="1" customWidth="1"/>
    <col min="2306" max="2309" width="9.625" style="134" customWidth="1"/>
    <col min="2310" max="2310" width="11.125" style="134" customWidth="1"/>
    <col min="2311" max="2552" width="9" style="134"/>
    <col min="2553" max="2553" width="5.625" style="134" bestFit="1" customWidth="1"/>
    <col min="2554" max="2554" width="15.25" style="134" customWidth="1"/>
    <col min="2555" max="2555" width="5.625" style="134" bestFit="1" customWidth="1"/>
    <col min="2556" max="2556" width="9" style="134"/>
    <col min="2557" max="2560" width="9.625" style="134" customWidth="1"/>
    <col min="2561" max="2561" width="9.5" style="134" bestFit="1" customWidth="1"/>
    <col min="2562" max="2565" width="9.625" style="134" customWidth="1"/>
    <col min="2566" max="2566" width="11.125" style="134" customWidth="1"/>
    <col min="2567" max="2808" width="9" style="134"/>
    <col min="2809" max="2809" width="5.625" style="134" bestFit="1" customWidth="1"/>
    <col min="2810" max="2810" width="15.25" style="134" customWidth="1"/>
    <col min="2811" max="2811" width="5.625" style="134" bestFit="1" customWidth="1"/>
    <col min="2812" max="2812" width="9" style="134"/>
    <col min="2813" max="2816" width="9.625" style="134" customWidth="1"/>
    <col min="2817" max="2817" width="9.5" style="134" bestFit="1" customWidth="1"/>
    <col min="2818" max="2821" width="9.625" style="134" customWidth="1"/>
    <col min="2822" max="2822" width="11.125" style="134" customWidth="1"/>
    <col min="2823" max="3064" width="9" style="134"/>
    <col min="3065" max="3065" width="5.625" style="134" bestFit="1" customWidth="1"/>
    <col min="3066" max="3066" width="15.25" style="134" customWidth="1"/>
    <col min="3067" max="3067" width="5.625" style="134" bestFit="1" customWidth="1"/>
    <col min="3068" max="3068" width="9" style="134"/>
    <col min="3069" max="3072" width="9.625" style="134" customWidth="1"/>
    <col min="3073" max="3073" width="9.5" style="134" bestFit="1" customWidth="1"/>
    <col min="3074" max="3077" width="9.625" style="134" customWidth="1"/>
    <col min="3078" max="3078" width="11.125" style="134" customWidth="1"/>
    <col min="3079" max="3320" width="9" style="134"/>
    <col min="3321" max="3321" width="5.625" style="134" bestFit="1" customWidth="1"/>
    <col min="3322" max="3322" width="15.25" style="134" customWidth="1"/>
    <col min="3323" max="3323" width="5.625" style="134" bestFit="1" customWidth="1"/>
    <col min="3324" max="3324" width="9" style="134"/>
    <col min="3325" max="3328" width="9.625" style="134" customWidth="1"/>
    <col min="3329" max="3329" width="9.5" style="134" bestFit="1" customWidth="1"/>
    <col min="3330" max="3333" width="9.625" style="134" customWidth="1"/>
    <col min="3334" max="3334" width="11.125" style="134" customWidth="1"/>
    <col min="3335" max="3576" width="9" style="134"/>
    <col min="3577" max="3577" width="5.625" style="134" bestFit="1" customWidth="1"/>
    <col min="3578" max="3578" width="15.25" style="134" customWidth="1"/>
    <col min="3579" max="3579" width="5.625" style="134" bestFit="1" customWidth="1"/>
    <col min="3580" max="3580" width="9" style="134"/>
    <col min="3581" max="3584" width="9.625" style="134" customWidth="1"/>
    <col min="3585" max="3585" width="9.5" style="134" bestFit="1" customWidth="1"/>
    <col min="3586" max="3589" width="9.625" style="134" customWidth="1"/>
    <col min="3590" max="3590" width="11.125" style="134" customWidth="1"/>
    <col min="3591" max="3832" width="9" style="134"/>
    <col min="3833" max="3833" width="5.625" style="134" bestFit="1" customWidth="1"/>
    <col min="3834" max="3834" width="15.25" style="134" customWidth="1"/>
    <col min="3835" max="3835" width="5.625" style="134" bestFit="1" customWidth="1"/>
    <col min="3836" max="3836" width="9" style="134"/>
    <col min="3837" max="3840" width="9.625" style="134" customWidth="1"/>
    <col min="3841" max="3841" width="9.5" style="134" bestFit="1" customWidth="1"/>
    <col min="3842" max="3845" width="9.625" style="134" customWidth="1"/>
    <col min="3846" max="3846" width="11.125" style="134" customWidth="1"/>
    <col min="3847" max="4088" width="9" style="134"/>
    <col min="4089" max="4089" width="5.625" style="134" bestFit="1" customWidth="1"/>
    <col min="4090" max="4090" width="15.25" style="134" customWidth="1"/>
    <col min="4091" max="4091" width="5.625" style="134" bestFit="1" customWidth="1"/>
    <col min="4092" max="4092" width="9" style="134"/>
    <col min="4093" max="4096" width="9.625" style="134" customWidth="1"/>
    <col min="4097" max="4097" width="9.5" style="134" bestFit="1" customWidth="1"/>
    <col min="4098" max="4101" width="9.625" style="134" customWidth="1"/>
    <col min="4102" max="4102" width="11.125" style="134" customWidth="1"/>
    <col min="4103" max="4344" width="9" style="134"/>
    <col min="4345" max="4345" width="5.625" style="134" bestFit="1" customWidth="1"/>
    <col min="4346" max="4346" width="15.25" style="134" customWidth="1"/>
    <col min="4347" max="4347" width="5.625" style="134" bestFit="1" customWidth="1"/>
    <col min="4348" max="4348" width="9" style="134"/>
    <col min="4349" max="4352" width="9.625" style="134" customWidth="1"/>
    <col min="4353" max="4353" width="9.5" style="134" bestFit="1" customWidth="1"/>
    <col min="4354" max="4357" width="9.625" style="134" customWidth="1"/>
    <col min="4358" max="4358" width="11.125" style="134" customWidth="1"/>
    <col min="4359" max="4600" width="9" style="134"/>
    <col min="4601" max="4601" width="5.625" style="134" bestFit="1" customWidth="1"/>
    <col min="4602" max="4602" width="15.25" style="134" customWidth="1"/>
    <col min="4603" max="4603" width="5.625" style="134" bestFit="1" customWidth="1"/>
    <col min="4604" max="4604" width="9" style="134"/>
    <col min="4605" max="4608" width="9.625" style="134" customWidth="1"/>
    <col min="4609" max="4609" width="9.5" style="134" bestFit="1" customWidth="1"/>
    <col min="4610" max="4613" width="9.625" style="134" customWidth="1"/>
    <col min="4614" max="4614" width="11.125" style="134" customWidth="1"/>
    <col min="4615" max="4856" width="9" style="134"/>
    <col min="4857" max="4857" width="5.625" style="134" bestFit="1" customWidth="1"/>
    <col min="4858" max="4858" width="15.25" style="134" customWidth="1"/>
    <col min="4859" max="4859" width="5.625" style="134" bestFit="1" customWidth="1"/>
    <col min="4860" max="4860" width="9" style="134"/>
    <col min="4861" max="4864" width="9.625" style="134" customWidth="1"/>
    <col min="4865" max="4865" width="9.5" style="134" bestFit="1" customWidth="1"/>
    <col min="4866" max="4869" width="9.625" style="134" customWidth="1"/>
    <col min="4870" max="4870" width="11.125" style="134" customWidth="1"/>
    <col min="4871" max="5112" width="9" style="134"/>
    <col min="5113" max="5113" width="5.625" style="134" bestFit="1" customWidth="1"/>
    <col min="5114" max="5114" width="15.25" style="134" customWidth="1"/>
    <col min="5115" max="5115" width="5.625" style="134" bestFit="1" customWidth="1"/>
    <col min="5116" max="5116" width="9" style="134"/>
    <col min="5117" max="5120" width="9.625" style="134" customWidth="1"/>
    <col min="5121" max="5121" width="9.5" style="134" bestFit="1" customWidth="1"/>
    <col min="5122" max="5125" width="9.625" style="134" customWidth="1"/>
    <col min="5126" max="5126" width="11.125" style="134" customWidth="1"/>
    <col min="5127" max="5368" width="9" style="134"/>
    <col min="5369" max="5369" width="5.625" style="134" bestFit="1" customWidth="1"/>
    <col min="5370" max="5370" width="15.25" style="134" customWidth="1"/>
    <col min="5371" max="5371" width="5.625" style="134" bestFit="1" customWidth="1"/>
    <col min="5372" max="5372" width="9" style="134"/>
    <col min="5373" max="5376" width="9.625" style="134" customWidth="1"/>
    <col min="5377" max="5377" width="9.5" style="134" bestFit="1" customWidth="1"/>
    <col min="5378" max="5381" width="9.625" style="134" customWidth="1"/>
    <col min="5382" max="5382" width="11.125" style="134" customWidth="1"/>
    <col min="5383" max="5624" width="9" style="134"/>
    <col min="5625" max="5625" width="5.625" style="134" bestFit="1" customWidth="1"/>
    <col min="5626" max="5626" width="15.25" style="134" customWidth="1"/>
    <col min="5627" max="5627" width="5.625" style="134" bestFit="1" customWidth="1"/>
    <col min="5628" max="5628" width="9" style="134"/>
    <col min="5629" max="5632" width="9.625" style="134" customWidth="1"/>
    <col min="5633" max="5633" width="9.5" style="134" bestFit="1" customWidth="1"/>
    <col min="5634" max="5637" width="9.625" style="134" customWidth="1"/>
    <col min="5638" max="5638" width="11.125" style="134" customWidth="1"/>
    <col min="5639" max="5880" width="9" style="134"/>
    <col min="5881" max="5881" width="5.625" style="134" bestFit="1" customWidth="1"/>
    <col min="5882" max="5882" width="15.25" style="134" customWidth="1"/>
    <col min="5883" max="5883" width="5.625" style="134" bestFit="1" customWidth="1"/>
    <col min="5884" max="5884" width="9" style="134"/>
    <col min="5885" max="5888" width="9.625" style="134" customWidth="1"/>
    <col min="5889" max="5889" width="9.5" style="134" bestFit="1" customWidth="1"/>
    <col min="5890" max="5893" width="9.625" style="134" customWidth="1"/>
    <col min="5894" max="5894" width="11.125" style="134" customWidth="1"/>
    <col min="5895" max="6136" width="9" style="134"/>
    <col min="6137" max="6137" width="5.625" style="134" bestFit="1" customWidth="1"/>
    <col min="6138" max="6138" width="15.25" style="134" customWidth="1"/>
    <col min="6139" max="6139" width="5.625" style="134" bestFit="1" customWidth="1"/>
    <col min="6140" max="6140" width="9" style="134"/>
    <col min="6141" max="6144" width="9.625" style="134" customWidth="1"/>
    <col min="6145" max="6145" width="9.5" style="134" bestFit="1" customWidth="1"/>
    <col min="6146" max="6149" width="9.625" style="134" customWidth="1"/>
    <col min="6150" max="6150" width="11.125" style="134" customWidth="1"/>
    <col min="6151" max="6392" width="9" style="134"/>
    <col min="6393" max="6393" width="5.625" style="134" bestFit="1" customWidth="1"/>
    <col min="6394" max="6394" width="15.25" style="134" customWidth="1"/>
    <col min="6395" max="6395" width="5.625" style="134" bestFit="1" customWidth="1"/>
    <col min="6396" max="6396" width="9" style="134"/>
    <col min="6397" max="6400" width="9.625" style="134" customWidth="1"/>
    <col min="6401" max="6401" width="9.5" style="134" bestFit="1" customWidth="1"/>
    <col min="6402" max="6405" width="9.625" style="134" customWidth="1"/>
    <col min="6406" max="6406" width="11.125" style="134" customWidth="1"/>
    <col min="6407" max="6648" width="9" style="134"/>
    <col min="6649" max="6649" width="5.625" style="134" bestFit="1" customWidth="1"/>
    <col min="6650" max="6650" width="15.25" style="134" customWidth="1"/>
    <col min="6651" max="6651" width="5.625" style="134" bestFit="1" customWidth="1"/>
    <col min="6652" max="6652" width="9" style="134"/>
    <col min="6653" max="6656" width="9.625" style="134" customWidth="1"/>
    <col min="6657" max="6657" width="9.5" style="134" bestFit="1" customWidth="1"/>
    <col min="6658" max="6661" width="9.625" style="134" customWidth="1"/>
    <col min="6662" max="6662" width="11.125" style="134" customWidth="1"/>
    <col min="6663" max="6904" width="9" style="134"/>
    <col min="6905" max="6905" width="5.625" style="134" bestFit="1" customWidth="1"/>
    <col min="6906" max="6906" width="15.25" style="134" customWidth="1"/>
    <col min="6907" max="6907" width="5.625" style="134" bestFit="1" customWidth="1"/>
    <col min="6908" max="6908" width="9" style="134"/>
    <col min="6909" max="6912" width="9.625" style="134" customWidth="1"/>
    <col min="6913" max="6913" width="9.5" style="134" bestFit="1" customWidth="1"/>
    <col min="6914" max="6917" width="9.625" style="134" customWidth="1"/>
    <col min="6918" max="6918" width="11.125" style="134" customWidth="1"/>
    <col min="6919" max="7160" width="9" style="134"/>
    <col min="7161" max="7161" width="5.625" style="134" bestFit="1" customWidth="1"/>
    <col min="7162" max="7162" width="15.25" style="134" customWidth="1"/>
    <col min="7163" max="7163" width="5.625" style="134" bestFit="1" customWidth="1"/>
    <col min="7164" max="7164" width="9" style="134"/>
    <col min="7165" max="7168" width="9.625" style="134" customWidth="1"/>
    <col min="7169" max="7169" width="9.5" style="134" bestFit="1" customWidth="1"/>
    <col min="7170" max="7173" width="9.625" style="134" customWidth="1"/>
    <col min="7174" max="7174" width="11.125" style="134" customWidth="1"/>
    <col min="7175" max="7416" width="9" style="134"/>
    <col min="7417" max="7417" width="5.625" style="134" bestFit="1" customWidth="1"/>
    <col min="7418" max="7418" width="15.25" style="134" customWidth="1"/>
    <col min="7419" max="7419" width="5.625" style="134" bestFit="1" customWidth="1"/>
    <col min="7420" max="7420" width="9" style="134"/>
    <col min="7421" max="7424" width="9.625" style="134" customWidth="1"/>
    <col min="7425" max="7425" width="9.5" style="134" bestFit="1" customWidth="1"/>
    <col min="7426" max="7429" width="9.625" style="134" customWidth="1"/>
    <col min="7430" max="7430" width="11.125" style="134" customWidth="1"/>
    <col min="7431" max="7672" width="9" style="134"/>
    <col min="7673" max="7673" width="5.625" style="134" bestFit="1" customWidth="1"/>
    <col min="7674" max="7674" width="15.25" style="134" customWidth="1"/>
    <col min="7675" max="7675" width="5.625" style="134" bestFit="1" customWidth="1"/>
    <col min="7676" max="7676" width="9" style="134"/>
    <col min="7677" max="7680" width="9.625" style="134" customWidth="1"/>
    <col min="7681" max="7681" width="9.5" style="134" bestFit="1" customWidth="1"/>
    <col min="7682" max="7685" width="9.625" style="134" customWidth="1"/>
    <col min="7686" max="7686" width="11.125" style="134" customWidth="1"/>
    <col min="7687" max="7928" width="9" style="134"/>
    <col min="7929" max="7929" width="5.625" style="134" bestFit="1" customWidth="1"/>
    <col min="7930" max="7930" width="15.25" style="134" customWidth="1"/>
    <col min="7931" max="7931" width="5.625" style="134" bestFit="1" customWidth="1"/>
    <col min="7932" max="7932" width="9" style="134"/>
    <col min="7933" max="7936" width="9.625" style="134" customWidth="1"/>
    <col min="7937" max="7937" width="9.5" style="134" bestFit="1" customWidth="1"/>
    <col min="7938" max="7941" width="9.625" style="134" customWidth="1"/>
    <col min="7942" max="7942" width="11.125" style="134" customWidth="1"/>
    <col min="7943" max="8184" width="9" style="134"/>
    <col min="8185" max="8185" width="5.625" style="134" bestFit="1" customWidth="1"/>
    <col min="8186" max="8186" width="15.25" style="134" customWidth="1"/>
    <col min="8187" max="8187" width="5.625" style="134" bestFit="1" customWidth="1"/>
    <col min="8188" max="8188" width="9" style="134"/>
    <col min="8189" max="8192" width="9.625" style="134" customWidth="1"/>
    <col min="8193" max="8193" width="9.5" style="134" bestFit="1" customWidth="1"/>
    <col min="8194" max="8197" width="9.625" style="134" customWidth="1"/>
    <col min="8198" max="8198" width="11.125" style="134" customWidth="1"/>
    <col min="8199" max="8440" width="9" style="134"/>
    <col min="8441" max="8441" width="5.625" style="134" bestFit="1" customWidth="1"/>
    <col min="8442" max="8442" width="15.25" style="134" customWidth="1"/>
    <col min="8443" max="8443" width="5.625" style="134" bestFit="1" customWidth="1"/>
    <col min="8444" max="8444" width="9" style="134"/>
    <col min="8445" max="8448" width="9.625" style="134" customWidth="1"/>
    <col min="8449" max="8449" width="9.5" style="134" bestFit="1" customWidth="1"/>
    <col min="8450" max="8453" width="9.625" style="134" customWidth="1"/>
    <col min="8454" max="8454" width="11.125" style="134" customWidth="1"/>
    <col min="8455" max="8696" width="9" style="134"/>
    <col min="8697" max="8697" width="5.625" style="134" bestFit="1" customWidth="1"/>
    <col min="8698" max="8698" width="15.25" style="134" customWidth="1"/>
    <col min="8699" max="8699" width="5.625" style="134" bestFit="1" customWidth="1"/>
    <col min="8700" max="8700" width="9" style="134"/>
    <col min="8701" max="8704" width="9.625" style="134" customWidth="1"/>
    <col min="8705" max="8705" width="9.5" style="134" bestFit="1" customWidth="1"/>
    <col min="8706" max="8709" width="9.625" style="134" customWidth="1"/>
    <col min="8710" max="8710" width="11.125" style="134" customWidth="1"/>
    <col min="8711" max="8952" width="9" style="134"/>
    <col min="8953" max="8953" width="5.625" style="134" bestFit="1" customWidth="1"/>
    <col min="8954" max="8954" width="15.25" style="134" customWidth="1"/>
    <col min="8955" max="8955" width="5.625" style="134" bestFit="1" customWidth="1"/>
    <col min="8956" max="8956" width="9" style="134"/>
    <col min="8957" max="8960" width="9.625" style="134" customWidth="1"/>
    <col min="8961" max="8961" width="9.5" style="134" bestFit="1" customWidth="1"/>
    <col min="8962" max="8965" width="9.625" style="134" customWidth="1"/>
    <col min="8966" max="8966" width="11.125" style="134" customWidth="1"/>
    <col min="8967" max="9208" width="9" style="134"/>
    <col min="9209" max="9209" width="5.625" style="134" bestFit="1" customWidth="1"/>
    <col min="9210" max="9210" width="15.25" style="134" customWidth="1"/>
    <col min="9211" max="9211" width="5.625" style="134" bestFit="1" customWidth="1"/>
    <col min="9212" max="9212" width="9" style="134"/>
    <col min="9213" max="9216" width="9.625" style="134" customWidth="1"/>
    <col min="9217" max="9217" width="9.5" style="134" bestFit="1" customWidth="1"/>
    <col min="9218" max="9221" width="9.625" style="134" customWidth="1"/>
    <col min="9222" max="9222" width="11.125" style="134" customWidth="1"/>
    <col min="9223" max="9464" width="9" style="134"/>
    <col min="9465" max="9465" width="5.625" style="134" bestFit="1" customWidth="1"/>
    <col min="9466" max="9466" width="15.25" style="134" customWidth="1"/>
    <col min="9467" max="9467" width="5.625" style="134" bestFit="1" customWidth="1"/>
    <col min="9468" max="9468" width="9" style="134"/>
    <col min="9469" max="9472" width="9.625" style="134" customWidth="1"/>
    <col min="9473" max="9473" width="9.5" style="134" bestFit="1" customWidth="1"/>
    <col min="9474" max="9477" width="9.625" style="134" customWidth="1"/>
    <col min="9478" max="9478" width="11.125" style="134" customWidth="1"/>
    <col min="9479" max="9720" width="9" style="134"/>
    <col min="9721" max="9721" width="5.625" style="134" bestFit="1" customWidth="1"/>
    <col min="9722" max="9722" width="15.25" style="134" customWidth="1"/>
    <col min="9723" max="9723" width="5.625" style="134" bestFit="1" customWidth="1"/>
    <col min="9724" max="9724" width="9" style="134"/>
    <col min="9725" max="9728" width="9.625" style="134" customWidth="1"/>
    <col min="9729" max="9729" width="9.5" style="134" bestFit="1" customWidth="1"/>
    <col min="9730" max="9733" width="9.625" style="134" customWidth="1"/>
    <col min="9734" max="9734" width="11.125" style="134" customWidth="1"/>
    <col min="9735" max="9976" width="9" style="134"/>
    <col min="9977" max="9977" width="5.625" style="134" bestFit="1" customWidth="1"/>
    <col min="9978" max="9978" width="15.25" style="134" customWidth="1"/>
    <col min="9979" max="9979" width="5.625" style="134" bestFit="1" customWidth="1"/>
    <col min="9980" max="9980" width="9" style="134"/>
    <col min="9981" max="9984" width="9.625" style="134" customWidth="1"/>
    <col min="9985" max="9985" width="9.5" style="134" bestFit="1" customWidth="1"/>
    <col min="9986" max="9989" width="9.625" style="134" customWidth="1"/>
    <col min="9990" max="9990" width="11.125" style="134" customWidth="1"/>
    <col min="9991" max="10232" width="9" style="134"/>
    <col min="10233" max="10233" width="5.625" style="134" bestFit="1" customWidth="1"/>
    <col min="10234" max="10234" width="15.25" style="134" customWidth="1"/>
    <col min="10235" max="10235" width="5.625" style="134" bestFit="1" customWidth="1"/>
    <col min="10236" max="10236" width="9" style="134"/>
    <col min="10237" max="10240" width="9.625" style="134" customWidth="1"/>
    <col min="10241" max="10241" width="9.5" style="134" bestFit="1" customWidth="1"/>
    <col min="10242" max="10245" width="9.625" style="134" customWidth="1"/>
    <col min="10246" max="10246" width="11.125" style="134" customWidth="1"/>
    <col min="10247" max="10488" width="9" style="134"/>
    <col min="10489" max="10489" width="5.625" style="134" bestFit="1" customWidth="1"/>
    <col min="10490" max="10490" width="15.25" style="134" customWidth="1"/>
    <col min="10491" max="10491" width="5.625" style="134" bestFit="1" customWidth="1"/>
    <col min="10492" max="10492" width="9" style="134"/>
    <col min="10493" max="10496" width="9.625" style="134" customWidth="1"/>
    <col min="10497" max="10497" width="9.5" style="134" bestFit="1" customWidth="1"/>
    <col min="10498" max="10501" width="9.625" style="134" customWidth="1"/>
    <col min="10502" max="10502" width="11.125" style="134" customWidth="1"/>
    <col min="10503" max="10744" width="9" style="134"/>
    <col min="10745" max="10745" width="5.625" style="134" bestFit="1" customWidth="1"/>
    <col min="10746" max="10746" width="15.25" style="134" customWidth="1"/>
    <col min="10747" max="10747" width="5.625" style="134" bestFit="1" customWidth="1"/>
    <col min="10748" max="10748" width="9" style="134"/>
    <col min="10749" max="10752" width="9.625" style="134" customWidth="1"/>
    <col min="10753" max="10753" width="9.5" style="134" bestFit="1" customWidth="1"/>
    <col min="10754" max="10757" width="9.625" style="134" customWidth="1"/>
    <col min="10758" max="10758" width="11.125" style="134" customWidth="1"/>
    <col min="10759" max="11000" width="9" style="134"/>
    <col min="11001" max="11001" width="5.625" style="134" bestFit="1" customWidth="1"/>
    <col min="11002" max="11002" width="15.25" style="134" customWidth="1"/>
    <col min="11003" max="11003" width="5.625" style="134" bestFit="1" customWidth="1"/>
    <col min="11004" max="11004" width="9" style="134"/>
    <col min="11005" max="11008" width="9.625" style="134" customWidth="1"/>
    <col min="11009" max="11009" width="9.5" style="134" bestFit="1" customWidth="1"/>
    <col min="11010" max="11013" width="9.625" style="134" customWidth="1"/>
    <col min="11014" max="11014" width="11.125" style="134" customWidth="1"/>
    <col min="11015" max="11256" width="9" style="134"/>
    <col min="11257" max="11257" width="5.625" style="134" bestFit="1" customWidth="1"/>
    <col min="11258" max="11258" width="15.25" style="134" customWidth="1"/>
    <col min="11259" max="11259" width="5.625" style="134" bestFit="1" customWidth="1"/>
    <col min="11260" max="11260" width="9" style="134"/>
    <col min="11261" max="11264" width="9.625" style="134" customWidth="1"/>
    <col min="11265" max="11265" width="9.5" style="134" bestFit="1" customWidth="1"/>
    <col min="11266" max="11269" width="9.625" style="134" customWidth="1"/>
    <col min="11270" max="11270" width="11.125" style="134" customWidth="1"/>
    <col min="11271" max="11512" width="9" style="134"/>
    <col min="11513" max="11513" width="5.625" style="134" bestFit="1" customWidth="1"/>
    <col min="11514" max="11514" width="15.25" style="134" customWidth="1"/>
    <col min="11515" max="11515" width="5.625" style="134" bestFit="1" customWidth="1"/>
    <col min="11516" max="11516" width="9" style="134"/>
    <col min="11517" max="11520" width="9.625" style="134" customWidth="1"/>
    <col min="11521" max="11521" width="9.5" style="134" bestFit="1" customWidth="1"/>
    <col min="11522" max="11525" width="9.625" style="134" customWidth="1"/>
    <col min="11526" max="11526" width="11.125" style="134" customWidth="1"/>
    <col min="11527" max="11768" width="9" style="134"/>
    <col min="11769" max="11769" width="5.625" style="134" bestFit="1" customWidth="1"/>
    <col min="11770" max="11770" width="15.25" style="134" customWidth="1"/>
    <col min="11771" max="11771" width="5.625" style="134" bestFit="1" customWidth="1"/>
    <col min="11772" max="11772" width="9" style="134"/>
    <col min="11773" max="11776" width="9.625" style="134" customWidth="1"/>
    <col min="11777" max="11777" width="9.5" style="134" bestFit="1" customWidth="1"/>
    <col min="11778" max="11781" width="9.625" style="134" customWidth="1"/>
    <col min="11782" max="11782" width="11.125" style="134" customWidth="1"/>
    <col min="11783" max="12024" width="9" style="134"/>
    <col min="12025" max="12025" width="5.625" style="134" bestFit="1" customWidth="1"/>
    <col min="12026" max="12026" width="15.25" style="134" customWidth="1"/>
    <col min="12027" max="12027" width="5.625" style="134" bestFit="1" customWidth="1"/>
    <col min="12028" max="12028" width="9" style="134"/>
    <col min="12029" max="12032" width="9.625" style="134" customWidth="1"/>
    <col min="12033" max="12033" width="9.5" style="134" bestFit="1" customWidth="1"/>
    <col min="12034" max="12037" width="9.625" style="134" customWidth="1"/>
    <col min="12038" max="12038" width="11.125" style="134" customWidth="1"/>
    <col min="12039" max="12280" width="9" style="134"/>
    <col min="12281" max="12281" width="5.625" style="134" bestFit="1" customWidth="1"/>
    <col min="12282" max="12282" width="15.25" style="134" customWidth="1"/>
    <col min="12283" max="12283" width="5.625" style="134" bestFit="1" customWidth="1"/>
    <col min="12284" max="12284" width="9" style="134"/>
    <col min="12285" max="12288" width="9.625" style="134" customWidth="1"/>
    <col min="12289" max="12289" width="9.5" style="134" bestFit="1" customWidth="1"/>
    <col min="12290" max="12293" width="9.625" style="134" customWidth="1"/>
    <col min="12294" max="12294" width="11.125" style="134" customWidth="1"/>
    <col min="12295" max="12536" width="9" style="134"/>
    <col min="12537" max="12537" width="5.625" style="134" bestFit="1" customWidth="1"/>
    <col min="12538" max="12538" width="15.25" style="134" customWidth="1"/>
    <col min="12539" max="12539" width="5.625" style="134" bestFit="1" customWidth="1"/>
    <col min="12540" max="12540" width="9" style="134"/>
    <col min="12541" max="12544" width="9.625" style="134" customWidth="1"/>
    <col min="12545" max="12545" width="9.5" style="134" bestFit="1" customWidth="1"/>
    <col min="12546" max="12549" width="9.625" style="134" customWidth="1"/>
    <col min="12550" max="12550" width="11.125" style="134" customWidth="1"/>
    <col min="12551" max="12792" width="9" style="134"/>
    <col min="12793" max="12793" width="5.625" style="134" bestFit="1" customWidth="1"/>
    <col min="12794" max="12794" width="15.25" style="134" customWidth="1"/>
    <col min="12795" max="12795" width="5.625" style="134" bestFit="1" customWidth="1"/>
    <col min="12796" max="12796" width="9" style="134"/>
    <col min="12797" max="12800" width="9.625" style="134" customWidth="1"/>
    <col min="12801" max="12801" width="9.5" style="134" bestFit="1" customWidth="1"/>
    <col min="12802" max="12805" width="9.625" style="134" customWidth="1"/>
    <col min="12806" max="12806" width="11.125" style="134" customWidth="1"/>
    <col min="12807" max="13048" width="9" style="134"/>
    <col min="13049" max="13049" width="5.625" style="134" bestFit="1" customWidth="1"/>
    <col min="13050" max="13050" width="15.25" style="134" customWidth="1"/>
    <col min="13051" max="13051" width="5.625" style="134" bestFit="1" customWidth="1"/>
    <col min="13052" max="13052" width="9" style="134"/>
    <col min="13053" max="13056" width="9.625" style="134" customWidth="1"/>
    <col min="13057" max="13057" width="9.5" style="134" bestFit="1" customWidth="1"/>
    <col min="13058" max="13061" width="9.625" style="134" customWidth="1"/>
    <col min="13062" max="13062" width="11.125" style="134" customWidth="1"/>
    <col min="13063" max="13304" width="9" style="134"/>
    <col min="13305" max="13305" width="5.625" style="134" bestFit="1" customWidth="1"/>
    <col min="13306" max="13306" width="15.25" style="134" customWidth="1"/>
    <col min="13307" max="13307" width="5.625" style="134" bestFit="1" customWidth="1"/>
    <col min="13308" max="13308" width="9" style="134"/>
    <col min="13309" max="13312" width="9.625" style="134" customWidth="1"/>
    <col min="13313" max="13313" width="9.5" style="134" bestFit="1" customWidth="1"/>
    <col min="13314" max="13317" width="9.625" style="134" customWidth="1"/>
    <col min="13318" max="13318" width="11.125" style="134" customWidth="1"/>
    <col min="13319" max="13560" width="9" style="134"/>
    <col min="13561" max="13561" width="5.625" style="134" bestFit="1" customWidth="1"/>
    <col min="13562" max="13562" width="15.25" style="134" customWidth="1"/>
    <col min="13563" max="13563" width="5.625" style="134" bestFit="1" customWidth="1"/>
    <col min="13564" max="13564" width="9" style="134"/>
    <col min="13565" max="13568" width="9.625" style="134" customWidth="1"/>
    <col min="13569" max="13569" width="9.5" style="134" bestFit="1" customWidth="1"/>
    <col min="13570" max="13573" width="9.625" style="134" customWidth="1"/>
    <col min="13574" max="13574" width="11.125" style="134" customWidth="1"/>
    <col min="13575" max="13816" width="9" style="134"/>
    <col min="13817" max="13817" width="5.625" style="134" bestFit="1" customWidth="1"/>
    <col min="13818" max="13818" width="15.25" style="134" customWidth="1"/>
    <col min="13819" max="13819" width="5.625" style="134" bestFit="1" customWidth="1"/>
    <col min="13820" max="13820" width="9" style="134"/>
    <col min="13821" max="13824" width="9.625" style="134" customWidth="1"/>
    <col min="13825" max="13825" width="9.5" style="134" bestFit="1" customWidth="1"/>
    <col min="13826" max="13829" width="9.625" style="134" customWidth="1"/>
    <col min="13830" max="13830" width="11.125" style="134" customWidth="1"/>
    <col min="13831" max="14072" width="9" style="134"/>
    <col min="14073" max="14073" width="5.625" style="134" bestFit="1" customWidth="1"/>
    <col min="14074" max="14074" width="15.25" style="134" customWidth="1"/>
    <col min="14075" max="14075" width="5.625" style="134" bestFit="1" customWidth="1"/>
    <col min="14076" max="14076" width="9" style="134"/>
    <col min="14077" max="14080" width="9.625" style="134" customWidth="1"/>
    <col min="14081" max="14081" width="9.5" style="134" bestFit="1" customWidth="1"/>
    <col min="14082" max="14085" width="9.625" style="134" customWidth="1"/>
    <col min="14086" max="14086" width="11.125" style="134" customWidth="1"/>
    <col min="14087" max="14328" width="9" style="134"/>
    <col min="14329" max="14329" width="5.625" style="134" bestFit="1" customWidth="1"/>
    <col min="14330" max="14330" width="15.25" style="134" customWidth="1"/>
    <col min="14331" max="14331" width="5.625" style="134" bestFit="1" customWidth="1"/>
    <col min="14332" max="14332" width="9" style="134"/>
    <col min="14333" max="14336" width="9.625" style="134" customWidth="1"/>
    <col min="14337" max="14337" width="9.5" style="134" bestFit="1" customWidth="1"/>
    <col min="14338" max="14341" width="9.625" style="134" customWidth="1"/>
    <col min="14342" max="14342" width="11.125" style="134" customWidth="1"/>
    <col min="14343" max="14584" width="9" style="134"/>
    <col min="14585" max="14585" width="5.625" style="134" bestFit="1" customWidth="1"/>
    <col min="14586" max="14586" width="15.25" style="134" customWidth="1"/>
    <col min="14587" max="14587" width="5.625" style="134" bestFit="1" customWidth="1"/>
    <col min="14588" max="14588" width="9" style="134"/>
    <col min="14589" max="14592" width="9.625" style="134" customWidth="1"/>
    <col min="14593" max="14593" width="9.5" style="134" bestFit="1" customWidth="1"/>
    <col min="14594" max="14597" width="9.625" style="134" customWidth="1"/>
    <col min="14598" max="14598" width="11.125" style="134" customWidth="1"/>
    <col min="14599" max="14840" width="9" style="134"/>
    <col min="14841" max="14841" width="5.625" style="134" bestFit="1" customWidth="1"/>
    <col min="14842" max="14842" width="15.25" style="134" customWidth="1"/>
    <col min="14843" max="14843" width="5.625" style="134" bestFit="1" customWidth="1"/>
    <col min="14844" max="14844" width="9" style="134"/>
    <col min="14845" max="14848" width="9.625" style="134" customWidth="1"/>
    <col min="14849" max="14849" width="9.5" style="134" bestFit="1" customWidth="1"/>
    <col min="14850" max="14853" width="9.625" style="134" customWidth="1"/>
    <col min="14854" max="14854" width="11.125" style="134" customWidth="1"/>
    <col min="14855" max="15096" width="9" style="134"/>
    <col min="15097" max="15097" width="5.625" style="134" bestFit="1" customWidth="1"/>
    <col min="15098" max="15098" width="15.25" style="134" customWidth="1"/>
    <col min="15099" max="15099" width="5.625" style="134" bestFit="1" customWidth="1"/>
    <col min="15100" max="15100" width="9" style="134"/>
    <col min="15101" max="15104" width="9.625" style="134" customWidth="1"/>
    <col min="15105" max="15105" width="9.5" style="134" bestFit="1" customWidth="1"/>
    <col min="15106" max="15109" width="9.625" style="134" customWidth="1"/>
    <col min="15110" max="15110" width="11.125" style="134" customWidth="1"/>
    <col min="15111" max="15352" width="9" style="134"/>
    <col min="15353" max="15353" width="5.625" style="134" bestFit="1" customWidth="1"/>
    <col min="15354" max="15354" width="15.25" style="134" customWidth="1"/>
    <col min="15355" max="15355" width="5.625" style="134" bestFit="1" customWidth="1"/>
    <col min="15356" max="15356" width="9" style="134"/>
    <col min="15357" max="15360" width="9.625" style="134" customWidth="1"/>
    <col min="15361" max="15361" width="9.5" style="134" bestFit="1" customWidth="1"/>
    <col min="15362" max="15365" width="9.625" style="134" customWidth="1"/>
    <col min="15366" max="15366" width="11.125" style="134" customWidth="1"/>
    <col min="15367" max="15608" width="9" style="134"/>
    <col min="15609" max="15609" width="5.625" style="134" bestFit="1" customWidth="1"/>
    <col min="15610" max="15610" width="15.25" style="134" customWidth="1"/>
    <col min="15611" max="15611" width="5.625" style="134" bestFit="1" customWidth="1"/>
    <col min="15612" max="15612" width="9" style="134"/>
    <col min="15613" max="15616" width="9.625" style="134" customWidth="1"/>
    <col min="15617" max="15617" width="9.5" style="134" bestFit="1" customWidth="1"/>
    <col min="15618" max="15621" width="9.625" style="134" customWidth="1"/>
    <col min="15622" max="15622" width="11.125" style="134" customWidth="1"/>
    <col min="15623" max="15864" width="9" style="134"/>
    <col min="15865" max="15865" width="5.625" style="134" bestFit="1" customWidth="1"/>
    <col min="15866" max="15866" width="15.25" style="134" customWidth="1"/>
    <col min="15867" max="15867" width="5.625" style="134" bestFit="1" customWidth="1"/>
    <col min="15868" max="15868" width="9" style="134"/>
    <col min="15869" max="15872" width="9.625" style="134" customWidth="1"/>
    <col min="15873" max="15873" width="9.5" style="134" bestFit="1" customWidth="1"/>
    <col min="15874" max="15877" width="9.625" style="134" customWidth="1"/>
    <col min="15878" max="15878" width="11.125" style="134" customWidth="1"/>
    <col min="15879" max="16120" width="9" style="134"/>
    <col min="16121" max="16121" width="5.625" style="134" bestFit="1" customWidth="1"/>
    <col min="16122" max="16122" width="15.25" style="134" customWidth="1"/>
    <col min="16123" max="16123" width="5.625" style="134" bestFit="1" customWidth="1"/>
    <col min="16124" max="16124" width="9" style="134"/>
    <col min="16125" max="16128" width="9.625" style="134" customWidth="1"/>
    <col min="16129" max="16129" width="9.5" style="134" bestFit="1" customWidth="1"/>
    <col min="16130" max="16133" width="9.625" style="134" customWidth="1"/>
    <col min="16134" max="16134" width="11.125" style="134" customWidth="1"/>
    <col min="16135" max="16384" width="9" style="134"/>
  </cols>
  <sheetData>
    <row r="1" spans="1:25" s="151" customFormat="1" ht="13.5" customHeight="1">
      <c r="A1" s="595"/>
      <c r="B1" s="595"/>
      <c r="C1" s="595"/>
      <c r="D1" s="595"/>
      <c r="E1" s="595"/>
      <c r="F1" s="595"/>
      <c r="H1" s="595"/>
      <c r="L1" s="152" t="s">
        <v>100</v>
      </c>
    </row>
    <row r="2" spans="1:25" ht="13.5" customHeight="1">
      <c r="A2" s="149" t="s">
        <v>101</v>
      </c>
    </row>
    <row r="3" spans="1:25" ht="13.5" customHeight="1">
      <c r="A3" s="134"/>
    </row>
    <row r="4" spans="1:25" s="151" customFormat="1" ht="13.5" customHeight="1">
      <c r="A4" s="691" t="s">
        <v>328</v>
      </c>
      <c r="B4" s="694" t="s">
        <v>97</v>
      </c>
      <c r="C4" s="697" t="s">
        <v>102</v>
      </c>
      <c r="D4" s="700" t="s">
        <v>103</v>
      </c>
      <c r="E4" s="700"/>
      <c r="F4" s="700"/>
      <c r="G4" s="700"/>
      <c r="H4" s="700" t="s">
        <v>104</v>
      </c>
      <c r="I4" s="700"/>
      <c r="J4" s="700"/>
      <c r="K4" s="700"/>
      <c r="L4" s="701"/>
      <c r="N4" s="702"/>
      <c r="O4" s="702"/>
      <c r="P4" s="702"/>
      <c r="Q4" s="702"/>
      <c r="R4" s="702"/>
      <c r="S4" s="702"/>
      <c r="T4" s="702"/>
      <c r="U4" s="702"/>
      <c r="V4" s="702"/>
      <c r="W4" s="702"/>
      <c r="X4" s="702"/>
      <c r="Y4" s="702"/>
    </row>
    <row r="5" spans="1:25" s="151" customFormat="1" ht="13.5" customHeight="1">
      <c r="A5" s="692"/>
      <c r="B5" s="695"/>
      <c r="C5" s="698"/>
      <c r="D5" s="703" t="s">
        <v>105</v>
      </c>
      <c r="E5" s="153" t="s">
        <v>106</v>
      </c>
      <c r="F5" s="153" t="s">
        <v>214</v>
      </c>
      <c r="G5" s="705" t="s">
        <v>107</v>
      </c>
      <c r="H5" s="701" t="s">
        <v>105</v>
      </c>
      <c r="I5" s="153" t="s">
        <v>106</v>
      </c>
      <c r="J5" s="153" t="s">
        <v>214</v>
      </c>
      <c r="K5" s="691" t="s">
        <v>107</v>
      </c>
      <c r="L5" s="709" t="s">
        <v>30</v>
      </c>
      <c r="N5" s="702" t="s">
        <v>106</v>
      </c>
      <c r="O5" s="702"/>
      <c r="P5" s="702"/>
      <c r="Q5" s="702" t="s">
        <v>214</v>
      </c>
      <c r="R5" s="702"/>
      <c r="S5" s="702"/>
      <c r="T5" s="702" t="s">
        <v>106</v>
      </c>
      <c r="U5" s="702"/>
      <c r="V5" s="702"/>
      <c r="W5" s="702" t="s">
        <v>214</v>
      </c>
      <c r="X5" s="702"/>
      <c r="Y5" s="702"/>
    </row>
    <row r="6" spans="1:25" s="151" customFormat="1" ht="13.5" customHeight="1" thickBot="1">
      <c r="A6" s="693"/>
      <c r="B6" s="696"/>
      <c r="C6" s="699"/>
      <c r="D6" s="704"/>
      <c r="E6" s="154" t="s">
        <v>307</v>
      </c>
      <c r="F6" s="154" t="s">
        <v>395</v>
      </c>
      <c r="G6" s="706"/>
      <c r="H6" s="707"/>
      <c r="I6" s="154" t="s">
        <v>396</v>
      </c>
      <c r="J6" s="154" t="s">
        <v>308</v>
      </c>
      <c r="K6" s="708"/>
      <c r="L6" s="710"/>
      <c r="N6" s="595" t="s">
        <v>108</v>
      </c>
      <c r="O6" s="595" t="s">
        <v>215</v>
      </c>
      <c r="P6" s="595" t="s">
        <v>309</v>
      </c>
      <c r="Q6" s="595" t="s">
        <v>108</v>
      </c>
      <c r="R6" s="595" t="s">
        <v>215</v>
      </c>
      <c r="S6" s="595" t="s">
        <v>309</v>
      </c>
      <c r="T6" s="595" t="s">
        <v>108</v>
      </c>
      <c r="U6" s="595" t="s">
        <v>397</v>
      </c>
      <c r="V6" s="595" t="s">
        <v>309</v>
      </c>
      <c r="W6" s="595" t="s">
        <v>108</v>
      </c>
      <c r="X6" s="595" t="s">
        <v>398</v>
      </c>
      <c r="Y6" s="595" t="s">
        <v>309</v>
      </c>
    </row>
    <row r="7" spans="1:25" s="151" customFormat="1" ht="13.5" customHeight="1" thickTop="1" thickBot="1">
      <c r="A7" s="711">
        <v>1</v>
      </c>
      <c r="B7" s="711" t="s">
        <v>361</v>
      </c>
      <c r="C7" s="155" t="s">
        <v>108</v>
      </c>
      <c r="D7" s="156" t="s">
        <v>109</v>
      </c>
      <c r="E7" s="157"/>
      <c r="F7" s="158"/>
      <c r="G7" s="159">
        <f>+E7+F7*11</f>
        <v>0</v>
      </c>
      <c r="H7" s="712" t="s">
        <v>110</v>
      </c>
      <c r="I7" s="158"/>
      <c r="J7" s="158"/>
      <c r="K7" s="159">
        <f>+I7+J7*11</f>
        <v>0</v>
      </c>
      <c r="L7" s="715">
        <f>SUM(K7:K9)</f>
        <v>0</v>
      </c>
      <c r="N7" s="151">
        <f>$E7</f>
        <v>0</v>
      </c>
      <c r="Q7" s="151">
        <f>F7</f>
        <v>0</v>
      </c>
      <c r="T7" s="151">
        <f>$I7</f>
        <v>0</v>
      </c>
      <c r="W7" s="151">
        <f>J7</f>
        <v>0</v>
      </c>
    </row>
    <row r="8" spans="1:25" s="151" customFormat="1" ht="13.5" customHeight="1" thickTop="1" thickBot="1">
      <c r="A8" s="711"/>
      <c r="B8" s="711"/>
      <c r="C8" s="160" t="s">
        <v>215</v>
      </c>
      <c r="D8" s="161" t="s">
        <v>111</v>
      </c>
      <c r="E8" s="567"/>
      <c r="F8" s="162"/>
      <c r="G8" s="163">
        <f t="shared" ref="G8:G111" si="0">+E8+F8*11</f>
        <v>0</v>
      </c>
      <c r="H8" s="713"/>
      <c r="I8" s="162"/>
      <c r="J8" s="162"/>
      <c r="K8" s="163">
        <f t="shared" ref="K8:K111" si="1">+I8+J8*11</f>
        <v>0</v>
      </c>
      <c r="L8" s="716"/>
      <c r="O8" s="151">
        <f>$E8</f>
        <v>0</v>
      </c>
      <c r="R8" s="151">
        <f>F8</f>
        <v>0</v>
      </c>
      <c r="U8" s="151">
        <f>$I8</f>
        <v>0</v>
      </c>
      <c r="X8" s="151">
        <f>J8</f>
        <v>0</v>
      </c>
    </row>
    <row r="9" spans="1:25" s="151" customFormat="1" ht="13.5" customHeight="1" thickTop="1" thickBot="1">
      <c r="A9" s="711"/>
      <c r="B9" s="711"/>
      <c r="C9" s="568" t="s">
        <v>309</v>
      </c>
      <c r="D9" s="569" t="s">
        <v>111</v>
      </c>
      <c r="E9" s="570"/>
      <c r="F9" s="571"/>
      <c r="G9" s="572">
        <f t="shared" si="0"/>
        <v>0</v>
      </c>
      <c r="H9" s="714"/>
      <c r="I9" s="571"/>
      <c r="J9" s="571"/>
      <c r="K9" s="572">
        <f t="shared" si="1"/>
        <v>0</v>
      </c>
      <c r="L9" s="718"/>
      <c r="P9" s="151">
        <f>$E9</f>
        <v>0</v>
      </c>
      <c r="S9" s="151">
        <f>F9</f>
        <v>0</v>
      </c>
      <c r="V9" s="151">
        <f>$I9</f>
        <v>0</v>
      </c>
      <c r="Y9" s="151">
        <f>J9</f>
        <v>0</v>
      </c>
    </row>
    <row r="10" spans="1:25" s="151" customFormat="1" ht="13.5" customHeight="1" thickTop="1" thickBot="1">
      <c r="A10" s="711">
        <f t="shared" ref="A10:A58" si="2">A7+1</f>
        <v>2</v>
      </c>
      <c r="B10" s="711" t="s">
        <v>362</v>
      </c>
      <c r="C10" s="155" t="s">
        <v>108</v>
      </c>
      <c r="D10" s="156" t="s">
        <v>109</v>
      </c>
      <c r="E10" s="157"/>
      <c r="F10" s="158"/>
      <c r="G10" s="159">
        <f t="shared" si="0"/>
        <v>0</v>
      </c>
      <c r="H10" s="712" t="s">
        <v>110</v>
      </c>
      <c r="I10" s="158"/>
      <c r="J10" s="158"/>
      <c r="K10" s="159">
        <f t="shared" si="1"/>
        <v>0</v>
      </c>
      <c r="L10" s="715">
        <f>SUM(K10:K12)</f>
        <v>0</v>
      </c>
      <c r="N10" s="151">
        <f>$E10</f>
        <v>0</v>
      </c>
      <c r="Q10" s="151">
        <f>F10</f>
        <v>0</v>
      </c>
      <c r="T10" s="151">
        <f>$I10</f>
        <v>0</v>
      </c>
      <c r="W10" s="151">
        <f>J10</f>
        <v>0</v>
      </c>
    </row>
    <row r="11" spans="1:25" s="151" customFormat="1" ht="13.5" customHeight="1" thickTop="1" thickBot="1">
      <c r="A11" s="711"/>
      <c r="B11" s="711"/>
      <c r="C11" s="160" t="s">
        <v>215</v>
      </c>
      <c r="D11" s="161" t="s">
        <v>111</v>
      </c>
      <c r="E11" s="567"/>
      <c r="F11" s="162"/>
      <c r="G11" s="163">
        <f t="shared" si="0"/>
        <v>0</v>
      </c>
      <c r="H11" s="713"/>
      <c r="I11" s="162"/>
      <c r="J11" s="162"/>
      <c r="K11" s="163">
        <f t="shared" si="1"/>
        <v>0</v>
      </c>
      <c r="L11" s="716"/>
      <c r="O11" s="151">
        <f>$E11</f>
        <v>0</v>
      </c>
      <c r="R11" s="151">
        <f>F11</f>
        <v>0</v>
      </c>
      <c r="U11" s="151">
        <f>$I11</f>
        <v>0</v>
      </c>
      <c r="X11" s="151">
        <f>J11</f>
        <v>0</v>
      </c>
    </row>
    <row r="12" spans="1:25" s="151" customFormat="1" ht="13.5" customHeight="1" thickTop="1" thickBot="1">
      <c r="A12" s="711"/>
      <c r="B12" s="711"/>
      <c r="C12" s="568" t="s">
        <v>309</v>
      </c>
      <c r="D12" s="569" t="s">
        <v>111</v>
      </c>
      <c r="E12" s="570"/>
      <c r="F12" s="571"/>
      <c r="G12" s="572">
        <f t="shared" si="0"/>
        <v>0</v>
      </c>
      <c r="H12" s="714"/>
      <c r="I12" s="571"/>
      <c r="J12" s="571"/>
      <c r="K12" s="572">
        <f t="shared" si="1"/>
        <v>0</v>
      </c>
      <c r="L12" s="717"/>
      <c r="P12" s="151">
        <f>$E12</f>
        <v>0</v>
      </c>
      <c r="S12" s="151">
        <f>F12</f>
        <v>0</v>
      </c>
      <c r="V12" s="151">
        <f>$I12</f>
        <v>0</v>
      </c>
      <c r="Y12" s="151">
        <f>J12</f>
        <v>0</v>
      </c>
    </row>
    <row r="13" spans="1:25" s="151" customFormat="1" ht="13.5" customHeight="1" thickTop="1" thickBot="1">
      <c r="A13" s="711">
        <f t="shared" si="2"/>
        <v>3</v>
      </c>
      <c r="B13" s="711" t="s">
        <v>363</v>
      </c>
      <c r="C13" s="155" t="s">
        <v>108</v>
      </c>
      <c r="D13" s="156" t="s">
        <v>109</v>
      </c>
      <c r="E13" s="157"/>
      <c r="F13" s="158"/>
      <c r="G13" s="159">
        <f t="shared" si="0"/>
        <v>0</v>
      </c>
      <c r="H13" s="712" t="s">
        <v>110</v>
      </c>
      <c r="I13" s="158"/>
      <c r="J13" s="158"/>
      <c r="K13" s="159">
        <f t="shared" si="1"/>
        <v>0</v>
      </c>
      <c r="L13" s="715">
        <f>SUM(K13:K15)</f>
        <v>0</v>
      </c>
      <c r="N13" s="151">
        <f>$E13</f>
        <v>0</v>
      </c>
      <c r="Q13" s="151">
        <f>F13</f>
        <v>0</v>
      </c>
      <c r="T13" s="151">
        <f>$I13</f>
        <v>0</v>
      </c>
      <c r="W13" s="151">
        <f>J13</f>
        <v>0</v>
      </c>
    </row>
    <row r="14" spans="1:25" s="151" customFormat="1" ht="13.5" customHeight="1" thickTop="1" thickBot="1">
      <c r="A14" s="711"/>
      <c r="B14" s="711"/>
      <c r="C14" s="160" t="s">
        <v>215</v>
      </c>
      <c r="D14" s="161" t="s">
        <v>111</v>
      </c>
      <c r="E14" s="567"/>
      <c r="F14" s="162"/>
      <c r="G14" s="163">
        <f t="shared" si="0"/>
        <v>0</v>
      </c>
      <c r="H14" s="713"/>
      <c r="I14" s="162"/>
      <c r="J14" s="162"/>
      <c r="K14" s="163">
        <f t="shared" si="1"/>
        <v>0</v>
      </c>
      <c r="L14" s="716"/>
      <c r="O14" s="151">
        <f>$E14</f>
        <v>0</v>
      </c>
      <c r="R14" s="151">
        <f>F14</f>
        <v>0</v>
      </c>
      <c r="U14" s="151">
        <f>$I14</f>
        <v>0</v>
      </c>
      <c r="X14" s="151">
        <f>J14</f>
        <v>0</v>
      </c>
    </row>
    <row r="15" spans="1:25" s="151" customFormat="1" ht="13.5" customHeight="1" thickTop="1" thickBot="1">
      <c r="A15" s="711"/>
      <c r="B15" s="711"/>
      <c r="C15" s="568" t="s">
        <v>309</v>
      </c>
      <c r="D15" s="569" t="s">
        <v>111</v>
      </c>
      <c r="E15" s="570"/>
      <c r="F15" s="571"/>
      <c r="G15" s="572">
        <f t="shared" si="0"/>
        <v>0</v>
      </c>
      <c r="H15" s="714"/>
      <c r="I15" s="571"/>
      <c r="J15" s="571"/>
      <c r="K15" s="572">
        <f t="shared" si="1"/>
        <v>0</v>
      </c>
      <c r="L15" s="717"/>
      <c r="P15" s="151">
        <f>$E15</f>
        <v>0</v>
      </c>
      <c r="S15" s="151">
        <f>F15</f>
        <v>0</v>
      </c>
      <c r="V15" s="151">
        <f>$I15</f>
        <v>0</v>
      </c>
      <c r="Y15" s="151">
        <f>J15</f>
        <v>0</v>
      </c>
    </row>
    <row r="16" spans="1:25" s="151" customFormat="1" ht="13.5" customHeight="1" thickTop="1" thickBot="1">
      <c r="A16" s="711">
        <f t="shared" si="2"/>
        <v>4</v>
      </c>
      <c r="B16" s="711" t="s">
        <v>364</v>
      </c>
      <c r="C16" s="155" t="s">
        <v>108</v>
      </c>
      <c r="D16" s="156" t="s">
        <v>109</v>
      </c>
      <c r="E16" s="157"/>
      <c r="F16" s="158"/>
      <c r="G16" s="159">
        <f t="shared" si="0"/>
        <v>0</v>
      </c>
      <c r="H16" s="712" t="s">
        <v>110</v>
      </c>
      <c r="I16" s="158"/>
      <c r="J16" s="158"/>
      <c r="K16" s="159">
        <f t="shared" si="1"/>
        <v>0</v>
      </c>
      <c r="L16" s="715">
        <f>SUM(K16:K18)</f>
        <v>0</v>
      </c>
      <c r="N16" s="151">
        <f>$E16</f>
        <v>0</v>
      </c>
      <c r="Q16" s="151">
        <f>F16</f>
        <v>0</v>
      </c>
      <c r="T16" s="151">
        <f>$I16</f>
        <v>0</v>
      </c>
      <c r="W16" s="151">
        <f>J16</f>
        <v>0</v>
      </c>
    </row>
    <row r="17" spans="1:25" s="151" customFormat="1" ht="13.5" customHeight="1" thickTop="1" thickBot="1">
      <c r="A17" s="711"/>
      <c r="B17" s="711"/>
      <c r="C17" s="160" t="s">
        <v>215</v>
      </c>
      <c r="D17" s="161" t="s">
        <v>111</v>
      </c>
      <c r="E17" s="567"/>
      <c r="F17" s="162"/>
      <c r="G17" s="163">
        <f t="shared" si="0"/>
        <v>0</v>
      </c>
      <c r="H17" s="713"/>
      <c r="I17" s="162"/>
      <c r="J17" s="162"/>
      <c r="K17" s="163">
        <f t="shared" si="1"/>
        <v>0</v>
      </c>
      <c r="L17" s="716"/>
      <c r="O17" s="151">
        <f>$E17</f>
        <v>0</v>
      </c>
      <c r="R17" s="151">
        <f>F17</f>
        <v>0</v>
      </c>
      <c r="U17" s="151">
        <f>$I17</f>
        <v>0</v>
      </c>
      <c r="X17" s="151">
        <f>J17</f>
        <v>0</v>
      </c>
    </row>
    <row r="18" spans="1:25" s="151" customFormat="1" ht="13.5" customHeight="1" thickTop="1" thickBot="1">
      <c r="A18" s="711"/>
      <c r="B18" s="711"/>
      <c r="C18" s="568" t="s">
        <v>309</v>
      </c>
      <c r="D18" s="569" t="s">
        <v>111</v>
      </c>
      <c r="E18" s="570"/>
      <c r="F18" s="571"/>
      <c r="G18" s="572">
        <f t="shared" si="0"/>
        <v>0</v>
      </c>
      <c r="H18" s="714"/>
      <c r="I18" s="571"/>
      <c r="J18" s="571"/>
      <c r="K18" s="572">
        <f t="shared" si="1"/>
        <v>0</v>
      </c>
      <c r="L18" s="717"/>
      <c r="P18" s="151">
        <f>$E18</f>
        <v>0</v>
      </c>
      <c r="S18" s="151">
        <f>F18</f>
        <v>0</v>
      </c>
      <c r="V18" s="151">
        <f>$I18</f>
        <v>0</v>
      </c>
      <c r="Y18" s="151">
        <f>J18</f>
        <v>0</v>
      </c>
    </row>
    <row r="19" spans="1:25" s="151" customFormat="1" ht="13.5" customHeight="1" thickTop="1" thickBot="1">
      <c r="A19" s="711">
        <f t="shared" si="2"/>
        <v>5</v>
      </c>
      <c r="B19" s="711" t="s">
        <v>365</v>
      </c>
      <c r="C19" s="155" t="s">
        <v>108</v>
      </c>
      <c r="D19" s="156" t="s">
        <v>109</v>
      </c>
      <c r="E19" s="157"/>
      <c r="F19" s="158"/>
      <c r="G19" s="159">
        <f t="shared" si="0"/>
        <v>0</v>
      </c>
      <c r="H19" s="712" t="s">
        <v>110</v>
      </c>
      <c r="I19" s="158"/>
      <c r="J19" s="158"/>
      <c r="K19" s="159">
        <f t="shared" si="1"/>
        <v>0</v>
      </c>
      <c r="L19" s="715">
        <f>SUM(K19:K21)</f>
        <v>0</v>
      </c>
      <c r="N19" s="151">
        <f>$E19</f>
        <v>0</v>
      </c>
      <c r="Q19" s="151">
        <f>F19</f>
        <v>0</v>
      </c>
      <c r="T19" s="151">
        <f>$I19</f>
        <v>0</v>
      </c>
      <c r="W19" s="151">
        <f>J19</f>
        <v>0</v>
      </c>
    </row>
    <row r="20" spans="1:25" s="151" customFormat="1" ht="13.5" customHeight="1" thickTop="1" thickBot="1">
      <c r="A20" s="711"/>
      <c r="B20" s="711"/>
      <c r="C20" s="160" t="s">
        <v>215</v>
      </c>
      <c r="D20" s="161" t="s">
        <v>111</v>
      </c>
      <c r="E20" s="567"/>
      <c r="F20" s="162"/>
      <c r="G20" s="163">
        <f t="shared" si="0"/>
        <v>0</v>
      </c>
      <c r="H20" s="713"/>
      <c r="I20" s="162"/>
      <c r="J20" s="162"/>
      <c r="K20" s="163">
        <f t="shared" si="1"/>
        <v>0</v>
      </c>
      <c r="L20" s="716"/>
      <c r="O20" s="151">
        <f>$E20</f>
        <v>0</v>
      </c>
      <c r="R20" s="151">
        <f>F20</f>
        <v>0</v>
      </c>
      <c r="U20" s="151">
        <f>$I20</f>
        <v>0</v>
      </c>
      <c r="X20" s="151">
        <f>J20</f>
        <v>0</v>
      </c>
    </row>
    <row r="21" spans="1:25" s="151" customFormat="1" ht="13.5" customHeight="1" thickTop="1" thickBot="1">
      <c r="A21" s="711"/>
      <c r="B21" s="711"/>
      <c r="C21" s="568" t="s">
        <v>309</v>
      </c>
      <c r="D21" s="569" t="s">
        <v>111</v>
      </c>
      <c r="E21" s="570"/>
      <c r="F21" s="571"/>
      <c r="G21" s="572">
        <f t="shared" si="0"/>
        <v>0</v>
      </c>
      <c r="H21" s="714"/>
      <c r="I21" s="571"/>
      <c r="J21" s="571"/>
      <c r="K21" s="572">
        <f t="shared" si="1"/>
        <v>0</v>
      </c>
      <c r="L21" s="717"/>
      <c r="P21" s="151">
        <f>$E21</f>
        <v>0</v>
      </c>
      <c r="S21" s="151">
        <f>F21</f>
        <v>0</v>
      </c>
      <c r="V21" s="151">
        <f>$I21</f>
        <v>0</v>
      </c>
      <c r="Y21" s="151">
        <f>J21</f>
        <v>0</v>
      </c>
    </row>
    <row r="22" spans="1:25" s="151" customFormat="1" ht="13.5" customHeight="1" thickTop="1" thickBot="1">
      <c r="A22" s="711">
        <f t="shared" si="2"/>
        <v>6</v>
      </c>
      <c r="B22" s="711" t="s">
        <v>366</v>
      </c>
      <c r="C22" s="155" t="s">
        <v>108</v>
      </c>
      <c r="D22" s="156" t="s">
        <v>109</v>
      </c>
      <c r="E22" s="157"/>
      <c r="F22" s="158"/>
      <c r="G22" s="159">
        <f t="shared" si="0"/>
        <v>0</v>
      </c>
      <c r="H22" s="712" t="s">
        <v>110</v>
      </c>
      <c r="I22" s="158"/>
      <c r="J22" s="158"/>
      <c r="K22" s="159">
        <f t="shared" si="1"/>
        <v>0</v>
      </c>
      <c r="L22" s="715">
        <f>SUM(K22:K24)</f>
        <v>0</v>
      </c>
      <c r="N22" s="151">
        <f>$E22</f>
        <v>0</v>
      </c>
      <c r="Q22" s="151">
        <f>F22</f>
        <v>0</v>
      </c>
      <c r="T22" s="151">
        <f>$I22</f>
        <v>0</v>
      </c>
      <c r="W22" s="151">
        <f>J22</f>
        <v>0</v>
      </c>
    </row>
    <row r="23" spans="1:25" s="151" customFormat="1" ht="13.5" customHeight="1" thickTop="1" thickBot="1">
      <c r="A23" s="711"/>
      <c r="B23" s="711"/>
      <c r="C23" s="160" t="s">
        <v>215</v>
      </c>
      <c r="D23" s="161" t="s">
        <v>111</v>
      </c>
      <c r="E23" s="567"/>
      <c r="F23" s="162"/>
      <c r="G23" s="163">
        <f t="shared" si="0"/>
        <v>0</v>
      </c>
      <c r="H23" s="713"/>
      <c r="I23" s="162"/>
      <c r="J23" s="162"/>
      <c r="K23" s="163">
        <f t="shared" si="1"/>
        <v>0</v>
      </c>
      <c r="L23" s="716"/>
      <c r="O23" s="151">
        <f>$E23</f>
        <v>0</v>
      </c>
      <c r="R23" s="151">
        <f>F23</f>
        <v>0</v>
      </c>
      <c r="U23" s="151">
        <f>$I23</f>
        <v>0</v>
      </c>
      <c r="X23" s="151">
        <f>J23</f>
        <v>0</v>
      </c>
    </row>
    <row r="24" spans="1:25" s="151" customFormat="1" ht="13.5" customHeight="1" thickTop="1" thickBot="1">
      <c r="A24" s="711"/>
      <c r="B24" s="711"/>
      <c r="C24" s="568" t="s">
        <v>309</v>
      </c>
      <c r="D24" s="569" t="s">
        <v>111</v>
      </c>
      <c r="E24" s="570"/>
      <c r="F24" s="571"/>
      <c r="G24" s="572">
        <f t="shared" si="0"/>
        <v>0</v>
      </c>
      <c r="H24" s="714"/>
      <c r="I24" s="571"/>
      <c r="J24" s="571"/>
      <c r="K24" s="572">
        <f t="shared" si="1"/>
        <v>0</v>
      </c>
      <c r="L24" s="717"/>
      <c r="P24" s="151">
        <f>$E24</f>
        <v>0</v>
      </c>
      <c r="S24" s="151">
        <f>F24</f>
        <v>0</v>
      </c>
      <c r="V24" s="151">
        <f>$I24</f>
        <v>0</v>
      </c>
      <c r="Y24" s="151">
        <f>J24</f>
        <v>0</v>
      </c>
    </row>
    <row r="25" spans="1:25" s="151" customFormat="1" ht="13.5" customHeight="1" thickTop="1" thickBot="1">
      <c r="A25" s="711">
        <f t="shared" si="2"/>
        <v>7</v>
      </c>
      <c r="B25" s="711" t="s">
        <v>367</v>
      </c>
      <c r="C25" s="155" t="s">
        <v>108</v>
      </c>
      <c r="D25" s="156" t="s">
        <v>109</v>
      </c>
      <c r="E25" s="157"/>
      <c r="F25" s="158"/>
      <c r="G25" s="159">
        <f t="shared" si="0"/>
        <v>0</v>
      </c>
      <c r="H25" s="712" t="s">
        <v>110</v>
      </c>
      <c r="I25" s="158"/>
      <c r="J25" s="158"/>
      <c r="K25" s="159">
        <f t="shared" si="1"/>
        <v>0</v>
      </c>
      <c r="L25" s="715">
        <f>SUM(K25:K27)</f>
        <v>0</v>
      </c>
      <c r="N25" s="151">
        <f>$E25</f>
        <v>0</v>
      </c>
      <c r="Q25" s="151">
        <f>F25</f>
        <v>0</v>
      </c>
      <c r="T25" s="151">
        <f>$I25</f>
        <v>0</v>
      </c>
      <c r="W25" s="151">
        <f>J25</f>
        <v>0</v>
      </c>
    </row>
    <row r="26" spans="1:25" s="151" customFormat="1" ht="13.5" customHeight="1" thickTop="1" thickBot="1">
      <c r="A26" s="711"/>
      <c r="B26" s="711"/>
      <c r="C26" s="160" t="s">
        <v>215</v>
      </c>
      <c r="D26" s="161" t="s">
        <v>111</v>
      </c>
      <c r="E26" s="567"/>
      <c r="F26" s="162"/>
      <c r="G26" s="163">
        <f t="shared" si="0"/>
        <v>0</v>
      </c>
      <c r="H26" s="713"/>
      <c r="I26" s="162"/>
      <c r="J26" s="162"/>
      <c r="K26" s="163">
        <f t="shared" si="1"/>
        <v>0</v>
      </c>
      <c r="L26" s="716"/>
      <c r="O26" s="151">
        <f>$E26</f>
        <v>0</v>
      </c>
      <c r="R26" s="151">
        <f>F26</f>
        <v>0</v>
      </c>
      <c r="U26" s="151">
        <f>$I26</f>
        <v>0</v>
      </c>
      <c r="X26" s="151">
        <f>J26</f>
        <v>0</v>
      </c>
    </row>
    <row r="27" spans="1:25" s="151" customFormat="1" ht="13.5" customHeight="1" thickTop="1" thickBot="1">
      <c r="A27" s="711"/>
      <c r="B27" s="711"/>
      <c r="C27" s="568" t="s">
        <v>309</v>
      </c>
      <c r="D27" s="569" t="s">
        <v>111</v>
      </c>
      <c r="E27" s="570"/>
      <c r="F27" s="571"/>
      <c r="G27" s="572">
        <f t="shared" si="0"/>
        <v>0</v>
      </c>
      <c r="H27" s="714"/>
      <c r="I27" s="571"/>
      <c r="J27" s="571"/>
      <c r="K27" s="572">
        <f t="shared" si="1"/>
        <v>0</v>
      </c>
      <c r="L27" s="717"/>
      <c r="P27" s="151">
        <f>$E27</f>
        <v>0</v>
      </c>
      <c r="S27" s="151">
        <f>F27</f>
        <v>0</v>
      </c>
      <c r="V27" s="151">
        <f>$I27</f>
        <v>0</v>
      </c>
      <c r="Y27" s="151">
        <f>J27</f>
        <v>0</v>
      </c>
    </row>
    <row r="28" spans="1:25" s="151" customFormat="1" ht="13.5" customHeight="1" thickTop="1" thickBot="1">
      <c r="A28" s="711">
        <f t="shared" si="2"/>
        <v>8</v>
      </c>
      <c r="B28" s="711" t="s">
        <v>368</v>
      </c>
      <c r="C28" s="155" t="s">
        <v>108</v>
      </c>
      <c r="D28" s="156" t="s">
        <v>109</v>
      </c>
      <c r="E28" s="157"/>
      <c r="F28" s="158"/>
      <c r="G28" s="159">
        <f t="shared" si="0"/>
        <v>0</v>
      </c>
      <c r="H28" s="712" t="s">
        <v>110</v>
      </c>
      <c r="I28" s="158"/>
      <c r="J28" s="158"/>
      <c r="K28" s="159">
        <f t="shared" si="1"/>
        <v>0</v>
      </c>
      <c r="L28" s="715">
        <f>SUM(K28:K30)</f>
        <v>0</v>
      </c>
      <c r="N28" s="151">
        <f>$E28</f>
        <v>0</v>
      </c>
      <c r="Q28" s="151">
        <f>F28</f>
        <v>0</v>
      </c>
      <c r="T28" s="151">
        <f>$I28</f>
        <v>0</v>
      </c>
      <c r="W28" s="151">
        <f>J28</f>
        <v>0</v>
      </c>
    </row>
    <row r="29" spans="1:25" s="151" customFormat="1" ht="13.5" customHeight="1" thickTop="1" thickBot="1">
      <c r="A29" s="711"/>
      <c r="B29" s="711"/>
      <c r="C29" s="160" t="s">
        <v>215</v>
      </c>
      <c r="D29" s="161" t="s">
        <v>111</v>
      </c>
      <c r="E29" s="567"/>
      <c r="F29" s="162"/>
      <c r="G29" s="163">
        <f t="shared" si="0"/>
        <v>0</v>
      </c>
      <c r="H29" s="713"/>
      <c r="I29" s="162"/>
      <c r="J29" s="162"/>
      <c r="K29" s="163">
        <f t="shared" si="1"/>
        <v>0</v>
      </c>
      <c r="L29" s="716"/>
      <c r="O29" s="151">
        <f>$E29</f>
        <v>0</v>
      </c>
      <c r="R29" s="151">
        <f>F29</f>
        <v>0</v>
      </c>
      <c r="U29" s="151">
        <f>$I29</f>
        <v>0</v>
      </c>
      <c r="X29" s="151">
        <f>J29</f>
        <v>0</v>
      </c>
    </row>
    <row r="30" spans="1:25" s="151" customFormat="1" ht="13.5" customHeight="1" thickTop="1" thickBot="1">
      <c r="A30" s="711"/>
      <c r="B30" s="711"/>
      <c r="C30" s="568" t="s">
        <v>309</v>
      </c>
      <c r="D30" s="569" t="s">
        <v>111</v>
      </c>
      <c r="E30" s="570"/>
      <c r="F30" s="571"/>
      <c r="G30" s="572">
        <f t="shared" si="0"/>
        <v>0</v>
      </c>
      <c r="H30" s="714"/>
      <c r="I30" s="571"/>
      <c r="J30" s="571"/>
      <c r="K30" s="572">
        <f t="shared" si="1"/>
        <v>0</v>
      </c>
      <c r="L30" s="717"/>
      <c r="P30" s="151">
        <f>$E30</f>
        <v>0</v>
      </c>
      <c r="S30" s="151">
        <f>F30</f>
        <v>0</v>
      </c>
      <c r="V30" s="151">
        <f>$I30</f>
        <v>0</v>
      </c>
      <c r="Y30" s="151">
        <f>J30</f>
        <v>0</v>
      </c>
    </row>
    <row r="31" spans="1:25" s="151" customFormat="1" ht="13.5" customHeight="1" thickTop="1" thickBot="1">
      <c r="A31" s="711">
        <f t="shared" si="2"/>
        <v>9</v>
      </c>
      <c r="B31" s="711" t="s">
        <v>369</v>
      </c>
      <c r="C31" s="155" t="s">
        <v>108</v>
      </c>
      <c r="D31" s="156" t="s">
        <v>109</v>
      </c>
      <c r="E31" s="157"/>
      <c r="F31" s="158"/>
      <c r="G31" s="159">
        <f t="shared" si="0"/>
        <v>0</v>
      </c>
      <c r="H31" s="712" t="s">
        <v>110</v>
      </c>
      <c r="I31" s="158"/>
      <c r="J31" s="158"/>
      <c r="K31" s="159">
        <f t="shared" si="1"/>
        <v>0</v>
      </c>
      <c r="L31" s="715">
        <f>SUM(K31:K33)</f>
        <v>0</v>
      </c>
      <c r="N31" s="151">
        <f>$E31</f>
        <v>0</v>
      </c>
      <c r="Q31" s="151">
        <f>F31</f>
        <v>0</v>
      </c>
      <c r="T31" s="151">
        <f>$I31</f>
        <v>0</v>
      </c>
      <c r="W31" s="151">
        <f>J31</f>
        <v>0</v>
      </c>
    </row>
    <row r="32" spans="1:25" s="151" customFormat="1" ht="13.5" customHeight="1" thickTop="1" thickBot="1">
      <c r="A32" s="711"/>
      <c r="B32" s="711"/>
      <c r="C32" s="160" t="s">
        <v>215</v>
      </c>
      <c r="D32" s="161" t="s">
        <v>111</v>
      </c>
      <c r="E32" s="567"/>
      <c r="F32" s="162"/>
      <c r="G32" s="163">
        <f t="shared" si="0"/>
        <v>0</v>
      </c>
      <c r="H32" s="713"/>
      <c r="I32" s="162"/>
      <c r="J32" s="162"/>
      <c r="K32" s="163">
        <f t="shared" si="1"/>
        <v>0</v>
      </c>
      <c r="L32" s="716"/>
      <c r="O32" s="151">
        <f>$E32</f>
        <v>0</v>
      </c>
      <c r="R32" s="151">
        <f>F32</f>
        <v>0</v>
      </c>
      <c r="U32" s="151">
        <f>$I32</f>
        <v>0</v>
      </c>
      <c r="X32" s="151">
        <f>J32</f>
        <v>0</v>
      </c>
    </row>
    <row r="33" spans="1:25" s="151" customFormat="1" ht="13.5" customHeight="1" thickTop="1" thickBot="1">
      <c r="A33" s="711"/>
      <c r="B33" s="711"/>
      <c r="C33" s="164" t="s">
        <v>309</v>
      </c>
      <c r="D33" s="165" t="s">
        <v>111</v>
      </c>
      <c r="E33" s="382"/>
      <c r="F33" s="166"/>
      <c r="G33" s="167">
        <f t="shared" si="0"/>
        <v>0</v>
      </c>
      <c r="H33" s="714"/>
      <c r="I33" s="166"/>
      <c r="J33" s="166"/>
      <c r="K33" s="167">
        <f t="shared" si="1"/>
        <v>0</v>
      </c>
      <c r="L33" s="717"/>
      <c r="P33" s="151">
        <f>$E33</f>
        <v>0</v>
      </c>
      <c r="S33" s="151">
        <f>F33</f>
        <v>0</v>
      </c>
      <c r="V33" s="151">
        <f>$I33</f>
        <v>0</v>
      </c>
      <c r="Y33" s="151">
        <f>J33</f>
        <v>0</v>
      </c>
    </row>
    <row r="34" spans="1:25" s="151" customFormat="1" ht="13.5" customHeight="1" thickTop="1" thickBot="1">
      <c r="A34" s="711">
        <f t="shared" si="2"/>
        <v>10</v>
      </c>
      <c r="B34" s="711" t="s">
        <v>370</v>
      </c>
      <c r="C34" s="155" t="s">
        <v>108</v>
      </c>
      <c r="D34" s="156" t="s">
        <v>109</v>
      </c>
      <c r="E34" s="157"/>
      <c r="F34" s="158"/>
      <c r="G34" s="159">
        <f t="shared" si="0"/>
        <v>0</v>
      </c>
      <c r="H34" s="712" t="s">
        <v>110</v>
      </c>
      <c r="I34" s="158"/>
      <c r="J34" s="158"/>
      <c r="K34" s="159">
        <f t="shared" si="1"/>
        <v>0</v>
      </c>
      <c r="L34" s="715">
        <f>SUM(K34:K36)</f>
        <v>0</v>
      </c>
      <c r="N34" s="151">
        <f>$E34</f>
        <v>0</v>
      </c>
      <c r="Q34" s="151">
        <f>F34</f>
        <v>0</v>
      </c>
      <c r="T34" s="151">
        <f>$I34</f>
        <v>0</v>
      </c>
      <c r="W34" s="151">
        <f>J34</f>
        <v>0</v>
      </c>
    </row>
    <row r="35" spans="1:25" s="151" customFormat="1" ht="13.5" customHeight="1" thickTop="1" thickBot="1">
      <c r="A35" s="711"/>
      <c r="B35" s="711"/>
      <c r="C35" s="160" t="s">
        <v>215</v>
      </c>
      <c r="D35" s="161" t="s">
        <v>111</v>
      </c>
      <c r="E35" s="567"/>
      <c r="F35" s="162"/>
      <c r="G35" s="163">
        <f t="shared" si="0"/>
        <v>0</v>
      </c>
      <c r="H35" s="713"/>
      <c r="I35" s="162"/>
      <c r="J35" s="162"/>
      <c r="K35" s="163">
        <f t="shared" si="1"/>
        <v>0</v>
      </c>
      <c r="L35" s="716"/>
      <c r="O35" s="151">
        <f>$E35</f>
        <v>0</v>
      </c>
      <c r="R35" s="151">
        <f>F35</f>
        <v>0</v>
      </c>
      <c r="U35" s="151">
        <f>$I35</f>
        <v>0</v>
      </c>
      <c r="X35" s="151">
        <f>J35</f>
        <v>0</v>
      </c>
    </row>
    <row r="36" spans="1:25" s="151" customFormat="1" ht="13.5" customHeight="1" thickTop="1" thickBot="1">
      <c r="A36" s="711"/>
      <c r="B36" s="711"/>
      <c r="C36" s="568" t="s">
        <v>309</v>
      </c>
      <c r="D36" s="569" t="s">
        <v>111</v>
      </c>
      <c r="E36" s="570"/>
      <c r="F36" s="571"/>
      <c r="G36" s="572">
        <f t="shared" si="0"/>
        <v>0</v>
      </c>
      <c r="H36" s="714"/>
      <c r="I36" s="571"/>
      <c r="J36" s="571"/>
      <c r="K36" s="572">
        <f t="shared" si="1"/>
        <v>0</v>
      </c>
      <c r="L36" s="717"/>
      <c r="P36" s="151">
        <f>$E36</f>
        <v>0</v>
      </c>
      <c r="S36" s="151">
        <f>F36</f>
        <v>0</v>
      </c>
      <c r="V36" s="151">
        <f>$I36</f>
        <v>0</v>
      </c>
      <c r="Y36" s="151">
        <f>J36</f>
        <v>0</v>
      </c>
    </row>
    <row r="37" spans="1:25" s="151" customFormat="1" ht="13.5" customHeight="1" thickTop="1" thickBot="1">
      <c r="A37" s="711">
        <f t="shared" si="2"/>
        <v>11</v>
      </c>
      <c r="B37" s="711" t="s">
        <v>371</v>
      </c>
      <c r="C37" s="155" t="s">
        <v>108</v>
      </c>
      <c r="D37" s="156" t="s">
        <v>109</v>
      </c>
      <c r="E37" s="157"/>
      <c r="F37" s="158"/>
      <c r="G37" s="159">
        <f t="shared" si="0"/>
        <v>0</v>
      </c>
      <c r="H37" s="712" t="s">
        <v>110</v>
      </c>
      <c r="I37" s="158"/>
      <c r="J37" s="158"/>
      <c r="K37" s="159">
        <f t="shared" si="1"/>
        <v>0</v>
      </c>
      <c r="L37" s="715">
        <f>SUM(K37:K39)</f>
        <v>0</v>
      </c>
      <c r="N37" s="151">
        <f>$E37</f>
        <v>0</v>
      </c>
      <c r="Q37" s="151">
        <f>F37</f>
        <v>0</v>
      </c>
      <c r="T37" s="151">
        <f>$I37</f>
        <v>0</v>
      </c>
      <c r="W37" s="151">
        <f>J37</f>
        <v>0</v>
      </c>
    </row>
    <row r="38" spans="1:25" s="151" customFormat="1" ht="13.5" customHeight="1" thickTop="1" thickBot="1">
      <c r="A38" s="711"/>
      <c r="B38" s="711"/>
      <c r="C38" s="160" t="s">
        <v>215</v>
      </c>
      <c r="D38" s="161" t="s">
        <v>111</v>
      </c>
      <c r="E38" s="567"/>
      <c r="F38" s="162"/>
      <c r="G38" s="163">
        <f t="shared" si="0"/>
        <v>0</v>
      </c>
      <c r="H38" s="713"/>
      <c r="I38" s="162"/>
      <c r="J38" s="162"/>
      <c r="K38" s="163">
        <f t="shared" si="1"/>
        <v>0</v>
      </c>
      <c r="L38" s="716"/>
      <c r="O38" s="151">
        <f>$E38</f>
        <v>0</v>
      </c>
      <c r="R38" s="151">
        <f>F38</f>
        <v>0</v>
      </c>
      <c r="U38" s="151">
        <f>$I38</f>
        <v>0</v>
      </c>
      <c r="X38" s="151">
        <f>J38</f>
        <v>0</v>
      </c>
    </row>
    <row r="39" spans="1:25" s="151" customFormat="1" ht="13.5" customHeight="1" thickTop="1" thickBot="1">
      <c r="A39" s="711"/>
      <c r="B39" s="711"/>
      <c r="C39" s="568" t="s">
        <v>309</v>
      </c>
      <c r="D39" s="569" t="s">
        <v>111</v>
      </c>
      <c r="E39" s="570"/>
      <c r="F39" s="571"/>
      <c r="G39" s="572">
        <f t="shared" si="0"/>
        <v>0</v>
      </c>
      <c r="H39" s="714"/>
      <c r="I39" s="571"/>
      <c r="J39" s="571"/>
      <c r="K39" s="572">
        <f t="shared" si="1"/>
        <v>0</v>
      </c>
      <c r="L39" s="717"/>
      <c r="P39" s="151">
        <f>$E39</f>
        <v>0</v>
      </c>
      <c r="S39" s="151">
        <f>F39</f>
        <v>0</v>
      </c>
      <c r="V39" s="151">
        <f>$I39</f>
        <v>0</v>
      </c>
      <c r="Y39" s="151">
        <f>J39</f>
        <v>0</v>
      </c>
    </row>
    <row r="40" spans="1:25" s="151" customFormat="1" ht="13.5" customHeight="1" thickTop="1" thickBot="1">
      <c r="A40" s="711">
        <f t="shared" si="2"/>
        <v>12</v>
      </c>
      <c r="B40" s="711" t="s">
        <v>372</v>
      </c>
      <c r="C40" s="155" t="s">
        <v>108</v>
      </c>
      <c r="D40" s="156" t="s">
        <v>109</v>
      </c>
      <c r="E40" s="157"/>
      <c r="F40" s="158"/>
      <c r="G40" s="159">
        <f t="shared" si="0"/>
        <v>0</v>
      </c>
      <c r="H40" s="712" t="s">
        <v>110</v>
      </c>
      <c r="I40" s="158"/>
      <c r="J40" s="158"/>
      <c r="K40" s="159">
        <f t="shared" si="1"/>
        <v>0</v>
      </c>
      <c r="L40" s="715">
        <f>SUM(K40:K42)</f>
        <v>0</v>
      </c>
      <c r="N40" s="151">
        <f>$E40</f>
        <v>0</v>
      </c>
      <c r="Q40" s="151">
        <f>F40</f>
        <v>0</v>
      </c>
      <c r="T40" s="151">
        <f>$I40</f>
        <v>0</v>
      </c>
      <c r="W40" s="151">
        <f>J40</f>
        <v>0</v>
      </c>
    </row>
    <row r="41" spans="1:25" s="151" customFormat="1" ht="13.5" customHeight="1" thickTop="1" thickBot="1">
      <c r="A41" s="711"/>
      <c r="B41" s="711"/>
      <c r="C41" s="160" t="s">
        <v>215</v>
      </c>
      <c r="D41" s="161" t="s">
        <v>111</v>
      </c>
      <c r="E41" s="567"/>
      <c r="F41" s="162"/>
      <c r="G41" s="163">
        <f t="shared" si="0"/>
        <v>0</v>
      </c>
      <c r="H41" s="713"/>
      <c r="I41" s="162"/>
      <c r="J41" s="162"/>
      <c r="K41" s="163">
        <f t="shared" si="1"/>
        <v>0</v>
      </c>
      <c r="L41" s="716"/>
      <c r="O41" s="151">
        <f>$E41</f>
        <v>0</v>
      </c>
      <c r="R41" s="151">
        <f>F41</f>
        <v>0</v>
      </c>
      <c r="U41" s="151">
        <f>$I41</f>
        <v>0</v>
      </c>
      <c r="X41" s="151">
        <f>J41</f>
        <v>0</v>
      </c>
    </row>
    <row r="42" spans="1:25" s="151" customFormat="1" ht="13.5" customHeight="1" thickTop="1" thickBot="1">
      <c r="A42" s="711"/>
      <c r="B42" s="711"/>
      <c r="C42" s="568" t="s">
        <v>309</v>
      </c>
      <c r="D42" s="569" t="s">
        <v>111</v>
      </c>
      <c r="E42" s="570"/>
      <c r="F42" s="571"/>
      <c r="G42" s="572">
        <f t="shared" si="0"/>
        <v>0</v>
      </c>
      <c r="H42" s="714"/>
      <c r="I42" s="571"/>
      <c r="J42" s="571"/>
      <c r="K42" s="572">
        <f t="shared" si="1"/>
        <v>0</v>
      </c>
      <c r="L42" s="717"/>
      <c r="P42" s="151">
        <f>$E42</f>
        <v>0</v>
      </c>
      <c r="S42" s="151">
        <f>F42</f>
        <v>0</v>
      </c>
      <c r="V42" s="151">
        <f>$I42</f>
        <v>0</v>
      </c>
      <c r="Y42" s="151">
        <f>J42</f>
        <v>0</v>
      </c>
    </row>
    <row r="43" spans="1:25" s="151" customFormat="1" ht="13.5" customHeight="1" thickTop="1" thickBot="1">
      <c r="A43" s="711">
        <f t="shared" si="2"/>
        <v>13</v>
      </c>
      <c r="B43" s="711" t="s">
        <v>373</v>
      </c>
      <c r="C43" s="155" t="s">
        <v>108</v>
      </c>
      <c r="D43" s="156" t="s">
        <v>109</v>
      </c>
      <c r="E43" s="157"/>
      <c r="F43" s="158"/>
      <c r="G43" s="159">
        <f t="shared" si="0"/>
        <v>0</v>
      </c>
      <c r="H43" s="712" t="s">
        <v>110</v>
      </c>
      <c r="I43" s="158"/>
      <c r="J43" s="158"/>
      <c r="K43" s="159">
        <f t="shared" si="1"/>
        <v>0</v>
      </c>
      <c r="L43" s="715">
        <f>SUM(K43:K45)</f>
        <v>0</v>
      </c>
      <c r="N43" s="151">
        <f>$E43</f>
        <v>0</v>
      </c>
      <c r="Q43" s="151">
        <f>F43</f>
        <v>0</v>
      </c>
      <c r="T43" s="151">
        <f>$I43</f>
        <v>0</v>
      </c>
      <c r="W43" s="151">
        <f>J43</f>
        <v>0</v>
      </c>
    </row>
    <row r="44" spans="1:25" s="151" customFormat="1" ht="13.5" customHeight="1" thickTop="1" thickBot="1">
      <c r="A44" s="711"/>
      <c r="B44" s="711"/>
      <c r="C44" s="160" t="s">
        <v>215</v>
      </c>
      <c r="D44" s="161" t="s">
        <v>111</v>
      </c>
      <c r="E44" s="567"/>
      <c r="F44" s="162"/>
      <c r="G44" s="163">
        <f t="shared" si="0"/>
        <v>0</v>
      </c>
      <c r="H44" s="713"/>
      <c r="I44" s="162"/>
      <c r="J44" s="162"/>
      <c r="K44" s="163">
        <f t="shared" si="1"/>
        <v>0</v>
      </c>
      <c r="L44" s="716"/>
      <c r="O44" s="151">
        <f>$E44</f>
        <v>0</v>
      </c>
      <c r="R44" s="151">
        <f>F44</f>
        <v>0</v>
      </c>
      <c r="U44" s="151">
        <f>$I44</f>
        <v>0</v>
      </c>
      <c r="X44" s="151">
        <f>J44</f>
        <v>0</v>
      </c>
    </row>
    <row r="45" spans="1:25" s="151" customFormat="1" ht="13.5" customHeight="1" thickTop="1" thickBot="1">
      <c r="A45" s="711"/>
      <c r="B45" s="711"/>
      <c r="C45" s="568" t="s">
        <v>309</v>
      </c>
      <c r="D45" s="569" t="s">
        <v>111</v>
      </c>
      <c r="E45" s="570"/>
      <c r="F45" s="571"/>
      <c r="G45" s="572">
        <f t="shared" si="0"/>
        <v>0</v>
      </c>
      <c r="H45" s="714"/>
      <c r="I45" s="571"/>
      <c r="J45" s="571"/>
      <c r="K45" s="572">
        <f t="shared" si="1"/>
        <v>0</v>
      </c>
      <c r="L45" s="717"/>
      <c r="P45" s="151">
        <f>$E45</f>
        <v>0</v>
      </c>
      <c r="S45" s="151">
        <f>F45</f>
        <v>0</v>
      </c>
      <c r="V45" s="151">
        <f>$I45</f>
        <v>0</v>
      </c>
      <c r="Y45" s="151">
        <f>J45</f>
        <v>0</v>
      </c>
    </row>
    <row r="46" spans="1:25" s="151" customFormat="1" ht="13.5" customHeight="1" thickTop="1" thickBot="1">
      <c r="A46" s="711">
        <f t="shared" si="2"/>
        <v>14</v>
      </c>
      <c r="B46" s="711" t="s">
        <v>374</v>
      </c>
      <c r="C46" s="155" t="s">
        <v>108</v>
      </c>
      <c r="D46" s="156" t="s">
        <v>109</v>
      </c>
      <c r="E46" s="157"/>
      <c r="F46" s="158"/>
      <c r="G46" s="159">
        <f t="shared" si="0"/>
        <v>0</v>
      </c>
      <c r="H46" s="712" t="s">
        <v>110</v>
      </c>
      <c r="I46" s="158"/>
      <c r="J46" s="158"/>
      <c r="K46" s="159">
        <f t="shared" si="1"/>
        <v>0</v>
      </c>
      <c r="L46" s="715">
        <f>SUM(K46:K48)</f>
        <v>0</v>
      </c>
      <c r="N46" s="151">
        <f>$E46</f>
        <v>0</v>
      </c>
      <c r="Q46" s="151">
        <f>F46</f>
        <v>0</v>
      </c>
      <c r="T46" s="151">
        <f>$I46</f>
        <v>0</v>
      </c>
      <c r="W46" s="151">
        <f>J46</f>
        <v>0</v>
      </c>
    </row>
    <row r="47" spans="1:25" s="151" customFormat="1" ht="13.5" customHeight="1" thickTop="1" thickBot="1">
      <c r="A47" s="711"/>
      <c r="B47" s="711"/>
      <c r="C47" s="160" t="s">
        <v>215</v>
      </c>
      <c r="D47" s="161" t="s">
        <v>111</v>
      </c>
      <c r="E47" s="567"/>
      <c r="F47" s="162"/>
      <c r="G47" s="163">
        <f t="shared" si="0"/>
        <v>0</v>
      </c>
      <c r="H47" s="713"/>
      <c r="I47" s="162"/>
      <c r="J47" s="162"/>
      <c r="K47" s="163">
        <f t="shared" si="1"/>
        <v>0</v>
      </c>
      <c r="L47" s="716"/>
      <c r="O47" s="151">
        <f>$E47</f>
        <v>0</v>
      </c>
      <c r="R47" s="151">
        <f>F47</f>
        <v>0</v>
      </c>
      <c r="U47" s="151">
        <f>$I47</f>
        <v>0</v>
      </c>
      <c r="X47" s="151">
        <f>J47</f>
        <v>0</v>
      </c>
    </row>
    <row r="48" spans="1:25" s="151" customFormat="1" ht="13.5" customHeight="1" thickTop="1" thickBot="1">
      <c r="A48" s="711"/>
      <c r="B48" s="711"/>
      <c r="C48" s="568" t="s">
        <v>309</v>
      </c>
      <c r="D48" s="569" t="s">
        <v>111</v>
      </c>
      <c r="E48" s="570"/>
      <c r="F48" s="571"/>
      <c r="G48" s="572">
        <f t="shared" si="0"/>
        <v>0</v>
      </c>
      <c r="H48" s="714"/>
      <c r="I48" s="571"/>
      <c r="J48" s="571"/>
      <c r="K48" s="572">
        <f t="shared" si="1"/>
        <v>0</v>
      </c>
      <c r="L48" s="717"/>
      <c r="P48" s="151">
        <f>$E48</f>
        <v>0</v>
      </c>
      <c r="S48" s="151">
        <f>F48</f>
        <v>0</v>
      </c>
      <c r="V48" s="151">
        <f>$I48</f>
        <v>0</v>
      </c>
      <c r="Y48" s="151">
        <f>J48</f>
        <v>0</v>
      </c>
    </row>
    <row r="49" spans="1:25" s="151" customFormat="1" ht="13.5" customHeight="1" thickTop="1" thickBot="1">
      <c r="A49" s="711">
        <f t="shared" si="2"/>
        <v>15</v>
      </c>
      <c r="B49" s="711" t="s">
        <v>375</v>
      </c>
      <c r="C49" s="155" t="s">
        <v>108</v>
      </c>
      <c r="D49" s="156" t="s">
        <v>109</v>
      </c>
      <c r="E49" s="157"/>
      <c r="F49" s="158"/>
      <c r="G49" s="159">
        <f t="shared" si="0"/>
        <v>0</v>
      </c>
      <c r="H49" s="712" t="s">
        <v>110</v>
      </c>
      <c r="I49" s="158"/>
      <c r="J49" s="158"/>
      <c r="K49" s="159">
        <f t="shared" si="1"/>
        <v>0</v>
      </c>
      <c r="L49" s="715">
        <f>SUM(K49:K51)</f>
        <v>0</v>
      </c>
      <c r="N49" s="151">
        <f>$E49</f>
        <v>0</v>
      </c>
      <c r="Q49" s="151">
        <f>F49</f>
        <v>0</v>
      </c>
      <c r="T49" s="151">
        <f>$I49</f>
        <v>0</v>
      </c>
      <c r="W49" s="151">
        <f>J49</f>
        <v>0</v>
      </c>
    </row>
    <row r="50" spans="1:25" s="151" customFormat="1" ht="13.5" customHeight="1" thickTop="1" thickBot="1">
      <c r="A50" s="711"/>
      <c r="B50" s="711"/>
      <c r="C50" s="160" t="s">
        <v>215</v>
      </c>
      <c r="D50" s="161" t="s">
        <v>111</v>
      </c>
      <c r="E50" s="567"/>
      <c r="F50" s="162"/>
      <c r="G50" s="163">
        <f t="shared" si="0"/>
        <v>0</v>
      </c>
      <c r="H50" s="713"/>
      <c r="I50" s="162"/>
      <c r="J50" s="162"/>
      <c r="K50" s="163">
        <f t="shared" si="1"/>
        <v>0</v>
      </c>
      <c r="L50" s="716"/>
      <c r="O50" s="151">
        <f>$E50</f>
        <v>0</v>
      </c>
      <c r="R50" s="151">
        <f>F50</f>
        <v>0</v>
      </c>
      <c r="U50" s="151">
        <f>$I50</f>
        <v>0</v>
      </c>
      <c r="X50" s="151">
        <f>J50</f>
        <v>0</v>
      </c>
    </row>
    <row r="51" spans="1:25" s="151" customFormat="1" ht="13.5" customHeight="1" thickTop="1" thickBot="1">
      <c r="A51" s="711"/>
      <c r="B51" s="711"/>
      <c r="C51" s="568" t="s">
        <v>309</v>
      </c>
      <c r="D51" s="569" t="s">
        <v>111</v>
      </c>
      <c r="E51" s="570"/>
      <c r="F51" s="571"/>
      <c r="G51" s="572">
        <f t="shared" si="0"/>
        <v>0</v>
      </c>
      <c r="H51" s="714"/>
      <c r="I51" s="571"/>
      <c r="J51" s="571"/>
      <c r="K51" s="572">
        <f t="shared" si="1"/>
        <v>0</v>
      </c>
      <c r="L51" s="717"/>
      <c r="P51" s="151">
        <f>$E51</f>
        <v>0</v>
      </c>
      <c r="S51" s="151">
        <f>F51</f>
        <v>0</v>
      </c>
      <c r="V51" s="151">
        <f>$I51</f>
        <v>0</v>
      </c>
      <c r="Y51" s="151">
        <f>J51</f>
        <v>0</v>
      </c>
    </row>
    <row r="52" spans="1:25" s="151" customFormat="1" ht="13.5" customHeight="1" thickTop="1" thickBot="1">
      <c r="A52" s="711">
        <f t="shared" si="2"/>
        <v>16</v>
      </c>
      <c r="B52" s="711" t="s">
        <v>376</v>
      </c>
      <c r="C52" s="155" t="s">
        <v>108</v>
      </c>
      <c r="D52" s="156" t="s">
        <v>109</v>
      </c>
      <c r="E52" s="157"/>
      <c r="F52" s="158"/>
      <c r="G52" s="159">
        <f t="shared" si="0"/>
        <v>0</v>
      </c>
      <c r="H52" s="712" t="s">
        <v>110</v>
      </c>
      <c r="I52" s="158"/>
      <c r="J52" s="158"/>
      <c r="K52" s="159">
        <f t="shared" si="1"/>
        <v>0</v>
      </c>
      <c r="L52" s="715">
        <f>SUM(K52:K54)</f>
        <v>0</v>
      </c>
      <c r="N52" s="151">
        <f>$E52</f>
        <v>0</v>
      </c>
      <c r="Q52" s="151">
        <f>F52</f>
        <v>0</v>
      </c>
      <c r="T52" s="151">
        <f>$I52</f>
        <v>0</v>
      </c>
      <c r="W52" s="151">
        <f>J52</f>
        <v>0</v>
      </c>
    </row>
    <row r="53" spans="1:25" s="151" customFormat="1" ht="13.5" customHeight="1" thickTop="1" thickBot="1">
      <c r="A53" s="711"/>
      <c r="B53" s="711"/>
      <c r="C53" s="160" t="s">
        <v>215</v>
      </c>
      <c r="D53" s="161" t="s">
        <v>111</v>
      </c>
      <c r="E53" s="567"/>
      <c r="F53" s="162"/>
      <c r="G53" s="163">
        <f t="shared" si="0"/>
        <v>0</v>
      </c>
      <c r="H53" s="713"/>
      <c r="I53" s="162"/>
      <c r="J53" s="162"/>
      <c r="K53" s="163">
        <f t="shared" si="1"/>
        <v>0</v>
      </c>
      <c r="L53" s="716"/>
      <c r="O53" s="151">
        <f>$E53</f>
        <v>0</v>
      </c>
      <c r="R53" s="151">
        <f>F53</f>
        <v>0</v>
      </c>
      <c r="U53" s="151">
        <f>$I53</f>
        <v>0</v>
      </c>
      <c r="X53" s="151">
        <f>J53</f>
        <v>0</v>
      </c>
    </row>
    <row r="54" spans="1:25" s="151" customFormat="1" ht="13.5" customHeight="1" thickTop="1" thickBot="1">
      <c r="A54" s="711"/>
      <c r="B54" s="711"/>
      <c r="C54" s="568" t="s">
        <v>309</v>
      </c>
      <c r="D54" s="569" t="s">
        <v>111</v>
      </c>
      <c r="E54" s="570"/>
      <c r="F54" s="571"/>
      <c r="G54" s="572">
        <f t="shared" si="0"/>
        <v>0</v>
      </c>
      <c r="H54" s="714"/>
      <c r="I54" s="571"/>
      <c r="J54" s="571"/>
      <c r="K54" s="572">
        <f t="shared" si="1"/>
        <v>0</v>
      </c>
      <c r="L54" s="717"/>
      <c r="P54" s="151">
        <f>$E54</f>
        <v>0</v>
      </c>
      <c r="S54" s="151">
        <f>F54</f>
        <v>0</v>
      </c>
      <c r="V54" s="151">
        <f>$I54</f>
        <v>0</v>
      </c>
      <c r="Y54" s="151">
        <f>J54</f>
        <v>0</v>
      </c>
    </row>
    <row r="55" spans="1:25" s="151" customFormat="1" ht="13.5" customHeight="1" thickTop="1" thickBot="1">
      <c r="A55" s="711">
        <f t="shared" si="2"/>
        <v>17</v>
      </c>
      <c r="B55" s="711" t="s">
        <v>377</v>
      </c>
      <c r="C55" s="155" t="s">
        <v>108</v>
      </c>
      <c r="D55" s="156" t="s">
        <v>109</v>
      </c>
      <c r="E55" s="157"/>
      <c r="F55" s="158"/>
      <c r="G55" s="159">
        <f t="shared" si="0"/>
        <v>0</v>
      </c>
      <c r="H55" s="712" t="s">
        <v>110</v>
      </c>
      <c r="I55" s="158"/>
      <c r="J55" s="158"/>
      <c r="K55" s="159">
        <f t="shared" si="1"/>
        <v>0</v>
      </c>
      <c r="L55" s="715">
        <f>SUM(K55:K57)</f>
        <v>0</v>
      </c>
      <c r="N55" s="151">
        <f>$E55</f>
        <v>0</v>
      </c>
      <c r="Q55" s="151">
        <f>F55</f>
        <v>0</v>
      </c>
      <c r="T55" s="151">
        <f>$I55</f>
        <v>0</v>
      </c>
      <c r="W55" s="151">
        <f>J55</f>
        <v>0</v>
      </c>
    </row>
    <row r="56" spans="1:25" s="151" customFormat="1" ht="13.5" customHeight="1" thickTop="1" thickBot="1">
      <c r="A56" s="711"/>
      <c r="B56" s="711"/>
      <c r="C56" s="160" t="s">
        <v>215</v>
      </c>
      <c r="D56" s="161" t="s">
        <v>111</v>
      </c>
      <c r="E56" s="567"/>
      <c r="F56" s="162"/>
      <c r="G56" s="163">
        <f t="shared" si="0"/>
        <v>0</v>
      </c>
      <c r="H56" s="713"/>
      <c r="I56" s="162"/>
      <c r="J56" s="162"/>
      <c r="K56" s="163">
        <f t="shared" si="1"/>
        <v>0</v>
      </c>
      <c r="L56" s="716"/>
      <c r="O56" s="151">
        <f>$E56</f>
        <v>0</v>
      </c>
      <c r="R56" s="151">
        <f>F56</f>
        <v>0</v>
      </c>
      <c r="U56" s="151">
        <f>$I56</f>
        <v>0</v>
      </c>
      <c r="X56" s="151">
        <f>J56</f>
        <v>0</v>
      </c>
    </row>
    <row r="57" spans="1:25" s="151" customFormat="1" ht="13.5" customHeight="1" thickTop="1" thickBot="1">
      <c r="A57" s="711"/>
      <c r="B57" s="711"/>
      <c r="C57" s="568" t="s">
        <v>309</v>
      </c>
      <c r="D57" s="569" t="s">
        <v>111</v>
      </c>
      <c r="E57" s="570"/>
      <c r="F57" s="571"/>
      <c r="G57" s="572">
        <f t="shared" si="0"/>
        <v>0</v>
      </c>
      <c r="H57" s="714"/>
      <c r="I57" s="571"/>
      <c r="J57" s="571"/>
      <c r="K57" s="572">
        <f t="shared" si="1"/>
        <v>0</v>
      </c>
      <c r="L57" s="717"/>
      <c r="P57" s="151">
        <f>$E57</f>
        <v>0</v>
      </c>
      <c r="S57" s="151">
        <f>F57</f>
        <v>0</v>
      </c>
      <c r="V57" s="151">
        <f>$I57</f>
        <v>0</v>
      </c>
      <c r="Y57" s="151">
        <f>J57</f>
        <v>0</v>
      </c>
    </row>
    <row r="58" spans="1:25" s="151" customFormat="1" ht="13.5" customHeight="1" thickTop="1" thickBot="1">
      <c r="A58" s="711">
        <f t="shared" si="2"/>
        <v>18</v>
      </c>
      <c r="B58" s="711" t="s">
        <v>378</v>
      </c>
      <c r="C58" s="155" t="s">
        <v>108</v>
      </c>
      <c r="D58" s="156" t="s">
        <v>109</v>
      </c>
      <c r="E58" s="157"/>
      <c r="F58" s="158"/>
      <c r="G58" s="159">
        <f>+E58+F58*11</f>
        <v>0</v>
      </c>
      <c r="H58" s="712" t="s">
        <v>110</v>
      </c>
      <c r="I58" s="158"/>
      <c r="J58" s="158"/>
      <c r="K58" s="159">
        <f>+I58+J58*11</f>
        <v>0</v>
      </c>
      <c r="L58" s="715">
        <f>SUM(K58:K60)</f>
        <v>0</v>
      </c>
      <c r="N58" s="151">
        <f>$E58</f>
        <v>0</v>
      </c>
      <c r="Q58" s="151">
        <f>F58</f>
        <v>0</v>
      </c>
      <c r="T58" s="151">
        <f>$I58</f>
        <v>0</v>
      </c>
      <c r="W58" s="151">
        <f>J58</f>
        <v>0</v>
      </c>
    </row>
    <row r="59" spans="1:25" s="151" customFormat="1" ht="13.5" customHeight="1" thickTop="1" thickBot="1">
      <c r="A59" s="711"/>
      <c r="B59" s="711"/>
      <c r="C59" s="160" t="s">
        <v>215</v>
      </c>
      <c r="D59" s="161" t="s">
        <v>111</v>
      </c>
      <c r="E59" s="567"/>
      <c r="F59" s="162"/>
      <c r="G59" s="163">
        <f t="shared" ref="G59:G108" si="3">+E59+F59*11</f>
        <v>0</v>
      </c>
      <c r="H59" s="713"/>
      <c r="I59" s="162"/>
      <c r="J59" s="162"/>
      <c r="K59" s="163">
        <f t="shared" ref="K59:K108" si="4">+I59+J59*11</f>
        <v>0</v>
      </c>
      <c r="L59" s="716"/>
      <c r="O59" s="151">
        <f>$E59</f>
        <v>0</v>
      </c>
      <c r="R59" s="151">
        <f>F59</f>
        <v>0</v>
      </c>
      <c r="U59" s="151">
        <f>$I59</f>
        <v>0</v>
      </c>
      <c r="X59" s="151">
        <f>J59</f>
        <v>0</v>
      </c>
    </row>
    <row r="60" spans="1:25" s="151" customFormat="1" ht="13.5" customHeight="1" thickTop="1" thickBot="1">
      <c r="A60" s="711"/>
      <c r="B60" s="711"/>
      <c r="C60" s="568" t="s">
        <v>309</v>
      </c>
      <c r="D60" s="569" t="s">
        <v>111</v>
      </c>
      <c r="E60" s="570"/>
      <c r="F60" s="571"/>
      <c r="G60" s="572">
        <f t="shared" si="3"/>
        <v>0</v>
      </c>
      <c r="H60" s="714"/>
      <c r="I60" s="571"/>
      <c r="J60" s="571"/>
      <c r="K60" s="572">
        <f t="shared" si="4"/>
        <v>0</v>
      </c>
      <c r="L60" s="718"/>
      <c r="P60" s="151">
        <f>$E60</f>
        <v>0</v>
      </c>
      <c r="S60" s="151">
        <f>F60</f>
        <v>0</v>
      </c>
      <c r="V60" s="151">
        <f>$I60</f>
        <v>0</v>
      </c>
      <c r="Y60" s="151">
        <f>J60</f>
        <v>0</v>
      </c>
    </row>
    <row r="61" spans="1:25" s="151" customFormat="1" ht="13.5" customHeight="1" thickTop="1" thickBot="1">
      <c r="A61" s="711">
        <f t="shared" ref="A61" si="5">A58+1</f>
        <v>19</v>
      </c>
      <c r="B61" s="711" t="s">
        <v>379</v>
      </c>
      <c r="C61" s="155" t="s">
        <v>108</v>
      </c>
      <c r="D61" s="156" t="s">
        <v>109</v>
      </c>
      <c r="E61" s="157"/>
      <c r="F61" s="158"/>
      <c r="G61" s="159">
        <f t="shared" si="3"/>
        <v>0</v>
      </c>
      <c r="H61" s="712" t="s">
        <v>110</v>
      </c>
      <c r="I61" s="158"/>
      <c r="J61" s="158"/>
      <c r="K61" s="159">
        <f t="shared" si="4"/>
        <v>0</v>
      </c>
      <c r="L61" s="715">
        <f>SUM(K61:K63)</f>
        <v>0</v>
      </c>
      <c r="N61" s="151">
        <f>$E61</f>
        <v>0</v>
      </c>
      <c r="Q61" s="151">
        <f>F61</f>
        <v>0</v>
      </c>
      <c r="T61" s="151">
        <f>$I61</f>
        <v>0</v>
      </c>
      <c r="W61" s="151">
        <f>J61</f>
        <v>0</v>
      </c>
    </row>
    <row r="62" spans="1:25" s="151" customFormat="1" ht="13.5" customHeight="1" thickTop="1" thickBot="1">
      <c r="A62" s="711"/>
      <c r="B62" s="711"/>
      <c r="C62" s="160" t="s">
        <v>215</v>
      </c>
      <c r="D62" s="161" t="s">
        <v>111</v>
      </c>
      <c r="E62" s="567"/>
      <c r="F62" s="162"/>
      <c r="G62" s="163">
        <f t="shared" si="3"/>
        <v>0</v>
      </c>
      <c r="H62" s="713"/>
      <c r="I62" s="162"/>
      <c r="J62" s="162"/>
      <c r="K62" s="163">
        <f t="shared" si="4"/>
        <v>0</v>
      </c>
      <c r="L62" s="716"/>
      <c r="O62" s="151">
        <f>$E62</f>
        <v>0</v>
      </c>
      <c r="R62" s="151">
        <f>F62</f>
        <v>0</v>
      </c>
      <c r="U62" s="151">
        <f>$I62</f>
        <v>0</v>
      </c>
      <c r="X62" s="151">
        <f>J62</f>
        <v>0</v>
      </c>
    </row>
    <row r="63" spans="1:25" s="151" customFormat="1" ht="13.5" customHeight="1" thickTop="1" thickBot="1">
      <c r="A63" s="711"/>
      <c r="B63" s="711"/>
      <c r="C63" s="568" t="s">
        <v>309</v>
      </c>
      <c r="D63" s="569" t="s">
        <v>111</v>
      </c>
      <c r="E63" s="570"/>
      <c r="F63" s="571"/>
      <c r="G63" s="572">
        <f t="shared" si="3"/>
        <v>0</v>
      </c>
      <c r="H63" s="714"/>
      <c r="I63" s="571"/>
      <c r="J63" s="571"/>
      <c r="K63" s="572">
        <f t="shared" si="4"/>
        <v>0</v>
      </c>
      <c r="L63" s="717"/>
      <c r="P63" s="151">
        <f>$E63</f>
        <v>0</v>
      </c>
      <c r="S63" s="151">
        <f>F63</f>
        <v>0</v>
      </c>
      <c r="V63" s="151">
        <f>$I63</f>
        <v>0</v>
      </c>
      <c r="Y63" s="151">
        <f>J63</f>
        <v>0</v>
      </c>
    </row>
    <row r="64" spans="1:25" s="151" customFormat="1" ht="13.5" customHeight="1" thickTop="1" thickBot="1">
      <c r="A64" s="711">
        <f t="shared" ref="A64" si="6">A61+1</f>
        <v>20</v>
      </c>
      <c r="B64" s="711" t="s">
        <v>380</v>
      </c>
      <c r="C64" s="155" t="s">
        <v>108</v>
      </c>
      <c r="D64" s="156" t="s">
        <v>109</v>
      </c>
      <c r="E64" s="157"/>
      <c r="F64" s="158"/>
      <c r="G64" s="159">
        <f t="shared" si="3"/>
        <v>0</v>
      </c>
      <c r="H64" s="712" t="s">
        <v>110</v>
      </c>
      <c r="I64" s="158"/>
      <c r="J64" s="158"/>
      <c r="K64" s="159">
        <f t="shared" si="4"/>
        <v>0</v>
      </c>
      <c r="L64" s="715">
        <f>SUM(K64:K66)</f>
        <v>0</v>
      </c>
      <c r="N64" s="151">
        <f>$E64</f>
        <v>0</v>
      </c>
      <c r="Q64" s="151">
        <f>F64</f>
        <v>0</v>
      </c>
      <c r="T64" s="151">
        <f>$I64</f>
        <v>0</v>
      </c>
      <c r="W64" s="151">
        <f>J64</f>
        <v>0</v>
      </c>
    </row>
    <row r="65" spans="1:25" s="151" customFormat="1" ht="13.5" customHeight="1" thickTop="1" thickBot="1">
      <c r="A65" s="711"/>
      <c r="B65" s="711"/>
      <c r="C65" s="160" t="s">
        <v>215</v>
      </c>
      <c r="D65" s="161" t="s">
        <v>111</v>
      </c>
      <c r="E65" s="567"/>
      <c r="F65" s="162"/>
      <c r="G65" s="163">
        <f t="shared" si="3"/>
        <v>0</v>
      </c>
      <c r="H65" s="713"/>
      <c r="I65" s="162"/>
      <c r="J65" s="162"/>
      <c r="K65" s="163">
        <f t="shared" si="4"/>
        <v>0</v>
      </c>
      <c r="L65" s="716"/>
      <c r="O65" s="151">
        <f>$E65</f>
        <v>0</v>
      </c>
      <c r="R65" s="151">
        <f>F65</f>
        <v>0</v>
      </c>
      <c r="U65" s="151">
        <f>$I65</f>
        <v>0</v>
      </c>
      <c r="X65" s="151">
        <f>J65</f>
        <v>0</v>
      </c>
    </row>
    <row r="66" spans="1:25" s="151" customFormat="1" ht="13.5" customHeight="1" thickTop="1" thickBot="1">
      <c r="A66" s="711"/>
      <c r="B66" s="711"/>
      <c r="C66" s="568" t="s">
        <v>309</v>
      </c>
      <c r="D66" s="569" t="s">
        <v>111</v>
      </c>
      <c r="E66" s="570"/>
      <c r="F66" s="571"/>
      <c r="G66" s="572">
        <f t="shared" si="3"/>
        <v>0</v>
      </c>
      <c r="H66" s="714"/>
      <c r="I66" s="571"/>
      <c r="J66" s="571"/>
      <c r="K66" s="572">
        <f t="shared" si="4"/>
        <v>0</v>
      </c>
      <c r="L66" s="717"/>
      <c r="P66" s="151">
        <f>$E66</f>
        <v>0</v>
      </c>
      <c r="S66" s="151">
        <f>F66</f>
        <v>0</v>
      </c>
      <c r="V66" s="151">
        <f>$I66</f>
        <v>0</v>
      </c>
      <c r="Y66" s="151">
        <f>J66</f>
        <v>0</v>
      </c>
    </row>
    <row r="67" spans="1:25" s="151" customFormat="1" ht="13.5" customHeight="1" thickTop="1" thickBot="1">
      <c r="A67" s="711">
        <f t="shared" ref="A67" si="7">A64+1</f>
        <v>21</v>
      </c>
      <c r="B67" s="711" t="s">
        <v>381</v>
      </c>
      <c r="C67" s="155" t="s">
        <v>108</v>
      </c>
      <c r="D67" s="156" t="s">
        <v>109</v>
      </c>
      <c r="E67" s="157"/>
      <c r="F67" s="158"/>
      <c r="G67" s="159">
        <f t="shared" si="3"/>
        <v>0</v>
      </c>
      <c r="H67" s="712" t="s">
        <v>110</v>
      </c>
      <c r="I67" s="158"/>
      <c r="J67" s="158"/>
      <c r="K67" s="159">
        <f t="shared" si="4"/>
        <v>0</v>
      </c>
      <c r="L67" s="715">
        <f>SUM(K67:K69)</f>
        <v>0</v>
      </c>
      <c r="N67" s="151">
        <f>$E67</f>
        <v>0</v>
      </c>
      <c r="Q67" s="151">
        <f>F67</f>
        <v>0</v>
      </c>
      <c r="T67" s="151">
        <f>$I67</f>
        <v>0</v>
      </c>
      <c r="W67" s="151">
        <f>J67</f>
        <v>0</v>
      </c>
    </row>
    <row r="68" spans="1:25" s="151" customFormat="1" ht="13.5" customHeight="1" thickTop="1" thickBot="1">
      <c r="A68" s="711"/>
      <c r="B68" s="711"/>
      <c r="C68" s="160" t="s">
        <v>215</v>
      </c>
      <c r="D68" s="161" t="s">
        <v>111</v>
      </c>
      <c r="E68" s="567"/>
      <c r="F68" s="162"/>
      <c r="G68" s="163">
        <f t="shared" si="3"/>
        <v>0</v>
      </c>
      <c r="H68" s="713"/>
      <c r="I68" s="162"/>
      <c r="J68" s="162"/>
      <c r="K68" s="163">
        <f t="shared" si="4"/>
        <v>0</v>
      </c>
      <c r="L68" s="716"/>
      <c r="O68" s="151">
        <f>$E68</f>
        <v>0</v>
      </c>
      <c r="R68" s="151">
        <f>F68</f>
        <v>0</v>
      </c>
      <c r="U68" s="151">
        <f>$I68</f>
        <v>0</v>
      </c>
      <c r="X68" s="151">
        <f>J68</f>
        <v>0</v>
      </c>
    </row>
    <row r="69" spans="1:25" s="151" customFormat="1" ht="13.5" customHeight="1" thickTop="1" thickBot="1">
      <c r="A69" s="711"/>
      <c r="B69" s="711"/>
      <c r="C69" s="568" t="s">
        <v>309</v>
      </c>
      <c r="D69" s="569" t="s">
        <v>111</v>
      </c>
      <c r="E69" s="570"/>
      <c r="F69" s="571"/>
      <c r="G69" s="572">
        <f t="shared" si="3"/>
        <v>0</v>
      </c>
      <c r="H69" s="714"/>
      <c r="I69" s="571"/>
      <c r="J69" s="571"/>
      <c r="K69" s="572">
        <f t="shared" si="4"/>
        <v>0</v>
      </c>
      <c r="L69" s="717"/>
      <c r="P69" s="151">
        <f>$E69</f>
        <v>0</v>
      </c>
      <c r="S69" s="151">
        <f>F69</f>
        <v>0</v>
      </c>
      <c r="V69" s="151">
        <f>$I69</f>
        <v>0</v>
      </c>
      <c r="Y69" s="151">
        <f>J69</f>
        <v>0</v>
      </c>
    </row>
    <row r="70" spans="1:25" s="151" customFormat="1" ht="13.5" customHeight="1" thickTop="1" thickBot="1">
      <c r="A70" s="711">
        <f t="shared" ref="A70" si="8">A67+1</f>
        <v>22</v>
      </c>
      <c r="B70" s="711" t="s">
        <v>382</v>
      </c>
      <c r="C70" s="155" t="s">
        <v>108</v>
      </c>
      <c r="D70" s="156" t="s">
        <v>109</v>
      </c>
      <c r="E70" s="157"/>
      <c r="F70" s="158"/>
      <c r="G70" s="159">
        <f t="shared" si="3"/>
        <v>0</v>
      </c>
      <c r="H70" s="712" t="s">
        <v>110</v>
      </c>
      <c r="I70" s="158"/>
      <c r="J70" s="158"/>
      <c r="K70" s="159">
        <f t="shared" si="4"/>
        <v>0</v>
      </c>
      <c r="L70" s="715">
        <f>SUM(K70:K72)</f>
        <v>0</v>
      </c>
      <c r="N70" s="151">
        <f>$E70</f>
        <v>0</v>
      </c>
      <c r="Q70" s="151">
        <f>F70</f>
        <v>0</v>
      </c>
      <c r="T70" s="151">
        <f>$I70</f>
        <v>0</v>
      </c>
      <c r="W70" s="151">
        <f>J70</f>
        <v>0</v>
      </c>
    </row>
    <row r="71" spans="1:25" s="151" customFormat="1" ht="13.5" customHeight="1" thickTop="1" thickBot="1">
      <c r="A71" s="711"/>
      <c r="B71" s="711"/>
      <c r="C71" s="160" t="s">
        <v>215</v>
      </c>
      <c r="D71" s="161" t="s">
        <v>111</v>
      </c>
      <c r="E71" s="567"/>
      <c r="F71" s="162"/>
      <c r="G71" s="163">
        <f t="shared" si="3"/>
        <v>0</v>
      </c>
      <c r="H71" s="713"/>
      <c r="I71" s="162"/>
      <c r="J71" s="162"/>
      <c r="K71" s="163">
        <f t="shared" si="4"/>
        <v>0</v>
      </c>
      <c r="L71" s="716"/>
      <c r="O71" s="151">
        <f>$E71</f>
        <v>0</v>
      </c>
      <c r="R71" s="151">
        <f>F71</f>
        <v>0</v>
      </c>
      <c r="U71" s="151">
        <f>$I71</f>
        <v>0</v>
      </c>
      <c r="X71" s="151">
        <f>J71</f>
        <v>0</v>
      </c>
    </row>
    <row r="72" spans="1:25" s="151" customFormat="1" ht="13.5" customHeight="1" thickTop="1" thickBot="1">
      <c r="A72" s="711"/>
      <c r="B72" s="711"/>
      <c r="C72" s="568" t="s">
        <v>309</v>
      </c>
      <c r="D72" s="569" t="s">
        <v>111</v>
      </c>
      <c r="E72" s="570"/>
      <c r="F72" s="571"/>
      <c r="G72" s="572">
        <f t="shared" si="3"/>
        <v>0</v>
      </c>
      <c r="H72" s="714"/>
      <c r="I72" s="571"/>
      <c r="J72" s="571"/>
      <c r="K72" s="572">
        <f t="shared" si="4"/>
        <v>0</v>
      </c>
      <c r="L72" s="717"/>
      <c r="P72" s="151">
        <f>$E72</f>
        <v>0</v>
      </c>
      <c r="S72" s="151">
        <f>F72</f>
        <v>0</v>
      </c>
      <c r="V72" s="151">
        <f>$I72</f>
        <v>0</v>
      </c>
      <c r="Y72" s="151">
        <f>J72</f>
        <v>0</v>
      </c>
    </row>
    <row r="73" spans="1:25" s="151" customFormat="1" ht="13.5" customHeight="1" thickTop="1" thickBot="1">
      <c r="A73" s="711">
        <f t="shared" ref="A73" si="9">A70+1</f>
        <v>23</v>
      </c>
      <c r="B73" s="711" t="s">
        <v>383</v>
      </c>
      <c r="C73" s="155" t="s">
        <v>108</v>
      </c>
      <c r="D73" s="156" t="s">
        <v>109</v>
      </c>
      <c r="E73" s="157"/>
      <c r="F73" s="158"/>
      <c r="G73" s="159">
        <f t="shared" si="3"/>
        <v>0</v>
      </c>
      <c r="H73" s="712" t="s">
        <v>110</v>
      </c>
      <c r="I73" s="158"/>
      <c r="J73" s="158"/>
      <c r="K73" s="159">
        <f t="shared" si="4"/>
        <v>0</v>
      </c>
      <c r="L73" s="715">
        <f>SUM(K73:K75)</f>
        <v>0</v>
      </c>
      <c r="N73" s="151">
        <f>$E73</f>
        <v>0</v>
      </c>
      <c r="Q73" s="151">
        <f>F73</f>
        <v>0</v>
      </c>
      <c r="T73" s="151">
        <f>$I73</f>
        <v>0</v>
      </c>
      <c r="W73" s="151">
        <f>J73</f>
        <v>0</v>
      </c>
    </row>
    <row r="74" spans="1:25" s="151" customFormat="1" ht="13.5" customHeight="1" thickTop="1" thickBot="1">
      <c r="A74" s="711"/>
      <c r="B74" s="711"/>
      <c r="C74" s="160" t="s">
        <v>215</v>
      </c>
      <c r="D74" s="161" t="s">
        <v>111</v>
      </c>
      <c r="E74" s="567"/>
      <c r="F74" s="162"/>
      <c r="G74" s="163">
        <f t="shared" si="3"/>
        <v>0</v>
      </c>
      <c r="H74" s="713"/>
      <c r="I74" s="162"/>
      <c r="J74" s="162"/>
      <c r="K74" s="163">
        <f t="shared" si="4"/>
        <v>0</v>
      </c>
      <c r="L74" s="716"/>
      <c r="O74" s="151">
        <f>$E74</f>
        <v>0</v>
      </c>
      <c r="R74" s="151">
        <f>F74</f>
        <v>0</v>
      </c>
      <c r="U74" s="151">
        <f>$I74</f>
        <v>0</v>
      </c>
      <c r="X74" s="151">
        <f>J74</f>
        <v>0</v>
      </c>
    </row>
    <row r="75" spans="1:25" s="151" customFormat="1" ht="13.5" customHeight="1" thickTop="1" thickBot="1">
      <c r="A75" s="711"/>
      <c r="B75" s="711"/>
      <c r="C75" s="568" t="s">
        <v>309</v>
      </c>
      <c r="D75" s="569" t="s">
        <v>111</v>
      </c>
      <c r="E75" s="570"/>
      <c r="F75" s="571"/>
      <c r="G75" s="572">
        <f t="shared" si="3"/>
        <v>0</v>
      </c>
      <c r="H75" s="714"/>
      <c r="I75" s="571"/>
      <c r="J75" s="571"/>
      <c r="K75" s="572">
        <f t="shared" si="4"/>
        <v>0</v>
      </c>
      <c r="L75" s="717"/>
      <c r="P75" s="151">
        <f>$E75</f>
        <v>0</v>
      </c>
      <c r="S75" s="151">
        <f>F75</f>
        <v>0</v>
      </c>
      <c r="V75" s="151">
        <f>$I75</f>
        <v>0</v>
      </c>
      <c r="Y75" s="151">
        <f>J75</f>
        <v>0</v>
      </c>
    </row>
    <row r="76" spans="1:25" s="151" customFormat="1" ht="13.5" customHeight="1" thickTop="1" thickBot="1">
      <c r="A76" s="719">
        <f>+A73+1</f>
        <v>24</v>
      </c>
      <c r="B76" s="711" t="s">
        <v>384</v>
      </c>
      <c r="C76" s="155" t="s">
        <v>108</v>
      </c>
      <c r="D76" s="156" t="s">
        <v>109</v>
      </c>
      <c r="E76" s="157"/>
      <c r="F76" s="158"/>
      <c r="G76" s="159">
        <f t="shared" si="3"/>
        <v>0</v>
      </c>
      <c r="H76" s="712" t="s">
        <v>110</v>
      </c>
      <c r="I76" s="158"/>
      <c r="J76" s="158"/>
      <c r="K76" s="159">
        <f t="shared" si="4"/>
        <v>0</v>
      </c>
      <c r="L76" s="715">
        <f>SUM(K76:K78)</f>
        <v>0</v>
      </c>
      <c r="N76" s="151">
        <f>$E76</f>
        <v>0</v>
      </c>
      <c r="Q76" s="151">
        <f>F76</f>
        <v>0</v>
      </c>
      <c r="T76" s="151">
        <f>$I76</f>
        <v>0</v>
      </c>
      <c r="W76" s="151">
        <f>J76</f>
        <v>0</v>
      </c>
    </row>
    <row r="77" spans="1:25" s="151" customFormat="1" ht="13.5" customHeight="1" thickTop="1" thickBot="1">
      <c r="A77" s="720"/>
      <c r="B77" s="711"/>
      <c r="C77" s="160" t="s">
        <v>215</v>
      </c>
      <c r="D77" s="161" t="s">
        <v>111</v>
      </c>
      <c r="E77" s="567"/>
      <c r="F77" s="162"/>
      <c r="G77" s="163">
        <f t="shared" si="3"/>
        <v>0</v>
      </c>
      <c r="H77" s="713"/>
      <c r="I77" s="162"/>
      <c r="J77" s="162"/>
      <c r="K77" s="163">
        <f t="shared" si="4"/>
        <v>0</v>
      </c>
      <c r="L77" s="716"/>
      <c r="O77" s="151">
        <f>$E77</f>
        <v>0</v>
      </c>
      <c r="R77" s="151">
        <f>F77</f>
        <v>0</v>
      </c>
      <c r="U77" s="151">
        <f>$I77</f>
        <v>0</v>
      </c>
      <c r="X77" s="151">
        <f>J77</f>
        <v>0</v>
      </c>
    </row>
    <row r="78" spans="1:25" s="151" customFormat="1" ht="13.5" customHeight="1" thickTop="1" thickBot="1">
      <c r="A78" s="721"/>
      <c r="B78" s="711"/>
      <c r="C78" s="568" t="s">
        <v>309</v>
      </c>
      <c r="D78" s="569" t="s">
        <v>111</v>
      </c>
      <c r="E78" s="570"/>
      <c r="F78" s="571"/>
      <c r="G78" s="572">
        <f t="shared" si="3"/>
        <v>0</v>
      </c>
      <c r="H78" s="714"/>
      <c r="I78" s="571"/>
      <c r="J78" s="571"/>
      <c r="K78" s="572">
        <f t="shared" si="4"/>
        <v>0</v>
      </c>
      <c r="L78" s="717"/>
      <c r="P78" s="151">
        <f>$E78</f>
        <v>0</v>
      </c>
      <c r="S78" s="151">
        <f>F78</f>
        <v>0</v>
      </c>
      <c r="V78" s="151">
        <f>$I78</f>
        <v>0</v>
      </c>
      <c r="Y78" s="151">
        <f>J78</f>
        <v>0</v>
      </c>
    </row>
    <row r="79" spans="1:25" s="151" customFormat="1" ht="13.5" customHeight="1" thickTop="1" thickBot="1">
      <c r="A79" s="719">
        <f>+A76+1</f>
        <v>25</v>
      </c>
      <c r="B79" s="711" t="s">
        <v>385</v>
      </c>
      <c r="C79" s="155" t="s">
        <v>108</v>
      </c>
      <c r="D79" s="156" t="s">
        <v>109</v>
      </c>
      <c r="E79" s="157"/>
      <c r="F79" s="158"/>
      <c r="G79" s="159">
        <f t="shared" si="3"/>
        <v>0</v>
      </c>
      <c r="H79" s="712" t="s">
        <v>110</v>
      </c>
      <c r="I79" s="158"/>
      <c r="J79" s="158"/>
      <c r="K79" s="159">
        <f t="shared" si="4"/>
        <v>0</v>
      </c>
      <c r="L79" s="715">
        <f>SUM(K79:K81)</f>
        <v>0</v>
      </c>
      <c r="N79" s="151">
        <f>$E79</f>
        <v>0</v>
      </c>
      <c r="Q79" s="151">
        <f>F79</f>
        <v>0</v>
      </c>
      <c r="T79" s="151">
        <f>$I79</f>
        <v>0</v>
      </c>
      <c r="W79" s="151">
        <f>J79</f>
        <v>0</v>
      </c>
    </row>
    <row r="80" spans="1:25" s="151" customFormat="1" ht="13.5" customHeight="1" thickTop="1" thickBot="1">
      <c r="A80" s="720"/>
      <c r="B80" s="711"/>
      <c r="C80" s="160" t="s">
        <v>215</v>
      </c>
      <c r="D80" s="161" t="s">
        <v>111</v>
      </c>
      <c r="E80" s="567"/>
      <c r="F80" s="162"/>
      <c r="G80" s="163">
        <f t="shared" si="3"/>
        <v>0</v>
      </c>
      <c r="H80" s="713"/>
      <c r="I80" s="162"/>
      <c r="J80" s="162"/>
      <c r="K80" s="163">
        <f t="shared" si="4"/>
        <v>0</v>
      </c>
      <c r="L80" s="716"/>
      <c r="O80" s="151">
        <f>$E80</f>
        <v>0</v>
      </c>
      <c r="R80" s="151">
        <f>F80</f>
        <v>0</v>
      </c>
      <c r="U80" s="151">
        <f>$I80</f>
        <v>0</v>
      </c>
      <c r="X80" s="151">
        <f>J80</f>
        <v>0</v>
      </c>
    </row>
    <row r="81" spans="1:25" s="151" customFormat="1" ht="13.5" customHeight="1" thickTop="1" thickBot="1">
      <c r="A81" s="721"/>
      <c r="B81" s="711"/>
      <c r="C81" s="568" t="s">
        <v>309</v>
      </c>
      <c r="D81" s="569" t="s">
        <v>111</v>
      </c>
      <c r="E81" s="570"/>
      <c r="F81" s="571"/>
      <c r="G81" s="572">
        <f t="shared" si="3"/>
        <v>0</v>
      </c>
      <c r="H81" s="714"/>
      <c r="I81" s="571"/>
      <c r="J81" s="571"/>
      <c r="K81" s="572">
        <f t="shared" si="4"/>
        <v>0</v>
      </c>
      <c r="L81" s="717"/>
      <c r="P81" s="151">
        <f>$E81</f>
        <v>0</v>
      </c>
      <c r="S81" s="151">
        <f>F81</f>
        <v>0</v>
      </c>
      <c r="V81" s="151">
        <f>$I81</f>
        <v>0</v>
      </c>
      <c r="Y81" s="151">
        <f>J81</f>
        <v>0</v>
      </c>
    </row>
    <row r="82" spans="1:25" s="151" customFormat="1" ht="13.5" customHeight="1" thickTop="1" thickBot="1">
      <c r="A82" s="719">
        <f>+A79+1</f>
        <v>26</v>
      </c>
      <c r="B82" s="711" t="s">
        <v>386</v>
      </c>
      <c r="C82" s="155" t="s">
        <v>108</v>
      </c>
      <c r="D82" s="156" t="s">
        <v>109</v>
      </c>
      <c r="E82" s="157"/>
      <c r="F82" s="158"/>
      <c r="G82" s="159">
        <f t="shared" si="3"/>
        <v>0</v>
      </c>
      <c r="H82" s="712" t="s">
        <v>110</v>
      </c>
      <c r="I82" s="158"/>
      <c r="J82" s="158"/>
      <c r="K82" s="159">
        <f t="shared" si="4"/>
        <v>0</v>
      </c>
      <c r="L82" s="715">
        <f>SUM(K82:K84)</f>
        <v>0</v>
      </c>
      <c r="N82" s="151">
        <f>$E82</f>
        <v>0</v>
      </c>
      <c r="Q82" s="151">
        <f>F82</f>
        <v>0</v>
      </c>
      <c r="T82" s="151">
        <f>$I82</f>
        <v>0</v>
      </c>
      <c r="W82" s="151">
        <f>J82</f>
        <v>0</v>
      </c>
    </row>
    <row r="83" spans="1:25" s="151" customFormat="1" ht="13.5" customHeight="1" thickTop="1" thickBot="1">
      <c r="A83" s="720"/>
      <c r="B83" s="711"/>
      <c r="C83" s="160" t="s">
        <v>215</v>
      </c>
      <c r="D83" s="161" t="s">
        <v>111</v>
      </c>
      <c r="E83" s="567"/>
      <c r="F83" s="162"/>
      <c r="G83" s="163">
        <f t="shared" si="3"/>
        <v>0</v>
      </c>
      <c r="H83" s="713"/>
      <c r="I83" s="162"/>
      <c r="J83" s="162"/>
      <c r="K83" s="163">
        <f t="shared" si="4"/>
        <v>0</v>
      </c>
      <c r="L83" s="716"/>
      <c r="O83" s="151">
        <f>$E83</f>
        <v>0</v>
      </c>
      <c r="R83" s="151">
        <f>F83</f>
        <v>0</v>
      </c>
      <c r="U83" s="151">
        <f>$I83</f>
        <v>0</v>
      </c>
      <c r="X83" s="151">
        <f>J83</f>
        <v>0</v>
      </c>
    </row>
    <row r="84" spans="1:25" s="151" customFormat="1" ht="13.5" customHeight="1" thickTop="1" thickBot="1">
      <c r="A84" s="721"/>
      <c r="B84" s="711"/>
      <c r="C84" s="164" t="s">
        <v>309</v>
      </c>
      <c r="D84" s="165" t="s">
        <v>111</v>
      </c>
      <c r="E84" s="382"/>
      <c r="F84" s="166"/>
      <c r="G84" s="167">
        <f t="shared" si="3"/>
        <v>0</v>
      </c>
      <c r="H84" s="714"/>
      <c r="I84" s="166"/>
      <c r="J84" s="166"/>
      <c r="K84" s="167">
        <f t="shared" si="4"/>
        <v>0</v>
      </c>
      <c r="L84" s="717"/>
      <c r="P84" s="151">
        <f>$E84</f>
        <v>0</v>
      </c>
      <c r="S84" s="151">
        <f>F84</f>
        <v>0</v>
      </c>
      <c r="V84" s="151">
        <f>$I84</f>
        <v>0</v>
      </c>
      <c r="Y84" s="151">
        <f>J84</f>
        <v>0</v>
      </c>
    </row>
    <row r="85" spans="1:25" s="151" customFormat="1" ht="13.5" customHeight="1" thickTop="1" thickBot="1">
      <c r="A85" s="719">
        <f>+A82+1</f>
        <v>27</v>
      </c>
      <c r="B85" s="711" t="s">
        <v>387</v>
      </c>
      <c r="C85" s="155" t="s">
        <v>108</v>
      </c>
      <c r="D85" s="156" t="s">
        <v>109</v>
      </c>
      <c r="E85" s="157"/>
      <c r="F85" s="158"/>
      <c r="G85" s="159">
        <f t="shared" si="3"/>
        <v>0</v>
      </c>
      <c r="H85" s="712" t="s">
        <v>110</v>
      </c>
      <c r="I85" s="158"/>
      <c r="J85" s="158"/>
      <c r="K85" s="159">
        <f t="shared" si="4"/>
        <v>0</v>
      </c>
      <c r="L85" s="715">
        <f>SUM(K85:K87)</f>
        <v>0</v>
      </c>
      <c r="N85" s="151">
        <f>$E85</f>
        <v>0</v>
      </c>
      <c r="Q85" s="151">
        <f>F85</f>
        <v>0</v>
      </c>
      <c r="T85" s="151">
        <f>$I85</f>
        <v>0</v>
      </c>
      <c r="W85" s="151">
        <f>J85</f>
        <v>0</v>
      </c>
    </row>
    <row r="86" spans="1:25" s="151" customFormat="1" ht="13.5" customHeight="1" thickTop="1" thickBot="1">
      <c r="A86" s="720"/>
      <c r="B86" s="711"/>
      <c r="C86" s="160" t="s">
        <v>215</v>
      </c>
      <c r="D86" s="161" t="s">
        <v>111</v>
      </c>
      <c r="E86" s="567"/>
      <c r="F86" s="162"/>
      <c r="G86" s="163">
        <f t="shared" si="3"/>
        <v>0</v>
      </c>
      <c r="H86" s="713"/>
      <c r="I86" s="162"/>
      <c r="J86" s="162"/>
      <c r="K86" s="163">
        <f t="shared" si="4"/>
        <v>0</v>
      </c>
      <c r="L86" s="716"/>
      <c r="O86" s="151">
        <f>$E86</f>
        <v>0</v>
      </c>
      <c r="R86" s="151">
        <f>F86</f>
        <v>0</v>
      </c>
      <c r="U86" s="151">
        <f>$I86</f>
        <v>0</v>
      </c>
      <c r="X86" s="151">
        <f>J86</f>
        <v>0</v>
      </c>
    </row>
    <row r="87" spans="1:25" s="151" customFormat="1" ht="13.5" customHeight="1" thickTop="1" thickBot="1">
      <c r="A87" s="721"/>
      <c r="B87" s="711"/>
      <c r="C87" s="568" t="s">
        <v>309</v>
      </c>
      <c r="D87" s="569" t="s">
        <v>111</v>
      </c>
      <c r="E87" s="570"/>
      <c r="F87" s="571"/>
      <c r="G87" s="572">
        <f t="shared" si="3"/>
        <v>0</v>
      </c>
      <c r="H87" s="714"/>
      <c r="I87" s="571"/>
      <c r="J87" s="571"/>
      <c r="K87" s="572">
        <f t="shared" si="4"/>
        <v>0</v>
      </c>
      <c r="L87" s="717"/>
      <c r="P87" s="151">
        <f>$E87</f>
        <v>0</v>
      </c>
      <c r="S87" s="151">
        <f>F87</f>
        <v>0</v>
      </c>
      <c r="V87" s="151">
        <f>$I87</f>
        <v>0</v>
      </c>
      <c r="Y87" s="151">
        <f>J87</f>
        <v>0</v>
      </c>
    </row>
    <row r="88" spans="1:25" s="151" customFormat="1" ht="13.5" customHeight="1" thickTop="1" thickBot="1">
      <c r="A88" s="719">
        <f>+A85+1</f>
        <v>28</v>
      </c>
      <c r="B88" s="711" t="s">
        <v>388</v>
      </c>
      <c r="C88" s="155" t="s">
        <v>108</v>
      </c>
      <c r="D88" s="156" t="s">
        <v>109</v>
      </c>
      <c r="E88" s="157"/>
      <c r="F88" s="158"/>
      <c r="G88" s="159">
        <f t="shared" si="3"/>
        <v>0</v>
      </c>
      <c r="H88" s="712" t="s">
        <v>110</v>
      </c>
      <c r="I88" s="158"/>
      <c r="J88" s="158"/>
      <c r="K88" s="159">
        <f t="shared" si="4"/>
        <v>0</v>
      </c>
      <c r="L88" s="715">
        <f>SUM(K88:K90)</f>
        <v>0</v>
      </c>
      <c r="N88" s="151">
        <f>$E88</f>
        <v>0</v>
      </c>
      <c r="Q88" s="151">
        <f>F88</f>
        <v>0</v>
      </c>
      <c r="T88" s="151">
        <f>$I88</f>
        <v>0</v>
      </c>
      <c r="W88" s="151">
        <f>J88</f>
        <v>0</v>
      </c>
    </row>
    <row r="89" spans="1:25" s="151" customFormat="1" ht="13.5" customHeight="1" thickTop="1" thickBot="1">
      <c r="A89" s="720"/>
      <c r="B89" s="711"/>
      <c r="C89" s="160" t="s">
        <v>215</v>
      </c>
      <c r="D89" s="161" t="s">
        <v>111</v>
      </c>
      <c r="E89" s="567"/>
      <c r="F89" s="162"/>
      <c r="G89" s="163">
        <f t="shared" si="3"/>
        <v>0</v>
      </c>
      <c r="H89" s="713"/>
      <c r="I89" s="162"/>
      <c r="J89" s="162"/>
      <c r="K89" s="163">
        <f t="shared" si="4"/>
        <v>0</v>
      </c>
      <c r="L89" s="716"/>
      <c r="O89" s="151">
        <f>$E89</f>
        <v>0</v>
      </c>
      <c r="R89" s="151">
        <f>F89</f>
        <v>0</v>
      </c>
      <c r="U89" s="151">
        <f>$I89</f>
        <v>0</v>
      </c>
      <c r="X89" s="151">
        <f>J89</f>
        <v>0</v>
      </c>
    </row>
    <row r="90" spans="1:25" s="151" customFormat="1" ht="13.5" customHeight="1" thickTop="1" thickBot="1">
      <c r="A90" s="721"/>
      <c r="B90" s="711"/>
      <c r="C90" s="568" t="s">
        <v>309</v>
      </c>
      <c r="D90" s="569" t="s">
        <v>111</v>
      </c>
      <c r="E90" s="570"/>
      <c r="F90" s="571"/>
      <c r="G90" s="572">
        <f t="shared" si="3"/>
        <v>0</v>
      </c>
      <c r="H90" s="714"/>
      <c r="I90" s="571"/>
      <c r="J90" s="571"/>
      <c r="K90" s="572">
        <f t="shared" si="4"/>
        <v>0</v>
      </c>
      <c r="L90" s="717"/>
      <c r="P90" s="151">
        <f>$E90</f>
        <v>0</v>
      </c>
      <c r="S90" s="151">
        <f>F90</f>
        <v>0</v>
      </c>
      <c r="V90" s="151">
        <f>$I90</f>
        <v>0</v>
      </c>
      <c r="Y90" s="151">
        <f>J90</f>
        <v>0</v>
      </c>
    </row>
    <row r="91" spans="1:25" s="151" customFormat="1" ht="13.5" customHeight="1" thickTop="1" thickBot="1">
      <c r="A91" s="719">
        <f>+A88+1</f>
        <v>29</v>
      </c>
      <c r="B91" s="711" t="s">
        <v>389</v>
      </c>
      <c r="C91" s="155" t="s">
        <v>108</v>
      </c>
      <c r="D91" s="156" t="s">
        <v>109</v>
      </c>
      <c r="E91" s="157"/>
      <c r="F91" s="158"/>
      <c r="G91" s="159">
        <f t="shared" si="3"/>
        <v>0</v>
      </c>
      <c r="H91" s="712" t="s">
        <v>110</v>
      </c>
      <c r="I91" s="158"/>
      <c r="J91" s="158"/>
      <c r="K91" s="159">
        <f t="shared" si="4"/>
        <v>0</v>
      </c>
      <c r="L91" s="715">
        <f>SUM(K91:K93)</f>
        <v>0</v>
      </c>
      <c r="N91" s="151">
        <f>$E91</f>
        <v>0</v>
      </c>
      <c r="Q91" s="151">
        <f>F91</f>
        <v>0</v>
      </c>
      <c r="T91" s="151">
        <f>$I91</f>
        <v>0</v>
      </c>
      <c r="W91" s="151">
        <f>J91</f>
        <v>0</v>
      </c>
    </row>
    <row r="92" spans="1:25" s="151" customFormat="1" ht="13.5" customHeight="1" thickTop="1" thickBot="1">
      <c r="A92" s="720"/>
      <c r="B92" s="711"/>
      <c r="C92" s="160" t="s">
        <v>215</v>
      </c>
      <c r="D92" s="161" t="s">
        <v>111</v>
      </c>
      <c r="E92" s="567"/>
      <c r="F92" s="162"/>
      <c r="G92" s="163">
        <f t="shared" si="3"/>
        <v>0</v>
      </c>
      <c r="H92" s="713"/>
      <c r="I92" s="162"/>
      <c r="J92" s="162"/>
      <c r="K92" s="163">
        <f t="shared" si="4"/>
        <v>0</v>
      </c>
      <c r="L92" s="716"/>
      <c r="O92" s="151">
        <f>$E92</f>
        <v>0</v>
      </c>
      <c r="R92" s="151">
        <f>F92</f>
        <v>0</v>
      </c>
      <c r="U92" s="151">
        <f>$I92</f>
        <v>0</v>
      </c>
      <c r="X92" s="151">
        <f>J92</f>
        <v>0</v>
      </c>
    </row>
    <row r="93" spans="1:25" s="151" customFormat="1" ht="13.5" customHeight="1" thickTop="1" thickBot="1">
      <c r="A93" s="721"/>
      <c r="B93" s="711"/>
      <c r="C93" s="568" t="s">
        <v>309</v>
      </c>
      <c r="D93" s="569" t="s">
        <v>111</v>
      </c>
      <c r="E93" s="570"/>
      <c r="F93" s="571"/>
      <c r="G93" s="572">
        <f t="shared" si="3"/>
        <v>0</v>
      </c>
      <c r="H93" s="714"/>
      <c r="I93" s="571"/>
      <c r="J93" s="571"/>
      <c r="K93" s="572">
        <f t="shared" si="4"/>
        <v>0</v>
      </c>
      <c r="L93" s="717"/>
      <c r="P93" s="151">
        <f>$E93</f>
        <v>0</v>
      </c>
      <c r="S93" s="151">
        <f>F93</f>
        <v>0</v>
      </c>
      <c r="V93" s="151">
        <f>$I93</f>
        <v>0</v>
      </c>
      <c r="Y93" s="151">
        <f>J93</f>
        <v>0</v>
      </c>
    </row>
    <row r="94" spans="1:25" s="151" customFormat="1" ht="13.5" customHeight="1" thickTop="1" thickBot="1">
      <c r="A94" s="719">
        <f>+A91+1</f>
        <v>30</v>
      </c>
      <c r="B94" s="711" t="s">
        <v>390</v>
      </c>
      <c r="C94" s="155" t="s">
        <v>108</v>
      </c>
      <c r="D94" s="156" t="s">
        <v>109</v>
      </c>
      <c r="E94" s="157"/>
      <c r="F94" s="158"/>
      <c r="G94" s="159">
        <f t="shared" si="3"/>
        <v>0</v>
      </c>
      <c r="H94" s="712" t="s">
        <v>110</v>
      </c>
      <c r="I94" s="158"/>
      <c r="J94" s="158"/>
      <c r="K94" s="159">
        <f t="shared" si="4"/>
        <v>0</v>
      </c>
      <c r="L94" s="715">
        <f>SUM(K94:K96)</f>
        <v>0</v>
      </c>
      <c r="N94" s="151">
        <f>$E94</f>
        <v>0</v>
      </c>
      <c r="Q94" s="151">
        <f>F94</f>
        <v>0</v>
      </c>
      <c r="T94" s="151">
        <f>$I94</f>
        <v>0</v>
      </c>
      <c r="W94" s="151">
        <f>J94</f>
        <v>0</v>
      </c>
    </row>
    <row r="95" spans="1:25" s="151" customFormat="1" ht="13.5" customHeight="1" thickTop="1" thickBot="1">
      <c r="A95" s="720"/>
      <c r="B95" s="711"/>
      <c r="C95" s="160" t="s">
        <v>215</v>
      </c>
      <c r="D95" s="161" t="s">
        <v>111</v>
      </c>
      <c r="E95" s="567"/>
      <c r="F95" s="162"/>
      <c r="G95" s="163">
        <f t="shared" si="3"/>
        <v>0</v>
      </c>
      <c r="H95" s="713"/>
      <c r="I95" s="162"/>
      <c r="J95" s="162"/>
      <c r="K95" s="163">
        <f t="shared" si="4"/>
        <v>0</v>
      </c>
      <c r="L95" s="716"/>
      <c r="O95" s="151">
        <f>$E95</f>
        <v>0</v>
      </c>
      <c r="R95" s="151">
        <f>F95</f>
        <v>0</v>
      </c>
      <c r="U95" s="151">
        <f>$I95</f>
        <v>0</v>
      </c>
      <c r="X95" s="151">
        <f>J95</f>
        <v>0</v>
      </c>
    </row>
    <row r="96" spans="1:25" s="151" customFormat="1" ht="13.5" customHeight="1" thickTop="1" thickBot="1">
      <c r="A96" s="721"/>
      <c r="B96" s="711"/>
      <c r="C96" s="568" t="s">
        <v>309</v>
      </c>
      <c r="D96" s="569" t="s">
        <v>111</v>
      </c>
      <c r="E96" s="570"/>
      <c r="F96" s="571"/>
      <c r="G96" s="572">
        <f t="shared" si="3"/>
        <v>0</v>
      </c>
      <c r="H96" s="714"/>
      <c r="I96" s="571"/>
      <c r="J96" s="571"/>
      <c r="K96" s="572">
        <f t="shared" si="4"/>
        <v>0</v>
      </c>
      <c r="L96" s="717"/>
      <c r="P96" s="151">
        <f>$E96</f>
        <v>0</v>
      </c>
      <c r="S96" s="151">
        <f>F96</f>
        <v>0</v>
      </c>
      <c r="V96" s="151">
        <f>$I96</f>
        <v>0</v>
      </c>
      <c r="Y96" s="151">
        <f>J96</f>
        <v>0</v>
      </c>
    </row>
    <row r="97" spans="1:25" s="151" customFormat="1" ht="13.5" customHeight="1" thickTop="1" thickBot="1">
      <c r="A97" s="719">
        <f>+A94+1</f>
        <v>31</v>
      </c>
      <c r="B97" s="711" t="s">
        <v>391</v>
      </c>
      <c r="C97" s="155" t="s">
        <v>108</v>
      </c>
      <c r="D97" s="156" t="s">
        <v>109</v>
      </c>
      <c r="E97" s="157"/>
      <c r="F97" s="158"/>
      <c r="G97" s="159">
        <f t="shared" si="3"/>
        <v>0</v>
      </c>
      <c r="H97" s="712" t="s">
        <v>110</v>
      </c>
      <c r="I97" s="158"/>
      <c r="J97" s="158"/>
      <c r="K97" s="159">
        <f t="shared" si="4"/>
        <v>0</v>
      </c>
      <c r="L97" s="715">
        <f>SUM(K97:K99)</f>
        <v>0</v>
      </c>
      <c r="N97" s="151">
        <f>$E97</f>
        <v>0</v>
      </c>
      <c r="Q97" s="151">
        <f>F97</f>
        <v>0</v>
      </c>
      <c r="T97" s="151">
        <f>$I97</f>
        <v>0</v>
      </c>
      <c r="W97" s="151">
        <f>J97</f>
        <v>0</v>
      </c>
    </row>
    <row r="98" spans="1:25" s="151" customFormat="1" ht="13.5" customHeight="1" thickTop="1" thickBot="1">
      <c r="A98" s="720"/>
      <c r="B98" s="711"/>
      <c r="C98" s="160" t="s">
        <v>215</v>
      </c>
      <c r="D98" s="161" t="s">
        <v>111</v>
      </c>
      <c r="E98" s="567"/>
      <c r="F98" s="162"/>
      <c r="G98" s="163">
        <f t="shared" si="3"/>
        <v>0</v>
      </c>
      <c r="H98" s="713"/>
      <c r="I98" s="162"/>
      <c r="J98" s="162"/>
      <c r="K98" s="163">
        <f t="shared" si="4"/>
        <v>0</v>
      </c>
      <c r="L98" s="716"/>
      <c r="O98" s="151">
        <f>$E98</f>
        <v>0</v>
      </c>
      <c r="R98" s="151">
        <f>F98</f>
        <v>0</v>
      </c>
      <c r="U98" s="151">
        <f>$I98</f>
        <v>0</v>
      </c>
      <c r="X98" s="151">
        <f>J98</f>
        <v>0</v>
      </c>
    </row>
    <row r="99" spans="1:25" s="151" customFormat="1" ht="13.5" customHeight="1" thickTop="1" thickBot="1">
      <c r="A99" s="721"/>
      <c r="B99" s="711"/>
      <c r="C99" s="568" t="s">
        <v>309</v>
      </c>
      <c r="D99" s="569" t="s">
        <v>111</v>
      </c>
      <c r="E99" s="570"/>
      <c r="F99" s="571"/>
      <c r="G99" s="572">
        <f t="shared" si="3"/>
        <v>0</v>
      </c>
      <c r="H99" s="714"/>
      <c r="I99" s="571"/>
      <c r="J99" s="571"/>
      <c r="K99" s="572">
        <f t="shared" si="4"/>
        <v>0</v>
      </c>
      <c r="L99" s="717"/>
      <c r="P99" s="151">
        <f>$E99</f>
        <v>0</v>
      </c>
      <c r="S99" s="151">
        <f>F99</f>
        <v>0</v>
      </c>
      <c r="V99" s="151">
        <f>$I99</f>
        <v>0</v>
      </c>
      <c r="Y99" s="151">
        <f>J99</f>
        <v>0</v>
      </c>
    </row>
    <row r="100" spans="1:25" s="151" customFormat="1" ht="13.5" customHeight="1" thickTop="1" thickBot="1">
      <c r="A100" s="719">
        <f>+A97+1</f>
        <v>32</v>
      </c>
      <c r="B100" s="711" t="s">
        <v>392</v>
      </c>
      <c r="C100" s="155" t="s">
        <v>108</v>
      </c>
      <c r="D100" s="156" t="s">
        <v>109</v>
      </c>
      <c r="E100" s="157"/>
      <c r="F100" s="158"/>
      <c r="G100" s="159">
        <f t="shared" si="3"/>
        <v>0</v>
      </c>
      <c r="H100" s="712" t="s">
        <v>110</v>
      </c>
      <c r="I100" s="158"/>
      <c r="J100" s="158"/>
      <c r="K100" s="159">
        <f t="shared" si="4"/>
        <v>0</v>
      </c>
      <c r="L100" s="715">
        <f>SUM(K100:K102)</f>
        <v>0</v>
      </c>
      <c r="N100" s="151">
        <f>$E100</f>
        <v>0</v>
      </c>
      <c r="Q100" s="151">
        <f>F100</f>
        <v>0</v>
      </c>
      <c r="T100" s="151">
        <f>$I100</f>
        <v>0</v>
      </c>
      <c r="W100" s="151">
        <f>J100</f>
        <v>0</v>
      </c>
    </row>
    <row r="101" spans="1:25" s="151" customFormat="1" ht="13.5" customHeight="1" thickTop="1" thickBot="1">
      <c r="A101" s="720"/>
      <c r="B101" s="711"/>
      <c r="C101" s="160" t="s">
        <v>215</v>
      </c>
      <c r="D101" s="161" t="s">
        <v>111</v>
      </c>
      <c r="E101" s="567"/>
      <c r="F101" s="162"/>
      <c r="G101" s="163">
        <f t="shared" si="3"/>
        <v>0</v>
      </c>
      <c r="H101" s="713"/>
      <c r="I101" s="162"/>
      <c r="J101" s="162"/>
      <c r="K101" s="163">
        <f t="shared" si="4"/>
        <v>0</v>
      </c>
      <c r="L101" s="716"/>
      <c r="O101" s="151">
        <f>$E101</f>
        <v>0</v>
      </c>
      <c r="R101" s="151">
        <f>F101</f>
        <v>0</v>
      </c>
      <c r="U101" s="151">
        <f>$I101</f>
        <v>0</v>
      </c>
      <c r="X101" s="151">
        <f>J101</f>
        <v>0</v>
      </c>
    </row>
    <row r="102" spans="1:25" s="151" customFormat="1" ht="13.5" customHeight="1" thickTop="1" thickBot="1">
      <c r="A102" s="721"/>
      <c r="B102" s="711"/>
      <c r="C102" s="568" t="s">
        <v>309</v>
      </c>
      <c r="D102" s="569" t="s">
        <v>111</v>
      </c>
      <c r="E102" s="570"/>
      <c r="F102" s="571"/>
      <c r="G102" s="572">
        <f t="shared" si="3"/>
        <v>0</v>
      </c>
      <c r="H102" s="714"/>
      <c r="I102" s="571"/>
      <c r="J102" s="571"/>
      <c r="K102" s="572">
        <f t="shared" si="4"/>
        <v>0</v>
      </c>
      <c r="L102" s="717"/>
      <c r="P102" s="151">
        <f>$E102</f>
        <v>0</v>
      </c>
      <c r="S102" s="151">
        <f>F102</f>
        <v>0</v>
      </c>
      <c r="V102" s="151">
        <f>$I102</f>
        <v>0</v>
      </c>
      <c r="Y102" s="151">
        <f>J102</f>
        <v>0</v>
      </c>
    </row>
    <row r="103" spans="1:25" s="151" customFormat="1" ht="13.5" customHeight="1" thickTop="1" thickBot="1">
      <c r="A103" s="719">
        <f>+A100+1</f>
        <v>33</v>
      </c>
      <c r="B103" s="711" t="s">
        <v>393</v>
      </c>
      <c r="C103" s="155" t="s">
        <v>108</v>
      </c>
      <c r="D103" s="156" t="s">
        <v>109</v>
      </c>
      <c r="E103" s="157"/>
      <c r="F103" s="158"/>
      <c r="G103" s="159">
        <f t="shared" si="3"/>
        <v>0</v>
      </c>
      <c r="H103" s="712" t="s">
        <v>110</v>
      </c>
      <c r="I103" s="158"/>
      <c r="J103" s="158"/>
      <c r="K103" s="159">
        <f t="shared" si="4"/>
        <v>0</v>
      </c>
      <c r="L103" s="715">
        <f>SUM(K103:K105)</f>
        <v>0</v>
      </c>
      <c r="N103" s="151">
        <f>$E103</f>
        <v>0</v>
      </c>
      <c r="Q103" s="151">
        <f>F103</f>
        <v>0</v>
      </c>
      <c r="T103" s="151">
        <f>$I103</f>
        <v>0</v>
      </c>
      <c r="W103" s="151">
        <f>J103</f>
        <v>0</v>
      </c>
    </row>
    <row r="104" spans="1:25" s="151" customFormat="1" ht="13.5" customHeight="1" thickTop="1" thickBot="1">
      <c r="A104" s="720"/>
      <c r="B104" s="711"/>
      <c r="C104" s="160" t="s">
        <v>215</v>
      </c>
      <c r="D104" s="161" t="s">
        <v>111</v>
      </c>
      <c r="E104" s="567"/>
      <c r="F104" s="162"/>
      <c r="G104" s="163">
        <f t="shared" si="3"/>
        <v>0</v>
      </c>
      <c r="H104" s="713"/>
      <c r="I104" s="162"/>
      <c r="J104" s="162"/>
      <c r="K104" s="163">
        <f t="shared" si="4"/>
        <v>0</v>
      </c>
      <c r="L104" s="716"/>
      <c r="O104" s="151">
        <f>$E104</f>
        <v>0</v>
      </c>
      <c r="R104" s="151">
        <f>F104</f>
        <v>0</v>
      </c>
      <c r="U104" s="151">
        <f>$I104</f>
        <v>0</v>
      </c>
      <c r="X104" s="151">
        <f>J104</f>
        <v>0</v>
      </c>
    </row>
    <row r="105" spans="1:25" s="151" customFormat="1" ht="13.5" customHeight="1" thickTop="1" thickBot="1">
      <c r="A105" s="721"/>
      <c r="B105" s="711"/>
      <c r="C105" s="568" t="s">
        <v>309</v>
      </c>
      <c r="D105" s="569" t="s">
        <v>111</v>
      </c>
      <c r="E105" s="570"/>
      <c r="F105" s="571"/>
      <c r="G105" s="572">
        <f t="shared" si="3"/>
        <v>0</v>
      </c>
      <c r="H105" s="714"/>
      <c r="I105" s="571"/>
      <c r="J105" s="571"/>
      <c r="K105" s="572">
        <f t="shared" si="4"/>
        <v>0</v>
      </c>
      <c r="L105" s="717"/>
      <c r="P105" s="151">
        <f>$E105</f>
        <v>0</v>
      </c>
      <c r="S105" s="151">
        <f>F105</f>
        <v>0</v>
      </c>
      <c r="V105" s="151">
        <f>$I105</f>
        <v>0</v>
      </c>
      <c r="Y105" s="151">
        <f>J105</f>
        <v>0</v>
      </c>
    </row>
    <row r="106" spans="1:25" s="151" customFormat="1" ht="13.5" customHeight="1" thickTop="1" thickBot="1">
      <c r="A106" s="719">
        <f>+A103+1</f>
        <v>34</v>
      </c>
      <c r="B106" s="711" t="s">
        <v>394</v>
      </c>
      <c r="C106" s="155" t="s">
        <v>108</v>
      </c>
      <c r="D106" s="156" t="s">
        <v>109</v>
      </c>
      <c r="E106" s="157"/>
      <c r="F106" s="158"/>
      <c r="G106" s="159">
        <f t="shared" si="3"/>
        <v>0</v>
      </c>
      <c r="H106" s="712" t="s">
        <v>110</v>
      </c>
      <c r="I106" s="158"/>
      <c r="J106" s="158"/>
      <c r="K106" s="159">
        <f t="shared" si="4"/>
        <v>0</v>
      </c>
      <c r="L106" s="715">
        <f>SUM(K106:K108)</f>
        <v>0</v>
      </c>
      <c r="N106" s="151">
        <f>$E106</f>
        <v>0</v>
      </c>
      <c r="Q106" s="151">
        <f>F106</f>
        <v>0</v>
      </c>
      <c r="T106" s="151">
        <f>$I106</f>
        <v>0</v>
      </c>
      <c r="W106" s="151">
        <f>J106</f>
        <v>0</v>
      </c>
    </row>
    <row r="107" spans="1:25" s="151" customFormat="1" ht="13.5" customHeight="1" thickTop="1" thickBot="1">
      <c r="A107" s="720"/>
      <c r="B107" s="711"/>
      <c r="C107" s="160" t="s">
        <v>215</v>
      </c>
      <c r="D107" s="161" t="s">
        <v>111</v>
      </c>
      <c r="E107" s="567"/>
      <c r="F107" s="162"/>
      <c r="G107" s="163">
        <f t="shared" si="3"/>
        <v>0</v>
      </c>
      <c r="H107" s="713"/>
      <c r="I107" s="162"/>
      <c r="J107" s="162"/>
      <c r="K107" s="163">
        <f t="shared" si="4"/>
        <v>0</v>
      </c>
      <c r="L107" s="716"/>
      <c r="O107" s="151">
        <f>$E107</f>
        <v>0</v>
      </c>
      <c r="R107" s="151">
        <f>F107</f>
        <v>0</v>
      </c>
      <c r="U107" s="151">
        <f>$I107</f>
        <v>0</v>
      </c>
      <c r="X107" s="151">
        <f>J107</f>
        <v>0</v>
      </c>
    </row>
    <row r="108" spans="1:25" s="151" customFormat="1" ht="13.5" customHeight="1" thickTop="1" thickBot="1">
      <c r="A108" s="721"/>
      <c r="B108" s="711"/>
      <c r="C108" s="568" t="s">
        <v>309</v>
      </c>
      <c r="D108" s="569" t="s">
        <v>111</v>
      </c>
      <c r="E108" s="570"/>
      <c r="F108" s="571"/>
      <c r="G108" s="572">
        <f t="shared" si="3"/>
        <v>0</v>
      </c>
      <c r="H108" s="714"/>
      <c r="I108" s="571"/>
      <c r="J108" s="571"/>
      <c r="K108" s="572">
        <f t="shared" si="4"/>
        <v>0</v>
      </c>
      <c r="L108" s="717"/>
      <c r="P108" s="151">
        <f>$E108</f>
        <v>0</v>
      </c>
      <c r="S108" s="151">
        <f>F108</f>
        <v>0</v>
      </c>
      <c r="V108" s="151">
        <f>$I108</f>
        <v>0</v>
      </c>
      <c r="Y108" s="151">
        <f>J108</f>
        <v>0</v>
      </c>
    </row>
    <row r="109" spans="1:25" s="151" customFormat="1" ht="13.5" customHeight="1" thickTop="1" thickBot="1">
      <c r="A109" s="722" t="s">
        <v>30</v>
      </c>
      <c r="B109" s="723"/>
      <c r="C109" s="155" t="s">
        <v>108</v>
      </c>
      <c r="D109" s="156" t="s">
        <v>109</v>
      </c>
      <c r="E109" s="157">
        <f>+N109</f>
        <v>0</v>
      </c>
      <c r="F109" s="157">
        <f>+Q109</f>
        <v>0</v>
      </c>
      <c r="G109" s="159">
        <f>+E109+F109*11</f>
        <v>0</v>
      </c>
      <c r="H109" s="712" t="s">
        <v>110</v>
      </c>
      <c r="I109" s="157">
        <f>+T109</f>
        <v>0</v>
      </c>
      <c r="J109" s="157">
        <f>+W109</f>
        <v>0</v>
      </c>
      <c r="K109" s="159">
        <f>+I109+J109*11</f>
        <v>0</v>
      </c>
      <c r="L109" s="715">
        <f>SUM(K109:K111)</f>
        <v>0</v>
      </c>
      <c r="N109" s="151">
        <f>SUM(N7:N108)</f>
        <v>0</v>
      </c>
      <c r="Q109" s="151">
        <f>SUM(Q7:Q108)</f>
        <v>0</v>
      </c>
      <c r="T109" s="151">
        <f>SUM(T7:T108)</f>
        <v>0</v>
      </c>
      <c r="W109" s="151">
        <f>SUM(W7:W108)</f>
        <v>0</v>
      </c>
    </row>
    <row r="110" spans="1:25" s="151" customFormat="1" ht="13.5" customHeight="1" thickTop="1" thickBot="1">
      <c r="A110" s="722"/>
      <c r="B110" s="723"/>
      <c r="C110" s="160" t="s">
        <v>215</v>
      </c>
      <c r="D110" s="161" t="s">
        <v>111</v>
      </c>
      <c r="E110" s="567">
        <f>+O110</f>
        <v>0</v>
      </c>
      <c r="F110" s="567">
        <f>+R110</f>
        <v>0</v>
      </c>
      <c r="G110" s="163">
        <f t="shared" si="0"/>
        <v>0</v>
      </c>
      <c r="H110" s="713"/>
      <c r="I110" s="567">
        <f>+U110</f>
        <v>0</v>
      </c>
      <c r="J110" s="567">
        <f>+X110</f>
        <v>0</v>
      </c>
      <c r="K110" s="163">
        <f t="shared" si="1"/>
        <v>0</v>
      </c>
      <c r="L110" s="716"/>
      <c r="O110" s="151">
        <f>SUM(O8:O109)</f>
        <v>0</v>
      </c>
      <c r="R110" s="151">
        <f>SUM(R8:R109)</f>
        <v>0</v>
      </c>
      <c r="U110" s="151">
        <f>SUM(U8:U109)</f>
        <v>0</v>
      </c>
      <c r="X110" s="151">
        <f>SUM(X8:X109)</f>
        <v>0</v>
      </c>
    </row>
    <row r="111" spans="1:25" s="151" customFormat="1" ht="13.5" customHeight="1" thickTop="1">
      <c r="A111" s="724"/>
      <c r="B111" s="725"/>
      <c r="C111" s="568" t="s">
        <v>309</v>
      </c>
      <c r="D111" s="569" t="s">
        <v>111</v>
      </c>
      <c r="E111" s="570">
        <f>+P111</f>
        <v>0</v>
      </c>
      <c r="F111" s="570">
        <f>+S111</f>
        <v>0</v>
      </c>
      <c r="G111" s="572">
        <f t="shared" si="0"/>
        <v>0</v>
      </c>
      <c r="H111" s="726"/>
      <c r="I111" s="570">
        <f>+V111</f>
        <v>0</v>
      </c>
      <c r="J111" s="570">
        <f>+Y111</f>
        <v>0</v>
      </c>
      <c r="K111" s="572">
        <f t="shared" si="1"/>
        <v>0</v>
      </c>
      <c r="L111" s="718"/>
      <c r="P111" s="151">
        <f>SUM(P9:P110)</f>
        <v>0</v>
      </c>
      <c r="S111" s="151">
        <f>SUM(S9:S110)</f>
        <v>0</v>
      </c>
      <c r="V111" s="151">
        <f>SUM(V9:V110)</f>
        <v>0</v>
      </c>
      <c r="Y111" s="151">
        <f>SUM(Y9:Y110)</f>
        <v>0</v>
      </c>
    </row>
  </sheetData>
  <mergeCells count="155">
    <mergeCell ref="A109:B111"/>
    <mergeCell ref="H109:H111"/>
    <mergeCell ref="L109:L111"/>
    <mergeCell ref="A103:A105"/>
    <mergeCell ref="B103:B105"/>
    <mergeCell ref="H103:H105"/>
    <mergeCell ref="L103:L105"/>
    <mergeCell ref="A106:A108"/>
    <mergeCell ref="B106:B108"/>
    <mergeCell ref="H106:H108"/>
    <mergeCell ref="L106:L108"/>
    <mergeCell ref="A97:A99"/>
    <mergeCell ref="B97:B99"/>
    <mergeCell ref="H97:H99"/>
    <mergeCell ref="L97:L99"/>
    <mergeCell ref="A100:A102"/>
    <mergeCell ref="B100:B102"/>
    <mergeCell ref="H100:H102"/>
    <mergeCell ref="L100:L102"/>
    <mergeCell ref="A91:A93"/>
    <mergeCell ref="B91:B93"/>
    <mergeCell ref="H91:H93"/>
    <mergeCell ref="L91:L93"/>
    <mergeCell ref="A94:A96"/>
    <mergeCell ref="B94:B96"/>
    <mergeCell ref="H94:H96"/>
    <mergeCell ref="L94:L96"/>
    <mergeCell ref="A85:A87"/>
    <mergeCell ref="B85:B87"/>
    <mergeCell ref="H85:H87"/>
    <mergeCell ref="L85:L87"/>
    <mergeCell ref="A88:A90"/>
    <mergeCell ref="B88:B90"/>
    <mergeCell ref="H88:H90"/>
    <mergeCell ref="L88:L90"/>
    <mergeCell ref="A79:A81"/>
    <mergeCell ref="B79:B81"/>
    <mergeCell ref="H79:H81"/>
    <mergeCell ref="L79:L81"/>
    <mergeCell ref="A82:A84"/>
    <mergeCell ref="B82:B84"/>
    <mergeCell ref="H82:H84"/>
    <mergeCell ref="L82:L84"/>
    <mergeCell ref="A73:A75"/>
    <mergeCell ref="B73:B75"/>
    <mergeCell ref="H73:H75"/>
    <mergeCell ref="L73:L75"/>
    <mergeCell ref="A76:A78"/>
    <mergeCell ref="B76:B78"/>
    <mergeCell ref="H76:H78"/>
    <mergeCell ref="L76:L78"/>
    <mergeCell ref="A67:A69"/>
    <mergeCell ref="B67:B69"/>
    <mergeCell ref="H67:H69"/>
    <mergeCell ref="L67:L69"/>
    <mergeCell ref="A70:A72"/>
    <mergeCell ref="B70:B72"/>
    <mergeCell ref="H70:H72"/>
    <mergeCell ref="L70:L72"/>
    <mergeCell ref="A61:A63"/>
    <mergeCell ref="B61:B63"/>
    <mergeCell ref="H61:H63"/>
    <mergeCell ref="L61:L63"/>
    <mergeCell ref="A64:A66"/>
    <mergeCell ref="B64:B66"/>
    <mergeCell ref="H64:H66"/>
    <mergeCell ref="L64:L66"/>
    <mergeCell ref="A55:A57"/>
    <mergeCell ref="B55:B57"/>
    <mergeCell ref="H55:H57"/>
    <mergeCell ref="L55:L57"/>
    <mergeCell ref="A58:A60"/>
    <mergeCell ref="B58:B60"/>
    <mergeCell ref="H58:H60"/>
    <mergeCell ref="L58:L60"/>
    <mergeCell ref="A49:A51"/>
    <mergeCell ref="B49:B51"/>
    <mergeCell ref="H49:H51"/>
    <mergeCell ref="L49:L51"/>
    <mergeCell ref="A52:A54"/>
    <mergeCell ref="B52:B54"/>
    <mergeCell ref="H52:H54"/>
    <mergeCell ref="L52:L54"/>
    <mergeCell ref="A43:A45"/>
    <mergeCell ref="B43:B45"/>
    <mergeCell ref="H43:H45"/>
    <mergeCell ref="L43:L45"/>
    <mergeCell ref="A46:A48"/>
    <mergeCell ref="B46:B48"/>
    <mergeCell ref="H46:H48"/>
    <mergeCell ref="L46:L48"/>
    <mergeCell ref="A37:A39"/>
    <mergeCell ref="B37:B39"/>
    <mergeCell ref="H37:H39"/>
    <mergeCell ref="L37:L39"/>
    <mergeCell ref="A40:A42"/>
    <mergeCell ref="B40:B42"/>
    <mergeCell ref="H40:H42"/>
    <mergeCell ref="L40:L42"/>
    <mergeCell ref="A31:A33"/>
    <mergeCell ref="B31:B33"/>
    <mergeCell ref="H31:H33"/>
    <mergeCell ref="L31:L33"/>
    <mergeCell ref="A34:A36"/>
    <mergeCell ref="B34:B36"/>
    <mergeCell ref="H34:H36"/>
    <mergeCell ref="L34:L36"/>
    <mergeCell ref="A25:A27"/>
    <mergeCell ref="B25:B27"/>
    <mergeCell ref="H25:H27"/>
    <mergeCell ref="L25:L27"/>
    <mergeCell ref="A28:A30"/>
    <mergeCell ref="B28:B30"/>
    <mergeCell ref="H28:H30"/>
    <mergeCell ref="L28:L30"/>
    <mergeCell ref="A19:A21"/>
    <mergeCell ref="B19:B21"/>
    <mergeCell ref="H19:H21"/>
    <mergeCell ref="L19:L21"/>
    <mergeCell ref="A22:A24"/>
    <mergeCell ref="B22:B24"/>
    <mergeCell ref="H22:H24"/>
    <mergeCell ref="L22:L24"/>
    <mergeCell ref="A13:A15"/>
    <mergeCell ref="B13:B15"/>
    <mergeCell ref="H13:H15"/>
    <mergeCell ref="L13:L15"/>
    <mergeCell ref="A16:A18"/>
    <mergeCell ref="B16:B18"/>
    <mergeCell ref="H16:H18"/>
    <mergeCell ref="L16:L18"/>
    <mergeCell ref="A7:A9"/>
    <mergeCell ref="B7:B9"/>
    <mergeCell ref="H7:H9"/>
    <mergeCell ref="L7:L9"/>
    <mergeCell ref="A10:A12"/>
    <mergeCell ref="B10:B12"/>
    <mergeCell ref="H10:H12"/>
    <mergeCell ref="L10:L12"/>
    <mergeCell ref="A4:A6"/>
    <mergeCell ref="B4:B6"/>
    <mergeCell ref="C4:C6"/>
    <mergeCell ref="D4:G4"/>
    <mergeCell ref="H4:L4"/>
    <mergeCell ref="N4:S4"/>
    <mergeCell ref="T4:Y4"/>
    <mergeCell ref="D5:D6"/>
    <mergeCell ref="G5:G6"/>
    <mergeCell ref="H5:H6"/>
    <mergeCell ref="K5:K6"/>
    <mergeCell ref="L5:L6"/>
    <mergeCell ref="N5:P5"/>
    <mergeCell ref="Q5:S5"/>
    <mergeCell ref="T5:V5"/>
    <mergeCell ref="W5:Y5"/>
  </mergeCells>
  <phoneticPr fontId="1"/>
  <pageMargins left="0.82677165354330717" right="0.19685039370078741" top="0.51181102362204722" bottom="0.6692913385826772" header="0.51181102362204722" footer="0.39370078740157483"/>
  <pageSetup paperSize="8" scale="90" orientation="portrait" r:id="rId1"/>
  <headerFooter alignWithMargins="0">
    <oddFooter>&amp;L&amp;"ＭＳ Ｐ明朝,標準"※エネルギー料金の計算に当たっては、基本料金の増加分や契約体系の変更による従来使用分の料金増も計上して下さい（12か月分)。</oddFooter>
  </headerFooter>
  <rowBreaks count="1" manualBreakCount="1">
    <brk id="99" max="11" man="1"/>
  </rowBreaks>
</worksheet>
</file>

<file path=xl/worksheets/sheet6.xml><?xml version="1.0" encoding="utf-8"?>
<worksheet xmlns="http://schemas.openxmlformats.org/spreadsheetml/2006/main" xmlns:r="http://schemas.openxmlformats.org/officeDocument/2006/relationships">
  <sheetPr>
    <pageSetUpPr fitToPage="1"/>
  </sheetPr>
  <dimension ref="A1:Z72"/>
  <sheetViews>
    <sheetView showZeros="0" view="pageBreakPreview" zoomScale="70" zoomScaleNormal="100" zoomScaleSheetLayoutView="70" workbookViewId="0"/>
  </sheetViews>
  <sheetFormatPr defaultColWidth="7.75" defaultRowHeight="12.95" customHeight="1"/>
  <cols>
    <col min="1" max="1" width="7.75" style="174" customWidth="1"/>
    <col min="2" max="6" width="7.75" style="170"/>
    <col min="7" max="7" width="7.75" style="170" customWidth="1"/>
    <col min="8" max="16384" width="7.75" style="170"/>
  </cols>
  <sheetData>
    <row r="1" spans="1:24" ht="15" customHeight="1">
      <c r="A1" s="151" t="s">
        <v>234</v>
      </c>
      <c r="B1" s="413"/>
      <c r="C1" s="413"/>
      <c r="D1" s="413" t="s">
        <v>112</v>
      </c>
      <c r="E1" s="168" t="s">
        <v>329</v>
      </c>
      <c r="F1" s="169"/>
      <c r="H1" s="168" t="s">
        <v>113</v>
      </c>
      <c r="I1" s="171"/>
      <c r="J1" s="172"/>
      <c r="K1" s="413"/>
      <c r="L1" s="413"/>
      <c r="M1" s="413"/>
      <c r="N1" s="413"/>
      <c r="O1" s="413"/>
      <c r="P1" s="413"/>
      <c r="Q1" s="413"/>
      <c r="R1" s="413"/>
      <c r="X1" s="173" t="s">
        <v>211</v>
      </c>
    </row>
    <row r="2" spans="1:24" ht="12.95" customHeight="1" thickBot="1">
      <c r="A2" s="174" t="s">
        <v>233</v>
      </c>
      <c r="L2" s="339" t="s">
        <v>242</v>
      </c>
    </row>
    <row r="3" spans="1:24" ht="12.95" customHeight="1">
      <c r="A3" s="176"/>
      <c r="B3" s="735" t="s">
        <v>114</v>
      </c>
      <c r="C3" s="736"/>
      <c r="D3" s="737"/>
      <c r="E3" s="735" t="s">
        <v>254</v>
      </c>
      <c r="F3" s="736"/>
      <c r="G3" s="736"/>
      <c r="H3" s="736"/>
      <c r="I3" s="736"/>
      <c r="J3" s="737"/>
      <c r="K3" s="735" t="s">
        <v>255</v>
      </c>
      <c r="L3" s="737"/>
      <c r="M3" s="738" t="s">
        <v>256</v>
      </c>
      <c r="N3" s="739"/>
      <c r="O3" s="739"/>
      <c r="P3" s="739"/>
      <c r="Q3" s="739"/>
      <c r="R3" s="740"/>
    </row>
    <row r="4" spans="1:24" ht="48" thickBot="1">
      <c r="A4" s="177"/>
      <c r="B4" s="435" t="s">
        <v>257</v>
      </c>
      <c r="C4" s="436" t="s">
        <v>258</v>
      </c>
      <c r="D4" s="437" t="s">
        <v>259</v>
      </c>
      <c r="E4" s="438" t="s">
        <v>260</v>
      </c>
      <c r="F4" s="439" t="s">
        <v>261</v>
      </c>
      <c r="G4" s="438" t="s">
        <v>262</v>
      </c>
      <c r="H4" s="439" t="s">
        <v>263</v>
      </c>
      <c r="I4" s="435" t="s">
        <v>264</v>
      </c>
      <c r="J4" s="440" t="s">
        <v>265</v>
      </c>
      <c r="K4" s="435" t="s">
        <v>266</v>
      </c>
      <c r="L4" s="439" t="s">
        <v>267</v>
      </c>
      <c r="M4" s="741"/>
      <c r="N4" s="742"/>
      <c r="O4" s="742"/>
      <c r="P4" s="742"/>
      <c r="Q4" s="742"/>
      <c r="R4" s="743"/>
    </row>
    <row r="5" spans="1:24" ht="12.95" customHeight="1" thickTop="1" thickBot="1">
      <c r="A5" s="180" t="s">
        <v>119</v>
      </c>
      <c r="B5" s="727"/>
      <c r="C5" s="728"/>
      <c r="D5" s="729"/>
      <c r="E5" s="727"/>
      <c r="F5" s="728"/>
      <c r="G5" s="728"/>
      <c r="H5" s="728"/>
      <c r="I5" s="441"/>
      <c r="J5" s="442"/>
      <c r="K5" s="546"/>
      <c r="L5" s="548"/>
      <c r="M5" s="443" t="s">
        <v>243</v>
      </c>
      <c r="N5" s="444"/>
      <c r="O5" s="444"/>
      <c r="P5" s="444"/>
      <c r="Q5" s="444"/>
      <c r="R5" s="445"/>
      <c r="V5" s="174" t="s">
        <v>142</v>
      </c>
    </row>
    <row r="6" spans="1:24" ht="12.95" customHeight="1" thickBot="1">
      <c r="A6" s="446"/>
      <c r="B6" s="181"/>
      <c r="C6" s="182"/>
      <c r="D6" s="183">
        <f>+B6*C6</f>
        <v>0</v>
      </c>
      <c r="E6" s="419"/>
      <c r="F6" s="420">
        <f>+E6*C6</f>
        <v>0</v>
      </c>
      <c r="G6" s="378"/>
      <c r="H6" s="184">
        <f>+G6*C6</f>
        <v>0</v>
      </c>
      <c r="I6" s="185"/>
      <c r="J6" s="186">
        <f>+I6*C6</f>
        <v>0</v>
      </c>
      <c r="K6" s="181"/>
      <c r="L6" s="183">
        <f>+C6*K6</f>
        <v>0</v>
      </c>
      <c r="M6" s="744" t="s">
        <v>268</v>
      </c>
      <c r="N6" s="745"/>
      <c r="O6" s="745"/>
      <c r="P6" s="745"/>
      <c r="Q6" s="745"/>
      <c r="R6" s="746"/>
      <c r="V6" s="730" t="s">
        <v>269</v>
      </c>
      <c r="W6" s="731"/>
      <c r="X6" s="732"/>
    </row>
    <row r="7" spans="1:24" ht="12.95" customHeight="1">
      <c r="A7" s="446"/>
      <c r="B7" s="181"/>
      <c r="C7" s="182"/>
      <c r="D7" s="183">
        <f>+B7*C7</f>
        <v>0</v>
      </c>
      <c r="E7" s="419"/>
      <c r="F7" s="420">
        <f>+E7*C7</f>
        <v>0</v>
      </c>
      <c r="G7" s="378"/>
      <c r="H7" s="184">
        <f t="shared" ref="H7:H9" si="0">+G7*C7</f>
        <v>0</v>
      </c>
      <c r="I7" s="185"/>
      <c r="J7" s="186">
        <f>+I7*C7</f>
        <v>0</v>
      </c>
      <c r="K7" s="181"/>
      <c r="L7" s="183">
        <f>+C7*K7</f>
        <v>0</v>
      </c>
      <c r="M7" s="744" t="s">
        <v>270</v>
      </c>
      <c r="N7" s="745"/>
      <c r="O7" s="745"/>
      <c r="P7" s="745"/>
      <c r="Q7" s="745"/>
      <c r="R7" s="746"/>
      <c r="V7" s="747" t="s">
        <v>117</v>
      </c>
      <c r="W7" s="447" t="s">
        <v>139</v>
      </c>
      <c r="X7" s="448" t="e">
        <f>+P38+P40</f>
        <v>#DIV/0!</v>
      </c>
    </row>
    <row r="8" spans="1:24" ht="12.95" customHeight="1">
      <c r="A8" s="446"/>
      <c r="B8" s="181"/>
      <c r="C8" s="182"/>
      <c r="D8" s="183">
        <f>+B8*C8</f>
        <v>0</v>
      </c>
      <c r="E8" s="419"/>
      <c r="F8" s="420">
        <f>+E8*C8</f>
        <v>0</v>
      </c>
      <c r="G8" s="378"/>
      <c r="H8" s="184">
        <f t="shared" si="0"/>
        <v>0</v>
      </c>
      <c r="I8" s="185"/>
      <c r="J8" s="186">
        <f>+I8*C8</f>
        <v>0</v>
      </c>
      <c r="K8" s="181"/>
      <c r="L8" s="183">
        <f>+C8*K8</f>
        <v>0</v>
      </c>
      <c r="M8" s="416" t="s">
        <v>244</v>
      </c>
      <c r="N8" s="416"/>
      <c r="O8" s="416"/>
      <c r="P8" s="416"/>
      <c r="Q8" s="416"/>
      <c r="R8" s="417"/>
      <c r="V8" s="748"/>
      <c r="W8" s="168" t="s">
        <v>140</v>
      </c>
      <c r="X8" s="449" t="e">
        <f>+D39+D41</f>
        <v>#DIV/0!</v>
      </c>
    </row>
    <row r="9" spans="1:24" ht="12.95" customHeight="1" thickBot="1">
      <c r="A9" s="446"/>
      <c r="B9" s="181"/>
      <c r="C9" s="182"/>
      <c r="D9" s="183">
        <f>+B9*C9</f>
        <v>0</v>
      </c>
      <c r="E9" s="419"/>
      <c r="F9" s="420">
        <f>+E9*C9</f>
        <v>0</v>
      </c>
      <c r="G9" s="378"/>
      <c r="H9" s="184">
        <f t="shared" si="0"/>
        <v>0</v>
      </c>
      <c r="I9" s="185"/>
      <c r="J9" s="186">
        <f>+I9*C9</f>
        <v>0</v>
      </c>
      <c r="K9" s="181"/>
      <c r="L9" s="183">
        <f>+C9*K9</f>
        <v>0</v>
      </c>
      <c r="M9" s="553"/>
      <c r="N9" s="554"/>
      <c r="O9" s="554"/>
      <c r="P9" s="554"/>
      <c r="Q9" s="554"/>
      <c r="R9" s="555"/>
      <c r="V9" s="549" t="s">
        <v>201</v>
      </c>
      <c r="W9" s="190" t="s">
        <v>140</v>
      </c>
      <c r="X9" s="450">
        <f>SUM(H39:O45)</f>
        <v>0</v>
      </c>
    </row>
    <row r="10" spans="1:24" ht="12.95" customHeight="1" thickTop="1" thickBot="1">
      <c r="A10" s="187" t="s">
        <v>120</v>
      </c>
      <c r="B10" s="188"/>
      <c r="C10" s="190">
        <f>SUM(C6:C9)</f>
        <v>0</v>
      </c>
      <c r="D10" s="191">
        <f>SUM(D6:D9)</f>
        <v>0</v>
      </c>
      <c r="E10" s="189"/>
      <c r="F10" s="421">
        <f>SUM(F6:F9)</f>
        <v>0</v>
      </c>
      <c r="G10" s="188"/>
      <c r="H10" s="192">
        <f>SUM(H6:H9)</f>
        <v>0</v>
      </c>
      <c r="I10" s="188"/>
      <c r="J10" s="193">
        <f>SUM(J6:J9)</f>
        <v>0</v>
      </c>
      <c r="K10" s="194"/>
      <c r="L10" s="191">
        <f>SUM(L6:L9)</f>
        <v>0</v>
      </c>
      <c r="M10" s="451"/>
      <c r="N10" s="452"/>
      <c r="O10" s="452"/>
      <c r="P10" s="452"/>
      <c r="Q10" s="452"/>
      <c r="R10" s="453"/>
      <c r="V10" s="749" t="s">
        <v>107</v>
      </c>
      <c r="W10" s="750"/>
      <c r="X10" s="454" t="e">
        <f>SUM(X7:X9)</f>
        <v>#DIV/0!</v>
      </c>
    </row>
    <row r="11" spans="1:24" ht="12.95" customHeight="1" thickTop="1" thickBot="1">
      <c r="A11" s="195" t="s">
        <v>121</v>
      </c>
      <c r="B11" s="727"/>
      <c r="C11" s="728"/>
      <c r="D11" s="729"/>
      <c r="E11" s="727"/>
      <c r="F11" s="728"/>
      <c r="G11" s="728"/>
      <c r="H11" s="728"/>
      <c r="I11" s="441"/>
      <c r="J11" s="442"/>
      <c r="K11" s="418"/>
      <c r="L11" s="196"/>
      <c r="M11" s="415" t="s">
        <v>245</v>
      </c>
      <c r="N11" s="415"/>
      <c r="O11" s="415"/>
      <c r="P11" s="342"/>
      <c r="Q11" s="342"/>
      <c r="R11" s="343"/>
      <c r="V11" s="730" t="s">
        <v>271</v>
      </c>
      <c r="W11" s="731"/>
      <c r="X11" s="732"/>
    </row>
    <row r="12" spans="1:24" ht="12.95" customHeight="1">
      <c r="A12" s="446"/>
      <c r="B12" s="181"/>
      <c r="C12" s="182"/>
      <c r="D12" s="183">
        <f>+B12*C12</f>
        <v>0</v>
      </c>
      <c r="E12" s="344"/>
      <c r="F12" s="420">
        <f>+C12*E12</f>
        <v>0</v>
      </c>
      <c r="G12" s="185"/>
      <c r="H12" s="184">
        <f>+C12*G12</f>
        <v>0</v>
      </c>
      <c r="I12" s="197"/>
      <c r="J12" s="420">
        <f>+I12*C12</f>
        <v>0</v>
      </c>
      <c r="K12" s="198"/>
      <c r="L12" s="203"/>
      <c r="M12" s="340"/>
      <c r="N12" s="340"/>
      <c r="O12" s="340"/>
      <c r="P12" s="340"/>
      <c r="Q12" s="340"/>
      <c r="R12" s="341"/>
      <c r="V12" s="733" t="s">
        <v>117</v>
      </c>
      <c r="W12" s="447" t="s">
        <v>139</v>
      </c>
      <c r="X12" s="448">
        <f>+P42</f>
        <v>0</v>
      </c>
    </row>
    <row r="13" spans="1:24" ht="12.95" customHeight="1" thickBot="1">
      <c r="A13" s="446"/>
      <c r="B13" s="181"/>
      <c r="C13" s="182"/>
      <c r="D13" s="183">
        <f>+B13*C13</f>
        <v>0</v>
      </c>
      <c r="E13" s="344"/>
      <c r="F13" s="420">
        <f>+C13*E13</f>
        <v>0</v>
      </c>
      <c r="G13" s="185"/>
      <c r="H13" s="184">
        <f t="shared" ref="H13:H16" si="1">+C13*G13</f>
        <v>0</v>
      </c>
      <c r="I13" s="197"/>
      <c r="J13" s="420">
        <f>+I13*C13</f>
        <v>0</v>
      </c>
      <c r="K13" s="198"/>
      <c r="L13" s="203"/>
      <c r="M13" s="340"/>
      <c r="N13" s="340"/>
      <c r="O13" s="340"/>
      <c r="P13" s="340"/>
      <c r="Q13" s="340"/>
      <c r="R13" s="341"/>
      <c r="V13" s="734"/>
      <c r="W13" s="190" t="s">
        <v>140</v>
      </c>
      <c r="X13" s="450">
        <f>+D43</f>
        <v>0</v>
      </c>
    </row>
    <row r="14" spans="1:24" ht="12.95" customHeight="1" thickTop="1" thickBot="1">
      <c r="A14" s="446"/>
      <c r="B14" s="181"/>
      <c r="C14" s="182"/>
      <c r="D14" s="183">
        <f>+B14*C14</f>
        <v>0</v>
      </c>
      <c r="E14" s="344"/>
      <c r="F14" s="420">
        <f>+C14*E14</f>
        <v>0</v>
      </c>
      <c r="G14" s="185"/>
      <c r="H14" s="184">
        <f t="shared" si="1"/>
        <v>0</v>
      </c>
      <c r="I14" s="197"/>
      <c r="J14" s="420">
        <f>+I14*C14</f>
        <v>0</v>
      </c>
      <c r="K14" s="198"/>
      <c r="L14" s="203"/>
      <c r="M14" s="340"/>
      <c r="N14" s="340"/>
      <c r="O14" s="340"/>
      <c r="P14" s="340"/>
      <c r="Q14" s="340"/>
      <c r="R14" s="341"/>
      <c r="V14" s="749" t="s">
        <v>107</v>
      </c>
      <c r="W14" s="750"/>
      <c r="X14" s="454">
        <f>SUM(X12:X13)</f>
        <v>0</v>
      </c>
    </row>
    <row r="15" spans="1:24" ht="12.95" customHeight="1" thickBot="1">
      <c r="A15" s="446"/>
      <c r="B15" s="181"/>
      <c r="C15" s="182"/>
      <c r="D15" s="183">
        <f>+B15*C15</f>
        <v>0</v>
      </c>
      <c r="E15" s="344"/>
      <c r="F15" s="420">
        <f>+C15*E15</f>
        <v>0</v>
      </c>
      <c r="G15" s="185"/>
      <c r="H15" s="184">
        <f t="shared" si="1"/>
        <v>0</v>
      </c>
      <c r="I15" s="197"/>
      <c r="J15" s="420">
        <f>+I15*C15</f>
        <v>0</v>
      </c>
      <c r="K15" s="198"/>
      <c r="L15" s="203"/>
      <c r="M15" s="340"/>
      <c r="N15" s="340"/>
      <c r="O15" s="340"/>
      <c r="P15" s="340"/>
      <c r="Q15" s="340"/>
      <c r="R15" s="341"/>
      <c r="V15" s="730" t="s">
        <v>272</v>
      </c>
      <c r="W15" s="731"/>
      <c r="X15" s="732"/>
    </row>
    <row r="16" spans="1:24" ht="12.95" customHeight="1">
      <c r="A16" s="446"/>
      <c r="B16" s="181"/>
      <c r="C16" s="182"/>
      <c r="D16" s="183">
        <f>+B16*C16</f>
        <v>0</v>
      </c>
      <c r="E16" s="344"/>
      <c r="F16" s="420">
        <f>+C16*E16</f>
        <v>0</v>
      </c>
      <c r="G16" s="185"/>
      <c r="H16" s="184">
        <f t="shared" si="1"/>
        <v>0</v>
      </c>
      <c r="I16" s="197"/>
      <c r="J16" s="420">
        <f>+I16*C16</f>
        <v>0</v>
      </c>
      <c r="K16" s="198"/>
      <c r="L16" s="203"/>
      <c r="M16" s="455"/>
      <c r="N16" s="455"/>
      <c r="O16" s="455"/>
      <c r="P16" s="340"/>
      <c r="Q16" s="340"/>
      <c r="R16" s="341"/>
      <c r="V16" s="753" t="s">
        <v>117</v>
      </c>
      <c r="W16" s="754"/>
      <c r="X16" s="448" t="e">
        <f>+X7+X8+X12+X13</f>
        <v>#DIV/0!</v>
      </c>
    </row>
    <row r="17" spans="1:24" ht="12.95" customHeight="1" thickBot="1">
      <c r="A17" s="187" t="s">
        <v>122</v>
      </c>
      <c r="B17" s="188"/>
      <c r="C17" s="190">
        <f>SUM(C12:C16)</f>
        <v>0</v>
      </c>
      <c r="D17" s="191">
        <f>SUM(D12:D16)</f>
        <v>0</v>
      </c>
      <c r="E17" s="202"/>
      <c r="F17" s="421">
        <f>SUM(F12:F16)</f>
        <v>0</v>
      </c>
      <c r="G17" s="201"/>
      <c r="H17" s="192">
        <f>SUM(H12:H16)</f>
        <v>0</v>
      </c>
      <c r="I17" s="188"/>
      <c r="J17" s="421">
        <f>SUM(J12:J16)</f>
        <v>0</v>
      </c>
      <c r="K17" s="188"/>
      <c r="L17" s="456"/>
      <c r="M17" s="457"/>
      <c r="N17" s="457"/>
      <c r="O17" s="457"/>
      <c r="P17" s="345"/>
      <c r="Q17" s="345"/>
      <c r="R17" s="346"/>
      <c r="V17" s="751" t="s">
        <v>201</v>
      </c>
      <c r="W17" s="752"/>
      <c r="X17" s="450">
        <f>+X9</f>
        <v>0</v>
      </c>
    </row>
    <row r="18" spans="1:24" ht="13.9" customHeight="1" thickTop="1" thickBot="1">
      <c r="A18" s="195"/>
      <c r="B18" s="727"/>
      <c r="C18" s="728"/>
      <c r="D18" s="729"/>
      <c r="E18" s="727"/>
      <c r="F18" s="728"/>
      <c r="G18" s="547"/>
      <c r="H18" s="547"/>
      <c r="I18" s="441"/>
      <c r="J18" s="442"/>
      <c r="K18" s="418"/>
      <c r="L18" s="196"/>
      <c r="M18" s="416"/>
      <c r="N18" s="416"/>
      <c r="O18" s="416"/>
      <c r="P18" s="340"/>
      <c r="Q18" s="340"/>
      <c r="R18" s="341"/>
      <c r="V18" s="749" t="s">
        <v>107</v>
      </c>
      <c r="W18" s="750"/>
      <c r="X18" s="454" t="e">
        <f>SUM(X16:X17)</f>
        <v>#DIV/0!</v>
      </c>
    </row>
    <row r="19" spans="1:24" ht="12.95" customHeight="1" thickBot="1">
      <c r="A19" s="458"/>
      <c r="B19" s="459"/>
      <c r="C19" s="182"/>
      <c r="D19" s="203"/>
      <c r="E19" s="460"/>
      <c r="F19" s="461"/>
      <c r="G19" s="462"/>
      <c r="H19" s="463"/>
      <c r="I19" s="378"/>
      <c r="J19" s="420"/>
      <c r="K19" s="198"/>
      <c r="L19" s="203"/>
      <c r="M19" s="455"/>
      <c r="N19" s="455"/>
      <c r="O19" s="455"/>
      <c r="P19" s="340"/>
      <c r="Q19" s="340"/>
      <c r="R19" s="341"/>
      <c r="V19" s="174" t="s">
        <v>144</v>
      </c>
      <c r="X19" s="464"/>
    </row>
    <row r="20" spans="1:24" ht="12.95" customHeight="1" thickBot="1">
      <c r="A20" s="458"/>
      <c r="B20" s="459"/>
      <c r="C20" s="182"/>
      <c r="D20" s="204"/>
      <c r="E20" s="460"/>
      <c r="F20" s="461"/>
      <c r="G20" s="462"/>
      <c r="H20" s="463"/>
      <c r="I20" s="378"/>
      <c r="J20" s="420"/>
      <c r="K20" s="198"/>
      <c r="L20" s="203"/>
      <c r="M20" s="455"/>
      <c r="N20" s="455"/>
      <c r="O20" s="455"/>
      <c r="P20" s="340"/>
      <c r="Q20" s="340"/>
      <c r="R20" s="341"/>
      <c r="V20" s="730" t="s">
        <v>117</v>
      </c>
      <c r="W20" s="755"/>
      <c r="X20" s="465" t="e">
        <f>+P47</f>
        <v>#DIV/0!</v>
      </c>
    </row>
    <row r="21" spans="1:24" ht="12.95" customHeight="1" thickBot="1">
      <c r="A21" s="205"/>
      <c r="B21" s="198"/>
      <c r="C21" s="178"/>
      <c r="D21" s="206">
        <f>+SUM(D19:D19)</f>
        <v>0</v>
      </c>
      <c r="E21" s="208"/>
      <c r="F21" s="466"/>
      <c r="G21" s="207"/>
      <c r="H21" s="467"/>
      <c r="I21" s="207"/>
      <c r="J21" s="421"/>
      <c r="K21" s="209"/>
      <c r="L21" s="468"/>
      <c r="M21" s="455"/>
      <c r="N21" s="455"/>
      <c r="O21" s="455"/>
      <c r="P21" s="340"/>
      <c r="Q21" s="340"/>
      <c r="R21" s="341"/>
      <c r="V21" s="174" t="s">
        <v>273</v>
      </c>
      <c r="X21" s="464"/>
    </row>
    <row r="22" spans="1:24" ht="12.95" customHeight="1" thickTop="1" thickBot="1">
      <c r="A22" s="210" t="s">
        <v>30</v>
      </c>
      <c r="B22" s="211"/>
      <c r="C22" s="213"/>
      <c r="D22" s="214"/>
      <c r="E22" s="212"/>
      <c r="F22" s="216">
        <f>+F10+F17</f>
        <v>0</v>
      </c>
      <c r="G22" s="211"/>
      <c r="H22" s="215">
        <f>+H10+H17</f>
        <v>0</v>
      </c>
      <c r="I22" s="211"/>
      <c r="J22" s="216">
        <f>+J10+J17</f>
        <v>0</v>
      </c>
      <c r="K22" s="211"/>
      <c r="L22" s="215">
        <f>+L10</f>
        <v>0</v>
      </c>
      <c r="M22" s="347"/>
      <c r="N22" s="347"/>
      <c r="O22" s="347"/>
      <c r="P22" s="347"/>
      <c r="Q22" s="347"/>
      <c r="R22" s="348"/>
      <c r="V22" s="730" t="s">
        <v>117</v>
      </c>
      <c r="W22" s="755"/>
      <c r="X22" s="465">
        <f>+P48</f>
        <v>0</v>
      </c>
    </row>
    <row r="23" spans="1:24" ht="12.75" thickTop="1" thickBot="1">
      <c r="A23" s="217" t="s">
        <v>123</v>
      </c>
      <c r="B23" s="349" t="e">
        <f>+D27*1000*D37+F17</f>
        <v>#DIV/0!</v>
      </c>
      <c r="C23" s="218" t="s">
        <v>274</v>
      </c>
      <c r="D23" s="560"/>
      <c r="E23" s="219"/>
      <c r="F23" s="560"/>
      <c r="G23" s="560"/>
      <c r="H23" s="560"/>
      <c r="I23" s="560"/>
      <c r="J23" s="560"/>
      <c r="K23" s="560"/>
      <c r="L23" s="560"/>
      <c r="M23" s="560"/>
      <c r="N23" s="560"/>
      <c r="O23" s="560"/>
      <c r="P23" s="560"/>
      <c r="Q23" s="560"/>
      <c r="R23" s="350"/>
    </row>
    <row r="24" spans="1:24" ht="12.95" customHeight="1" thickBot="1">
      <c r="A24" s="174" t="s">
        <v>124</v>
      </c>
    </row>
    <row r="25" spans="1:24" ht="12.95" customHeight="1">
      <c r="A25" s="756"/>
      <c r="B25" s="739"/>
      <c r="C25" s="757"/>
      <c r="D25" s="735" t="s">
        <v>125</v>
      </c>
      <c r="E25" s="736"/>
      <c r="F25" s="736"/>
      <c r="G25" s="737"/>
      <c r="H25" s="735" t="s">
        <v>126</v>
      </c>
      <c r="I25" s="736"/>
      <c r="J25" s="736"/>
      <c r="K25" s="736"/>
      <c r="L25" s="736"/>
      <c r="M25" s="736"/>
      <c r="N25" s="736"/>
      <c r="O25" s="737"/>
      <c r="P25" s="738" t="s">
        <v>30</v>
      </c>
      <c r="Q25" s="757"/>
      <c r="R25" s="738" t="s">
        <v>115</v>
      </c>
      <c r="S25" s="739"/>
      <c r="T25" s="739"/>
      <c r="U25" s="739"/>
      <c r="V25" s="739"/>
      <c r="W25" s="739"/>
      <c r="X25" s="740"/>
    </row>
    <row r="26" spans="1:24" ht="12.95" customHeight="1" thickBot="1">
      <c r="A26" s="758"/>
      <c r="B26" s="742"/>
      <c r="C26" s="759"/>
      <c r="D26" s="179" t="s">
        <v>127</v>
      </c>
      <c r="E26" s="190" t="s">
        <v>128</v>
      </c>
      <c r="F26" s="190" t="s">
        <v>129</v>
      </c>
      <c r="G26" s="220" t="s">
        <v>130</v>
      </c>
      <c r="H26" s="179" t="s">
        <v>137</v>
      </c>
      <c r="I26" s="190" t="s">
        <v>138</v>
      </c>
      <c r="J26" s="190" t="s">
        <v>131</v>
      </c>
      <c r="K26" s="190" t="s">
        <v>132</v>
      </c>
      <c r="L26" s="190" t="s">
        <v>133</v>
      </c>
      <c r="M26" s="190" t="s">
        <v>134</v>
      </c>
      <c r="N26" s="190" t="s">
        <v>135</v>
      </c>
      <c r="O26" s="220" t="s">
        <v>136</v>
      </c>
      <c r="P26" s="741"/>
      <c r="Q26" s="759"/>
      <c r="R26" s="741"/>
      <c r="S26" s="742"/>
      <c r="T26" s="742"/>
      <c r="U26" s="742"/>
      <c r="V26" s="742"/>
      <c r="W26" s="742"/>
      <c r="X26" s="743"/>
    </row>
    <row r="27" spans="1:24" ht="22.15" customHeight="1" thickTop="1">
      <c r="A27" s="765" t="s">
        <v>275</v>
      </c>
      <c r="B27" s="766"/>
      <c r="C27" s="222" t="s">
        <v>310</v>
      </c>
      <c r="D27" s="767"/>
      <c r="E27" s="768"/>
      <c r="F27" s="768"/>
      <c r="G27" s="769"/>
      <c r="H27" s="223"/>
      <c r="I27" s="224"/>
      <c r="J27" s="224"/>
      <c r="K27" s="224"/>
      <c r="L27" s="224"/>
      <c r="M27" s="224"/>
      <c r="N27" s="224"/>
      <c r="O27" s="225"/>
      <c r="P27" s="226"/>
      <c r="Q27" s="227"/>
      <c r="R27" s="770" t="s">
        <v>311</v>
      </c>
      <c r="S27" s="771"/>
      <c r="T27" s="771"/>
      <c r="U27" s="771"/>
      <c r="V27" s="771"/>
      <c r="W27" s="771"/>
      <c r="X27" s="772"/>
    </row>
    <row r="28" spans="1:24" ht="12.95" customHeight="1">
      <c r="A28" s="773" t="s">
        <v>276</v>
      </c>
      <c r="B28" s="774"/>
      <c r="C28" s="234" t="s">
        <v>139</v>
      </c>
      <c r="D28" s="235"/>
      <c r="E28" s="236">
        <f>15*8</f>
        <v>120</v>
      </c>
      <c r="F28" s="236">
        <f>10*8</f>
        <v>80</v>
      </c>
      <c r="G28" s="237">
        <f>20*8</f>
        <v>160</v>
      </c>
      <c r="H28" s="238"/>
      <c r="I28" s="238"/>
      <c r="J28" s="238"/>
      <c r="K28" s="238"/>
      <c r="L28" s="238"/>
      <c r="M28" s="238"/>
      <c r="N28" s="238"/>
      <c r="O28" s="239"/>
      <c r="P28" s="240">
        <f>SUM(D28:O28)</f>
        <v>360</v>
      </c>
      <c r="Q28" s="777">
        <f>+SUM(P28:P29)</f>
        <v>520</v>
      </c>
      <c r="R28" s="241"/>
      <c r="S28" s="242"/>
      <c r="T28" s="242"/>
      <c r="U28" s="242"/>
      <c r="V28" s="242"/>
      <c r="W28" s="242"/>
      <c r="X28" s="243"/>
    </row>
    <row r="29" spans="1:24" ht="12.95" customHeight="1">
      <c r="A29" s="775"/>
      <c r="B29" s="776"/>
      <c r="C29" s="563" t="s">
        <v>140</v>
      </c>
      <c r="D29" s="244">
        <f>20*8</f>
        <v>160</v>
      </c>
      <c r="E29" s="245"/>
      <c r="F29" s="245"/>
      <c r="G29" s="246"/>
      <c r="H29" s="245"/>
      <c r="I29" s="245"/>
      <c r="J29" s="245"/>
      <c r="K29" s="245"/>
      <c r="L29" s="245"/>
      <c r="M29" s="245"/>
      <c r="N29" s="245"/>
      <c r="O29" s="247"/>
      <c r="P29" s="248">
        <f>SUM(D29:O29)</f>
        <v>160</v>
      </c>
      <c r="Q29" s="778"/>
      <c r="R29" s="249"/>
      <c r="S29" s="250"/>
      <c r="T29" s="250"/>
      <c r="U29" s="250"/>
      <c r="V29" s="250"/>
      <c r="W29" s="250"/>
      <c r="X29" s="251"/>
    </row>
    <row r="30" spans="1:24" ht="12.95" customHeight="1">
      <c r="A30" s="779" t="s">
        <v>141</v>
      </c>
      <c r="B30" s="780"/>
      <c r="C30" s="781"/>
      <c r="D30" s="252">
        <v>35</v>
      </c>
      <c r="E30" s="253">
        <v>70</v>
      </c>
      <c r="F30" s="253">
        <v>80</v>
      </c>
      <c r="G30" s="254">
        <v>50</v>
      </c>
      <c r="H30" s="198"/>
      <c r="I30" s="199"/>
      <c r="J30" s="255"/>
      <c r="K30" s="255"/>
      <c r="L30" s="199"/>
      <c r="M30" s="199"/>
      <c r="N30" s="255"/>
      <c r="O30" s="256"/>
      <c r="P30" s="257"/>
      <c r="Q30" s="200"/>
      <c r="R30" s="258"/>
      <c r="S30" s="259"/>
      <c r="T30" s="259"/>
      <c r="U30" s="259"/>
      <c r="V30" s="259"/>
      <c r="W30" s="259"/>
      <c r="X30" s="260"/>
    </row>
    <row r="31" spans="1:24" ht="12.95" customHeight="1">
      <c r="A31" s="773" t="s">
        <v>277</v>
      </c>
      <c r="B31" s="774"/>
      <c r="C31" s="234" t="s">
        <v>139</v>
      </c>
      <c r="D31" s="235"/>
      <c r="E31" s="261">
        <f>+E28*E30/100</f>
        <v>84</v>
      </c>
      <c r="F31" s="261">
        <f>+F28*F30/100</f>
        <v>64</v>
      </c>
      <c r="G31" s="338">
        <f>+G28*G30/100</f>
        <v>80</v>
      </c>
      <c r="H31" s="238"/>
      <c r="I31" s="238"/>
      <c r="J31" s="238"/>
      <c r="K31" s="238"/>
      <c r="L31" s="238"/>
      <c r="M31" s="238"/>
      <c r="N31" s="238"/>
      <c r="O31" s="239"/>
      <c r="P31" s="240">
        <f t="shared" ref="P31:P36" si="2">SUM(D31:O31)</f>
        <v>228</v>
      </c>
      <c r="Q31" s="777">
        <f>+SUM(P31:P32)</f>
        <v>284</v>
      </c>
      <c r="R31" s="241"/>
      <c r="S31" s="242"/>
      <c r="T31" s="242"/>
      <c r="U31" s="242"/>
      <c r="V31" s="242"/>
      <c r="W31" s="242"/>
      <c r="X31" s="243"/>
    </row>
    <row r="32" spans="1:24" ht="12.95" customHeight="1">
      <c r="A32" s="775"/>
      <c r="B32" s="776"/>
      <c r="C32" s="563" t="s">
        <v>140</v>
      </c>
      <c r="D32" s="262">
        <f>+D30*D29/100</f>
        <v>56</v>
      </c>
      <c r="E32" s="245"/>
      <c r="F32" s="245"/>
      <c r="G32" s="246"/>
      <c r="H32" s="245"/>
      <c r="I32" s="245"/>
      <c r="J32" s="245"/>
      <c r="K32" s="245"/>
      <c r="L32" s="245"/>
      <c r="M32" s="245"/>
      <c r="N32" s="245"/>
      <c r="O32" s="247"/>
      <c r="P32" s="248">
        <f t="shared" si="2"/>
        <v>56</v>
      </c>
      <c r="Q32" s="778"/>
      <c r="R32" s="249"/>
      <c r="S32" s="250"/>
      <c r="T32" s="250"/>
      <c r="U32" s="250"/>
      <c r="V32" s="250"/>
      <c r="W32" s="250"/>
      <c r="X32" s="251"/>
    </row>
    <row r="33" spans="1:26" ht="12.95" customHeight="1">
      <c r="A33" s="773" t="s">
        <v>278</v>
      </c>
      <c r="B33" s="774"/>
      <c r="C33" s="234" t="s">
        <v>139</v>
      </c>
      <c r="D33" s="351"/>
      <c r="E33" s="352">
        <f>+D27*E31</f>
        <v>0</v>
      </c>
      <c r="F33" s="352">
        <f>+D27*F31</f>
        <v>0</v>
      </c>
      <c r="G33" s="353">
        <f>+D27*G31</f>
        <v>0</v>
      </c>
      <c r="H33" s="354"/>
      <c r="I33" s="354"/>
      <c r="J33" s="354"/>
      <c r="K33" s="354"/>
      <c r="L33" s="354"/>
      <c r="M33" s="354"/>
      <c r="N33" s="354"/>
      <c r="O33" s="355"/>
      <c r="P33" s="356">
        <f t="shared" si="2"/>
        <v>0</v>
      </c>
      <c r="Q33" s="782">
        <f>+SUM(P33:P34)</f>
        <v>0</v>
      </c>
      <c r="R33" s="241"/>
      <c r="S33" s="242"/>
      <c r="T33" s="242"/>
      <c r="U33" s="242"/>
      <c r="V33" s="242"/>
      <c r="W33" s="242"/>
      <c r="X33" s="243"/>
    </row>
    <row r="34" spans="1:26" ht="12.95" customHeight="1">
      <c r="A34" s="775"/>
      <c r="B34" s="776"/>
      <c r="C34" s="563" t="s">
        <v>140</v>
      </c>
      <c r="D34" s="357">
        <f>+D27*D32</f>
        <v>0</v>
      </c>
      <c r="E34" s="358"/>
      <c r="F34" s="358"/>
      <c r="G34" s="359"/>
      <c r="H34" s="358"/>
      <c r="I34" s="358"/>
      <c r="J34" s="358"/>
      <c r="K34" s="358"/>
      <c r="L34" s="358"/>
      <c r="M34" s="358"/>
      <c r="N34" s="358"/>
      <c r="O34" s="360"/>
      <c r="P34" s="361">
        <f t="shared" si="2"/>
        <v>0</v>
      </c>
      <c r="Q34" s="783"/>
      <c r="R34" s="249"/>
      <c r="S34" s="250"/>
      <c r="T34" s="250"/>
      <c r="U34" s="250"/>
      <c r="V34" s="250"/>
      <c r="W34" s="250"/>
      <c r="X34" s="251"/>
    </row>
    <row r="35" spans="1:26" ht="12.95" customHeight="1">
      <c r="A35" s="773" t="s">
        <v>279</v>
      </c>
      <c r="B35" s="774"/>
      <c r="C35" s="263" t="s">
        <v>139</v>
      </c>
      <c r="D35" s="235"/>
      <c r="E35" s="236">
        <f>31*24-E28</f>
        <v>624</v>
      </c>
      <c r="F35" s="236">
        <f>31*24-F28</f>
        <v>664</v>
      </c>
      <c r="G35" s="237">
        <f>30*24-G28</f>
        <v>560</v>
      </c>
      <c r="H35" s="264"/>
      <c r="I35" s="265"/>
      <c r="J35" s="265"/>
      <c r="K35" s="265"/>
      <c r="L35" s="265"/>
      <c r="M35" s="265"/>
      <c r="N35" s="265"/>
      <c r="O35" s="266"/>
      <c r="P35" s="267">
        <f t="shared" si="2"/>
        <v>1848</v>
      </c>
      <c r="Q35" s="268"/>
      <c r="R35" s="269"/>
      <c r="S35" s="242"/>
      <c r="T35" s="242"/>
      <c r="U35" s="242"/>
      <c r="V35" s="242"/>
      <c r="W35" s="242"/>
      <c r="X35" s="243"/>
    </row>
    <row r="36" spans="1:26" ht="12.95" customHeight="1">
      <c r="A36" s="775"/>
      <c r="B36" s="776"/>
      <c r="C36" s="196" t="s">
        <v>140</v>
      </c>
      <c r="D36" s="469">
        <f>30*24-D29</f>
        <v>560</v>
      </c>
      <c r="E36" s="228"/>
      <c r="F36" s="228"/>
      <c r="G36" s="230"/>
      <c r="H36" s="422">
        <f>31*24</f>
        <v>744</v>
      </c>
      <c r="I36" s="423">
        <f>30*24</f>
        <v>720</v>
      </c>
      <c r="J36" s="423">
        <f>31*24</f>
        <v>744</v>
      </c>
      <c r="K36" s="423">
        <f>31*24</f>
        <v>744</v>
      </c>
      <c r="L36" s="423">
        <f>28*24</f>
        <v>672</v>
      </c>
      <c r="M36" s="423">
        <f>31*24</f>
        <v>744</v>
      </c>
      <c r="N36" s="423">
        <f>30*24</f>
        <v>720</v>
      </c>
      <c r="O36" s="424">
        <f>31*24</f>
        <v>744</v>
      </c>
      <c r="P36" s="470">
        <f t="shared" si="2"/>
        <v>6392</v>
      </c>
      <c r="Q36" s="471"/>
      <c r="R36" s="231"/>
      <c r="S36" s="232"/>
      <c r="T36" s="232"/>
      <c r="U36" s="232"/>
      <c r="V36" s="232"/>
      <c r="W36" s="232"/>
      <c r="X36" s="233"/>
    </row>
    <row r="37" spans="1:26" ht="12.95" customHeight="1">
      <c r="A37" s="760" t="s">
        <v>143</v>
      </c>
      <c r="B37" s="761"/>
      <c r="C37" s="196" t="s">
        <v>312</v>
      </c>
      <c r="D37" s="762" t="e">
        <f>+F10/+D10</f>
        <v>#DIV/0!</v>
      </c>
      <c r="E37" s="763"/>
      <c r="F37" s="763"/>
      <c r="G37" s="764"/>
      <c r="H37" s="270"/>
      <c r="I37" s="271"/>
      <c r="J37" s="272"/>
      <c r="K37" s="272"/>
      <c r="L37" s="271"/>
      <c r="M37" s="271"/>
      <c r="N37" s="272"/>
      <c r="O37" s="273"/>
      <c r="P37" s="229"/>
      <c r="Q37" s="230"/>
      <c r="R37" s="472" t="s">
        <v>313</v>
      </c>
      <c r="S37" s="473"/>
      <c r="T37" s="473"/>
      <c r="U37" s="473"/>
      <c r="V37" s="473"/>
      <c r="W37" s="473"/>
      <c r="X37" s="474"/>
    </row>
    <row r="38" spans="1:26" ht="12.95" customHeight="1">
      <c r="A38" s="773" t="s">
        <v>280</v>
      </c>
      <c r="B38" s="774"/>
      <c r="C38" s="234" t="s">
        <v>139</v>
      </c>
      <c r="D38" s="362"/>
      <c r="E38" s="363" t="e">
        <f>+E33*1000*$D$37+E35*$J$10</f>
        <v>#DIV/0!</v>
      </c>
      <c r="F38" s="363" t="e">
        <f>+F33*1000*$D$37+F35*$J$10</f>
        <v>#DIV/0!</v>
      </c>
      <c r="G38" s="425" t="e">
        <f>+G33*1000*$D$37+G35*$J$10</f>
        <v>#DIV/0!</v>
      </c>
      <c r="H38" s="364"/>
      <c r="I38" s="364"/>
      <c r="J38" s="364"/>
      <c r="K38" s="364"/>
      <c r="L38" s="364"/>
      <c r="M38" s="364"/>
      <c r="N38" s="364"/>
      <c r="O38" s="365"/>
      <c r="P38" s="366" t="e">
        <f t="shared" ref="P38:P45" si="3">SUM(D38:O38)</f>
        <v>#DIV/0!</v>
      </c>
      <c r="Q38" s="784" t="e">
        <f>+SUM(P38:P39)</f>
        <v>#DIV/0!</v>
      </c>
      <c r="R38" s="280"/>
      <c r="S38" s="242"/>
      <c r="T38" s="242"/>
      <c r="U38" s="242"/>
      <c r="V38" s="242"/>
      <c r="W38" s="242"/>
      <c r="X38" s="243"/>
    </row>
    <row r="39" spans="1:26" ht="12.95" customHeight="1">
      <c r="A39" s="775"/>
      <c r="B39" s="776"/>
      <c r="C39" s="563" t="s">
        <v>140</v>
      </c>
      <c r="D39" s="367" t="e">
        <f>+D34*1000*$D$37+D36*$J$10</f>
        <v>#DIV/0!</v>
      </c>
      <c r="E39" s="368"/>
      <c r="F39" s="368"/>
      <c r="G39" s="369"/>
      <c r="H39" s="429">
        <f t="shared" ref="H39:O39" si="4">H36*$J$10</f>
        <v>0</v>
      </c>
      <c r="I39" s="426">
        <f t="shared" si="4"/>
        <v>0</v>
      </c>
      <c r="J39" s="426">
        <f t="shared" si="4"/>
        <v>0</v>
      </c>
      <c r="K39" s="426">
        <f t="shared" si="4"/>
        <v>0</v>
      </c>
      <c r="L39" s="426">
        <f t="shared" si="4"/>
        <v>0</v>
      </c>
      <c r="M39" s="426">
        <f t="shared" si="4"/>
        <v>0</v>
      </c>
      <c r="N39" s="426">
        <f t="shared" si="4"/>
        <v>0</v>
      </c>
      <c r="O39" s="427">
        <f t="shared" si="4"/>
        <v>0</v>
      </c>
      <c r="P39" s="370" t="e">
        <f t="shared" si="3"/>
        <v>#DIV/0!</v>
      </c>
      <c r="Q39" s="785"/>
      <c r="R39" s="249"/>
      <c r="S39" s="250"/>
      <c r="T39" s="250"/>
      <c r="U39" s="250"/>
      <c r="V39" s="250"/>
      <c r="W39" s="250"/>
      <c r="X39" s="251"/>
    </row>
    <row r="40" spans="1:26" ht="12.95" customHeight="1">
      <c r="A40" s="773" t="s">
        <v>281</v>
      </c>
      <c r="B40" s="774"/>
      <c r="C40" s="234" t="s">
        <v>139</v>
      </c>
      <c r="D40" s="235"/>
      <c r="E40" s="261">
        <f>+E28*$F$17+E35*$J$17</f>
        <v>0</v>
      </c>
      <c r="F40" s="261">
        <f>+F28*$F$17+F35*$J$17</f>
        <v>0</v>
      </c>
      <c r="G40" s="338">
        <f>+G28*$F$17+G35*$J$17</f>
        <v>0</v>
      </c>
      <c r="H40" s="278"/>
      <c r="I40" s="278"/>
      <c r="J40" s="278"/>
      <c r="K40" s="278"/>
      <c r="L40" s="278"/>
      <c r="M40" s="278"/>
      <c r="N40" s="278"/>
      <c r="O40" s="279"/>
      <c r="P40" s="475">
        <f t="shared" si="3"/>
        <v>0</v>
      </c>
      <c r="Q40" s="786">
        <f>+SUM(P40:P41)</f>
        <v>0</v>
      </c>
      <c r="R40" s="241"/>
      <c r="S40" s="242"/>
      <c r="T40" s="242"/>
      <c r="U40" s="242"/>
      <c r="V40" s="242"/>
      <c r="W40" s="242"/>
      <c r="X40" s="243"/>
    </row>
    <row r="41" spans="1:26" ht="12.95" customHeight="1">
      <c r="A41" s="775"/>
      <c r="B41" s="776"/>
      <c r="C41" s="563" t="s">
        <v>140</v>
      </c>
      <c r="D41" s="262">
        <f>+D29*$F$17+D36*$J$17</f>
        <v>0</v>
      </c>
      <c r="E41" s="245"/>
      <c r="F41" s="245"/>
      <c r="G41" s="246"/>
      <c r="H41" s="428">
        <f t="shared" ref="H41:O41" si="5">+H36*$J$17</f>
        <v>0</v>
      </c>
      <c r="I41" s="430">
        <f t="shared" si="5"/>
        <v>0</v>
      </c>
      <c r="J41" s="430">
        <f t="shared" si="5"/>
        <v>0</v>
      </c>
      <c r="K41" s="430">
        <f t="shared" si="5"/>
        <v>0</v>
      </c>
      <c r="L41" s="430">
        <f t="shared" si="5"/>
        <v>0</v>
      </c>
      <c r="M41" s="430">
        <f t="shared" si="5"/>
        <v>0</v>
      </c>
      <c r="N41" s="430">
        <f t="shared" si="5"/>
        <v>0</v>
      </c>
      <c r="O41" s="431">
        <f t="shared" si="5"/>
        <v>0</v>
      </c>
      <c r="P41" s="476">
        <f t="shared" si="3"/>
        <v>0</v>
      </c>
      <c r="Q41" s="787"/>
      <c r="R41" s="477"/>
      <c r="S41" s="306"/>
      <c r="T41" s="306"/>
      <c r="U41" s="306"/>
      <c r="V41" s="306"/>
      <c r="W41" s="306"/>
      <c r="X41" s="478"/>
    </row>
    <row r="42" spans="1:26" ht="12.95" customHeight="1">
      <c r="A42" s="773" t="s">
        <v>282</v>
      </c>
      <c r="B42" s="774"/>
      <c r="C42" s="234" t="s">
        <v>139</v>
      </c>
      <c r="D42" s="235"/>
      <c r="E42" s="261"/>
      <c r="F42" s="261"/>
      <c r="G42" s="338"/>
      <c r="H42" s="281"/>
      <c r="I42" s="278"/>
      <c r="J42" s="278"/>
      <c r="K42" s="278"/>
      <c r="L42" s="278"/>
      <c r="M42" s="278"/>
      <c r="N42" s="278"/>
      <c r="O42" s="279"/>
      <c r="P42" s="475">
        <f t="shared" si="3"/>
        <v>0</v>
      </c>
      <c r="Q42" s="786">
        <f>+SUM(P42:P43)</f>
        <v>0</v>
      </c>
      <c r="R42" s="479" t="s">
        <v>283</v>
      </c>
      <c r="S42" s="480"/>
      <c r="T42" s="480"/>
      <c r="U42" s="480"/>
      <c r="V42" s="480"/>
      <c r="W42" s="480"/>
      <c r="X42" s="481"/>
    </row>
    <row r="43" spans="1:26" ht="12.95" customHeight="1" thickBot="1">
      <c r="A43" s="788"/>
      <c r="B43" s="789"/>
      <c r="C43" s="482" t="s">
        <v>140</v>
      </c>
      <c r="D43" s="379"/>
      <c r="E43" s="483"/>
      <c r="F43" s="483"/>
      <c r="G43" s="484"/>
      <c r="H43" s="485"/>
      <c r="I43" s="486"/>
      <c r="J43" s="486"/>
      <c r="K43" s="486"/>
      <c r="L43" s="486"/>
      <c r="M43" s="486"/>
      <c r="N43" s="486"/>
      <c r="O43" s="487"/>
      <c r="P43" s="488">
        <f t="shared" si="3"/>
        <v>0</v>
      </c>
      <c r="Q43" s="790"/>
      <c r="R43" s="550"/>
      <c r="S43" s="551"/>
      <c r="T43" s="551"/>
      <c r="U43" s="551"/>
      <c r="V43" s="551"/>
      <c r="W43" s="551"/>
      <c r="X43" s="552"/>
    </row>
    <row r="44" spans="1:26" ht="12.95" customHeight="1" thickTop="1">
      <c r="A44" s="773"/>
      <c r="B44" s="774"/>
      <c r="C44" s="563"/>
      <c r="D44" s="235"/>
      <c r="E44" s="261"/>
      <c r="F44" s="261"/>
      <c r="G44" s="338"/>
      <c r="H44" s="281"/>
      <c r="I44" s="278"/>
      <c r="J44" s="278"/>
      <c r="K44" s="278"/>
      <c r="L44" s="278"/>
      <c r="M44" s="278"/>
      <c r="N44" s="278"/>
      <c r="O44" s="279"/>
      <c r="P44" s="475">
        <f t="shared" si="3"/>
        <v>0</v>
      </c>
      <c r="Q44" s="786">
        <f>+SUM(P44:P45)</f>
        <v>0</v>
      </c>
      <c r="R44" s="412"/>
      <c r="S44" s="413"/>
      <c r="T44" s="413"/>
      <c r="U44" s="413"/>
      <c r="V44" s="413"/>
      <c r="W44" s="413"/>
      <c r="X44" s="414"/>
    </row>
    <row r="45" spans="1:26" ht="12.95" customHeight="1" thickBot="1">
      <c r="A45" s="788"/>
      <c r="B45" s="789"/>
      <c r="C45" s="556"/>
      <c r="D45" s="379"/>
      <c r="E45" s="483"/>
      <c r="F45" s="483"/>
      <c r="G45" s="484"/>
      <c r="H45" s="489"/>
      <c r="I45" s="490"/>
      <c r="J45" s="490"/>
      <c r="K45" s="490"/>
      <c r="L45" s="490"/>
      <c r="M45" s="490"/>
      <c r="N45" s="490"/>
      <c r="O45" s="491"/>
      <c r="P45" s="488">
        <f t="shared" si="3"/>
        <v>0</v>
      </c>
      <c r="Q45" s="790"/>
      <c r="R45" s="412"/>
      <c r="S45" s="413"/>
      <c r="T45" s="413"/>
      <c r="U45" s="413"/>
      <c r="V45" s="413"/>
      <c r="W45" s="413"/>
      <c r="X45" s="414"/>
    </row>
    <row r="46" spans="1:26" ht="12.95" customHeight="1" thickTop="1">
      <c r="A46" s="794" t="s">
        <v>145</v>
      </c>
      <c r="B46" s="795"/>
      <c r="C46" s="196" t="s">
        <v>314</v>
      </c>
      <c r="D46" s="762" t="e">
        <f>+L10/D10*860/10750</f>
        <v>#DIV/0!</v>
      </c>
      <c r="E46" s="763"/>
      <c r="F46" s="763"/>
      <c r="G46" s="764"/>
      <c r="H46" s="492"/>
      <c r="I46" s="492"/>
      <c r="J46" s="492"/>
      <c r="K46" s="492"/>
      <c r="L46" s="492"/>
      <c r="M46" s="492"/>
      <c r="N46" s="492"/>
      <c r="O46" s="493"/>
      <c r="P46" s="229"/>
      <c r="Q46" s="230"/>
      <c r="R46" s="274" t="s">
        <v>315</v>
      </c>
      <c r="S46" s="275"/>
      <c r="T46" s="275"/>
      <c r="U46" s="275"/>
      <c r="V46" s="276"/>
      <c r="W46" s="276"/>
      <c r="X46" s="277"/>
    </row>
    <row r="47" spans="1:26" ht="12.95" customHeight="1" thickBot="1">
      <c r="A47" s="751" t="s">
        <v>146</v>
      </c>
      <c r="B47" s="796"/>
      <c r="C47" s="797"/>
      <c r="D47" s="494" t="e">
        <f>+D34*1000*$D$46</f>
        <v>#DIV/0!</v>
      </c>
      <c r="E47" s="494" t="e">
        <f>+E33*1000*$D$46</f>
        <v>#DIV/0!</v>
      </c>
      <c r="F47" s="494" t="e">
        <f>+F33*1000*$D$46</f>
        <v>#DIV/0!</v>
      </c>
      <c r="G47" s="559" t="e">
        <f>+G33*1000*$D$46</f>
        <v>#DIV/0!</v>
      </c>
      <c r="H47" s="495"/>
      <c r="I47" s="495"/>
      <c r="J47" s="495"/>
      <c r="K47" s="495"/>
      <c r="L47" s="495"/>
      <c r="M47" s="495"/>
      <c r="N47" s="495"/>
      <c r="O47" s="496"/>
      <c r="P47" s="798" t="e">
        <f>SUM(D47:O47)</f>
        <v>#DIV/0!</v>
      </c>
      <c r="Q47" s="799"/>
      <c r="R47" s="497" t="s">
        <v>246</v>
      </c>
      <c r="S47" s="498"/>
      <c r="T47" s="498"/>
      <c r="U47" s="498"/>
      <c r="V47" s="499"/>
      <c r="W47" s="499"/>
      <c r="X47" s="500"/>
    </row>
    <row r="48" spans="1:26" ht="15" thickTop="1" thickBot="1">
      <c r="A48" s="749" t="s">
        <v>284</v>
      </c>
      <c r="B48" s="804"/>
      <c r="C48" s="805"/>
      <c r="D48" s="501"/>
      <c r="E48" s="501"/>
      <c r="F48" s="501"/>
      <c r="G48" s="502"/>
      <c r="H48" s="503"/>
      <c r="I48" s="503"/>
      <c r="J48" s="503"/>
      <c r="K48" s="503"/>
      <c r="L48" s="503"/>
      <c r="M48" s="503"/>
      <c r="N48" s="503"/>
      <c r="O48" s="504"/>
      <c r="P48" s="806">
        <f>SUM(D48:O48)</f>
        <v>0</v>
      </c>
      <c r="Q48" s="807"/>
      <c r="R48" s="505" t="s">
        <v>285</v>
      </c>
      <c r="S48" s="506"/>
      <c r="T48" s="506"/>
      <c r="U48" s="506"/>
      <c r="V48" s="507"/>
      <c r="W48" s="507"/>
      <c r="X48" s="508"/>
      <c r="Z48" s="174"/>
    </row>
    <row r="49" spans="1:24" ht="12.95" customHeight="1" thickBot="1">
      <c r="A49" s="174" t="s">
        <v>147</v>
      </c>
      <c r="D49" s="283"/>
      <c r="H49" s="174"/>
    </row>
    <row r="50" spans="1:24" ht="13.5" customHeight="1">
      <c r="A50" s="753" t="s">
        <v>148</v>
      </c>
      <c r="B50" s="754"/>
      <c r="C50" s="284"/>
      <c r="D50" s="285"/>
      <c r="E50" s="285"/>
      <c r="F50" s="286"/>
      <c r="H50" s="287"/>
      <c r="I50" s="287"/>
      <c r="J50" s="287"/>
      <c r="K50" s="287"/>
      <c r="L50" s="288"/>
      <c r="M50" s="288"/>
      <c r="N50" s="288"/>
      <c r="O50" s="289"/>
      <c r="P50" s="289"/>
      <c r="Q50" s="289"/>
      <c r="R50" s="289"/>
      <c r="S50" s="287"/>
      <c r="T50" s="287"/>
      <c r="U50" s="287"/>
      <c r="V50" s="287"/>
      <c r="W50" s="287"/>
    </row>
    <row r="51" spans="1:24" ht="14.25" customHeight="1" thickBot="1">
      <c r="A51" s="808" t="s">
        <v>149</v>
      </c>
      <c r="B51" s="809"/>
      <c r="C51" s="371"/>
      <c r="D51" s="290"/>
      <c r="E51" s="290"/>
      <c r="F51" s="291"/>
      <c r="H51" s="287"/>
      <c r="I51" s="287"/>
      <c r="J51" s="292"/>
      <c r="K51" s="292"/>
      <c r="L51" s="292"/>
      <c r="M51" s="292"/>
      <c r="N51" s="292"/>
      <c r="O51" s="292"/>
      <c r="P51" s="292"/>
      <c r="Q51" s="292"/>
      <c r="R51" s="292"/>
      <c r="S51" s="292"/>
      <c r="T51" s="293"/>
      <c r="U51" s="293"/>
      <c r="V51" s="293"/>
      <c r="W51" s="293"/>
    </row>
    <row r="52" spans="1:24" s="390" customFormat="1" ht="14.25" customHeight="1">
      <c r="A52" s="292"/>
      <c r="B52" s="292"/>
      <c r="C52" s="287"/>
      <c r="D52" s="292"/>
      <c r="E52" s="292"/>
      <c r="F52" s="292"/>
      <c r="H52" s="287"/>
      <c r="I52" s="287"/>
      <c r="J52" s="292"/>
      <c r="K52" s="292"/>
      <c r="L52" s="292"/>
      <c r="M52" s="292"/>
      <c r="N52" s="292"/>
      <c r="O52" s="292"/>
      <c r="P52" s="292"/>
      <c r="Q52" s="292"/>
      <c r="R52" s="292"/>
      <c r="S52" s="292"/>
      <c r="T52" s="293"/>
      <c r="U52" s="293"/>
      <c r="V52" s="293"/>
      <c r="W52" s="293"/>
    </row>
    <row r="53" spans="1:24" ht="12.95" customHeight="1" thickBot="1">
      <c r="A53" s="174" t="s">
        <v>150</v>
      </c>
      <c r="C53" s="294"/>
      <c r="D53" s="294" t="s">
        <v>247</v>
      </c>
      <c r="I53" s="295"/>
      <c r="V53" s="295"/>
    </row>
    <row r="54" spans="1:24" ht="12.95" customHeight="1" thickBot="1">
      <c r="A54" s="296" t="s">
        <v>151</v>
      </c>
      <c r="B54" s="297" t="s">
        <v>152</v>
      </c>
      <c r="C54" s="297"/>
      <c r="D54" s="298"/>
      <c r="E54" s="297" t="s">
        <v>153</v>
      </c>
      <c r="F54" s="297"/>
      <c r="G54" s="297"/>
      <c r="H54" s="297"/>
      <c r="I54" s="297"/>
      <c r="J54" s="297"/>
      <c r="K54" s="297"/>
      <c r="L54" s="297"/>
      <c r="M54" s="297"/>
      <c r="N54" s="297"/>
      <c r="O54" s="297"/>
      <c r="P54" s="297"/>
      <c r="Q54" s="297"/>
      <c r="R54" s="298"/>
      <c r="S54" s="791" t="s">
        <v>154</v>
      </c>
      <c r="T54" s="810"/>
      <c r="U54" s="791" t="s">
        <v>115</v>
      </c>
      <c r="V54" s="792"/>
      <c r="W54" s="792"/>
      <c r="X54" s="793"/>
    </row>
    <row r="55" spans="1:24" ht="12.95" customHeight="1" thickTop="1">
      <c r="A55" s="815" t="s">
        <v>155</v>
      </c>
      <c r="B55" s="299" t="s">
        <v>156</v>
      </c>
      <c r="C55" s="221"/>
      <c r="D55" s="222"/>
      <c r="E55" s="509"/>
      <c r="F55" s="221" t="s">
        <v>202</v>
      </c>
      <c r="G55" s="372" t="e">
        <f>+B23</f>
        <v>#DIV/0!</v>
      </c>
      <c r="H55" s="300" t="s">
        <v>316</v>
      </c>
      <c r="I55" s="300">
        <v>12</v>
      </c>
      <c r="J55" s="300" t="s">
        <v>203</v>
      </c>
      <c r="K55" s="300" t="s">
        <v>317</v>
      </c>
      <c r="L55" s="221">
        <v>0.85</v>
      </c>
      <c r="M55" s="221"/>
      <c r="N55" s="221"/>
      <c r="O55" s="221"/>
      <c r="P55" s="221"/>
      <c r="Q55" s="221"/>
      <c r="R55" s="222"/>
      <c r="S55" s="818" t="e">
        <f>+E55*G55*I55*0.85</f>
        <v>#DIV/0!</v>
      </c>
      <c r="T55" s="819"/>
      <c r="U55" s="830" t="s">
        <v>249</v>
      </c>
      <c r="V55" s="831"/>
      <c r="W55" s="831"/>
      <c r="X55" s="832"/>
    </row>
    <row r="56" spans="1:24" ht="12.95" customHeight="1">
      <c r="A56" s="816"/>
      <c r="B56" s="836" t="s">
        <v>157</v>
      </c>
      <c r="C56" s="837" t="s">
        <v>117</v>
      </c>
      <c r="D56" s="301" t="s">
        <v>139</v>
      </c>
      <c r="E56" s="510" t="s">
        <v>318</v>
      </c>
      <c r="F56" s="511"/>
      <c r="G56" s="250" t="s">
        <v>319</v>
      </c>
      <c r="H56" s="512"/>
      <c r="I56" s="250" t="s">
        <v>319</v>
      </c>
      <c r="J56" s="512"/>
      <c r="K56" s="250" t="s">
        <v>204</v>
      </c>
      <c r="L56" s="373" t="e">
        <f>INT(+X7)</f>
        <v>#DIV/0!</v>
      </c>
      <c r="M56" s="250" t="s">
        <v>320</v>
      </c>
      <c r="N56" s="250"/>
      <c r="O56" s="250"/>
      <c r="P56" s="250"/>
      <c r="Q56" s="250"/>
      <c r="R56" s="302"/>
      <c r="S56" s="800" t="e">
        <f>+(F56+H56+J56)*L56</f>
        <v>#DIV/0!</v>
      </c>
      <c r="T56" s="801"/>
      <c r="U56" s="833"/>
      <c r="V56" s="834"/>
      <c r="W56" s="834"/>
      <c r="X56" s="835"/>
    </row>
    <row r="57" spans="1:24" ht="12.95" customHeight="1">
      <c r="A57" s="816"/>
      <c r="B57" s="836"/>
      <c r="C57" s="837"/>
      <c r="D57" s="838" t="s">
        <v>158</v>
      </c>
      <c r="E57" s="510" t="s">
        <v>318</v>
      </c>
      <c r="F57" s="511"/>
      <c r="G57" s="250" t="s">
        <v>319</v>
      </c>
      <c r="H57" s="512"/>
      <c r="I57" s="250" t="s">
        <v>319</v>
      </c>
      <c r="J57" s="512"/>
      <c r="K57" s="250" t="s">
        <v>204</v>
      </c>
      <c r="L57" s="373" t="e">
        <f>INT(+X8)</f>
        <v>#DIV/0!</v>
      </c>
      <c r="M57" s="250" t="s">
        <v>320</v>
      </c>
      <c r="N57" s="250"/>
      <c r="O57" s="250"/>
      <c r="P57" s="250"/>
      <c r="Q57" s="250"/>
      <c r="R57" s="302"/>
      <c r="S57" s="800" t="e">
        <f>+(F57+H57+J57)*L57</f>
        <v>#DIV/0!</v>
      </c>
      <c r="T57" s="801"/>
      <c r="U57" s="833"/>
      <c r="V57" s="834"/>
      <c r="W57" s="834"/>
      <c r="X57" s="835"/>
    </row>
    <row r="58" spans="1:24" ht="12.95" customHeight="1">
      <c r="A58" s="816"/>
      <c r="B58" s="836"/>
      <c r="C58" s="561" t="s">
        <v>205</v>
      </c>
      <c r="D58" s="839"/>
      <c r="E58" s="510" t="s">
        <v>318</v>
      </c>
      <c r="F58" s="511"/>
      <c r="G58" s="250" t="s">
        <v>319</v>
      </c>
      <c r="H58" s="512"/>
      <c r="I58" s="250" t="s">
        <v>319</v>
      </c>
      <c r="J58" s="512"/>
      <c r="K58" s="250" t="s">
        <v>204</v>
      </c>
      <c r="L58" s="373">
        <f>INT(+X9)</f>
        <v>0</v>
      </c>
      <c r="M58" s="250" t="s">
        <v>320</v>
      </c>
      <c r="N58" s="374"/>
      <c r="O58" s="250"/>
      <c r="P58" s="250"/>
      <c r="Q58" s="250"/>
      <c r="R58" s="302"/>
      <c r="S58" s="800">
        <f>+(F58+H58+J58)*L58</f>
        <v>0</v>
      </c>
      <c r="T58" s="801"/>
      <c r="U58" s="413"/>
      <c r="V58" s="413"/>
      <c r="W58" s="413"/>
      <c r="X58" s="414"/>
    </row>
    <row r="59" spans="1:24" ht="12.95" customHeight="1">
      <c r="A59" s="816"/>
      <c r="B59" s="375"/>
      <c r="C59" s="413"/>
      <c r="D59" s="432"/>
      <c r="E59" s="513"/>
      <c r="F59" s="376" t="s">
        <v>206</v>
      </c>
      <c r="H59" s="170" t="s">
        <v>207</v>
      </c>
      <c r="J59" s="413" t="s">
        <v>208</v>
      </c>
      <c r="L59" s="413"/>
      <c r="M59" s="413"/>
      <c r="N59" s="413"/>
      <c r="O59" s="413"/>
      <c r="P59" s="413"/>
      <c r="Q59" s="413"/>
      <c r="R59" s="432"/>
      <c r="S59" s="802"/>
      <c r="T59" s="803"/>
      <c r="U59" s="413"/>
      <c r="V59" s="413"/>
      <c r="W59" s="413"/>
      <c r="X59" s="414"/>
    </row>
    <row r="60" spans="1:24" ht="12.95" customHeight="1">
      <c r="A60" s="816"/>
      <c r="B60" s="304"/>
      <c r="C60" s="305"/>
      <c r="D60" s="562"/>
      <c r="E60" s="514"/>
      <c r="F60" s="306"/>
      <c r="G60" s="306"/>
      <c r="H60" s="306"/>
      <c r="I60" s="306"/>
      <c r="J60" s="306"/>
      <c r="K60" s="306"/>
      <c r="L60" s="306"/>
      <c r="M60" s="306"/>
      <c r="N60" s="306"/>
      <c r="O60" s="306"/>
      <c r="P60" s="306"/>
      <c r="Q60" s="306"/>
      <c r="R60" s="562"/>
      <c r="S60" s="811"/>
      <c r="T60" s="812"/>
      <c r="U60" s="413"/>
      <c r="V60" s="413"/>
      <c r="W60" s="413"/>
      <c r="X60" s="414"/>
    </row>
    <row r="61" spans="1:24" ht="12.95" customHeight="1" thickBot="1">
      <c r="A61" s="817"/>
      <c r="B61" s="307" t="s">
        <v>159</v>
      </c>
      <c r="C61" s="308"/>
      <c r="D61" s="309"/>
      <c r="E61" s="515"/>
      <c r="F61" s="557"/>
      <c r="G61" s="557"/>
      <c r="H61" s="557"/>
      <c r="I61" s="557"/>
      <c r="J61" s="557"/>
      <c r="K61" s="557"/>
      <c r="L61" s="557"/>
      <c r="M61" s="557"/>
      <c r="N61" s="557"/>
      <c r="O61" s="557"/>
      <c r="P61" s="557"/>
      <c r="Q61" s="557"/>
      <c r="R61" s="558"/>
      <c r="S61" s="813" t="e">
        <f>SUM(S55:S60)</f>
        <v>#DIV/0!</v>
      </c>
      <c r="T61" s="814"/>
      <c r="U61" s="310"/>
      <c r="V61" s="310"/>
      <c r="W61" s="310"/>
      <c r="X61" s="414"/>
    </row>
    <row r="62" spans="1:24" ht="12.95" customHeight="1" thickTop="1">
      <c r="A62" s="815" t="s">
        <v>160</v>
      </c>
      <c r="B62" s="299" t="s">
        <v>156</v>
      </c>
      <c r="C62" s="221"/>
      <c r="D62" s="222"/>
      <c r="E62" s="516"/>
      <c r="F62" s="303" t="s">
        <v>209</v>
      </c>
      <c r="G62" s="517"/>
      <c r="H62" s="311" t="s">
        <v>210</v>
      </c>
      <c r="I62" s="518"/>
      <c r="J62" s="303" t="s">
        <v>209</v>
      </c>
      <c r="K62" s="517"/>
      <c r="L62" s="311" t="s">
        <v>210</v>
      </c>
      <c r="M62" s="518"/>
      <c r="N62" s="303" t="s">
        <v>209</v>
      </c>
      <c r="O62" s="517"/>
      <c r="P62" s="311" t="s">
        <v>286</v>
      </c>
      <c r="Q62" s="303"/>
      <c r="R62" s="563"/>
      <c r="S62" s="818">
        <f>+E62*G62+I62*K62+M62*O62</f>
        <v>0</v>
      </c>
      <c r="T62" s="819"/>
      <c r="U62" s="820" t="s">
        <v>250</v>
      </c>
      <c r="V62" s="821"/>
      <c r="W62" s="821"/>
      <c r="X62" s="822"/>
    </row>
    <row r="63" spans="1:24" ht="12.95" customHeight="1">
      <c r="A63" s="816"/>
      <c r="B63" s="519" t="s">
        <v>287</v>
      </c>
      <c r="C63" s="413"/>
      <c r="D63" s="563"/>
      <c r="E63" s="520" t="s">
        <v>321</v>
      </c>
      <c r="F63" s="521"/>
      <c r="G63" s="303" t="s">
        <v>288</v>
      </c>
      <c r="H63" s="522">
        <f>+L22*3.6/45</f>
        <v>0</v>
      </c>
      <c r="I63" s="303" t="s">
        <v>322</v>
      </c>
      <c r="J63" s="523"/>
      <c r="K63" s="524" t="s">
        <v>286</v>
      </c>
      <c r="L63" s="525"/>
      <c r="M63" s="311"/>
      <c r="N63" s="303"/>
      <c r="O63" s="303"/>
      <c r="P63" s="303"/>
      <c r="Q63" s="303"/>
      <c r="R63" s="563"/>
      <c r="S63" s="826">
        <f>(+F63*H63)*J63</f>
        <v>0</v>
      </c>
      <c r="T63" s="827"/>
      <c r="U63" s="823"/>
      <c r="V63" s="824"/>
      <c r="W63" s="824"/>
      <c r="X63" s="825"/>
    </row>
    <row r="64" spans="1:24" ht="12.95" customHeight="1">
      <c r="A64" s="816"/>
      <c r="B64" s="828" t="s">
        <v>157</v>
      </c>
      <c r="C64" s="829"/>
      <c r="D64" s="312"/>
      <c r="E64" s="526"/>
      <c r="F64" s="250" t="s">
        <v>288</v>
      </c>
      <c r="G64" s="377" t="e">
        <f>+X20</f>
        <v>#DIV/0!</v>
      </c>
      <c r="H64" s="250" t="s">
        <v>323</v>
      </c>
      <c r="I64" s="250"/>
      <c r="J64" s="250"/>
      <c r="K64" s="377"/>
      <c r="L64" s="250"/>
      <c r="M64" s="250"/>
      <c r="N64" s="250"/>
      <c r="O64" s="250"/>
      <c r="P64" s="250"/>
      <c r="Q64" s="250"/>
      <c r="R64" s="302"/>
      <c r="S64" s="800" t="e">
        <f>+E64*G64</f>
        <v>#DIV/0!</v>
      </c>
      <c r="T64" s="801"/>
      <c r="U64" s="564"/>
      <c r="V64" s="565"/>
      <c r="W64" s="565"/>
      <c r="X64" s="566"/>
    </row>
    <row r="65" spans="1:24" ht="12.95" customHeight="1" thickBot="1">
      <c r="A65" s="817"/>
      <c r="B65" s="307" t="s">
        <v>159</v>
      </c>
      <c r="C65" s="308"/>
      <c r="D65" s="309"/>
      <c r="E65" s="557"/>
      <c r="F65" s="557"/>
      <c r="G65" s="557"/>
      <c r="H65" s="557"/>
      <c r="I65" s="557"/>
      <c r="J65" s="557"/>
      <c r="K65" s="557"/>
      <c r="L65" s="557"/>
      <c r="M65" s="557"/>
      <c r="N65" s="557"/>
      <c r="O65" s="557"/>
      <c r="P65" s="557"/>
      <c r="Q65" s="557"/>
      <c r="R65" s="558"/>
      <c r="S65" s="813" t="e">
        <f>SUM(S62:S64)</f>
        <v>#DIV/0!</v>
      </c>
      <c r="T65" s="814"/>
      <c r="U65" s="310"/>
      <c r="V65" s="310"/>
      <c r="W65" s="310"/>
      <c r="X65" s="414"/>
    </row>
    <row r="66" spans="1:24" ht="12.95" customHeight="1" thickTop="1">
      <c r="A66" s="815" t="s">
        <v>289</v>
      </c>
      <c r="B66" s="299" t="s">
        <v>156</v>
      </c>
      <c r="C66" s="221"/>
      <c r="D66" s="222"/>
      <c r="E66" s="509"/>
      <c r="F66" s="221" t="s">
        <v>209</v>
      </c>
      <c r="G66" s="300">
        <v>12</v>
      </c>
      <c r="H66" s="300" t="s">
        <v>203</v>
      </c>
      <c r="I66" s="300"/>
      <c r="J66" s="221"/>
      <c r="K66" s="300"/>
      <c r="L66" s="300"/>
      <c r="M66" s="300"/>
      <c r="N66" s="221"/>
      <c r="O66" s="221"/>
      <c r="P66" s="221"/>
      <c r="Q66" s="221"/>
      <c r="R66" s="563"/>
      <c r="S66" s="818">
        <f>+E66*G66</f>
        <v>0</v>
      </c>
      <c r="T66" s="819"/>
      <c r="U66" s="843" t="s">
        <v>250</v>
      </c>
      <c r="V66" s="844"/>
      <c r="W66" s="844"/>
      <c r="X66" s="845"/>
    </row>
    <row r="67" spans="1:24" ht="14.25" customHeight="1">
      <c r="A67" s="816"/>
      <c r="B67" s="828" t="s">
        <v>157</v>
      </c>
      <c r="C67" s="829"/>
      <c r="D67" s="312"/>
      <c r="E67" s="526"/>
      <c r="F67" s="250" t="s">
        <v>288</v>
      </c>
      <c r="G67" s="377">
        <f>+V24</f>
        <v>0</v>
      </c>
      <c r="H67" s="250" t="s">
        <v>323</v>
      </c>
      <c r="I67" s="250"/>
      <c r="J67" s="250"/>
      <c r="K67" s="377"/>
      <c r="L67" s="250"/>
      <c r="M67" s="250"/>
      <c r="N67" s="250"/>
      <c r="O67" s="250"/>
      <c r="P67" s="250"/>
      <c r="Q67" s="250"/>
      <c r="R67" s="302"/>
      <c r="S67" s="800">
        <f>+E67*G67</f>
        <v>0</v>
      </c>
      <c r="T67" s="801"/>
      <c r="U67" s="846"/>
      <c r="V67" s="847"/>
      <c r="W67" s="847"/>
      <c r="X67" s="848"/>
    </row>
    <row r="68" spans="1:24" ht="12.95" customHeight="1" thickBot="1">
      <c r="A68" s="842"/>
      <c r="B68" s="527" t="s">
        <v>159</v>
      </c>
      <c r="C68" s="528"/>
      <c r="D68" s="529"/>
      <c r="E68" s="530"/>
      <c r="F68" s="530"/>
      <c r="G68" s="530"/>
      <c r="H68" s="530"/>
      <c r="I68" s="530"/>
      <c r="J68" s="530"/>
      <c r="K68" s="530"/>
      <c r="L68" s="530"/>
      <c r="M68" s="530"/>
      <c r="N68" s="530"/>
      <c r="O68" s="530"/>
      <c r="P68" s="530"/>
      <c r="Q68" s="530"/>
      <c r="R68" s="558"/>
      <c r="S68" s="813">
        <f>SUM(S66:S67)</f>
        <v>0</v>
      </c>
      <c r="T68" s="814"/>
      <c r="U68" s="310"/>
      <c r="V68" s="310"/>
      <c r="W68" s="310"/>
      <c r="X68" s="414"/>
    </row>
    <row r="69" spans="1:24" ht="12.95" customHeight="1" thickBot="1">
      <c r="B69" s="175" t="s">
        <v>248</v>
      </c>
      <c r="R69" s="313" t="s">
        <v>30</v>
      </c>
      <c r="S69" s="840" t="e">
        <f>+S61+S65+S68</f>
        <v>#DIV/0!</v>
      </c>
      <c r="T69" s="841"/>
      <c r="U69" s="314"/>
      <c r="V69" s="314"/>
      <c r="W69" s="314"/>
      <c r="X69" s="282"/>
    </row>
    <row r="70" spans="1:24" ht="12.95" customHeight="1">
      <c r="B70" s="175" t="s">
        <v>290</v>
      </c>
      <c r="L70" s="174"/>
      <c r="S70" s="175" t="s">
        <v>332</v>
      </c>
    </row>
    <row r="71" spans="1:24" ht="12.95" customHeight="1">
      <c r="B71" s="175" t="s">
        <v>331</v>
      </c>
      <c r="R71" s="413"/>
      <c r="S71" s="580"/>
      <c r="T71" s="580"/>
      <c r="U71" s="310"/>
      <c r="V71" s="310"/>
      <c r="W71" s="310"/>
      <c r="X71" s="413"/>
    </row>
    <row r="72" spans="1:24" ht="12.95" customHeight="1">
      <c r="B72" s="175"/>
      <c r="S72" s="315"/>
    </row>
  </sheetData>
  <mergeCells count="88">
    <mergeCell ref="S69:T69"/>
    <mergeCell ref="A66:A68"/>
    <mergeCell ref="S66:T66"/>
    <mergeCell ref="U66:X67"/>
    <mergeCell ref="B67:C67"/>
    <mergeCell ref="S67:T67"/>
    <mergeCell ref="S68:T68"/>
    <mergeCell ref="S60:T60"/>
    <mergeCell ref="S61:T61"/>
    <mergeCell ref="A62:A65"/>
    <mergeCell ref="S62:T62"/>
    <mergeCell ref="U62:X63"/>
    <mergeCell ref="S63:T63"/>
    <mergeCell ref="B64:C64"/>
    <mergeCell ref="S64:T64"/>
    <mergeCell ref="S65:T65"/>
    <mergeCell ref="A55:A61"/>
    <mergeCell ref="S55:T55"/>
    <mergeCell ref="U55:X57"/>
    <mergeCell ref="B56:B58"/>
    <mergeCell ref="C56:C57"/>
    <mergeCell ref="S56:T56"/>
    <mergeCell ref="D57:D58"/>
    <mergeCell ref="S57:T57"/>
    <mergeCell ref="S58:T58"/>
    <mergeCell ref="S59:T59"/>
    <mergeCell ref="A48:C48"/>
    <mergeCell ref="P48:Q48"/>
    <mergeCell ref="A50:B50"/>
    <mergeCell ref="A51:B51"/>
    <mergeCell ref="S54:T54"/>
    <mergeCell ref="U54:X54"/>
    <mergeCell ref="A44:B45"/>
    <mergeCell ref="Q44:Q45"/>
    <mergeCell ref="A46:B46"/>
    <mergeCell ref="D46:G46"/>
    <mergeCell ref="A47:C47"/>
    <mergeCell ref="P47:Q47"/>
    <mergeCell ref="A38:B39"/>
    <mergeCell ref="Q38:Q39"/>
    <mergeCell ref="A40:B41"/>
    <mergeCell ref="Q40:Q41"/>
    <mergeCell ref="A42:B43"/>
    <mergeCell ref="Q42:Q43"/>
    <mergeCell ref="B18:D18"/>
    <mergeCell ref="E18:F18"/>
    <mergeCell ref="V18:W18"/>
    <mergeCell ref="A37:B37"/>
    <mergeCell ref="D37:G37"/>
    <mergeCell ref="A27:B27"/>
    <mergeCell ref="D27:G27"/>
    <mergeCell ref="R27:X27"/>
    <mergeCell ref="A28:B29"/>
    <mergeCell ref="Q28:Q29"/>
    <mergeCell ref="A30:C30"/>
    <mergeCell ref="A31:B32"/>
    <mergeCell ref="Q31:Q32"/>
    <mergeCell ref="A33:B34"/>
    <mergeCell ref="Q33:Q34"/>
    <mergeCell ref="A35:B36"/>
    <mergeCell ref="V20:W20"/>
    <mergeCell ref="V22:W22"/>
    <mergeCell ref="A25:C26"/>
    <mergeCell ref="D25:G25"/>
    <mergeCell ref="H25:O25"/>
    <mergeCell ref="P25:Q26"/>
    <mergeCell ref="R25:X26"/>
    <mergeCell ref="V6:X6"/>
    <mergeCell ref="M7:R7"/>
    <mergeCell ref="V7:V8"/>
    <mergeCell ref="V10:W10"/>
    <mergeCell ref="V17:W17"/>
    <mergeCell ref="V14:W14"/>
    <mergeCell ref="V15:X15"/>
    <mergeCell ref="V16:W16"/>
    <mergeCell ref="M6:R6"/>
    <mergeCell ref="B3:D3"/>
    <mergeCell ref="E3:J3"/>
    <mergeCell ref="K3:L3"/>
    <mergeCell ref="M3:R4"/>
    <mergeCell ref="B5:D5"/>
    <mergeCell ref="E5:F5"/>
    <mergeCell ref="G5:H5"/>
    <mergeCell ref="B11:D11"/>
    <mergeCell ref="E11:F11"/>
    <mergeCell ref="G11:H11"/>
    <mergeCell ref="V11:X11"/>
    <mergeCell ref="V12:V13"/>
  </mergeCells>
  <phoneticPr fontId="1"/>
  <pageMargins left="0.78740157480314965" right="0.16" top="0.51181102362204722" bottom="0.51181102362204722" header="0.51181102362204722" footer="0.51181102362204722"/>
  <pageSetup paperSize="8" scale="87" fitToWidth="0" orientation="landscape" r:id="rId1"/>
  <headerFooter alignWithMargins="0"/>
</worksheet>
</file>

<file path=xl/worksheets/sheet7.xml><?xml version="1.0" encoding="utf-8"?>
<worksheet xmlns="http://schemas.openxmlformats.org/spreadsheetml/2006/main" xmlns:r="http://schemas.openxmlformats.org/officeDocument/2006/relationships">
  <dimension ref="A1:L61"/>
  <sheetViews>
    <sheetView showGridLines="0" showZeros="0" view="pageBreakPreview" zoomScale="70" zoomScaleNormal="100" zoomScaleSheetLayoutView="70" workbookViewId="0">
      <selection activeCell="L34" sqref="A34:L37"/>
    </sheetView>
  </sheetViews>
  <sheetFormatPr defaultColWidth="7.625" defaultRowHeight="12.95" customHeight="1"/>
  <cols>
    <col min="1" max="11" width="9.375" style="531" customWidth="1"/>
    <col min="12" max="12" width="60.5" style="531" customWidth="1"/>
    <col min="13" max="250" width="7.625" style="531"/>
    <col min="251" max="251" width="9.375" style="531" customWidth="1"/>
    <col min="252" max="266" width="7.625" style="531" customWidth="1"/>
    <col min="267" max="267" width="43.125" style="531" customWidth="1"/>
    <col min="268" max="506" width="7.625" style="531"/>
    <col min="507" max="507" width="9.375" style="531" customWidth="1"/>
    <col min="508" max="522" width="7.625" style="531" customWidth="1"/>
    <col min="523" max="523" width="43.125" style="531" customWidth="1"/>
    <col min="524" max="762" width="7.625" style="531"/>
    <col min="763" max="763" width="9.375" style="531" customWidth="1"/>
    <col min="764" max="778" width="7.625" style="531" customWidth="1"/>
    <col min="779" max="779" width="43.125" style="531" customWidth="1"/>
    <col min="780" max="1018" width="7.625" style="531"/>
    <col min="1019" max="1019" width="9.375" style="531" customWidth="1"/>
    <col min="1020" max="1034" width="7.625" style="531" customWidth="1"/>
    <col min="1035" max="1035" width="43.125" style="531" customWidth="1"/>
    <col min="1036" max="1274" width="7.625" style="531"/>
    <col min="1275" max="1275" width="9.375" style="531" customWidth="1"/>
    <col min="1276" max="1290" width="7.625" style="531" customWidth="1"/>
    <col min="1291" max="1291" width="43.125" style="531" customWidth="1"/>
    <col min="1292" max="1530" width="7.625" style="531"/>
    <col min="1531" max="1531" width="9.375" style="531" customWidth="1"/>
    <col min="1532" max="1546" width="7.625" style="531" customWidth="1"/>
    <col min="1547" max="1547" width="43.125" style="531" customWidth="1"/>
    <col min="1548" max="1786" width="7.625" style="531"/>
    <col min="1787" max="1787" width="9.375" style="531" customWidth="1"/>
    <col min="1788" max="1802" width="7.625" style="531" customWidth="1"/>
    <col min="1803" max="1803" width="43.125" style="531" customWidth="1"/>
    <col min="1804" max="2042" width="7.625" style="531"/>
    <col min="2043" max="2043" width="9.375" style="531" customWidth="1"/>
    <col min="2044" max="2058" width="7.625" style="531" customWidth="1"/>
    <col min="2059" max="2059" width="43.125" style="531" customWidth="1"/>
    <col min="2060" max="2298" width="7.625" style="531"/>
    <col min="2299" max="2299" width="9.375" style="531" customWidth="1"/>
    <col min="2300" max="2314" width="7.625" style="531" customWidth="1"/>
    <col min="2315" max="2315" width="43.125" style="531" customWidth="1"/>
    <col min="2316" max="2554" width="7.625" style="531"/>
    <col min="2555" max="2555" width="9.375" style="531" customWidth="1"/>
    <col min="2556" max="2570" width="7.625" style="531" customWidth="1"/>
    <col min="2571" max="2571" width="43.125" style="531" customWidth="1"/>
    <col min="2572" max="2810" width="7.625" style="531"/>
    <col min="2811" max="2811" width="9.375" style="531" customWidth="1"/>
    <col min="2812" max="2826" width="7.625" style="531" customWidth="1"/>
    <col min="2827" max="2827" width="43.125" style="531" customWidth="1"/>
    <col min="2828" max="3066" width="7.625" style="531"/>
    <col min="3067" max="3067" width="9.375" style="531" customWidth="1"/>
    <col min="3068" max="3082" width="7.625" style="531" customWidth="1"/>
    <col min="3083" max="3083" width="43.125" style="531" customWidth="1"/>
    <col min="3084" max="3322" width="7.625" style="531"/>
    <col min="3323" max="3323" width="9.375" style="531" customWidth="1"/>
    <col min="3324" max="3338" width="7.625" style="531" customWidth="1"/>
    <col min="3339" max="3339" width="43.125" style="531" customWidth="1"/>
    <col min="3340" max="3578" width="7.625" style="531"/>
    <col min="3579" max="3579" width="9.375" style="531" customWidth="1"/>
    <col min="3580" max="3594" width="7.625" style="531" customWidth="1"/>
    <col min="3595" max="3595" width="43.125" style="531" customWidth="1"/>
    <col min="3596" max="3834" width="7.625" style="531"/>
    <col min="3835" max="3835" width="9.375" style="531" customWidth="1"/>
    <col min="3836" max="3850" width="7.625" style="531" customWidth="1"/>
    <col min="3851" max="3851" width="43.125" style="531" customWidth="1"/>
    <col min="3852" max="4090" width="7.625" style="531"/>
    <col min="4091" max="4091" width="9.375" style="531" customWidth="1"/>
    <col min="4092" max="4106" width="7.625" style="531" customWidth="1"/>
    <col min="4107" max="4107" width="43.125" style="531" customWidth="1"/>
    <col min="4108" max="4346" width="7.625" style="531"/>
    <col min="4347" max="4347" width="9.375" style="531" customWidth="1"/>
    <col min="4348" max="4362" width="7.625" style="531" customWidth="1"/>
    <col min="4363" max="4363" width="43.125" style="531" customWidth="1"/>
    <col min="4364" max="4602" width="7.625" style="531"/>
    <col min="4603" max="4603" width="9.375" style="531" customWidth="1"/>
    <col min="4604" max="4618" width="7.625" style="531" customWidth="1"/>
    <col min="4619" max="4619" width="43.125" style="531" customWidth="1"/>
    <col min="4620" max="4858" width="7.625" style="531"/>
    <col min="4859" max="4859" width="9.375" style="531" customWidth="1"/>
    <col min="4860" max="4874" width="7.625" style="531" customWidth="1"/>
    <col min="4875" max="4875" width="43.125" style="531" customWidth="1"/>
    <col min="4876" max="5114" width="7.625" style="531"/>
    <col min="5115" max="5115" width="9.375" style="531" customWidth="1"/>
    <col min="5116" max="5130" width="7.625" style="531" customWidth="1"/>
    <col min="5131" max="5131" width="43.125" style="531" customWidth="1"/>
    <col min="5132" max="5370" width="7.625" style="531"/>
    <col min="5371" max="5371" width="9.375" style="531" customWidth="1"/>
    <col min="5372" max="5386" width="7.625" style="531" customWidth="1"/>
    <col min="5387" max="5387" width="43.125" style="531" customWidth="1"/>
    <col min="5388" max="5626" width="7.625" style="531"/>
    <col min="5627" max="5627" width="9.375" style="531" customWidth="1"/>
    <col min="5628" max="5642" width="7.625" style="531" customWidth="1"/>
    <col min="5643" max="5643" width="43.125" style="531" customWidth="1"/>
    <col min="5644" max="5882" width="7.625" style="531"/>
    <col min="5883" max="5883" width="9.375" style="531" customWidth="1"/>
    <col min="5884" max="5898" width="7.625" style="531" customWidth="1"/>
    <col min="5899" max="5899" width="43.125" style="531" customWidth="1"/>
    <col min="5900" max="6138" width="7.625" style="531"/>
    <col min="6139" max="6139" width="9.375" style="531" customWidth="1"/>
    <col min="6140" max="6154" width="7.625" style="531" customWidth="1"/>
    <col min="6155" max="6155" width="43.125" style="531" customWidth="1"/>
    <col min="6156" max="6394" width="7.625" style="531"/>
    <col min="6395" max="6395" width="9.375" style="531" customWidth="1"/>
    <col min="6396" max="6410" width="7.625" style="531" customWidth="1"/>
    <col min="6411" max="6411" width="43.125" style="531" customWidth="1"/>
    <col min="6412" max="6650" width="7.625" style="531"/>
    <col min="6651" max="6651" width="9.375" style="531" customWidth="1"/>
    <col min="6652" max="6666" width="7.625" style="531" customWidth="1"/>
    <col min="6667" max="6667" width="43.125" style="531" customWidth="1"/>
    <col min="6668" max="6906" width="7.625" style="531"/>
    <col min="6907" max="6907" width="9.375" style="531" customWidth="1"/>
    <col min="6908" max="6922" width="7.625" style="531" customWidth="1"/>
    <col min="6923" max="6923" width="43.125" style="531" customWidth="1"/>
    <col min="6924" max="7162" width="7.625" style="531"/>
    <col min="7163" max="7163" width="9.375" style="531" customWidth="1"/>
    <col min="7164" max="7178" width="7.625" style="531" customWidth="1"/>
    <col min="7179" max="7179" width="43.125" style="531" customWidth="1"/>
    <col min="7180" max="7418" width="7.625" style="531"/>
    <col min="7419" max="7419" width="9.375" style="531" customWidth="1"/>
    <col min="7420" max="7434" width="7.625" style="531" customWidth="1"/>
    <col min="7435" max="7435" width="43.125" style="531" customWidth="1"/>
    <col min="7436" max="7674" width="7.625" style="531"/>
    <col min="7675" max="7675" width="9.375" style="531" customWidth="1"/>
    <col min="7676" max="7690" width="7.625" style="531" customWidth="1"/>
    <col min="7691" max="7691" width="43.125" style="531" customWidth="1"/>
    <col min="7692" max="7930" width="7.625" style="531"/>
    <col min="7931" max="7931" width="9.375" style="531" customWidth="1"/>
    <col min="7932" max="7946" width="7.625" style="531" customWidth="1"/>
    <col min="7947" max="7947" width="43.125" style="531" customWidth="1"/>
    <col min="7948" max="8186" width="7.625" style="531"/>
    <col min="8187" max="8187" width="9.375" style="531" customWidth="1"/>
    <col min="8188" max="8202" width="7.625" style="531" customWidth="1"/>
    <col min="8203" max="8203" width="43.125" style="531" customWidth="1"/>
    <col min="8204" max="8442" width="7.625" style="531"/>
    <col min="8443" max="8443" width="9.375" style="531" customWidth="1"/>
    <col min="8444" max="8458" width="7.625" style="531" customWidth="1"/>
    <col min="8459" max="8459" width="43.125" style="531" customWidth="1"/>
    <col min="8460" max="8698" width="7.625" style="531"/>
    <col min="8699" max="8699" width="9.375" style="531" customWidth="1"/>
    <col min="8700" max="8714" width="7.625" style="531" customWidth="1"/>
    <col min="8715" max="8715" width="43.125" style="531" customWidth="1"/>
    <col min="8716" max="8954" width="7.625" style="531"/>
    <col min="8955" max="8955" width="9.375" style="531" customWidth="1"/>
    <col min="8956" max="8970" width="7.625" style="531" customWidth="1"/>
    <col min="8971" max="8971" width="43.125" style="531" customWidth="1"/>
    <col min="8972" max="9210" width="7.625" style="531"/>
    <col min="9211" max="9211" width="9.375" style="531" customWidth="1"/>
    <col min="9212" max="9226" width="7.625" style="531" customWidth="1"/>
    <col min="9227" max="9227" width="43.125" style="531" customWidth="1"/>
    <col min="9228" max="9466" width="7.625" style="531"/>
    <col min="9467" max="9467" width="9.375" style="531" customWidth="1"/>
    <col min="9468" max="9482" width="7.625" style="531" customWidth="1"/>
    <col min="9483" max="9483" width="43.125" style="531" customWidth="1"/>
    <col min="9484" max="9722" width="7.625" style="531"/>
    <col min="9723" max="9723" width="9.375" style="531" customWidth="1"/>
    <col min="9724" max="9738" width="7.625" style="531" customWidth="1"/>
    <col min="9739" max="9739" width="43.125" style="531" customWidth="1"/>
    <col min="9740" max="9978" width="7.625" style="531"/>
    <col min="9979" max="9979" width="9.375" style="531" customWidth="1"/>
    <col min="9980" max="9994" width="7.625" style="531" customWidth="1"/>
    <col min="9995" max="9995" width="43.125" style="531" customWidth="1"/>
    <col min="9996" max="10234" width="7.625" style="531"/>
    <col min="10235" max="10235" width="9.375" style="531" customWidth="1"/>
    <col min="10236" max="10250" width="7.625" style="531" customWidth="1"/>
    <col min="10251" max="10251" width="43.125" style="531" customWidth="1"/>
    <col min="10252" max="10490" width="7.625" style="531"/>
    <col min="10491" max="10491" width="9.375" style="531" customWidth="1"/>
    <col min="10492" max="10506" width="7.625" style="531" customWidth="1"/>
    <col min="10507" max="10507" width="43.125" style="531" customWidth="1"/>
    <col min="10508" max="10746" width="7.625" style="531"/>
    <col min="10747" max="10747" width="9.375" style="531" customWidth="1"/>
    <col min="10748" max="10762" width="7.625" style="531" customWidth="1"/>
    <col min="10763" max="10763" width="43.125" style="531" customWidth="1"/>
    <col min="10764" max="11002" width="7.625" style="531"/>
    <col min="11003" max="11003" width="9.375" style="531" customWidth="1"/>
    <col min="11004" max="11018" width="7.625" style="531" customWidth="1"/>
    <col min="11019" max="11019" width="43.125" style="531" customWidth="1"/>
    <col min="11020" max="11258" width="7.625" style="531"/>
    <col min="11259" max="11259" width="9.375" style="531" customWidth="1"/>
    <col min="11260" max="11274" width="7.625" style="531" customWidth="1"/>
    <col min="11275" max="11275" width="43.125" style="531" customWidth="1"/>
    <col min="11276" max="11514" width="7.625" style="531"/>
    <col min="11515" max="11515" width="9.375" style="531" customWidth="1"/>
    <col min="11516" max="11530" width="7.625" style="531" customWidth="1"/>
    <col min="11531" max="11531" width="43.125" style="531" customWidth="1"/>
    <col min="11532" max="11770" width="7.625" style="531"/>
    <col min="11771" max="11771" width="9.375" style="531" customWidth="1"/>
    <col min="11772" max="11786" width="7.625" style="531" customWidth="1"/>
    <col min="11787" max="11787" width="43.125" style="531" customWidth="1"/>
    <col min="11788" max="12026" width="7.625" style="531"/>
    <col min="12027" max="12027" width="9.375" style="531" customWidth="1"/>
    <col min="12028" max="12042" width="7.625" style="531" customWidth="1"/>
    <col min="12043" max="12043" width="43.125" style="531" customWidth="1"/>
    <col min="12044" max="12282" width="7.625" style="531"/>
    <col min="12283" max="12283" width="9.375" style="531" customWidth="1"/>
    <col min="12284" max="12298" width="7.625" style="531" customWidth="1"/>
    <col min="12299" max="12299" width="43.125" style="531" customWidth="1"/>
    <col min="12300" max="12538" width="7.625" style="531"/>
    <col min="12539" max="12539" width="9.375" style="531" customWidth="1"/>
    <col min="12540" max="12554" width="7.625" style="531" customWidth="1"/>
    <col min="12555" max="12555" width="43.125" style="531" customWidth="1"/>
    <col min="12556" max="12794" width="7.625" style="531"/>
    <col min="12795" max="12795" width="9.375" style="531" customWidth="1"/>
    <col min="12796" max="12810" width="7.625" style="531" customWidth="1"/>
    <col min="12811" max="12811" width="43.125" style="531" customWidth="1"/>
    <col min="12812" max="13050" width="7.625" style="531"/>
    <col min="13051" max="13051" width="9.375" style="531" customWidth="1"/>
    <col min="13052" max="13066" width="7.625" style="531" customWidth="1"/>
    <col min="13067" max="13067" width="43.125" style="531" customWidth="1"/>
    <col min="13068" max="13306" width="7.625" style="531"/>
    <col min="13307" max="13307" width="9.375" style="531" customWidth="1"/>
    <col min="13308" max="13322" width="7.625" style="531" customWidth="1"/>
    <col min="13323" max="13323" width="43.125" style="531" customWidth="1"/>
    <col min="13324" max="13562" width="7.625" style="531"/>
    <col min="13563" max="13563" width="9.375" style="531" customWidth="1"/>
    <col min="13564" max="13578" width="7.625" style="531" customWidth="1"/>
    <col min="13579" max="13579" width="43.125" style="531" customWidth="1"/>
    <col min="13580" max="13818" width="7.625" style="531"/>
    <col min="13819" max="13819" width="9.375" style="531" customWidth="1"/>
    <col min="13820" max="13834" width="7.625" style="531" customWidth="1"/>
    <col min="13835" max="13835" width="43.125" style="531" customWidth="1"/>
    <col min="13836" max="14074" width="7.625" style="531"/>
    <col min="14075" max="14075" width="9.375" style="531" customWidth="1"/>
    <col min="14076" max="14090" width="7.625" style="531" customWidth="1"/>
    <col min="14091" max="14091" width="43.125" style="531" customWidth="1"/>
    <col min="14092" max="14330" width="7.625" style="531"/>
    <col min="14331" max="14331" width="9.375" style="531" customWidth="1"/>
    <col min="14332" max="14346" width="7.625" style="531" customWidth="1"/>
    <col min="14347" max="14347" width="43.125" style="531" customWidth="1"/>
    <col min="14348" max="14586" width="7.625" style="531"/>
    <col min="14587" max="14587" width="9.375" style="531" customWidth="1"/>
    <col min="14588" max="14602" width="7.625" style="531" customWidth="1"/>
    <col min="14603" max="14603" width="43.125" style="531" customWidth="1"/>
    <col min="14604" max="14842" width="7.625" style="531"/>
    <col min="14843" max="14843" width="9.375" style="531" customWidth="1"/>
    <col min="14844" max="14858" width="7.625" style="531" customWidth="1"/>
    <col min="14859" max="14859" width="43.125" style="531" customWidth="1"/>
    <col min="14860" max="15098" width="7.625" style="531"/>
    <col min="15099" max="15099" width="9.375" style="531" customWidth="1"/>
    <col min="15100" max="15114" width="7.625" style="531" customWidth="1"/>
    <col min="15115" max="15115" width="43.125" style="531" customWidth="1"/>
    <col min="15116" max="15354" width="7.625" style="531"/>
    <col min="15355" max="15355" width="9.375" style="531" customWidth="1"/>
    <col min="15356" max="15370" width="7.625" style="531" customWidth="1"/>
    <col min="15371" max="15371" width="43.125" style="531" customWidth="1"/>
    <col min="15372" max="15610" width="7.625" style="531"/>
    <col min="15611" max="15611" width="9.375" style="531" customWidth="1"/>
    <col min="15612" max="15626" width="7.625" style="531" customWidth="1"/>
    <col min="15627" max="15627" width="43.125" style="531" customWidth="1"/>
    <col min="15628" max="15866" width="7.625" style="531"/>
    <col min="15867" max="15867" width="9.375" style="531" customWidth="1"/>
    <col min="15868" max="15882" width="7.625" style="531" customWidth="1"/>
    <col min="15883" max="15883" width="43.125" style="531" customWidth="1"/>
    <col min="15884" max="16122" width="7.625" style="531"/>
    <col min="16123" max="16123" width="9.375" style="531" customWidth="1"/>
    <col min="16124" max="16138" width="7.625" style="531" customWidth="1"/>
    <col min="16139" max="16139" width="43.125" style="531" customWidth="1"/>
    <col min="16140" max="16384" width="7.625" style="531"/>
  </cols>
  <sheetData>
    <row r="1" spans="1:12" ht="15" customHeight="1">
      <c r="A1" s="316" t="s">
        <v>232</v>
      </c>
      <c r="L1" s="381" t="s">
        <v>161</v>
      </c>
    </row>
    <row r="2" spans="1:12" s="317" customFormat="1" ht="15" customHeight="1">
      <c r="A2" s="575" t="s">
        <v>329</v>
      </c>
      <c r="B2" s="532"/>
      <c r="C2" s="532" t="s">
        <v>113</v>
      </c>
      <c r="D2" s="318"/>
      <c r="E2" s="433"/>
      <c r="G2" s="692" t="s">
        <v>213</v>
      </c>
      <c r="H2" s="692"/>
      <c r="I2" s="692"/>
      <c r="J2" s="692"/>
      <c r="K2" s="692"/>
      <c r="L2" s="539"/>
    </row>
    <row r="4" spans="1:12" ht="12.95" customHeight="1">
      <c r="A4" s="849" t="s">
        <v>162</v>
      </c>
      <c r="B4" s="852" t="s">
        <v>163</v>
      </c>
      <c r="C4" s="853"/>
      <c r="D4" s="853"/>
      <c r="E4" s="853"/>
      <c r="F4" s="854"/>
      <c r="G4" s="858" t="s">
        <v>291</v>
      </c>
      <c r="H4" s="859"/>
      <c r="I4" s="859"/>
      <c r="J4" s="859"/>
      <c r="K4" s="859"/>
      <c r="L4" s="860" t="s">
        <v>115</v>
      </c>
    </row>
    <row r="5" spans="1:12" ht="12.95" customHeight="1">
      <c r="A5" s="850"/>
      <c r="B5" s="855"/>
      <c r="C5" s="856"/>
      <c r="D5" s="856"/>
      <c r="E5" s="856"/>
      <c r="F5" s="857"/>
      <c r="G5" s="858" t="s">
        <v>292</v>
      </c>
      <c r="H5" s="859"/>
      <c r="I5" s="329" t="s">
        <v>201</v>
      </c>
      <c r="J5" s="859" t="s">
        <v>306</v>
      </c>
      <c r="K5" s="859"/>
      <c r="L5" s="861"/>
    </row>
    <row r="6" spans="1:12" ht="12.95" customHeight="1">
      <c r="A6" s="850"/>
      <c r="B6" s="319" t="s">
        <v>164</v>
      </c>
      <c r="C6" s="536" t="s">
        <v>165</v>
      </c>
      <c r="D6" s="320" t="s">
        <v>116</v>
      </c>
      <c r="E6" s="321" t="s">
        <v>166</v>
      </c>
      <c r="F6" s="322" t="s">
        <v>167</v>
      </c>
      <c r="G6" s="331" t="s">
        <v>108</v>
      </c>
      <c r="H6" s="329" t="s">
        <v>215</v>
      </c>
      <c r="I6" s="329" t="s">
        <v>108</v>
      </c>
      <c r="J6" s="329" t="s">
        <v>108</v>
      </c>
      <c r="K6" s="329" t="s">
        <v>215</v>
      </c>
      <c r="L6" s="861"/>
    </row>
    <row r="7" spans="1:12" ht="12.95" customHeight="1" thickBot="1">
      <c r="A7" s="851"/>
      <c r="B7" s="323"/>
      <c r="C7" s="537" t="s">
        <v>293</v>
      </c>
      <c r="D7" s="324" t="s">
        <v>118</v>
      </c>
      <c r="E7" s="325"/>
      <c r="F7" s="533"/>
      <c r="G7" s="540" t="s">
        <v>168</v>
      </c>
      <c r="H7" s="541" t="s">
        <v>169</v>
      </c>
      <c r="I7" s="541" t="s">
        <v>168</v>
      </c>
      <c r="J7" s="541" t="s">
        <v>168</v>
      </c>
      <c r="K7" s="541" t="s">
        <v>169</v>
      </c>
      <c r="L7" s="862"/>
    </row>
    <row r="8" spans="1:12" ht="12.95" customHeight="1" thickTop="1">
      <c r="A8" s="326" t="s">
        <v>170</v>
      </c>
      <c r="B8" s="534"/>
      <c r="C8" s="534"/>
      <c r="D8" s="534"/>
      <c r="E8" s="534"/>
      <c r="F8" s="534"/>
      <c r="G8" s="534"/>
      <c r="H8" s="534"/>
      <c r="I8" s="534"/>
      <c r="J8" s="534"/>
      <c r="K8" s="534"/>
      <c r="L8" s="327"/>
    </row>
    <row r="9" spans="1:12" ht="12.95" customHeight="1">
      <c r="A9" s="328" t="s">
        <v>294</v>
      </c>
      <c r="B9" s="538"/>
      <c r="C9" s="329"/>
      <c r="D9" s="330"/>
      <c r="E9" s="535"/>
      <c r="F9" s="330"/>
      <c r="G9" s="331"/>
      <c r="H9" s="329"/>
      <c r="I9" s="329"/>
      <c r="J9" s="542">
        <f>+G9+I9</f>
        <v>0</v>
      </c>
      <c r="K9" s="542">
        <f>+H9</f>
        <v>0</v>
      </c>
      <c r="L9" s="329"/>
    </row>
    <row r="10" spans="1:12" ht="12.95" customHeight="1">
      <c r="A10" s="328" t="s">
        <v>171</v>
      </c>
      <c r="B10" s="538"/>
      <c r="C10" s="329"/>
      <c r="D10" s="330"/>
      <c r="E10" s="535"/>
      <c r="F10" s="330"/>
      <c r="G10" s="331"/>
      <c r="H10" s="329"/>
      <c r="I10" s="329"/>
      <c r="J10" s="542">
        <f t="shared" ref="J10:J38" si="0">+G10+I10</f>
        <v>0</v>
      </c>
      <c r="K10" s="542">
        <f t="shared" ref="K10:K38" si="1">+H10</f>
        <v>0</v>
      </c>
      <c r="L10" s="329"/>
    </row>
    <row r="11" spans="1:12" ht="12.95" customHeight="1">
      <c r="A11" s="328" t="s">
        <v>172</v>
      </c>
      <c r="B11" s="538"/>
      <c r="C11" s="329"/>
      <c r="D11" s="330"/>
      <c r="E11" s="535"/>
      <c r="F11" s="330"/>
      <c r="G11" s="331"/>
      <c r="H11" s="329"/>
      <c r="I11" s="329"/>
      <c r="J11" s="542">
        <f t="shared" si="0"/>
        <v>0</v>
      </c>
      <c r="K11" s="542">
        <f t="shared" si="1"/>
        <v>0</v>
      </c>
      <c r="L11" s="329"/>
    </row>
    <row r="12" spans="1:12" ht="12.95" customHeight="1">
      <c r="A12" s="328" t="s">
        <v>173</v>
      </c>
      <c r="B12" s="538"/>
      <c r="C12" s="329"/>
      <c r="D12" s="330"/>
      <c r="E12" s="535"/>
      <c r="F12" s="330"/>
      <c r="G12" s="331"/>
      <c r="H12" s="329"/>
      <c r="I12" s="329"/>
      <c r="J12" s="542">
        <f t="shared" si="0"/>
        <v>0</v>
      </c>
      <c r="K12" s="542">
        <f t="shared" si="1"/>
        <v>0</v>
      </c>
      <c r="L12" s="329"/>
    </row>
    <row r="13" spans="1:12" ht="12.95" customHeight="1">
      <c r="A13" s="328" t="s">
        <v>174</v>
      </c>
      <c r="B13" s="538"/>
      <c r="C13" s="329"/>
      <c r="D13" s="330"/>
      <c r="E13" s="535"/>
      <c r="F13" s="330"/>
      <c r="G13" s="331"/>
      <c r="H13" s="329"/>
      <c r="I13" s="329"/>
      <c r="J13" s="542">
        <f t="shared" si="0"/>
        <v>0</v>
      </c>
      <c r="K13" s="542">
        <f t="shared" si="1"/>
        <v>0</v>
      </c>
      <c r="L13" s="329"/>
    </row>
    <row r="14" spans="1:12" ht="12.95" customHeight="1">
      <c r="A14" s="328" t="s">
        <v>175</v>
      </c>
      <c r="B14" s="538"/>
      <c r="C14" s="329"/>
      <c r="D14" s="330"/>
      <c r="E14" s="535"/>
      <c r="F14" s="330"/>
      <c r="G14" s="331"/>
      <c r="H14" s="329"/>
      <c r="I14" s="329"/>
      <c r="J14" s="542">
        <f t="shared" si="0"/>
        <v>0</v>
      </c>
      <c r="K14" s="542">
        <f t="shared" si="1"/>
        <v>0</v>
      </c>
      <c r="L14" s="329"/>
    </row>
    <row r="15" spans="1:12" ht="12.95" customHeight="1">
      <c r="A15" s="328" t="s">
        <v>176</v>
      </c>
      <c r="B15" s="538"/>
      <c r="C15" s="329"/>
      <c r="D15" s="330"/>
      <c r="E15" s="535"/>
      <c r="F15" s="330"/>
      <c r="G15" s="331"/>
      <c r="H15" s="329"/>
      <c r="I15" s="329"/>
      <c r="J15" s="542">
        <f t="shared" si="0"/>
        <v>0</v>
      </c>
      <c r="K15" s="542">
        <f t="shared" si="1"/>
        <v>0</v>
      </c>
      <c r="L15" s="329"/>
    </row>
    <row r="16" spans="1:12" ht="12.95" customHeight="1">
      <c r="A16" s="328" t="s">
        <v>177</v>
      </c>
      <c r="B16" s="538"/>
      <c r="C16" s="329"/>
      <c r="D16" s="330"/>
      <c r="E16" s="535"/>
      <c r="F16" s="330"/>
      <c r="G16" s="331"/>
      <c r="H16" s="329"/>
      <c r="I16" s="329"/>
      <c r="J16" s="542">
        <f t="shared" si="0"/>
        <v>0</v>
      </c>
      <c r="K16" s="542">
        <f t="shared" si="1"/>
        <v>0</v>
      </c>
      <c r="L16" s="329"/>
    </row>
    <row r="17" spans="1:12" ht="12.95" customHeight="1">
      <c r="A17" s="328" t="s">
        <v>178</v>
      </c>
      <c r="B17" s="538"/>
      <c r="C17" s="329"/>
      <c r="D17" s="330"/>
      <c r="E17" s="535"/>
      <c r="F17" s="330"/>
      <c r="G17" s="331"/>
      <c r="H17" s="329"/>
      <c r="I17" s="329"/>
      <c r="J17" s="542">
        <f t="shared" si="0"/>
        <v>0</v>
      </c>
      <c r="K17" s="542">
        <f t="shared" si="1"/>
        <v>0</v>
      </c>
      <c r="L17" s="329"/>
    </row>
    <row r="18" spans="1:12" ht="12.95" customHeight="1">
      <c r="A18" s="328" t="s">
        <v>179</v>
      </c>
      <c r="B18" s="538"/>
      <c r="C18" s="329"/>
      <c r="D18" s="330"/>
      <c r="E18" s="535"/>
      <c r="F18" s="330"/>
      <c r="G18" s="331"/>
      <c r="H18" s="329"/>
      <c r="I18" s="329"/>
      <c r="J18" s="542">
        <f t="shared" si="0"/>
        <v>0</v>
      </c>
      <c r="K18" s="542">
        <f t="shared" si="1"/>
        <v>0</v>
      </c>
      <c r="L18" s="329"/>
    </row>
    <row r="19" spans="1:12" ht="12.95" customHeight="1">
      <c r="A19" s="328" t="s">
        <v>180</v>
      </c>
      <c r="B19" s="538"/>
      <c r="C19" s="329"/>
      <c r="D19" s="330"/>
      <c r="E19" s="535"/>
      <c r="F19" s="330"/>
      <c r="G19" s="331"/>
      <c r="H19" s="329"/>
      <c r="I19" s="329"/>
      <c r="J19" s="542">
        <f t="shared" si="0"/>
        <v>0</v>
      </c>
      <c r="K19" s="542">
        <f t="shared" si="1"/>
        <v>0</v>
      </c>
      <c r="L19" s="329"/>
    </row>
    <row r="20" spans="1:12" ht="12.95" customHeight="1">
      <c r="A20" s="328" t="s">
        <v>181</v>
      </c>
      <c r="B20" s="538"/>
      <c r="C20" s="329"/>
      <c r="D20" s="330"/>
      <c r="E20" s="535"/>
      <c r="F20" s="330"/>
      <c r="G20" s="331"/>
      <c r="H20" s="329"/>
      <c r="I20" s="329"/>
      <c r="J20" s="542">
        <f t="shared" si="0"/>
        <v>0</v>
      </c>
      <c r="K20" s="542">
        <f t="shared" si="1"/>
        <v>0</v>
      </c>
      <c r="L20" s="329"/>
    </row>
    <row r="21" spans="1:12" ht="12.95" customHeight="1">
      <c r="A21" s="328" t="s">
        <v>182</v>
      </c>
      <c r="B21" s="538"/>
      <c r="C21" s="329"/>
      <c r="D21" s="330"/>
      <c r="E21" s="535"/>
      <c r="F21" s="330"/>
      <c r="G21" s="331"/>
      <c r="H21" s="329"/>
      <c r="I21" s="329"/>
      <c r="J21" s="542">
        <f t="shared" si="0"/>
        <v>0</v>
      </c>
      <c r="K21" s="542">
        <f t="shared" si="1"/>
        <v>0</v>
      </c>
      <c r="L21" s="329"/>
    </row>
    <row r="22" spans="1:12" ht="12.95" customHeight="1">
      <c r="A22" s="328" t="s">
        <v>183</v>
      </c>
      <c r="B22" s="538"/>
      <c r="C22" s="329"/>
      <c r="D22" s="330"/>
      <c r="E22" s="535"/>
      <c r="F22" s="330"/>
      <c r="G22" s="331"/>
      <c r="H22" s="329"/>
      <c r="I22" s="329"/>
      <c r="J22" s="542">
        <f t="shared" si="0"/>
        <v>0</v>
      </c>
      <c r="K22" s="542">
        <f t="shared" si="1"/>
        <v>0</v>
      </c>
      <c r="L22" s="329"/>
    </row>
    <row r="23" spans="1:12" ht="12.95" customHeight="1">
      <c r="A23" s="328" t="s">
        <v>184</v>
      </c>
      <c r="B23" s="538"/>
      <c r="C23" s="329"/>
      <c r="D23" s="330"/>
      <c r="E23" s="535"/>
      <c r="F23" s="330"/>
      <c r="G23" s="331"/>
      <c r="H23" s="329"/>
      <c r="I23" s="329"/>
      <c r="J23" s="542">
        <f t="shared" si="0"/>
        <v>0</v>
      </c>
      <c r="K23" s="542">
        <f t="shared" si="1"/>
        <v>0</v>
      </c>
      <c r="L23" s="329"/>
    </row>
    <row r="24" spans="1:12" ht="12.95" customHeight="1">
      <c r="A24" s="328" t="s">
        <v>185</v>
      </c>
      <c r="B24" s="538"/>
      <c r="C24" s="329"/>
      <c r="D24" s="330"/>
      <c r="E24" s="535"/>
      <c r="F24" s="330"/>
      <c r="G24" s="331"/>
      <c r="H24" s="329"/>
      <c r="I24" s="329"/>
      <c r="J24" s="542">
        <f t="shared" si="0"/>
        <v>0</v>
      </c>
      <c r="K24" s="542">
        <f t="shared" si="1"/>
        <v>0</v>
      </c>
      <c r="L24" s="329"/>
    </row>
    <row r="25" spans="1:12" ht="12.95" customHeight="1">
      <c r="A25" s="328" t="s">
        <v>186</v>
      </c>
      <c r="B25" s="538"/>
      <c r="C25" s="329"/>
      <c r="D25" s="330"/>
      <c r="E25" s="535"/>
      <c r="F25" s="330"/>
      <c r="G25" s="331"/>
      <c r="H25" s="329"/>
      <c r="I25" s="329"/>
      <c r="J25" s="542">
        <f t="shared" si="0"/>
        <v>0</v>
      </c>
      <c r="K25" s="542">
        <f t="shared" si="1"/>
        <v>0</v>
      </c>
      <c r="L25" s="329"/>
    </row>
    <row r="26" spans="1:12" ht="12.95" customHeight="1">
      <c r="A26" s="328" t="s">
        <v>187</v>
      </c>
      <c r="B26" s="538"/>
      <c r="C26" s="329"/>
      <c r="D26" s="330"/>
      <c r="E26" s="535"/>
      <c r="F26" s="330"/>
      <c r="G26" s="331"/>
      <c r="H26" s="329"/>
      <c r="I26" s="329"/>
      <c r="J26" s="542">
        <f t="shared" si="0"/>
        <v>0</v>
      </c>
      <c r="K26" s="542">
        <f t="shared" si="1"/>
        <v>0</v>
      </c>
      <c r="L26" s="329"/>
    </row>
    <row r="27" spans="1:12" ht="12.95" customHeight="1">
      <c r="A27" s="328" t="s">
        <v>188</v>
      </c>
      <c r="B27" s="538"/>
      <c r="C27" s="329"/>
      <c r="D27" s="330"/>
      <c r="E27" s="535"/>
      <c r="F27" s="330"/>
      <c r="G27" s="331"/>
      <c r="H27" s="329"/>
      <c r="I27" s="329"/>
      <c r="J27" s="542">
        <f t="shared" si="0"/>
        <v>0</v>
      </c>
      <c r="K27" s="542">
        <f t="shared" si="1"/>
        <v>0</v>
      </c>
      <c r="L27" s="329"/>
    </row>
    <row r="28" spans="1:12" ht="12.95" customHeight="1">
      <c r="A28" s="328" t="s">
        <v>189</v>
      </c>
      <c r="B28" s="538"/>
      <c r="C28" s="329"/>
      <c r="D28" s="330"/>
      <c r="E28" s="535"/>
      <c r="F28" s="330"/>
      <c r="G28" s="331"/>
      <c r="H28" s="329"/>
      <c r="I28" s="329"/>
      <c r="J28" s="542">
        <f t="shared" si="0"/>
        <v>0</v>
      </c>
      <c r="K28" s="542">
        <f t="shared" si="1"/>
        <v>0</v>
      </c>
      <c r="L28" s="329"/>
    </row>
    <row r="29" spans="1:12" ht="12.95" customHeight="1">
      <c r="A29" s="328" t="s">
        <v>190</v>
      </c>
      <c r="B29" s="538"/>
      <c r="C29" s="329"/>
      <c r="D29" s="330"/>
      <c r="E29" s="535"/>
      <c r="F29" s="330"/>
      <c r="G29" s="331"/>
      <c r="H29" s="329"/>
      <c r="I29" s="329"/>
      <c r="J29" s="542">
        <f t="shared" si="0"/>
        <v>0</v>
      </c>
      <c r="K29" s="542">
        <f t="shared" si="1"/>
        <v>0</v>
      </c>
      <c r="L29" s="329"/>
    </row>
    <row r="30" spans="1:12" ht="12.95" customHeight="1">
      <c r="A30" s="328" t="s">
        <v>191</v>
      </c>
      <c r="B30" s="538"/>
      <c r="C30" s="329"/>
      <c r="D30" s="330"/>
      <c r="E30" s="535"/>
      <c r="F30" s="330"/>
      <c r="G30" s="331"/>
      <c r="H30" s="329"/>
      <c r="I30" s="329"/>
      <c r="J30" s="542">
        <f t="shared" si="0"/>
        <v>0</v>
      </c>
      <c r="K30" s="542">
        <f t="shared" si="1"/>
        <v>0</v>
      </c>
      <c r="L30" s="329"/>
    </row>
    <row r="31" spans="1:12" ht="12.95" customHeight="1">
      <c r="A31" s="328" t="s">
        <v>192</v>
      </c>
      <c r="B31" s="538"/>
      <c r="C31" s="329"/>
      <c r="D31" s="330"/>
      <c r="E31" s="535"/>
      <c r="F31" s="330"/>
      <c r="G31" s="331"/>
      <c r="H31" s="329"/>
      <c r="I31" s="329"/>
      <c r="J31" s="542">
        <f t="shared" si="0"/>
        <v>0</v>
      </c>
      <c r="K31" s="542">
        <f t="shared" si="1"/>
        <v>0</v>
      </c>
      <c r="L31" s="329"/>
    </row>
    <row r="32" spans="1:12" ht="12.95" customHeight="1">
      <c r="A32" s="328" t="s">
        <v>193</v>
      </c>
      <c r="B32" s="538"/>
      <c r="C32" s="329"/>
      <c r="D32" s="330"/>
      <c r="E32" s="535"/>
      <c r="F32" s="330"/>
      <c r="G32" s="331"/>
      <c r="H32" s="329"/>
      <c r="I32" s="329"/>
      <c r="J32" s="542">
        <f t="shared" si="0"/>
        <v>0</v>
      </c>
      <c r="K32" s="542">
        <f t="shared" si="1"/>
        <v>0</v>
      </c>
      <c r="L32" s="329"/>
    </row>
    <row r="33" spans="1:12" ht="12.95" customHeight="1">
      <c r="A33" s="328" t="s">
        <v>194</v>
      </c>
      <c r="B33" s="538"/>
      <c r="C33" s="329"/>
      <c r="D33" s="330"/>
      <c r="E33" s="535"/>
      <c r="F33" s="330"/>
      <c r="G33" s="331"/>
      <c r="H33" s="329"/>
      <c r="I33" s="329"/>
      <c r="J33" s="542">
        <f t="shared" si="0"/>
        <v>0</v>
      </c>
      <c r="K33" s="542">
        <f t="shared" si="1"/>
        <v>0</v>
      </c>
      <c r="L33" s="329"/>
    </row>
    <row r="34" spans="1:12" ht="12.95" customHeight="1">
      <c r="A34" s="328" t="s">
        <v>195</v>
      </c>
      <c r="B34" s="538"/>
      <c r="C34" s="329"/>
      <c r="D34" s="330"/>
      <c r="E34" s="535"/>
      <c r="F34" s="330"/>
      <c r="G34" s="331"/>
      <c r="H34" s="329"/>
      <c r="I34" s="329"/>
      <c r="J34" s="542">
        <f t="shared" si="0"/>
        <v>0</v>
      </c>
      <c r="K34" s="542">
        <f t="shared" si="1"/>
        <v>0</v>
      </c>
      <c r="L34" s="329"/>
    </row>
    <row r="35" spans="1:12" ht="12.95" customHeight="1">
      <c r="A35" s="328" t="s">
        <v>196</v>
      </c>
      <c r="B35" s="538"/>
      <c r="C35" s="329"/>
      <c r="D35" s="330"/>
      <c r="E35" s="535"/>
      <c r="F35" s="330"/>
      <c r="G35" s="331"/>
      <c r="H35" s="329"/>
      <c r="I35" s="329"/>
      <c r="J35" s="542">
        <f t="shared" si="0"/>
        <v>0</v>
      </c>
      <c r="K35" s="542">
        <f t="shared" si="1"/>
        <v>0</v>
      </c>
      <c r="L35" s="329"/>
    </row>
    <row r="36" spans="1:12" ht="12.95" customHeight="1">
      <c r="A36" s="328" t="s">
        <v>197</v>
      </c>
      <c r="B36" s="538"/>
      <c r="C36" s="329"/>
      <c r="D36" s="330"/>
      <c r="E36" s="535"/>
      <c r="F36" s="330"/>
      <c r="G36" s="331"/>
      <c r="H36" s="329"/>
      <c r="I36" s="329"/>
      <c r="J36" s="542">
        <f t="shared" si="0"/>
        <v>0</v>
      </c>
      <c r="K36" s="542">
        <f t="shared" si="1"/>
        <v>0</v>
      </c>
      <c r="L36" s="329"/>
    </row>
    <row r="37" spans="1:12" ht="12.95" customHeight="1">
      <c r="A37" s="328" t="s">
        <v>198</v>
      </c>
      <c r="B37" s="538"/>
      <c r="C37" s="329"/>
      <c r="D37" s="330"/>
      <c r="E37" s="535"/>
      <c r="F37" s="330"/>
      <c r="G37" s="331"/>
      <c r="H37" s="329"/>
      <c r="I37" s="329"/>
      <c r="J37" s="542">
        <f t="shared" si="0"/>
        <v>0</v>
      </c>
      <c r="K37" s="542">
        <f t="shared" si="1"/>
        <v>0</v>
      </c>
      <c r="L37" s="329"/>
    </row>
    <row r="38" spans="1:12" ht="12.95" customHeight="1">
      <c r="A38" s="328" t="s">
        <v>199</v>
      </c>
      <c r="B38" s="538"/>
      <c r="C38" s="329"/>
      <c r="D38" s="330"/>
      <c r="E38" s="535"/>
      <c r="F38" s="330"/>
      <c r="G38" s="331"/>
      <c r="H38" s="329"/>
      <c r="I38" s="329"/>
      <c r="J38" s="542">
        <f t="shared" si="0"/>
        <v>0</v>
      </c>
      <c r="K38" s="542">
        <f t="shared" si="1"/>
        <v>0</v>
      </c>
      <c r="L38" s="329"/>
    </row>
    <row r="39" spans="1:12" ht="12.95" customHeight="1">
      <c r="A39" s="330" t="s">
        <v>122</v>
      </c>
      <c r="B39" s="538" t="s">
        <v>295</v>
      </c>
      <c r="C39" s="329" t="s">
        <v>295</v>
      </c>
      <c r="D39" s="330"/>
      <c r="E39" s="535" t="s">
        <v>295</v>
      </c>
      <c r="F39" s="330" t="s">
        <v>295</v>
      </c>
      <c r="G39" s="331"/>
      <c r="H39" s="329"/>
      <c r="I39" s="329"/>
      <c r="J39" s="543">
        <f>SUM(J9:J38)</f>
        <v>0</v>
      </c>
      <c r="K39" s="543">
        <f>SUM(K9:K38)</f>
        <v>0</v>
      </c>
      <c r="L39" s="329"/>
    </row>
    <row r="40" spans="1:12" ht="12.95" customHeight="1">
      <c r="A40" s="434" t="s">
        <v>200</v>
      </c>
      <c r="B40" s="535"/>
      <c r="C40" s="535"/>
      <c r="D40" s="535"/>
      <c r="E40" s="535"/>
      <c r="F40" s="535"/>
      <c r="G40" s="535"/>
      <c r="H40" s="535"/>
      <c r="I40" s="535"/>
      <c r="J40" s="535"/>
      <c r="K40" s="535"/>
      <c r="L40" s="332" t="s">
        <v>245</v>
      </c>
    </row>
    <row r="41" spans="1:12" ht="12.95" customHeight="1">
      <c r="A41" s="330" t="s">
        <v>296</v>
      </c>
      <c r="B41" s="538"/>
      <c r="C41" s="329"/>
      <c r="D41" s="330"/>
      <c r="E41" s="535"/>
      <c r="F41" s="330"/>
      <c r="G41" s="331"/>
      <c r="H41" s="329"/>
      <c r="I41" s="329"/>
      <c r="J41" s="542">
        <f t="shared" ref="J41:J50" si="2">+G41+I41</f>
        <v>0</v>
      </c>
      <c r="K41" s="542">
        <f t="shared" ref="K41:K50" si="3">+H41</f>
        <v>0</v>
      </c>
      <c r="L41" s="329"/>
    </row>
    <row r="42" spans="1:12" ht="12.95" customHeight="1">
      <c r="A42" s="330" t="s">
        <v>297</v>
      </c>
      <c r="B42" s="538"/>
      <c r="C42" s="329"/>
      <c r="D42" s="330"/>
      <c r="E42" s="535"/>
      <c r="F42" s="330"/>
      <c r="G42" s="331"/>
      <c r="H42" s="329"/>
      <c r="I42" s="329"/>
      <c r="J42" s="542">
        <f t="shared" si="2"/>
        <v>0</v>
      </c>
      <c r="K42" s="542">
        <f t="shared" si="3"/>
        <v>0</v>
      </c>
      <c r="L42" s="329"/>
    </row>
    <row r="43" spans="1:12" ht="12.95" customHeight="1">
      <c r="A43" s="330" t="s">
        <v>298</v>
      </c>
      <c r="B43" s="538"/>
      <c r="C43" s="329"/>
      <c r="D43" s="330"/>
      <c r="E43" s="535"/>
      <c r="F43" s="330"/>
      <c r="G43" s="331"/>
      <c r="H43" s="329"/>
      <c r="I43" s="329"/>
      <c r="J43" s="542">
        <f t="shared" si="2"/>
        <v>0</v>
      </c>
      <c r="K43" s="542">
        <f t="shared" si="3"/>
        <v>0</v>
      </c>
      <c r="L43" s="329"/>
    </row>
    <row r="44" spans="1:12" ht="12.95" customHeight="1">
      <c r="A44" s="330" t="s">
        <v>299</v>
      </c>
      <c r="B44" s="538"/>
      <c r="C44" s="329"/>
      <c r="D44" s="330"/>
      <c r="E44" s="535"/>
      <c r="F44" s="330"/>
      <c r="G44" s="331"/>
      <c r="H44" s="329"/>
      <c r="I44" s="329"/>
      <c r="J44" s="542">
        <f t="shared" si="2"/>
        <v>0</v>
      </c>
      <c r="K44" s="542">
        <f t="shared" si="3"/>
        <v>0</v>
      </c>
      <c r="L44" s="329"/>
    </row>
    <row r="45" spans="1:12" ht="12.95" customHeight="1">
      <c r="A45" s="330" t="s">
        <v>300</v>
      </c>
      <c r="B45" s="538"/>
      <c r="C45" s="329"/>
      <c r="D45" s="330"/>
      <c r="E45" s="535"/>
      <c r="F45" s="330"/>
      <c r="G45" s="331"/>
      <c r="H45" s="329"/>
      <c r="I45" s="329"/>
      <c r="J45" s="542">
        <f t="shared" si="2"/>
        <v>0</v>
      </c>
      <c r="K45" s="542">
        <f t="shared" si="3"/>
        <v>0</v>
      </c>
      <c r="L45" s="329"/>
    </row>
    <row r="46" spans="1:12" ht="12.95" customHeight="1">
      <c r="A46" s="330" t="s">
        <v>301</v>
      </c>
      <c r="B46" s="538"/>
      <c r="C46" s="329"/>
      <c r="D46" s="330"/>
      <c r="E46" s="535"/>
      <c r="F46" s="330"/>
      <c r="G46" s="331"/>
      <c r="H46" s="329"/>
      <c r="I46" s="329"/>
      <c r="J46" s="542">
        <f t="shared" si="2"/>
        <v>0</v>
      </c>
      <c r="K46" s="542">
        <f t="shared" si="3"/>
        <v>0</v>
      </c>
      <c r="L46" s="329"/>
    </row>
    <row r="47" spans="1:12" ht="12.95" customHeight="1">
      <c r="A47" s="330" t="s">
        <v>302</v>
      </c>
      <c r="B47" s="538"/>
      <c r="C47" s="329"/>
      <c r="D47" s="330"/>
      <c r="E47" s="535"/>
      <c r="F47" s="330"/>
      <c r="G47" s="331"/>
      <c r="H47" s="329"/>
      <c r="I47" s="329"/>
      <c r="J47" s="542">
        <f t="shared" si="2"/>
        <v>0</v>
      </c>
      <c r="K47" s="542">
        <f t="shared" si="3"/>
        <v>0</v>
      </c>
      <c r="L47" s="329"/>
    </row>
    <row r="48" spans="1:12" ht="12.95" customHeight="1">
      <c r="A48" s="330" t="s">
        <v>303</v>
      </c>
      <c r="B48" s="538"/>
      <c r="C48" s="329"/>
      <c r="D48" s="330"/>
      <c r="E48" s="535"/>
      <c r="F48" s="330"/>
      <c r="G48" s="331"/>
      <c r="H48" s="329"/>
      <c r="I48" s="329"/>
      <c r="J48" s="542">
        <f t="shared" si="2"/>
        <v>0</v>
      </c>
      <c r="K48" s="542">
        <f t="shared" si="3"/>
        <v>0</v>
      </c>
      <c r="L48" s="329"/>
    </row>
    <row r="49" spans="1:12" ht="12.95" customHeight="1">
      <c r="A49" s="330" t="s">
        <v>304</v>
      </c>
      <c r="B49" s="538"/>
      <c r="C49" s="329"/>
      <c r="D49" s="330"/>
      <c r="E49" s="535"/>
      <c r="F49" s="330"/>
      <c r="G49" s="331"/>
      <c r="H49" s="329"/>
      <c r="I49" s="329"/>
      <c r="J49" s="542">
        <f t="shared" si="2"/>
        <v>0</v>
      </c>
      <c r="K49" s="542">
        <f t="shared" si="3"/>
        <v>0</v>
      </c>
      <c r="L49" s="329"/>
    </row>
    <row r="50" spans="1:12" ht="12.95" customHeight="1">
      <c r="A50" s="330" t="s">
        <v>305</v>
      </c>
      <c r="B50" s="538"/>
      <c r="C50" s="329"/>
      <c r="D50" s="330"/>
      <c r="E50" s="535"/>
      <c r="F50" s="330"/>
      <c r="G50" s="331"/>
      <c r="H50" s="329"/>
      <c r="I50" s="329"/>
      <c r="J50" s="542">
        <f t="shared" si="2"/>
        <v>0</v>
      </c>
      <c r="K50" s="542">
        <f t="shared" si="3"/>
        <v>0</v>
      </c>
      <c r="L50" s="329"/>
    </row>
    <row r="51" spans="1:12" ht="12.95" customHeight="1">
      <c r="A51" s="330" t="s">
        <v>120</v>
      </c>
      <c r="B51" s="538" t="s">
        <v>295</v>
      </c>
      <c r="C51" s="329" t="s">
        <v>295</v>
      </c>
      <c r="D51" s="330"/>
      <c r="E51" s="535" t="s">
        <v>295</v>
      </c>
      <c r="F51" s="330" t="s">
        <v>295</v>
      </c>
      <c r="G51" s="331"/>
      <c r="H51" s="329"/>
      <c r="I51" s="329"/>
      <c r="J51" s="543">
        <f>SUM(J41:J50)</f>
        <v>0</v>
      </c>
      <c r="K51" s="543">
        <f>SUM(K41:K50)</f>
        <v>0</v>
      </c>
      <c r="L51" s="329"/>
    </row>
    <row r="52" spans="1:12" ht="12.95" customHeight="1">
      <c r="A52" s="434"/>
      <c r="B52" s="535"/>
      <c r="C52" s="535"/>
      <c r="D52" s="535"/>
      <c r="E52" s="535"/>
      <c r="F52" s="535"/>
      <c r="G52" s="535"/>
      <c r="H52" s="535"/>
      <c r="I52" s="535"/>
      <c r="J52" s="535"/>
      <c r="K52" s="535"/>
      <c r="L52" s="332"/>
    </row>
    <row r="53" spans="1:12" ht="12.95" customHeight="1">
      <c r="A53" s="330"/>
      <c r="B53" s="538"/>
      <c r="C53" s="329"/>
      <c r="D53" s="330"/>
      <c r="E53" s="535"/>
      <c r="F53" s="330"/>
      <c r="G53" s="331"/>
      <c r="H53" s="329"/>
      <c r="I53" s="329"/>
      <c r="J53" s="542">
        <f t="shared" ref="J53:J58" si="4">+G53+I53</f>
        <v>0</v>
      </c>
      <c r="K53" s="542">
        <f t="shared" ref="K53:K58" si="5">+H53</f>
        <v>0</v>
      </c>
      <c r="L53" s="329"/>
    </row>
    <row r="54" spans="1:12" ht="12.95" customHeight="1">
      <c r="A54" s="330"/>
      <c r="B54" s="538"/>
      <c r="C54" s="329"/>
      <c r="D54" s="330"/>
      <c r="E54" s="535"/>
      <c r="F54" s="330"/>
      <c r="G54" s="331"/>
      <c r="H54" s="329"/>
      <c r="I54" s="329"/>
      <c r="J54" s="542">
        <f t="shared" si="4"/>
        <v>0</v>
      </c>
      <c r="K54" s="542">
        <f t="shared" si="5"/>
        <v>0</v>
      </c>
      <c r="L54" s="329"/>
    </row>
    <row r="55" spans="1:12" ht="12.95" customHeight="1">
      <c r="A55" s="330"/>
      <c r="B55" s="538"/>
      <c r="C55" s="329"/>
      <c r="D55" s="330"/>
      <c r="E55" s="535"/>
      <c r="F55" s="330"/>
      <c r="G55" s="331"/>
      <c r="H55" s="329"/>
      <c r="I55" s="329"/>
      <c r="J55" s="542">
        <f t="shared" si="4"/>
        <v>0</v>
      </c>
      <c r="K55" s="542">
        <f t="shared" si="5"/>
        <v>0</v>
      </c>
      <c r="L55" s="329"/>
    </row>
    <row r="56" spans="1:12" ht="12.95" customHeight="1">
      <c r="A56" s="330"/>
      <c r="B56" s="538"/>
      <c r="C56" s="329"/>
      <c r="D56" s="330"/>
      <c r="E56" s="535"/>
      <c r="F56" s="330"/>
      <c r="G56" s="331"/>
      <c r="H56" s="329"/>
      <c r="I56" s="329"/>
      <c r="J56" s="542">
        <f t="shared" si="4"/>
        <v>0</v>
      </c>
      <c r="K56" s="542">
        <f t="shared" si="5"/>
        <v>0</v>
      </c>
      <c r="L56" s="329"/>
    </row>
    <row r="57" spans="1:12" ht="12.95" customHeight="1">
      <c r="A57" s="330"/>
      <c r="B57" s="538"/>
      <c r="C57" s="329"/>
      <c r="D57" s="330"/>
      <c r="E57" s="535"/>
      <c r="F57" s="330"/>
      <c r="G57" s="331"/>
      <c r="H57" s="329"/>
      <c r="I57" s="329"/>
      <c r="J57" s="542">
        <f t="shared" si="4"/>
        <v>0</v>
      </c>
      <c r="K57" s="542">
        <f t="shared" si="5"/>
        <v>0</v>
      </c>
      <c r="L57" s="329"/>
    </row>
    <row r="58" spans="1:12" ht="12.95" customHeight="1">
      <c r="A58" s="330"/>
      <c r="B58" s="538"/>
      <c r="C58" s="329"/>
      <c r="D58" s="330"/>
      <c r="E58" s="535"/>
      <c r="F58" s="330"/>
      <c r="G58" s="331"/>
      <c r="H58" s="329"/>
      <c r="I58" s="329"/>
      <c r="J58" s="542">
        <f t="shared" si="4"/>
        <v>0</v>
      </c>
      <c r="K58" s="542">
        <f t="shared" si="5"/>
        <v>0</v>
      </c>
      <c r="L58" s="329"/>
    </row>
    <row r="59" spans="1:12" ht="12.95" customHeight="1">
      <c r="A59" s="330"/>
      <c r="B59" s="538"/>
      <c r="C59" s="329"/>
      <c r="D59" s="330"/>
      <c r="E59" s="535"/>
      <c r="F59" s="330"/>
      <c r="G59" s="331"/>
      <c r="H59" s="329"/>
      <c r="I59" s="329"/>
      <c r="J59" s="543">
        <f>SUM(J53:J58)</f>
        <v>0</v>
      </c>
      <c r="K59" s="543">
        <f>SUM(K53:K58)</f>
        <v>0</v>
      </c>
      <c r="L59" s="329"/>
    </row>
    <row r="60" spans="1:12" s="321" customFormat="1" ht="12.95" customHeight="1">
      <c r="A60" s="333"/>
      <c r="B60" s="535"/>
      <c r="C60" s="535"/>
      <c r="D60" s="535"/>
      <c r="E60" s="535"/>
      <c r="F60" s="535"/>
      <c r="G60" s="535"/>
      <c r="H60" s="535"/>
      <c r="I60" s="535"/>
      <c r="J60" s="535"/>
      <c r="K60" s="535"/>
      <c r="L60" s="535"/>
    </row>
    <row r="61" spans="1:12" ht="12.95" customHeight="1">
      <c r="A61" s="330" t="s">
        <v>30</v>
      </c>
      <c r="B61" s="538" t="s">
        <v>295</v>
      </c>
      <c r="C61" s="329" t="s">
        <v>295</v>
      </c>
      <c r="D61" s="330" t="s">
        <v>295</v>
      </c>
      <c r="E61" s="535" t="s">
        <v>295</v>
      </c>
      <c r="F61" s="330" t="s">
        <v>295</v>
      </c>
      <c r="G61" s="331"/>
      <c r="H61" s="329"/>
      <c r="I61" s="329"/>
      <c r="J61" s="544">
        <f>J39+J51+J59</f>
        <v>0</v>
      </c>
      <c r="K61" s="544">
        <f>K39+K51+K59</f>
        <v>0</v>
      </c>
      <c r="L61" s="329"/>
    </row>
  </sheetData>
  <mergeCells count="8">
    <mergeCell ref="G2:H2"/>
    <mergeCell ref="I2:K2"/>
    <mergeCell ref="A4:A7"/>
    <mergeCell ref="B4:F5"/>
    <mergeCell ref="G4:K4"/>
    <mergeCell ref="L4:L7"/>
    <mergeCell ref="G5:H5"/>
    <mergeCell ref="J5:K5"/>
  </mergeCells>
  <phoneticPr fontId="1"/>
  <pageMargins left="0.78740157480314965" right="0.78740157480314965" top="0.78740157480314965" bottom="0.59055118110236227" header="0.51181102362204722" footer="0.51181102362204722"/>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様式１－１</vt:lpstr>
      <vt:lpstr>様式５－１０</vt:lpstr>
      <vt:lpstr>様式５－１１</vt:lpstr>
      <vt:lpstr>様式８－２</vt:lpstr>
      <vt:lpstr>様式８－３</vt:lpstr>
      <vt:lpstr>様式８－４</vt:lpstr>
      <vt:lpstr>様式８－５</vt:lpstr>
      <vt:lpstr>'様式１－１'!Print_Area</vt:lpstr>
      <vt:lpstr>'様式８－２'!Print_Area</vt:lpstr>
      <vt:lpstr>'様式８－３'!Print_Area</vt:lpstr>
      <vt:lpstr>'様式８－２'!Print_Titles</vt:lpstr>
      <vt:lpstr>'様式８－３'!Print_Titles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様式集</dc:title>
  <dc:creator>福岡市</dc:creator>
  <cp:lastPrinted>2014-09-16T03:03:22Z</cp:lastPrinted>
  <dcterms:created xsi:type="dcterms:W3CDTF">2014-06-09T01:55:13Z</dcterms:created>
  <dcterms:modified xsi:type="dcterms:W3CDTF">2014-09-16T03:09:02Z</dcterms:modified>
</cp:coreProperties>
</file>