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Ｒ７\☆調査広報関係\児童生徒数一覧\"/>
    </mc:Choice>
  </mc:AlternateContent>
  <xr:revisionPtr revIDLastSave="0" documentId="13_ncr:1_{F319D403-35E9-479B-88BA-CB179F318F5F}" xr6:coauthVersionLast="47" xr6:coauthVersionMax="47" xr10:uidLastSave="{00000000-0000-0000-0000-000000000000}"/>
  <bookViews>
    <workbookView xWindow="-28920" yWindow="-4800" windowWidth="29040" windowHeight="15225" tabRatio="915" xr2:uid="{00000000-000D-0000-FFFF-FFFF00000000}"/>
  </bookViews>
  <sheets>
    <sheet name="表紙" sheetId="1" r:id="rId1"/>
    <sheet name="目次" sheetId="2" r:id="rId2"/>
    <sheet name="総括表" sheetId="4" r:id="rId3"/>
    <sheet name="区別概況" sheetId="3" r:id="rId4"/>
    <sheet name="区別生徒学級数" sheetId="5" r:id="rId5"/>
    <sheet name="戦後推移" sheetId="41" r:id="rId6"/>
    <sheet name="市立学校の推移" sheetId="8" r:id="rId7"/>
    <sheet name="規模別一覧" sheetId="15" r:id="rId8"/>
    <sheet name="小学校別児童数" sheetId="42" r:id="rId9"/>
    <sheet name="中学校別生徒数" sheetId="43" r:id="rId10"/>
    <sheet name="高等学校別生徒数" sheetId="44" r:id="rId11"/>
    <sheet name="特別支援学校別児童生徒数" sheetId="45" r:id="rId12"/>
    <sheet name="裏表紙" sheetId="2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7">規模別一覧!$A$1:$Z$88</definedName>
    <definedName name="_xlnm.Print_Area" localSheetId="4">区別生徒学級数!$A$1:$S$63</definedName>
    <definedName name="_xlnm.Print_Area" localSheetId="10">高等学校別生徒数!$A$1:$Q$9</definedName>
    <definedName name="_xlnm.Print_Area" localSheetId="6">市立学校の推移!$A$1:$K$76</definedName>
    <definedName name="_xlnm.Print_Area" localSheetId="5">戦後推移!$A$1:$M$36</definedName>
    <definedName name="_xlnm.Print_Area" localSheetId="9">中学校別生徒数!$A$1:$T$157</definedName>
    <definedName name="_xlnm.Print_Area" localSheetId="11">特別支援学校別児童生徒数!$A$1:$AD$96</definedName>
    <definedName name="_xlnm.Print_Area">[1]A!$B$1:$R$37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6" i="43" l="1"/>
  <c r="J156" i="43"/>
  <c r="R156" i="43"/>
  <c r="O156" i="43"/>
  <c r="L156" i="43"/>
  <c r="C156" i="43"/>
  <c r="R67" i="45"/>
  <c r="Q67" i="45"/>
  <c r="O67" i="45"/>
  <c r="N67" i="45"/>
  <c r="L67" i="45"/>
  <c r="K67" i="45"/>
  <c r="F67" i="45"/>
  <c r="D94" i="45" s="1"/>
  <c r="E67" i="45"/>
  <c r="D67" i="45"/>
  <c r="C67" i="45"/>
  <c r="R66" i="45"/>
  <c r="Q66" i="45"/>
  <c r="O66" i="45"/>
  <c r="N66" i="45"/>
  <c r="L66" i="45"/>
  <c r="K66" i="45"/>
  <c r="F66" i="45"/>
  <c r="D93" i="45" s="1"/>
  <c r="E66" i="45"/>
  <c r="D66" i="45"/>
  <c r="C66" i="45"/>
  <c r="R65" i="45"/>
  <c r="Q65" i="45"/>
  <c r="O65" i="45"/>
  <c r="N65" i="45"/>
  <c r="L65" i="45"/>
  <c r="K65" i="45"/>
  <c r="F65" i="45"/>
  <c r="D92" i="45" s="1"/>
  <c r="E65" i="45"/>
  <c r="D65" i="45"/>
  <c r="C65" i="45"/>
  <c r="R64" i="45"/>
  <c r="Q64" i="45"/>
  <c r="P64" i="45"/>
  <c r="O64" i="45"/>
  <c r="N64" i="45"/>
  <c r="L64" i="45"/>
  <c r="K64" i="45"/>
  <c r="F64" i="45"/>
  <c r="D91" i="45" s="1"/>
  <c r="E64" i="45"/>
  <c r="D64" i="45"/>
  <c r="C64" i="45"/>
  <c r="R63" i="45"/>
  <c r="Q63" i="45"/>
  <c r="O63" i="45"/>
  <c r="N63" i="45"/>
  <c r="L63" i="45"/>
  <c r="K63" i="45"/>
  <c r="F63" i="45"/>
  <c r="D90" i="45" s="1"/>
  <c r="E63" i="45"/>
  <c r="D63" i="45"/>
  <c r="C63" i="45"/>
  <c r="C90" i="45" s="1"/>
  <c r="R62" i="45"/>
  <c r="Q62" i="45"/>
  <c r="O62" i="45"/>
  <c r="N62" i="45"/>
  <c r="L62" i="45"/>
  <c r="K62" i="45"/>
  <c r="F62" i="45"/>
  <c r="E62" i="45"/>
  <c r="D62" i="45"/>
  <c r="C62" i="45"/>
  <c r="R61" i="45"/>
  <c r="Q61" i="45"/>
  <c r="O61" i="45"/>
  <c r="N61" i="45"/>
  <c r="L61" i="45"/>
  <c r="K61" i="45"/>
  <c r="F61" i="45"/>
  <c r="E61" i="45"/>
  <c r="D61" i="45"/>
  <c r="C61" i="45"/>
  <c r="R60" i="45"/>
  <c r="Q60" i="45"/>
  <c r="O60" i="45"/>
  <c r="N60" i="45"/>
  <c r="L60" i="45"/>
  <c r="K60" i="45"/>
  <c r="F60" i="45"/>
  <c r="E60" i="45"/>
  <c r="D60" i="45"/>
  <c r="C60" i="45"/>
  <c r="R59" i="45"/>
  <c r="Q59" i="45"/>
  <c r="O59" i="45"/>
  <c r="N59" i="45"/>
  <c r="L59" i="45"/>
  <c r="K59" i="45"/>
  <c r="J59" i="45" s="1"/>
  <c r="F59" i="45"/>
  <c r="E59" i="45"/>
  <c r="D59" i="45"/>
  <c r="C59" i="45"/>
  <c r="R58" i="45"/>
  <c r="Q58" i="45"/>
  <c r="O58" i="45"/>
  <c r="N58" i="45"/>
  <c r="L58" i="45"/>
  <c r="K58" i="45"/>
  <c r="F58" i="45"/>
  <c r="E58" i="45"/>
  <c r="D58" i="45"/>
  <c r="C58" i="45"/>
  <c r="R57" i="45"/>
  <c r="Q57" i="45"/>
  <c r="O57" i="45"/>
  <c r="N57" i="45"/>
  <c r="M57" i="45" s="1"/>
  <c r="L57" i="45"/>
  <c r="K57" i="45"/>
  <c r="F57" i="45"/>
  <c r="E57" i="45"/>
  <c r="D57" i="45"/>
  <c r="C57" i="45"/>
  <c r="R56" i="45"/>
  <c r="Q56" i="45"/>
  <c r="O56" i="45"/>
  <c r="N56" i="45"/>
  <c r="L56" i="45"/>
  <c r="K56" i="45"/>
  <c r="F56" i="45"/>
  <c r="E56" i="45"/>
  <c r="D56" i="45"/>
  <c r="C56" i="45"/>
  <c r="R55" i="45"/>
  <c r="Q55" i="45"/>
  <c r="O55" i="45"/>
  <c r="N55" i="45"/>
  <c r="L55" i="45"/>
  <c r="K55" i="45"/>
  <c r="F55" i="45"/>
  <c r="E55" i="45"/>
  <c r="D55" i="45"/>
  <c r="C55" i="45"/>
  <c r="R54" i="45"/>
  <c r="Q54" i="45"/>
  <c r="O54" i="45"/>
  <c r="N54" i="45"/>
  <c r="L54" i="45"/>
  <c r="K54" i="45"/>
  <c r="F54" i="45"/>
  <c r="E54" i="45"/>
  <c r="D54" i="45"/>
  <c r="C54" i="45"/>
  <c r="R53" i="45"/>
  <c r="Q53" i="45"/>
  <c r="O53" i="45"/>
  <c r="N53" i="45"/>
  <c r="L53" i="45"/>
  <c r="K53" i="45"/>
  <c r="F53" i="45"/>
  <c r="E53" i="45"/>
  <c r="D53" i="45"/>
  <c r="C53" i="45"/>
  <c r="R52" i="45"/>
  <c r="Q52" i="45"/>
  <c r="O52" i="45"/>
  <c r="N52" i="45"/>
  <c r="L52" i="45"/>
  <c r="K52" i="45"/>
  <c r="F52" i="45"/>
  <c r="E52" i="45"/>
  <c r="D52" i="45"/>
  <c r="C52" i="45"/>
  <c r="R51" i="45"/>
  <c r="Q51" i="45"/>
  <c r="O51" i="45"/>
  <c r="N51" i="45"/>
  <c r="M51" i="45" s="1"/>
  <c r="L51" i="45"/>
  <c r="K51" i="45"/>
  <c r="F51" i="45"/>
  <c r="E51" i="45"/>
  <c r="D51" i="45"/>
  <c r="C51" i="45"/>
  <c r="R50" i="45"/>
  <c r="Q50" i="45"/>
  <c r="O50" i="45"/>
  <c r="N50" i="45"/>
  <c r="L50" i="45"/>
  <c r="K50" i="45"/>
  <c r="F50" i="45"/>
  <c r="E50" i="45"/>
  <c r="D50" i="45"/>
  <c r="C50" i="45"/>
  <c r="R49" i="45"/>
  <c r="Q49" i="45"/>
  <c r="O49" i="45"/>
  <c r="N49" i="45"/>
  <c r="L49" i="45"/>
  <c r="K49" i="45"/>
  <c r="F49" i="45"/>
  <c r="E49" i="45"/>
  <c r="D49" i="45"/>
  <c r="C49" i="45"/>
  <c r="R48" i="45"/>
  <c r="Q48" i="45"/>
  <c r="O48" i="45"/>
  <c r="N48" i="45"/>
  <c r="M48" i="45" s="1"/>
  <c r="L48" i="45"/>
  <c r="K48" i="45"/>
  <c r="F48" i="45"/>
  <c r="E48" i="45"/>
  <c r="D48" i="45"/>
  <c r="C48" i="45"/>
  <c r="R40" i="45"/>
  <c r="Q40" i="45"/>
  <c r="O40" i="45"/>
  <c r="N40" i="45"/>
  <c r="L40" i="45"/>
  <c r="K40" i="45"/>
  <c r="J40" i="45" s="1"/>
  <c r="F40" i="45"/>
  <c r="E40" i="45"/>
  <c r="D40" i="45"/>
  <c r="C40" i="45"/>
  <c r="R39" i="45"/>
  <c r="Q39" i="45"/>
  <c r="O39" i="45"/>
  <c r="N39" i="45"/>
  <c r="L39" i="45"/>
  <c r="K39" i="45"/>
  <c r="F39" i="45"/>
  <c r="E39" i="45"/>
  <c r="D39" i="45"/>
  <c r="C39" i="45"/>
  <c r="R38" i="45"/>
  <c r="Q38" i="45"/>
  <c r="O38" i="45"/>
  <c r="N38" i="45"/>
  <c r="L38" i="45"/>
  <c r="K38" i="45"/>
  <c r="F38" i="45"/>
  <c r="E38" i="45"/>
  <c r="D38" i="45"/>
  <c r="C38" i="45"/>
  <c r="R37" i="45"/>
  <c r="Q37" i="45"/>
  <c r="O37" i="45"/>
  <c r="N37" i="45"/>
  <c r="L37" i="45"/>
  <c r="K37" i="45"/>
  <c r="F37" i="45"/>
  <c r="E37" i="45"/>
  <c r="D37" i="45"/>
  <c r="C37" i="45"/>
  <c r="R36" i="45"/>
  <c r="Q36" i="45"/>
  <c r="O36" i="45"/>
  <c r="N36" i="45"/>
  <c r="L36" i="45"/>
  <c r="K36" i="45"/>
  <c r="F36" i="45"/>
  <c r="E36" i="45"/>
  <c r="D36" i="45"/>
  <c r="C36" i="45"/>
  <c r="R35" i="45"/>
  <c r="Q35" i="45"/>
  <c r="O35" i="45"/>
  <c r="N35" i="45"/>
  <c r="L35" i="45"/>
  <c r="K35" i="45"/>
  <c r="F35" i="45"/>
  <c r="E35" i="45"/>
  <c r="D35" i="45"/>
  <c r="C35" i="45"/>
  <c r="R34" i="45"/>
  <c r="Q34" i="45"/>
  <c r="O34" i="45"/>
  <c r="N34" i="45"/>
  <c r="L34" i="45"/>
  <c r="K34" i="45"/>
  <c r="F34" i="45"/>
  <c r="E34" i="45"/>
  <c r="D34" i="45"/>
  <c r="C34" i="45"/>
  <c r="R33" i="45"/>
  <c r="Q33" i="45"/>
  <c r="O33" i="45"/>
  <c r="N33" i="45"/>
  <c r="L33" i="45"/>
  <c r="K33" i="45"/>
  <c r="F33" i="45"/>
  <c r="E33" i="45"/>
  <c r="D33" i="45"/>
  <c r="C33" i="45"/>
  <c r="R32" i="45"/>
  <c r="Q32" i="45"/>
  <c r="O32" i="45"/>
  <c r="N32" i="45"/>
  <c r="L32" i="45"/>
  <c r="K32" i="45"/>
  <c r="F32" i="45"/>
  <c r="E32" i="45"/>
  <c r="D32" i="45"/>
  <c r="C32" i="45"/>
  <c r="R31" i="45"/>
  <c r="Q31" i="45"/>
  <c r="O31" i="45"/>
  <c r="N31" i="45"/>
  <c r="L31" i="45"/>
  <c r="K31" i="45"/>
  <c r="F31" i="45"/>
  <c r="E31" i="45"/>
  <c r="D31" i="45"/>
  <c r="C31" i="45"/>
  <c r="R30" i="45"/>
  <c r="Q30" i="45"/>
  <c r="O30" i="45"/>
  <c r="N30" i="45"/>
  <c r="L30" i="45"/>
  <c r="K30" i="45"/>
  <c r="F30" i="45"/>
  <c r="E30" i="45"/>
  <c r="D30" i="45"/>
  <c r="C30" i="45"/>
  <c r="R29" i="45"/>
  <c r="Q29" i="45"/>
  <c r="O29" i="45"/>
  <c r="N29" i="45"/>
  <c r="L29" i="45"/>
  <c r="K29" i="45"/>
  <c r="F29" i="45"/>
  <c r="E29" i="45"/>
  <c r="D29" i="45"/>
  <c r="C29" i="45"/>
  <c r="R28" i="45"/>
  <c r="Q28" i="45"/>
  <c r="O28" i="45"/>
  <c r="N28" i="45"/>
  <c r="L28" i="45"/>
  <c r="K28" i="45"/>
  <c r="F28" i="45"/>
  <c r="E28" i="45"/>
  <c r="D28" i="45"/>
  <c r="C28" i="45"/>
  <c r="R27" i="45"/>
  <c r="Q27" i="45"/>
  <c r="O27" i="45"/>
  <c r="N27" i="45"/>
  <c r="L27" i="45"/>
  <c r="K27" i="45"/>
  <c r="F27" i="45"/>
  <c r="E27" i="45"/>
  <c r="D27" i="45"/>
  <c r="C27" i="45"/>
  <c r="AD19" i="45"/>
  <c r="AC19" i="45"/>
  <c r="AA19" i="45"/>
  <c r="Z19" i="45"/>
  <c r="X19" i="45"/>
  <c r="W19" i="45"/>
  <c r="U19" i="45"/>
  <c r="T19" i="45"/>
  <c r="R19" i="45"/>
  <c r="Q19" i="45"/>
  <c r="O19" i="45"/>
  <c r="N19" i="45"/>
  <c r="I19" i="45"/>
  <c r="H19" i="45"/>
  <c r="G19" i="45"/>
  <c r="F19" i="45"/>
  <c r="E19" i="45"/>
  <c r="D19" i="45"/>
  <c r="C19" i="45"/>
  <c r="AD18" i="45"/>
  <c r="AC18" i="45"/>
  <c r="AB18" i="45" s="1"/>
  <c r="AA18" i="45"/>
  <c r="Z18" i="45"/>
  <c r="X18" i="45"/>
  <c r="W18" i="45"/>
  <c r="U18" i="45"/>
  <c r="T18" i="45"/>
  <c r="S18" i="45" s="1"/>
  <c r="R18" i="45"/>
  <c r="Q18" i="45"/>
  <c r="O18" i="45"/>
  <c r="N18" i="45"/>
  <c r="I18" i="45"/>
  <c r="H18" i="45"/>
  <c r="G18" i="45"/>
  <c r="F18" i="45"/>
  <c r="E18" i="45"/>
  <c r="D18" i="45"/>
  <c r="C18" i="45"/>
  <c r="AD17" i="45"/>
  <c r="AC17" i="45"/>
  <c r="AA17" i="45"/>
  <c r="Z17" i="45"/>
  <c r="X17" i="45"/>
  <c r="W17" i="45"/>
  <c r="U17" i="45"/>
  <c r="T17" i="45"/>
  <c r="R17" i="45"/>
  <c r="Q17" i="45"/>
  <c r="O17" i="45"/>
  <c r="N17" i="45"/>
  <c r="I17" i="45"/>
  <c r="H17" i="45"/>
  <c r="G17" i="45"/>
  <c r="F17" i="45"/>
  <c r="E17" i="45"/>
  <c r="D17" i="45"/>
  <c r="C17" i="45"/>
  <c r="AD16" i="45"/>
  <c r="AC16" i="45"/>
  <c r="AA16" i="45"/>
  <c r="Z16" i="45"/>
  <c r="X16" i="45"/>
  <c r="W16" i="45"/>
  <c r="U16" i="45"/>
  <c r="T16" i="45"/>
  <c r="R16" i="45"/>
  <c r="Q16" i="45"/>
  <c r="O16" i="45"/>
  <c r="N16" i="45"/>
  <c r="I16" i="45"/>
  <c r="H16" i="45"/>
  <c r="G16" i="45"/>
  <c r="F16" i="45"/>
  <c r="E16" i="45"/>
  <c r="D16" i="45"/>
  <c r="C16" i="45"/>
  <c r="AD15" i="45"/>
  <c r="AC15" i="45"/>
  <c r="AA15" i="45"/>
  <c r="Z15" i="45"/>
  <c r="X15" i="45"/>
  <c r="W15" i="45"/>
  <c r="U15" i="45"/>
  <c r="T15" i="45"/>
  <c r="R15" i="45"/>
  <c r="Q15" i="45"/>
  <c r="O15" i="45"/>
  <c r="N15" i="45"/>
  <c r="I15" i="45"/>
  <c r="H15" i="45"/>
  <c r="G15" i="45"/>
  <c r="F15" i="45"/>
  <c r="E15" i="45"/>
  <c r="D15" i="45"/>
  <c r="C15" i="45"/>
  <c r="AD14" i="45"/>
  <c r="AC14" i="45"/>
  <c r="AA14" i="45"/>
  <c r="Z14" i="45"/>
  <c r="X14" i="45"/>
  <c r="W14" i="45"/>
  <c r="U14" i="45"/>
  <c r="T14" i="45"/>
  <c r="R14" i="45"/>
  <c r="Q14" i="45"/>
  <c r="O14" i="45"/>
  <c r="N14" i="45"/>
  <c r="I14" i="45"/>
  <c r="H14" i="45"/>
  <c r="G14" i="45"/>
  <c r="F14" i="45"/>
  <c r="E14" i="45"/>
  <c r="D14" i="45"/>
  <c r="C14" i="45"/>
  <c r="AD13" i="45"/>
  <c r="AC13" i="45"/>
  <c r="AA13" i="45"/>
  <c r="Z13" i="45"/>
  <c r="X13" i="45"/>
  <c r="W13" i="45"/>
  <c r="U13" i="45"/>
  <c r="T13" i="45"/>
  <c r="R13" i="45"/>
  <c r="Q13" i="45"/>
  <c r="O13" i="45"/>
  <c r="N13" i="45"/>
  <c r="I13" i="45"/>
  <c r="H13" i="45"/>
  <c r="G13" i="45"/>
  <c r="F13" i="45"/>
  <c r="E13" i="45"/>
  <c r="D13" i="45"/>
  <c r="C13" i="45"/>
  <c r="AD12" i="45"/>
  <c r="AC12" i="45"/>
  <c r="AA12" i="45"/>
  <c r="Z12" i="45"/>
  <c r="X12" i="45"/>
  <c r="W12" i="45"/>
  <c r="U12" i="45"/>
  <c r="T12" i="45"/>
  <c r="R12" i="45"/>
  <c r="Q12" i="45"/>
  <c r="O12" i="45"/>
  <c r="N12" i="45"/>
  <c r="M12" i="45" s="1"/>
  <c r="I12" i="45"/>
  <c r="H12" i="45"/>
  <c r="G12" i="45"/>
  <c r="F12" i="45"/>
  <c r="E12" i="45"/>
  <c r="D12" i="45"/>
  <c r="C12" i="45"/>
  <c r="AD11" i="45"/>
  <c r="AC11" i="45"/>
  <c r="AA11" i="45"/>
  <c r="Z11" i="45"/>
  <c r="X11" i="45"/>
  <c r="W11" i="45"/>
  <c r="U11" i="45"/>
  <c r="T11" i="45"/>
  <c r="R11" i="45"/>
  <c r="Q11" i="45"/>
  <c r="O11" i="45"/>
  <c r="N11" i="45"/>
  <c r="I11" i="45"/>
  <c r="H11" i="45"/>
  <c r="G11" i="45"/>
  <c r="F11" i="45"/>
  <c r="E11" i="45"/>
  <c r="D11" i="45"/>
  <c r="C11" i="45"/>
  <c r="AD10" i="45"/>
  <c r="AC10" i="45"/>
  <c r="AA10" i="45"/>
  <c r="Z10" i="45"/>
  <c r="X10" i="45"/>
  <c r="W10" i="45"/>
  <c r="U10" i="45"/>
  <c r="T10" i="45"/>
  <c r="R10" i="45"/>
  <c r="Q10" i="45"/>
  <c r="O10" i="45"/>
  <c r="N10" i="45"/>
  <c r="I10" i="45"/>
  <c r="H10" i="45"/>
  <c r="G10" i="45"/>
  <c r="F10" i="45"/>
  <c r="E10" i="45"/>
  <c r="D10" i="45"/>
  <c r="C10" i="45"/>
  <c r="AD9" i="45"/>
  <c r="AC9" i="45"/>
  <c r="AA9" i="45"/>
  <c r="Z9" i="45"/>
  <c r="X9" i="45"/>
  <c r="W9" i="45"/>
  <c r="U9" i="45"/>
  <c r="T9" i="45"/>
  <c r="R9" i="45"/>
  <c r="Q9" i="45"/>
  <c r="O9" i="45"/>
  <c r="N9" i="45"/>
  <c r="I9" i="45"/>
  <c r="H9" i="45"/>
  <c r="G9" i="45"/>
  <c r="F9" i="45"/>
  <c r="E9" i="45"/>
  <c r="D9" i="45"/>
  <c r="C9" i="45"/>
  <c r="AD8" i="45"/>
  <c r="AC8" i="45"/>
  <c r="AA8" i="45"/>
  <c r="Z8" i="45"/>
  <c r="X8" i="45"/>
  <c r="W8" i="45"/>
  <c r="U8" i="45"/>
  <c r="T8" i="45"/>
  <c r="R8" i="45"/>
  <c r="Q8" i="45"/>
  <c r="O8" i="45"/>
  <c r="N8" i="45"/>
  <c r="I8" i="45"/>
  <c r="H8" i="45"/>
  <c r="G8" i="45"/>
  <c r="F8" i="45"/>
  <c r="E8" i="45"/>
  <c r="D8" i="45"/>
  <c r="C8" i="45"/>
  <c r="AD7" i="45"/>
  <c r="AC7" i="45"/>
  <c r="AA7" i="45"/>
  <c r="Z7" i="45"/>
  <c r="X7" i="45"/>
  <c r="W7" i="45"/>
  <c r="U7" i="45"/>
  <c r="T7" i="45"/>
  <c r="R7" i="45"/>
  <c r="Q7" i="45"/>
  <c r="O7" i="45"/>
  <c r="N7" i="45"/>
  <c r="I7" i="45"/>
  <c r="H7" i="45"/>
  <c r="G7" i="45"/>
  <c r="F7" i="45"/>
  <c r="E7" i="45"/>
  <c r="D7" i="45"/>
  <c r="C7" i="45"/>
  <c r="AD6" i="45"/>
  <c r="AC6" i="45"/>
  <c r="AA6" i="45"/>
  <c r="Z6" i="45"/>
  <c r="X6" i="45"/>
  <c r="W6" i="45"/>
  <c r="U6" i="45"/>
  <c r="T6" i="45"/>
  <c r="R6" i="45"/>
  <c r="Q6" i="45"/>
  <c r="O6" i="45"/>
  <c r="N6" i="45"/>
  <c r="I6" i="45"/>
  <c r="H6" i="45"/>
  <c r="G6" i="45"/>
  <c r="F6" i="45"/>
  <c r="E6" i="45"/>
  <c r="D6" i="45"/>
  <c r="C6" i="45"/>
  <c r="Q8" i="44"/>
  <c r="P8" i="44"/>
  <c r="O8" i="44"/>
  <c r="M8" i="44"/>
  <c r="L8" i="44"/>
  <c r="K8" i="44"/>
  <c r="I8" i="44"/>
  <c r="H8" i="44"/>
  <c r="G8" i="44"/>
  <c r="Q7" i="44"/>
  <c r="P7" i="44"/>
  <c r="O7" i="44"/>
  <c r="M7" i="44"/>
  <c r="L7" i="44"/>
  <c r="K7" i="44"/>
  <c r="I7" i="44"/>
  <c r="H7" i="44"/>
  <c r="G7" i="44"/>
  <c r="Q6" i="44"/>
  <c r="P6" i="44"/>
  <c r="O6" i="44"/>
  <c r="M6" i="44"/>
  <c r="L6" i="44"/>
  <c r="K6" i="44"/>
  <c r="I6" i="44"/>
  <c r="H6" i="44"/>
  <c r="G6" i="44"/>
  <c r="Q5" i="44"/>
  <c r="P5" i="44"/>
  <c r="O5" i="44"/>
  <c r="M5" i="44"/>
  <c r="L5" i="44"/>
  <c r="K5" i="44"/>
  <c r="I5" i="44"/>
  <c r="H5" i="44"/>
  <c r="G5" i="44"/>
  <c r="T154" i="43"/>
  <c r="S154" i="43"/>
  <c r="Q154" i="43"/>
  <c r="P154" i="43"/>
  <c r="N154" i="43"/>
  <c r="M154" i="43"/>
  <c r="H154" i="43"/>
  <c r="G154" i="43"/>
  <c r="F154" i="43"/>
  <c r="E154" i="43"/>
  <c r="D154" i="43"/>
  <c r="R153" i="43"/>
  <c r="O153" i="43"/>
  <c r="L153" i="43"/>
  <c r="T152" i="43"/>
  <c r="S152" i="43"/>
  <c r="Q152" i="43"/>
  <c r="P152" i="43"/>
  <c r="N152" i="43"/>
  <c r="M152" i="43"/>
  <c r="H152" i="43"/>
  <c r="G152" i="43"/>
  <c r="F152" i="43"/>
  <c r="E152" i="43"/>
  <c r="D152" i="43"/>
  <c r="R151" i="43"/>
  <c r="O151" i="43"/>
  <c r="L151" i="43"/>
  <c r="T150" i="43"/>
  <c r="S150" i="43"/>
  <c r="Q150" i="43"/>
  <c r="P150" i="43"/>
  <c r="N150" i="43"/>
  <c r="M150" i="43"/>
  <c r="H150" i="43"/>
  <c r="G150" i="43"/>
  <c r="F150" i="43"/>
  <c r="E150" i="43"/>
  <c r="D150" i="43"/>
  <c r="R149" i="43"/>
  <c r="O149" i="43"/>
  <c r="L149" i="43"/>
  <c r="T148" i="43"/>
  <c r="S148" i="43"/>
  <c r="Q148" i="43"/>
  <c r="O148" i="43" s="1"/>
  <c r="P148" i="43"/>
  <c r="N148" i="43"/>
  <c r="M148" i="43"/>
  <c r="H148" i="43"/>
  <c r="G148" i="43"/>
  <c r="F148" i="43"/>
  <c r="E148" i="43"/>
  <c r="D148" i="43"/>
  <c r="R147" i="43"/>
  <c r="O147" i="43"/>
  <c r="L147" i="43"/>
  <c r="T146" i="43"/>
  <c r="S146" i="43"/>
  <c r="R146" i="43" s="1"/>
  <c r="Q146" i="43"/>
  <c r="P146" i="43"/>
  <c r="N146" i="43"/>
  <c r="M146" i="43"/>
  <c r="H146" i="43"/>
  <c r="G146" i="43"/>
  <c r="F146" i="43"/>
  <c r="E146" i="43"/>
  <c r="D146" i="43"/>
  <c r="R145" i="43"/>
  <c r="O145" i="43"/>
  <c r="L145" i="43"/>
  <c r="T144" i="43"/>
  <c r="S144" i="43"/>
  <c r="Q144" i="43"/>
  <c r="P144" i="43"/>
  <c r="N144" i="43"/>
  <c r="M144" i="43"/>
  <c r="H144" i="43"/>
  <c r="G144" i="43"/>
  <c r="F144" i="43"/>
  <c r="E144" i="43"/>
  <c r="D144" i="43"/>
  <c r="R143" i="43"/>
  <c r="O143" i="43"/>
  <c r="L143" i="43"/>
  <c r="T142" i="43"/>
  <c r="S142" i="43"/>
  <c r="Q142" i="43"/>
  <c r="P142" i="43"/>
  <c r="N142" i="43"/>
  <c r="M142" i="43"/>
  <c r="H142" i="43"/>
  <c r="G142" i="43"/>
  <c r="F142" i="43"/>
  <c r="E142" i="43"/>
  <c r="D142" i="43"/>
  <c r="R141" i="43"/>
  <c r="O141" i="43"/>
  <c r="L141" i="43"/>
  <c r="T140" i="43"/>
  <c r="S140" i="43"/>
  <c r="Q140" i="43"/>
  <c r="P140" i="43"/>
  <c r="N140" i="43"/>
  <c r="M140" i="43"/>
  <c r="H140" i="43"/>
  <c r="G140" i="43"/>
  <c r="F140" i="43"/>
  <c r="E140" i="43"/>
  <c r="D140" i="43"/>
  <c r="R139" i="43"/>
  <c r="O139" i="43"/>
  <c r="L139" i="43"/>
  <c r="T138" i="43"/>
  <c r="S138" i="43"/>
  <c r="Q138" i="43"/>
  <c r="P138" i="43"/>
  <c r="N138" i="43"/>
  <c r="M138" i="43"/>
  <c r="H138" i="43"/>
  <c r="G138" i="43"/>
  <c r="F138" i="43"/>
  <c r="E138" i="43"/>
  <c r="D138" i="43"/>
  <c r="R137" i="43"/>
  <c r="O137" i="43"/>
  <c r="L137" i="43"/>
  <c r="T136" i="43"/>
  <c r="S136" i="43"/>
  <c r="Q136" i="43"/>
  <c r="P136" i="43"/>
  <c r="N136" i="43"/>
  <c r="M136" i="43"/>
  <c r="H136" i="43"/>
  <c r="G136" i="43"/>
  <c r="F136" i="43"/>
  <c r="E136" i="43"/>
  <c r="D136" i="43"/>
  <c r="R135" i="43"/>
  <c r="O135" i="43"/>
  <c r="L135" i="43"/>
  <c r="T134" i="43"/>
  <c r="S134" i="43"/>
  <c r="Q134" i="43"/>
  <c r="P134" i="43"/>
  <c r="N134" i="43"/>
  <c r="M134" i="43"/>
  <c r="H134" i="43"/>
  <c r="G134" i="43"/>
  <c r="F134" i="43"/>
  <c r="E134" i="43"/>
  <c r="D134" i="43"/>
  <c r="R133" i="43"/>
  <c r="O133" i="43"/>
  <c r="L133" i="43"/>
  <c r="T132" i="43"/>
  <c r="S132" i="43"/>
  <c r="Q132" i="43"/>
  <c r="P132" i="43"/>
  <c r="N132" i="43"/>
  <c r="M132" i="43"/>
  <c r="H132" i="43"/>
  <c r="G132" i="43"/>
  <c r="F132" i="43"/>
  <c r="E132" i="43"/>
  <c r="D132" i="43"/>
  <c r="R131" i="43"/>
  <c r="O131" i="43"/>
  <c r="L131" i="43"/>
  <c r="T130" i="43"/>
  <c r="S130" i="43"/>
  <c r="Q130" i="43"/>
  <c r="P130" i="43"/>
  <c r="N130" i="43"/>
  <c r="M130" i="43"/>
  <c r="H130" i="43"/>
  <c r="G130" i="43"/>
  <c r="F130" i="43"/>
  <c r="E130" i="43"/>
  <c r="D130" i="43"/>
  <c r="R129" i="43"/>
  <c r="O129" i="43"/>
  <c r="L129" i="43"/>
  <c r="T128" i="43"/>
  <c r="S128" i="43"/>
  <c r="Q128" i="43"/>
  <c r="P128" i="43"/>
  <c r="N128" i="43"/>
  <c r="M128" i="43"/>
  <c r="H128" i="43"/>
  <c r="G128" i="43"/>
  <c r="F128" i="43"/>
  <c r="E128" i="43"/>
  <c r="D128" i="43"/>
  <c r="R127" i="43"/>
  <c r="O127" i="43"/>
  <c r="L127" i="43"/>
  <c r="T126" i="43"/>
  <c r="S126" i="43"/>
  <c r="Q126" i="43"/>
  <c r="P126" i="43"/>
  <c r="N126" i="43"/>
  <c r="M126" i="43"/>
  <c r="H126" i="43"/>
  <c r="G126" i="43"/>
  <c r="F126" i="43"/>
  <c r="E126" i="43"/>
  <c r="D126" i="43"/>
  <c r="R125" i="43"/>
  <c r="O125" i="43"/>
  <c r="L125" i="43"/>
  <c r="T124" i="43"/>
  <c r="S124" i="43"/>
  <c r="Q124" i="43"/>
  <c r="P124" i="43"/>
  <c r="N124" i="43"/>
  <c r="M124" i="43"/>
  <c r="H124" i="43"/>
  <c r="G124" i="43"/>
  <c r="F124" i="43"/>
  <c r="E124" i="43"/>
  <c r="D124" i="43"/>
  <c r="R123" i="43"/>
  <c r="O123" i="43"/>
  <c r="L123" i="43"/>
  <c r="T122" i="43"/>
  <c r="S122" i="43"/>
  <c r="Q122" i="43"/>
  <c r="P122" i="43"/>
  <c r="N122" i="43"/>
  <c r="M122" i="43"/>
  <c r="H122" i="43"/>
  <c r="G122" i="43"/>
  <c r="F122" i="43"/>
  <c r="E122" i="43"/>
  <c r="D122" i="43"/>
  <c r="R121" i="43"/>
  <c r="O121" i="43"/>
  <c r="L121" i="43"/>
  <c r="T120" i="43"/>
  <c r="S120" i="43"/>
  <c r="Q120" i="43"/>
  <c r="P120" i="43"/>
  <c r="N120" i="43"/>
  <c r="M120" i="43"/>
  <c r="H120" i="43"/>
  <c r="G120" i="43"/>
  <c r="F120" i="43"/>
  <c r="E120" i="43"/>
  <c r="D120" i="43"/>
  <c r="R119" i="43"/>
  <c r="O119" i="43"/>
  <c r="L119" i="43"/>
  <c r="T118" i="43"/>
  <c r="S118" i="43"/>
  <c r="Q118" i="43"/>
  <c r="P118" i="43"/>
  <c r="N118" i="43"/>
  <c r="M118" i="43"/>
  <c r="H118" i="43"/>
  <c r="G118" i="43"/>
  <c r="F118" i="43"/>
  <c r="E118" i="43"/>
  <c r="D118" i="43"/>
  <c r="R117" i="43"/>
  <c r="O117" i="43"/>
  <c r="L117" i="43"/>
  <c r="T116" i="43"/>
  <c r="S116" i="43"/>
  <c r="Q116" i="43"/>
  <c r="P116" i="43"/>
  <c r="N116" i="43"/>
  <c r="M116" i="43"/>
  <c r="H116" i="43"/>
  <c r="G116" i="43"/>
  <c r="F116" i="43"/>
  <c r="E116" i="43"/>
  <c r="D116" i="43"/>
  <c r="R115" i="43"/>
  <c r="O115" i="43"/>
  <c r="L115" i="43"/>
  <c r="T109" i="43"/>
  <c r="S109" i="43"/>
  <c r="Q109" i="43"/>
  <c r="P109" i="43"/>
  <c r="N109" i="43"/>
  <c r="M109" i="43"/>
  <c r="L109" i="43" s="1"/>
  <c r="H109" i="43"/>
  <c r="G109" i="43"/>
  <c r="F109" i="43"/>
  <c r="E109" i="43"/>
  <c r="D109" i="43"/>
  <c r="R108" i="43"/>
  <c r="O108" i="43"/>
  <c r="L108" i="43"/>
  <c r="T107" i="43"/>
  <c r="S107" i="43"/>
  <c r="Q107" i="43"/>
  <c r="P107" i="43"/>
  <c r="N107" i="43"/>
  <c r="M107" i="43"/>
  <c r="H107" i="43"/>
  <c r="G107" i="43"/>
  <c r="F107" i="43"/>
  <c r="E107" i="43"/>
  <c r="D107" i="43"/>
  <c r="R106" i="43"/>
  <c r="O106" i="43"/>
  <c r="L106" i="43"/>
  <c r="T105" i="43"/>
  <c r="S105" i="43"/>
  <c r="Q105" i="43"/>
  <c r="P105" i="43"/>
  <c r="N105" i="43"/>
  <c r="M105" i="43"/>
  <c r="H105" i="43"/>
  <c r="G105" i="43"/>
  <c r="F105" i="43"/>
  <c r="E105" i="43"/>
  <c r="D105" i="43"/>
  <c r="R104" i="43"/>
  <c r="O104" i="43"/>
  <c r="L104" i="43"/>
  <c r="T103" i="43"/>
  <c r="S103" i="43"/>
  <c r="Q103" i="43"/>
  <c r="P103" i="43"/>
  <c r="N103" i="43"/>
  <c r="M103" i="43"/>
  <c r="H103" i="43"/>
  <c r="G103" i="43"/>
  <c r="F103" i="43"/>
  <c r="E103" i="43"/>
  <c r="D103" i="43"/>
  <c r="R102" i="43"/>
  <c r="O102" i="43"/>
  <c r="L102" i="43"/>
  <c r="T101" i="43"/>
  <c r="S101" i="43"/>
  <c r="Q101" i="43"/>
  <c r="P101" i="43"/>
  <c r="N101" i="43"/>
  <c r="M101" i="43"/>
  <c r="L101" i="43" s="1"/>
  <c r="H101" i="43"/>
  <c r="G101" i="43"/>
  <c r="F101" i="43"/>
  <c r="E101" i="43"/>
  <c r="D101" i="43"/>
  <c r="R100" i="43"/>
  <c r="O100" i="43"/>
  <c r="L100" i="43"/>
  <c r="T99" i="43"/>
  <c r="S99" i="43"/>
  <c r="Q99" i="43"/>
  <c r="P99" i="43"/>
  <c r="N99" i="43"/>
  <c r="M99" i="43"/>
  <c r="H99" i="43"/>
  <c r="G99" i="43"/>
  <c r="F99" i="43"/>
  <c r="E99" i="43"/>
  <c r="D99" i="43"/>
  <c r="R98" i="43"/>
  <c r="O98" i="43"/>
  <c r="L98" i="43"/>
  <c r="T97" i="43"/>
  <c r="S97" i="43"/>
  <c r="Q97" i="43"/>
  <c r="P97" i="43"/>
  <c r="N97" i="43"/>
  <c r="M97" i="43"/>
  <c r="H97" i="43"/>
  <c r="G97" i="43"/>
  <c r="F97" i="43"/>
  <c r="E97" i="43"/>
  <c r="D97" i="43"/>
  <c r="R96" i="43"/>
  <c r="O96" i="43"/>
  <c r="L96" i="43"/>
  <c r="T95" i="43"/>
  <c r="S95" i="43"/>
  <c r="Q95" i="43"/>
  <c r="P95" i="43"/>
  <c r="N95" i="43"/>
  <c r="M95" i="43"/>
  <c r="H95" i="43"/>
  <c r="G95" i="43"/>
  <c r="F95" i="43"/>
  <c r="E95" i="43"/>
  <c r="D95" i="43"/>
  <c r="R94" i="43"/>
  <c r="O94" i="43"/>
  <c r="L94" i="43"/>
  <c r="T93" i="43"/>
  <c r="S93" i="43"/>
  <c r="Q93" i="43"/>
  <c r="P93" i="43"/>
  <c r="N93" i="43"/>
  <c r="M93" i="43"/>
  <c r="H93" i="43"/>
  <c r="G93" i="43"/>
  <c r="F93" i="43"/>
  <c r="E93" i="43"/>
  <c r="D93" i="43"/>
  <c r="R92" i="43"/>
  <c r="O92" i="43"/>
  <c r="L92" i="43"/>
  <c r="T91" i="43"/>
  <c r="S91" i="43"/>
  <c r="Q91" i="43"/>
  <c r="P91" i="43"/>
  <c r="N91" i="43"/>
  <c r="M91" i="43"/>
  <c r="H91" i="43"/>
  <c r="G91" i="43"/>
  <c r="F91" i="43"/>
  <c r="E91" i="43"/>
  <c r="D91" i="43"/>
  <c r="R90" i="43"/>
  <c r="O90" i="43"/>
  <c r="L90" i="43"/>
  <c r="T89" i="43"/>
  <c r="S89" i="43"/>
  <c r="Q89" i="43"/>
  <c r="P89" i="43"/>
  <c r="N89" i="43"/>
  <c r="M89" i="43"/>
  <c r="H89" i="43"/>
  <c r="G89" i="43"/>
  <c r="F89" i="43"/>
  <c r="E89" i="43"/>
  <c r="D89" i="43"/>
  <c r="R88" i="43"/>
  <c r="O88" i="43"/>
  <c r="L88" i="43"/>
  <c r="T87" i="43"/>
  <c r="S87" i="43"/>
  <c r="Q87" i="43"/>
  <c r="P87" i="43"/>
  <c r="N87" i="43"/>
  <c r="M87" i="43"/>
  <c r="H87" i="43"/>
  <c r="G87" i="43"/>
  <c r="F87" i="43"/>
  <c r="E87" i="43"/>
  <c r="D87" i="43"/>
  <c r="R86" i="43"/>
  <c r="O86" i="43"/>
  <c r="L86" i="43"/>
  <c r="T85" i="43"/>
  <c r="S85" i="43"/>
  <c r="Q85" i="43"/>
  <c r="P85" i="43"/>
  <c r="N85" i="43"/>
  <c r="M85" i="43"/>
  <c r="H85" i="43"/>
  <c r="G85" i="43"/>
  <c r="F85" i="43"/>
  <c r="E85" i="43"/>
  <c r="D85" i="43"/>
  <c r="R84" i="43"/>
  <c r="O84" i="43"/>
  <c r="L84" i="43"/>
  <c r="T83" i="43"/>
  <c r="S83" i="43"/>
  <c r="Q83" i="43"/>
  <c r="P83" i="43"/>
  <c r="N83" i="43"/>
  <c r="M83" i="43"/>
  <c r="H83" i="43"/>
  <c r="G83" i="43"/>
  <c r="F83" i="43"/>
  <c r="E83" i="43"/>
  <c r="D83" i="43"/>
  <c r="R82" i="43"/>
  <c r="O82" i="43"/>
  <c r="L82" i="43"/>
  <c r="T81" i="43"/>
  <c r="S81" i="43"/>
  <c r="Q81" i="43"/>
  <c r="P81" i="43"/>
  <c r="N81" i="43"/>
  <c r="M81" i="43"/>
  <c r="H81" i="43"/>
  <c r="G81" i="43"/>
  <c r="F81" i="43"/>
  <c r="E81" i="43"/>
  <c r="D81" i="43"/>
  <c r="R80" i="43"/>
  <c r="O80" i="43"/>
  <c r="L80" i="43"/>
  <c r="T79" i="43"/>
  <c r="S79" i="43"/>
  <c r="Q79" i="43"/>
  <c r="P79" i="43"/>
  <c r="N79" i="43"/>
  <c r="M79" i="43"/>
  <c r="H79" i="43"/>
  <c r="G79" i="43"/>
  <c r="F79" i="43"/>
  <c r="E79" i="43"/>
  <c r="D79" i="43"/>
  <c r="R78" i="43"/>
  <c r="O78" i="43"/>
  <c r="L78" i="43"/>
  <c r="T77" i="43"/>
  <c r="S77" i="43"/>
  <c r="Q77" i="43"/>
  <c r="P77" i="43"/>
  <c r="N77" i="43"/>
  <c r="M77" i="43"/>
  <c r="H77" i="43"/>
  <c r="G77" i="43"/>
  <c r="F77" i="43"/>
  <c r="E77" i="43"/>
  <c r="D77" i="43"/>
  <c r="R76" i="43"/>
  <c r="O76" i="43"/>
  <c r="L76" i="43"/>
  <c r="T75" i="43"/>
  <c r="S75" i="43"/>
  <c r="Q75" i="43"/>
  <c r="P75" i="43"/>
  <c r="N75" i="43"/>
  <c r="M75" i="43"/>
  <c r="H75" i="43"/>
  <c r="G75" i="43"/>
  <c r="F75" i="43"/>
  <c r="E75" i="43"/>
  <c r="D75" i="43"/>
  <c r="R74" i="43"/>
  <c r="O74" i="43"/>
  <c r="L74" i="43"/>
  <c r="T73" i="43"/>
  <c r="S73" i="43"/>
  <c r="R73" i="43" s="1"/>
  <c r="Q73" i="43"/>
  <c r="P73" i="43"/>
  <c r="N73" i="43"/>
  <c r="M73" i="43"/>
  <c r="H73" i="43"/>
  <c r="G73" i="43"/>
  <c r="F73" i="43"/>
  <c r="E73" i="43"/>
  <c r="D73" i="43"/>
  <c r="R72" i="43"/>
  <c r="O72" i="43"/>
  <c r="L72" i="43"/>
  <c r="T71" i="43"/>
  <c r="S71" i="43"/>
  <c r="Q71" i="43"/>
  <c r="P71" i="43"/>
  <c r="N71" i="43"/>
  <c r="M71" i="43"/>
  <c r="H71" i="43"/>
  <c r="G71" i="43"/>
  <c r="F71" i="43"/>
  <c r="E71" i="43"/>
  <c r="D71" i="43"/>
  <c r="R70" i="43"/>
  <c r="O70" i="43"/>
  <c r="L70" i="43"/>
  <c r="T69" i="43"/>
  <c r="S69" i="43"/>
  <c r="Q69" i="43"/>
  <c r="P69" i="43"/>
  <c r="N69" i="43"/>
  <c r="M69" i="43"/>
  <c r="H69" i="43"/>
  <c r="G69" i="43"/>
  <c r="F69" i="43"/>
  <c r="E69" i="43"/>
  <c r="D69" i="43"/>
  <c r="R68" i="43"/>
  <c r="O68" i="43"/>
  <c r="L68" i="43"/>
  <c r="T67" i="43"/>
  <c r="S67" i="43"/>
  <c r="Q67" i="43"/>
  <c r="P67" i="43"/>
  <c r="N67" i="43"/>
  <c r="M67" i="43"/>
  <c r="H67" i="43"/>
  <c r="G67" i="43"/>
  <c r="F67" i="43"/>
  <c r="E67" i="43"/>
  <c r="D67" i="43"/>
  <c r="R66" i="43"/>
  <c r="O66" i="43"/>
  <c r="L66" i="43"/>
  <c r="T65" i="43"/>
  <c r="S65" i="43"/>
  <c r="Q65" i="43"/>
  <c r="P65" i="43"/>
  <c r="N65" i="43"/>
  <c r="M65" i="43"/>
  <c r="H65" i="43"/>
  <c r="G65" i="43"/>
  <c r="F65" i="43"/>
  <c r="E65" i="43"/>
  <c r="D65" i="43"/>
  <c r="R64" i="43"/>
  <c r="O64" i="43"/>
  <c r="L64" i="43"/>
  <c r="T63" i="43"/>
  <c r="S63" i="43"/>
  <c r="Q63" i="43"/>
  <c r="P63" i="43"/>
  <c r="N63" i="43"/>
  <c r="M63" i="43"/>
  <c r="H63" i="43"/>
  <c r="G63" i="43"/>
  <c r="F63" i="43"/>
  <c r="E63" i="43"/>
  <c r="D63" i="43"/>
  <c r="R62" i="43"/>
  <c r="O62" i="43"/>
  <c r="L62" i="43"/>
  <c r="T61" i="43"/>
  <c r="S61" i="43"/>
  <c r="Q61" i="43"/>
  <c r="P61" i="43"/>
  <c r="N61" i="43"/>
  <c r="M61" i="43"/>
  <c r="H61" i="43"/>
  <c r="G61" i="43"/>
  <c r="F61" i="43"/>
  <c r="E61" i="43"/>
  <c r="D61" i="43"/>
  <c r="R60" i="43"/>
  <c r="O60" i="43"/>
  <c r="L60" i="43"/>
  <c r="T56" i="43"/>
  <c r="T111" i="43" s="1"/>
  <c r="T54" i="43"/>
  <c r="S54" i="43"/>
  <c r="Q54" i="43"/>
  <c r="P54" i="43"/>
  <c r="N54" i="43"/>
  <c r="M54" i="43"/>
  <c r="H54" i="43"/>
  <c r="G54" i="43"/>
  <c r="F54" i="43"/>
  <c r="E54" i="43"/>
  <c r="D54" i="43"/>
  <c r="R53" i="43"/>
  <c r="O53" i="43"/>
  <c r="L53" i="43"/>
  <c r="T52" i="43"/>
  <c r="S52" i="43"/>
  <c r="Q52" i="43"/>
  <c r="P52" i="43"/>
  <c r="N52" i="43"/>
  <c r="M52" i="43"/>
  <c r="H52" i="43"/>
  <c r="G52" i="43"/>
  <c r="F52" i="43"/>
  <c r="E52" i="43"/>
  <c r="D52" i="43"/>
  <c r="R51" i="43"/>
  <c r="O51" i="43"/>
  <c r="L51" i="43"/>
  <c r="T50" i="43"/>
  <c r="S50" i="43"/>
  <c r="Q50" i="43"/>
  <c r="P50" i="43"/>
  <c r="N50" i="43"/>
  <c r="M50" i="43"/>
  <c r="H50" i="43"/>
  <c r="G50" i="43"/>
  <c r="F50" i="43"/>
  <c r="E50" i="43"/>
  <c r="D50" i="43"/>
  <c r="R49" i="43"/>
  <c r="O49" i="43"/>
  <c r="L49" i="43"/>
  <c r="T48" i="43"/>
  <c r="S48" i="43"/>
  <c r="Q48" i="43"/>
  <c r="P48" i="43"/>
  <c r="N48" i="43"/>
  <c r="M48" i="43"/>
  <c r="H48" i="43"/>
  <c r="G48" i="43"/>
  <c r="F48" i="43"/>
  <c r="E48" i="43"/>
  <c r="D48" i="43"/>
  <c r="R47" i="43"/>
  <c r="O47" i="43"/>
  <c r="L47" i="43"/>
  <c r="T46" i="43"/>
  <c r="S46" i="43"/>
  <c r="Q46" i="43"/>
  <c r="P46" i="43"/>
  <c r="N46" i="43"/>
  <c r="M46" i="43"/>
  <c r="H46" i="43"/>
  <c r="G46" i="43"/>
  <c r="F46" i="43"/>
  <c r="E46" i="43"/>
  <c r="D46" i="43"/>
  <c r="R45" i="43"/>
  <c r="O45" i="43"/>
  <c r="L45" i="43"/>
  <c r="T44" i="43"/>
  <c r="S44" i="43"/>
  <c r="Q44" i="43"/>
  <c r="P44" i="43"/>
  <c r="N44" i="43"/>
  <c r="M44" i="43"/>
  <c r="H44" i="43"/>
  <c r="G44" i="43"/>
  <c r="F44" i="43"/>
  <c r="E44" i="43"/>
  <c r="D44" i="43"/>
  <c r="R43" i="43"/>
  <c r="O43" i="43"/>
  <c r="L43" i="43"/>
  <c r="T42" i="43"/>
  <c r="S42" i="43"/>
  <c r="Q42" i="43"/>
  <c r="P42" i="43"/>
  <c r="N42" i="43"/>
  <c r="M42" i="43"/>
  <c r="H42" i="43"/>
  <c r="G42" i="43"/>
  <c r="F42" i="43"/>
  <c r="E42" i="43"/>
  <c r="D42" i="43"/>
  <c r="R41" i="43"/>
  <c r="O41" i="43"/>
  <c r="L41" i="43"/>
  <c r="T40" i="43"/>
  <c r="S40" i="43"/>
  <c r="Q40" i="43"/>
  <c r="P40" i="43"/>
  <c r="N40" i="43"/>
  <c r="M40" i="43"/>
  <c r="H40" i="43"/>
  <c r="G40" i="43"/>
  <c r="F40" i="43"/>
  <c r="E40" i="43"/>
  <c r="D40" i="43"/>
  <c r="R39" i="43"/>
  <c r="O39" i="43"/>
  <c r="L39" i="43"/>
  <c r="T38" i="43"/>
  <c r="S38" i="43"/>
  <c r="Q38" i="43"/>
  <c r="P38" i="43"/>
  <c r="N38" i="43"/>
  <c r="M38" i="43"/>
  <c r="H38" i="43"/>
  <c r="G38" i="43"/>
  <c r="F38" i="43"/>
  <c r="E38" i="43"/>
  <c r="D38" i="43"/>
  <c r="R37" i="43"/>
  <c r="O37" i="43"/>
  <c r="L37" i="43"/>
  <c r="T36" i="43"/>
  <c r="S36" i="43"/>
  <c r="Q36" i="43"/>
  <c r="P36" i="43"/>
  <c r="N36" i="43"/>
  <c r="M36" i="43"/>
  <c r="H36" i="43"/>
  <c r="G36" i="43"/>
  <c r="F36" i="43"/>
  <c r="E36" i="43"/>
  <c r="D36" i="43"/>
  <c r="R35" i="43"/>
  <c r="O35" i="43"/>
  <c r="L35" i="43"/>
  <c r="T34" i="43"/>
  <c r="S34" i="43"/>
  <c r="Q34" i="43"/>
  <c r="P34" i="43"/>
  <c r="N34" i="43"/>
  <c r="M34" i="43"/>
  <c r="H34" i="43"/>
  <c r="G34" i="43"/>
  <c r="F34" i="43"/>
  <c r="E34" i="43"/>
  <c r="D34" i="43"/>
  <c r="R33" i="43"/>
  <c r="O33" i="43"/>
  <c r="L33" i="43"/>
  <c r="T32" i="43"/>
  <c r="S32" i="43"/>
  <c r="Q32" i="43"/>
  <c r="P32" i="43"/>
  <c r="N32" i="43"/>
  <c r="M32" i="43"/>
  <c r="H32" i="43"/>
  <c r="G32" i="43"/>
  <c r="F32" i="43"/>
  <c r="E32" i="43"/>
  <c r="D32" i="43"/>
  <c r="R31" i="43"/>
  <c r="O31" i="43"/>
  <c r="L31" i="43"/>
  <c r="T30" i="43"/>
  <c r="S30" i="43"/>
  <c r="Q30" i="43"/>
  <c r="P30" i="43"/>
  <c r="N30" i="43"/>
  <c r="M30" i="43"/>
  <c r="H30" i="43"/>
  <c r="G30" i="43"/>
  <c r="F30" i="43"/>
  <c r="E30" i="43"/>
  <c r="D30" i="43"/>
  <c r="R29" i="43"/>
  <c r="O29" i="43"/>
  <c r="L29" i="43"/>
  <c r="T28" i="43"/>
  <c r="S28" i="43"/>
  <c r="Q28" i="43"/>
  <c r="P28" i="43"/>
  <c r="N28" i="43"/>
  <c r="M28" i="43"/>
  <c r="H28" i="43"/>
  <c r="G28" i="43"/>
  <c r="F28" i="43"/>
  <c r="E28" i="43"/>
  <c r="D28" i="43"/>
  <c r="R27" i="43"/>
  <c r="O27" i="43"/>
  <c r="L27" i="43"/>
  <c r="T26" i="43"/>
  <c r="S26" i="43"/>
  <c r="Q26" i="43"/>
  <c r="P26" i="43"/>
  <c r="N26" i="43"/>
  <c r="M26" i="43"/>
  <c r="H26" i="43"/>
  <c r="G26" i="43"/>
  <c r="F26" i="43"/>
  <c r="E26" i="43"/>
  <c r="D26" i="43"/>
  <c r="R25" i="43"/>
  <c r="O25" i="43"/>
  <c r="L25" i="43"/>
  <c r="T24" i="43"/>
  <c r="S24" i="43"/>
  <c r="Q24" i="43"/>
  <c r="P24" i="43"/>
  <c r="N24" i="43"/>
  <c r="M24" i="43"/>
  <c r="H24" i="43"/>
  <c r="G24" i="43"/>
  <c r="F24" i="43"/>
  <c r="E24" i="43"/>
  <c r="D24" i="43"/>
  <c r="R23" i="43"/>
  <c r="O23" i="43"/>
  <c r="L23" i="43"/>
  <c r="T22" i="43"/>
  <c r="S22" i="43"/>
  <c r="Q22" i="43"/>
  <c r="P22" i="43"/>
  <c r="N22" i="43"/>
  <c r="M22" i="43"/>
  <c r="H22" i="43"/>
  <c r="G22" i="43"/>
  <c r="F22" i="43"/>
  <c r="E22" i="43"/>
  <c r="D22" i="43"/>
  <c r="R21" i="43"/>
  <c r="O21" i="43"/>
  <c r="L21" i="43"/>
  <c r="T20" i="43"/>
  <c r="S20" i="43"/>
  <c r="Q20" i="43"/>
  <c r="P20" i="43"/>
  <c r="N20" i="43"/>
  <c r="M20" i="43"/>
  <c r="H20" i="43"/>
  <c r="G20" i="43"/>
  <c r="F20" i="43"/>
  <c r="E20" i="43"/>
  <c r="D20" i="43"/>
  <c r="R19" i="43"/>
  <c r="O19" i="43"/>
  <c r="L19" i="43"/>
  <c r="T18" i="43"/>
  <c r="S18" i="43"/>
  <c r="Q18" i="43"/>
  <c r="P18" i="43"/>
  <c r="N18" i="43"/>
  <c r="M18" i="43"/>
  <c r="H18" i="43"/>
  <c r="G18" i="43"/>
  <c r="F18" i="43"/>
  <c r="E18" i="43"/>
  <c r="D18" i="43"/>
  <c r="R17" i="43"/>
  <c r="O17" i="43"/>
  <c r="L17" i="43"/>
  <c r="T16" i="43"/>
  <c r="S16" i="43"/>
  <c r="Q16" i="43"/>
  <c r="P16" i="43"/>
  <c r="N16" i="43"/>
  <c r="M16" i="43"/>
  <c r="H16" i="43"/>
  <c r="G16" i="43"/>
  <c r="F16" i="43"/>
  <c r="E16" i="43"/>
  <c r="D16" i="43"/>
  <c r="R15" i="43"/>
  <c r="O15" i="43"/>
  <c r="L15" i="43"/>
  <c r="T14" i="43"/>
  <c r="S14" i="43"/>
  <c r="Q14" i="43"/>
  <c r="P14" i="43"/>
  <c r="N14" i="43"/>
  <c r="M14" i="43"/>
  <c r="H14" i="43"/>
  <c r="G14" i="43"/>
  <c r="F14" i="43"/>
  <c r="E14" i="43"/>
  <c r="D14" i="43"/>
  <c r="R13" i="43"/>
  <c r="O13" i="43"/>
  <c r="L13" i="43"/>
  <c r="T12" i="43"/>
  <c r="S12" i="43"/>
  <c r="Q12" i="43"/>
  <c r="P12" i="43"/>
  <c r="N12" i="43"/>
  <c r="M12" i="43"/>
  <c r="H12" i="43"/>
  <c r="G12" i="43"/>
  <c r="F12" i="43"/>
  <c r="E12" i="43"/>
  <c r="D12" i="43"/>
  <c r="R11" i="43"/>
  <c r="O11" i="43"/>
  <c r="L11" i="43"/>
  <c r="T10" i="43"/>
  <c r="S10" i="43"/>
  <c r="Q10" i="43"/>
  <c r="P10" i="43"/>
  <c r="N10" i="43"/>
  <c r="M10" i="43"/>
  <c r="H10" i="43"/>
  <c r="G10" i="43"/>
  <c r="F10" i="43"/>
  <c r="E10" i="43"/>
  <c r="D10" i="43"/>
  <c r="R9" i="43"/>
  <c r="O9" i="43"/>
  <c r="L9" i="43"/>
  <c r="T8" i="43"/>
  <c r="S8" i="43"/>
  <c r="Q8" i="43"/>
  <c r="P8" i="43"/>
  <c r="N8" i="43"/>
  <c r="M8" i="43"/>
  <c r="H8" i="43"/>
  <c r="G8" i="43"/>
  <c r="F8" i="43"/>
  <c r="E8" i="43"/>
  <c r="D8" i="43"/>
  <c r="R7" i="43"/>
  <c r="O7" i="43"/>
  <c r="L7" i="43"/>
  <c r="T6" i="43"/>
  <c r="S6" i="43"/>
  <c r="Q6" i="43"/>
  <c r="P6" i="43"/>
  <c r="N6" i="43"/>
  <c r="M6" i="43"/>
  <c r="H6" i="43"/>
  <c r="G6" i="43"/>
  <c r="F6" i="43"/>
  <c r="E6" i="43"/>
  <c r="D6" i="43"/>
  <c r="R5" i="43"/>
  <c r="O5" i="43"/>
  <c r="L5" i="43"/>
  <c r="AF323" i="42"/>
  <c r="AE323" i="42"/>
  <c r="AC323" i="42"/>
  <c r="AB323" i="42"/>
  <c r="Z323" i="42"/>
  <c r="Y323" i="42"/>
  <c r="W323" i="42"/>
  <c r="V323" i="42"/>
  <c r="T323" i="42"/>
  <c r="S323" i="42"/>
  <c r="Q323" i="42"/>
  <c r="P323" i="42"/>
  <c r="K323" i="42"/>
  <c r="J323" i="42"/>
  <c r="I323" i="42"/>
  <c r="H323" i="42"/>
  <c r="G323" i="42"/>
  <c r="F323" i="42"/>
  <c r="E323" i="42"/>
  <c r="D323" i="42"/>
  <c r="AD322" i="42"/>
  <c r="AA322" i="42"/>
  <c r="X322" i="42"/>
  <c r="U322" i="42"/>
  <c r="R322" i="42"/>
  <c r="O322" i="42"/>
  <c r="AF321" i="42"/>
  <c r="AE321" i="42"/>
  <c r="AC321" i="42"/>
  <c r="AB321" i="42"/>
  <c r="Z321" i="42"/>
  <c r="Y321" i="42"/>
  <c r="W321" i="42"/>
  <c r="V321" i="42"/>
  <c r="T321" i="42"/>
  <c r="S321" i="42"/>
  <c r="Q321" i="42"/>
  <c r="P321" i="42"/>
  <c r="K321" i="42"/>
  <c r="J321" i="42"/>
  <c r="I321" i="42"/>
  <c r="H321" i="42"/>
  <c r="G321" i="42"/>
  <c r="F321" i="42"/>
  <c r="E321" i="42"/>
  <c r="D321" i="42"/>
  <c r="AD320" i="42"/>
  <c r="AA320" i="42"/>
  <c r="X320" i="42"/>
  <c r="U320" i="42"/>
  <c r="R320" i="42"/>
  <c r="O320" i="42"/>
  <c r="AF319" i="42"/>
  <c r="AE319" i="42"/>
  <c r="AC319" i="42"/>
  <c r="AB319" i="42"/>
  <c r="Z319" i="42"/>
  <c r="Y319" i="42"/>
  <c r="W319" i="42"/>
  <c r="V319" i="42"/>
  <c r="T319" i="42"/>
  <c r="S319" i="42"/>
  <c r="Q319" i="42"/>
  <c r="P319" i="42"/>
  <c r="K319" i="42"/>
  <c r="J319" i="42"/>
  <c r="I319" i="42"/>
  <c r="H319" i="42"/>
  <c r="G319" i="42"/>
  <c r="F319" i="42"/>
  <c r="E319" i="42"/>
  <c r="D319" i="42"/>
  <c r="AD318" i="42"/>
  <c r="AA318" i="42"/>
  <c r="X318" i="42"/>
  <c r="U318" i="42"/>
  <c r="R318" i="42"/>
  <c r="O318" i="42"/>
  <c r="AF317" i="42"/>
  <c r="AE317" i="42"/>
  <c r="AC317" i="42"/>
  <c r="AB317" i="42"/>
  <c r="Z317" i="42"/>
  <c r="Y317" i="42"/>
  <c r="W317" i="42"/>
  <c r="V317" i="42"/>
  <c r="T317" i="42"/>
  <c r="S317" i="42"/>
  <c r="Q317" i="42"/>
  <c r="P317" i="42"/>
  <c r="K317" i="42"/>
  <c r="J317" i="42"/>
  <c r="I317" i="42"/>
  <c r="H317" i="42"/>
  <c r="G317" i="42"/>
  <c r="F317" i="42"/>
  <c r="E317" i="42"/>
  <c r="D317" i="42"/>
  <c r="AD316" i="42"/>
  <c r="AA316" i="42"/>
  <c r="X316" i="42"/>
  <c r="U316" i="42"/>
  <c r="R316" i="42"/>
  <c r="O316" i="42"/>
  <c r="AF315" i="42"/>
  <c r="AE315" i="42"/>
  <c r="AC315" i="42"/>
  <c r="AB315" i="42"/>
  <c r="AA315" i="42" s="1"/>
  <c r="Z315" i="42"/>
  <c r="Y315" i="42"/>
  <c r="W315" i="42"/>
  <c r="V315" i="42"/>
  <c r="T315" i="42"/>
  <c r="S315" i="42"/>
  <c r="Q315" i="42"/>
  <c r="P315" i="42"/>
  <c r="K315" i="42"/>
  <c r="J315" i="42"/>
  <c r="I315" i="42"/>
  <c r="H315" i="42"/>
  <c r="G315" i="42"/>
  <c r="F315" i="42"/>
  <c r="E315" i="42"/>
  <c r="D315" i="42"/>
  <c r="AD314" i="42"/>
  <c r="AA314" i="42"/>
  <c r="X314" i="42"/>
  <c r="U314" i="42"/>
  <c r="R314" i="42"/>
  <c r="O314" i="42"/>
  <c r="AF313" i="42"/>
  <c r="AE313" i="42"/>
  <c r="AD313" i="42" s="1"/>
  <c r="AC313" i="42"/>
  <c r="AB313" i="42"/>
  <c r="Z313" i="42"/>
  <c r="Y313" i="42"/>
  <c r="W313" i="42"/>
  <c r="V313" i="42"/>
  <c r="T313" i="42"/>
  <c r="S313" i="42"/>
  <c r="Q313" i="42"/>
  <c r="P313" i="42"/>
  <c r="K313" i="42"/>
  <c r="J313" i="42"/>
  <c r="I313" i="42"/>
  <c r="H313" i="42"/>
  <c r="G313" i="42"/>
  <c r="F313" i="42"/>
  <c r="E313" i="42"/>
  <c r="D313" i="42"/>
  <c r="AD312" i="42"/>
  <c r="AA312" i="42"/>
  <c r="X312" i="42"/>
  <c r="U312" i="42"/>
  <c r="R312" i="42"/>
  <c r="O312" i="42"/>
  <c r="AF311" i="42"/>
  <c r="AE311" i="42"/>
  <c r="AC311" i="42"/>
  <c r="AB311" i="42"/>
  <c r="Z311" i="42"/>
  <c r="Y311" i="42"/>
  <c r="W311" i="42"/>
  <c r="V311" i="42"/>
  <c r="T311" i="42"/>
  <c r="S311" i="42"/>
  <c r="Q311" i="42"/>
  <c r="P311" i="42"/>
  <c r="K311" i="42"/>
  <c r="J311" i="42"/>
  <c r="I311" i="42"/>
  <c r="H311" i="42"/>
  <c r="G311" i="42"/>
  <c r="F311" i="42"/>
  <c r="E311" i="42"/>
  <c r="D311" i="42"/>
  <c r="AD310" i="42"/>
  <c r="AA310" i="42"/>
  <c r="X310" i="42"/>
  <c r="U310" i="42"/>
  <c r="R310" i="42"/>
  <c r="O310" i="42"/>
  <c r="AF309" i="42"/>
  <c r="AE309" i="42"/>
  <c r="AC309" i="42"/>
  <c r="AB309" i="42"/>
  <c r="Z309" i="42"/>
  <c r="Y309" i="42"/>
  <c r="W309" i="42"/>
  <c r="V309" i="42"/>
  <c r="T309" i="42"/>
  <c r="S309" i="42"/>
  <c r="Q309" i="42"/>
  <c r="P309" i="42"/>
  <c r="K309" i="42"/>
  <c r="J309" i="42"/>
  <c r="I309" i="42"/>
  <c r="H309" i="42"/>
  <c r="G309" i="42"/>
  <c r="F309" i="42"/>
  <c r="E309" i="42"/>
  <c r="D309" i="42"/>
  <c r="AD308" i="42"/>
  <c r="AA308" i="42"/>
  <c r="X308" i="42"/>
  <c r="U308" i="42"/>
  <c r="R308" i="42"/>
  <c r="O308" i="42"/>
  <c r="AF307" i="42"/>
  <c r="AE307" i="42"/>
  <c r="AC307" i="42"/>
  <c r="AB307" i="42"/>
  <c r="Z307" i="42"/>
  <c r="Y307" i="42"/>
  <c r="W307" i="42"/>
  <c r="V307" i="42"/>
  <c r="T307" i="42"/>
  <c r="S307" i="42"/>
  <c r="Q307" i="42"/>
  <c r="P307" i="42"/>
  <c r="K307" i="42"/>
  <c r="J307" i="42"/>
  <c r="I307" i="42"/>
  <c r="H307" i="42"/>
  <c r="G307" i="42"/>
  <c r="F307" i="42"/>
  <c r="E307" i="42"/>
  <c r="D307" i="42"/>
  <c r="AD306" i="42"/>
  <c r="AA306" i="42"/>
  <c r="X306" i="42"/>
  <c r="U306" i="42"/>
  <c r="R306" i="42"/>
  <c r="O306" i="42"/>
  <c r="AF305" i="42"/>
  <c r="AE305" i="42"/>
  <c r="AC305" i="42"/>
  <c r="AB305" i="42"/>
  <c r="Z305" i="42"/>
  <c r="Y305" i="42"/>
  <c r="W305" i="42"/>
  <c r="V305" i="42"/>
  <c r="T305" i="42"/>
  <c r="S305" i="42"/>
  <c r="Q305" i="42"/>
  <c r="P305" i="42"/>
  <c r="K305" i="42"/>
  <c r="J305" i="42"/>
  <c r="I305" i="42"/>
  <c r="H305" i="42"/>
  <c r="G305" i="42"/>
  <c r="F305" i="42"/>
  <c r="E305" i="42"/>
  <c r="D305" i="42"/>
  <c r="AD304" i="42"/>
  <c r="AA304" i="42"/>
  <c r="X304" i="42"/>
  <c r="U304" i="42"/>
  <c r="R304" i="42"/>
  <c r="O304" i="42"/>
  <c r="AF303" i="42"/>
  <c r="AE303" i="42"/>
  <c r="AC303" i="42"/>
  <c r="AB303" i="42"/>
  <c r="Z303" i="42"/>
  <c r="Y303" i="42"/>
  <c r="W303" i="42"/>
  <c r="V303" i="42"/>
  <c r="T303" i="42"/>
  <c r="S303" i="42"/>
  <c r="Q303" i="42"/>
  <c r="P303" i="42"/>
  <c r="K303" i="42"/>
  <c r="J303" i="42"/>
  <c r="I303" i="42"/>
  <c r="H303" i="42"/>
  <c r="G303" i="42"/>
  <c r="F303" i="42"/>
  <c r="E303" i="42"/>
  <c r="D303" i="42"/>
  <c r="AD302" i="42"/>
  <c r="AA302" i="42"/>
  <c r="X302" i="42"/>
  <c r="U302" i="42"/>
  <c r="R302" i="42"/>
  <c r="O302" i="42"/>
  <c r="AF301" i="42"/>
  <c r="AE301" i="42"/>
  <c r="AC301" i="42"/>
  <c r="AB301" i="42"/>
  <c r="Z301" i="42"/>
  <c r="Y301" i="42"/>
  <c r="W301" i="42"/>
  <c r="V301" i="42"/>
  <c r="T301" i="42"/>
  <c r="S301" i="42"/>
  <c r="Q301" i="42"/>
  <c r="P301" i="42"/>
  <c r="K301" i="42"/>
  <c r="J301" i="42"/>
  <c r="I301" i="42"/>
  <c r="H301" i="42"/>
  <c r="G301" i="42"/>
  <c r="F301" i="42"/>
  <c r="E301" i="42"/>
  <c r="D301" i="42"/>
  <c r="AD300" i="42"/>
  <c r="AA300" i="42"/>
  <c r="X300" i="42"/>
  <c r="U300" i="42"/>
  <c r="R300" i="42"/>
  <c r="O300" i="42"/>
  <c r="AF299" i="42"/>
  <c r="AE299" i="42"/>
  <c r="AC299" i="42"/>
  <c r="AB299" i="42"/>
  <c r="Z299" i="42"/>
  <c r="Y299" i="42"/>
  <c r="W299" i="42"/>
  <c r="V299" i="42"/>
  <c r="T299" i="42"/>
  <c r="S299" i="42"/>
  <c r="Q299" i="42"/>
  <c r="P299" i="42"/>
  <c r="O299" i="42" s="1"/>
  <c r="K299" i="42"/>
  <c r="J299" i="42"/>
  <c r="I299" i="42"/>
  <c r="H299" i="42"/>
  <c r="G299" i="42"/>
  <c r="F299" i="42"/>
  <c r="E299" i="42"/>
  <c r="D299" i="42"/>
  <c r="AD298" i="42"/>
  <c r="AA298" i="42"/>
  <c r="X298" i="42"/>
  <c r="U298" i="42"/>
  <c r="R298" i="42"/>
  <c r="O298" i="42"/>
  <c r="AF297" i="42"/>
  <c r="AE297" i="42"/>
  <c r="AC297" i="42"/>
  <c r="AB297" i="42"/>
  <c r="Z297" i="42"/>
  <c r="Y297" i="42"/>
  <c r="W297" i="42"/>
  <c r="V297" i="42"/>
  <c r="T297" i="42"/>
  <c r="S297" i="42"/>
  <c r="Q297" i="42"/>
  <c r="P297" i="42"/>
  <c r="K297" i="42"/>
  <c r="J297" i="42"/>
  <c r="I297" i="42"/>
  <c r="H297" i="42"/>
  <c r="G297" i="42"/>
  <c r="F297" i="42"/>
  <c r="E297" i="42"/>
  <c r="D297" i="42"/>
  <c r="AD296" i="42"/>
  <c r="AA296" i="42"/>
  <c r="X296" i="42"/>
  <c r="U296" i="42"/>
  <c r="R296" i="42"/>
  <c r="O296" i="42"/>
  <c r="AF295" i="42"/>
  <c r="AE295" i="42"/>
  <c r="AC295" i="42"/>
  <c r="AB295" i="42"/>
  <c r="Z295" i="42"/>
  <c r="Y295" i="42"/>
  <c r="X295" i="42" s="1"/>
  <c r="W295" i="42"/>
  <c r="V295" i="42"/>
  <c r="T295" i="42"/>
  <c r="S295" i="42"/>
  <c r="Q295" i="42"/>
  <c r="P295" i="42"/>
  <c r="K295" i="42"/>
  <c r="J295" i="42"/>
  <c r="I295" i="42"/>
  <c r="H295" i="42"/>
  <c r="G295" i="42"/>
  <c r="F295" i="42"/>
  <c r="E295" i="42"/>
  <c r="D295" i="42"/>
  <c r="AD294" i="42"/>
  <c r="AA294" i="42"/>
  <c r="X294" i="42"/>
  <c r="U294" i="42"/>
  <c r="R294" i="42"/>
  <c r="O294" i="42"/>
  <c r="AF293" i="42"/>
  <c r="AE293" i="42"/>
  <c r="AC293" i="42"/>
  <c r="AB293" i="42"/>
  <c r="AA293" i="42" s="1"/>
  <c r="Z293" i="42"/>
  <c r="Y293" i="42"/>
  <c r="W293" i="42"/>
  <c r="V293" i="42"/>
  <c r="T293" i="42"/>
  <c r="S293" i="42"/>
  <c r="Q293" i="42"/>
  <c r="P293" i="42"/>
  <c r="K293" i="42"/>
  <c r="J293" i="42"/>
  <c r="I293" i="42"/>
  <c r="H293" i="42"/>
  <c r="G293" i="42"/>
  <c r="F293" i="42"/>
  <c r="E293" i="42"/>
  <c r="D293" i="42"/>
  <c r="AD292" i="42"/>
  <c r="AA292" i="42"/>
  <c r="X292" i="42"/>
  <c r="U292" i="42"/>
  <c r="R292" i="42"/>
  <c r="O292" i="42"/>
  <c r="AF291" i="42"/>
  <c r="AE291" i="42"/>
  <c r="AC291" i="42"/>
  <c r="AB291" i="42"/>
  <c r="Z291" i="42"/>
  <c r="Y291" i="42"/>
  <c r="W291" i="42"/>
  <c r="V291" i="42"/>
  <c r="T291" i="42"/>
  <c r="S291" i="42"/>
  <c r="Q291" i="42"/>
  <c r="P291" i="42"/>
  <c r="K291" i="42"/>
  <c r="J291" i="42"/>
  <c r="I291" i="42"/>
  <c r="H291" i="42"/>
  <c r="G291" i="42"/>
  <c r="F291" i="42"/>
  <c r="E291" i="42"/>
  <c r="D291" i="42"/>
  <c r="AD290" i="42"/>
  <c r="AA290" i="42"/>
  <c r="X290" i="42"/>
  <c r="U290" i="42"/>
  <c r="R290" i="42"/>
  <c r="O290" i="42"/>
  <c r="AF289" i="42"/>
  <c r="AE289" i="42"/>
  <c r="AC289" i="42"/>
  <c r="AB289" i="42"/>
  <c r="Z289" i="42"/>
  <c r="Y289" i="42"/>
  <c r="W289" i="42"/>
  <c r="V289" i="42"/>
  <c r="T289" i="42"/>
  <c r="S289" i="42"/>
  <c r="Q289" i="42"/>
  <c r="P289" i="42"/>
  <c r="K289" i="42"/>
  <c r="J289" i="42"/>
  <c r="I289" i="42"/>
  <c r="H289" i="42"/>
  <c r="G289" i="42"/>
  <c r="F289" i="42"/>
  <c r="E289" i="42"/>
  <c r="D289" i="42"/>
  <c r="AD288" i="42"/>
  <c r="AA288" i="42"/>
  <c r="X288" i="42"/>
  <c r="U288" i="42"/>
  <c r="R288" i="42"/>
  <c r="O288" i="42"/>
  <c r="AF287" i="42"/>
  <c r="AE287" i="42"/>
  <c r="AC287" i="42"/>
  <c r="AB287" i="42"/>
  <c r="Z287" i="42"/>
  <c r="Y287" i="42"/>
  <c r="W287" i="42"/>
  <c r="V287" i="42"/>
  <c r="T287" i="42"/>
  <c r="S287" i="42"/>
  <c r="Q287" i="42"/>
  <c r="P287" i="42"/>
  <c r="O287" i="42" s="1"/>
  <c r="K287" i="42"/>
  <c r="J287" i="42"/>
  <c r="I287" i="42"/>
  <c r="H287" i="42"/>
  <c r="G287" i="42"/>
  <c r="F287" i="42"/>
  <c r="E287" i="42"/>
  <c r="D287" i="42"/>
  <c r="AD286" i="42"/>
  <c r="AA286" i="42"/>
  <c r="X286" i="42"/>
  <c r="U286" i="42"/>
  <c r="R286" i="42"/>
  <c r="O286" i="42"/>
  <c r="AF285" i="42"/>
  <c r="AE285" i="42"/>
  <c r="AC285" i="42"/>
  <c r="AB285" i="42"/>
  <c r="Z285" i="42"/>
  <c r="Y285" i="42"/>
  <c r="W285" i="42"/>
  <c r="V285" i="42"/>
  <c r="T285" i="42"/>
  <c r="S285" i="42"/>
  <c r="Q285" i="42"/>
  <c r="P285" i="42"/>
  <c r="K285" i="42"/>
  <c r="J285" i="42"/>
  <c r="I285" i="42"/>
  <c r="H285" i="42"/>
  <c r="G285" i="42"/>
  <c r="F285" i="42"/>
  <c r="E285" i="42"/>
  <c r="D285" i="42"/>
  <c r="AD284" i="42"/>
  <c r="AA284" i="42"/>
  <c r="X284" i="42"/>
  <c r="U284" i="42"/>
  <c r="R284" i="42"/>
  <c r="O284" i="42"/>
  <c r="AF283" i="42"/>
  <c r="AE283" i="42"/>
  <c r="AC283" i="42"/>
  <c r="AB283" i="42"/>
  <c r="Z283" i="42"/>
  <c r="Y283" i="42"/>
  <c r="W283" i="42"/>
  <c r="V283" i="42"/>
  <c r="T283" i="42"/>
  <c r="S283" i="42"/>
  <c r="Q283" i="42"/>
  <c r="P283" i="42"/>
  <c r="K283" i="42"/>
  <c r="J283" i="42"/>
  <c r="I283" i="42"/>
  <c r="H283" i="42"/>
  <c r="G283" i="42"/>
  <c r="F283" i="42"/>
  <c r="E283" i="42"/>
  <c r="D283" i="42"/>
  <c r="AD282" i="42"/>
  <c r="AA282" i="42"/>
  <c r="X282" i="42"/>
  <c r="U282" i="42"/>
  <c r="R282" i="42"/>
  <c r="O282" i="42"/>
  <c r="AF281" i="42"/>
  <c r="AE281" i="42"/>
  <c r="AC281" i="42"/>
  <c r="AB281" i="42"/>
  <c r="Z281" i="42"/>
  <c r="Y281" i="42"/>
  <c r="W281" i="42"/>
  <c r="V281" i="42"/>
  <c r="T281" i="42"/>
  <c r="S281" i="42"/>
  <c r="Q281" i="42"/>
  <c r="P281" i="42"/>
  <c r="K281" i="42"/>
  <c r="J281" i="42"/>
  <c r="I281" i="42"/>
  <c r="H281" i="42"/>
  <c r="G281" i="42"/>
  <c r="F281" i="42"/>
  <c r="E281" i="42"/>
  <c r="D281" i="42"/>
  <c r="AD280" i="42"/>
  <c r="AA280" i="42"/>
  <c r="X280" i="42"/>
  <c r="U280" i="42"/>
  <c r="R280" i="42"/>
  <c r="O280" i="42"/>
  <c r="Y276" i="42"/>
  <c r="A276" i="42"/>
  <c r="AF274" i="42"/>
  <c r="AE274" i="42"/>
  <c r="AC274" i="42"/>
  <c r="AB274" i="42"/>
  <c r="Z274" i="42"/>
  <c r="Y274" i="42"/>
  <c r="X274" i="42" s="1"/>
  <c r="W274" i="42"/>
  <c r="V274" i="42"/>
  <c r="T274" i="42"/>
  <c r="S274" i="42"/>
  <c r="Q274" i="42"/>
  <c r="P274" i="42"/>
  <c r="O274" i="42" s="1"/>
  <c r="K274" i="42"/>
  <c r="J274" i="42"/>
  <c r="I274" i="42"/>
  <c r="H274" i="42"/>
  <c r="G274" i="42"/>
  <c r="F274" i="42"/>
  <c r="E274" i="42"/>
  <c r="D274" i="42"/>
  <c r="AD273" i="42"/>
  <c r="AA273" i="42"/>
  <c r="X273" i="42"/>
  <c r="U273" i="42"/>
  <c r="R273" i="42"/>
  <c r="O273" i="42"/>
  <c r="AF272" i="42"/>
  <c r="AE272" i="42"/>
  <c r="AC272" i="42"/>
  <c r="AB272" i="42"/>
  <c r="Z272" i="42"/>
  <c r="Y272" i="42"/>
  <c r="W272" i="42"/>
  <c r="V272" i="42"/>
  <c r="T272" i="42"/>
  <c r="S272" i="42"/>
  <c r="Q272" i="42"/>
  <c r="P272" i="42"/>
  <c r="K272" i="42"/>
  <c r="J272" i="42"/>
  <c r="I272" i="42"/>
  <c r="H272" i="42"/>
  <c r="G272" i="42"/>
  <c r="F272" i="42"/>
  <c r="E272" i="42"/>
  <c r="D272" i="42"/>
  <c r="AD271" i="42"/>
  <c r="AA271" i="42"/>
  <c r="X271" i="42"/>
  <c r="U271" i="42"/>
  <c r="R271" i="42"/>
  <c r="O271" i="42"/>
  <c r="AF270" i="42"/>
  <c r="AE270" i="42"/>
  <c r="AC270" i="42"/>
  <c r="AB270" i="42"/>
  <c r="Z270" i="42"/>
  <c r="Y270" i="42"/>
  <c r="W270" i="42"/>
  <c r="V270" i="42"/>
  <c r="T270" i="42"/>
  <c r="S270" i="42"/>
  <c r="Q270" i="42"/>
  <c r="P270" i="42"/>
  <c r="K270" i="42"/>
  <c r="J270" i="42"/>
  <c r="I270" i="42"/>
  <c r="H270" i="42"/>
  <c r="G270" i="42"/>
  <c r="F270" i="42"/>
  <c r="E270" i="42"/>
  <c r="D270" i="42"/>
  <c r="AD269" i="42"/>
  <c r="AA269" i="42"/>
  <c r="X269" i="42"/>
  <c r="U269" i="42"/>
  <c r="R269" i="42"/>
  <c r="O269" i="42"/>
  <c r="AF268" i="42"/>
  <c r="AE268" i="42"/>
  <c r="AC268" i="42"/>
  <c r="AB268" i="42"/>
  <c r="Z268" i="42"/>
  <c r="Y268" i="42"/>
  <c r="W268" i="42"/>
  <c r="V268" i="42"/>
  <c r="T268" i="42"/>
  <c r="S268" i="42"/>
  <c r="Q268" i="42"/>
  <c r="P268" i="42"/>
  <c r="K268" i="42"/>
  <c r="J268" i="42"/>
  <c r="I268" i="42"/>
  <c r="H268" i="42"/>
  <c r="G268" i="42"/>
  <c r="F268" i="42"/>
  <c r="E268" i="42"/>
  <c r="D268" i="42"/>
  <c r="AD267" i="42"/>
  <c r="AA267" i="42"/>
  <c r="X267" i="42"/>
  <c r="U267" i="42"/>
  <c r="R267" i="42"/>
  <c r="O267" i="42"/>
  <c r="AF266" i="42"/>
  <c r="AE266" i="42"/>
  <c r="AC266" i="42"/>
  <c r="AB266" i="42"/>
  <c r="Z266" i="42"/>
  <c r="Y266" i="42"/>
  <c r="W266" i="42"/>
  <c r="V266" i="42"/>
  <c r="T266" i="42"/>
  <c r="S266" i="42"/>
  <c r="Q266" i="42"/>
  <c r="P266" i="42"/>
  <c r="K266" i="42"/>
  <c r="J266" i="42"/>
  <c r="I266" i="42"/>
  <c r="H266" i="42"/>
  <c r="G266" i="42"/>
  <c r="F266" i="42"/>
  <c r="E266" i="42"/>
  <c r="D266" i="42"/>
  <c r="AD265" i="42"/>
  <c r="AA265" i="42"/>
  <c r="X265" i="42"/>
  <c r="U265" i="42"/>
  <c r="R265" i="42"/>
  <c r="O265" i="42"/>
  <c r="AF264" i="42"/>
  <c r="AE264" i="42"/>
  <c r="AC264" i="42"/>
  <c r="AB264" i="42"/>
  <c r="Z264" i="42"/>
  <c r="Y264" i="42"/>
  <c r="W264" i="42"/>
  <c r="V264" i="42"/>
  <c r="T264" i="42"/>
  <c r="S264" i="42"/>
  <c r="Q264" i="42"/>
  <c r="P264" i="42"/>
  <c r="K264" i="42"/>
  <c r="J264" i="42"/>
  <c r="I264" i="42"/>
  <c r="H264" i="42"/>
  <c r="G264" i="42"/>
  <c r="F264" i="42"/>
  <c r="E264" i="42"/>
  <c r="D264" i="42"/>
  <c r="AD263" i="42"/>
  <c r="AA263" i="42"/>
  <c r="X263" i="42"/>
  <c r="U263" i="42"/>
  <c r="R263" i="42"/>
  <c r="O263" i="42"/>
  <c r="AF262" i="42"/>
  <c r="AE262" i="42"/>
  <c r="AC262" i="42"/>
  <c r="AB262" i="42"/>
  <c r="Z262" i="42"/>
  <c r="Y262" i="42"/>
  <c r="W262" i="42"/>
  <c r="V262" i="42"/>
  <c r="T262" i="42"/>
  <c r="S262" i="42"/>
  <c r="Q262" i="42"/>
  <c r="P262" i="42"/>
  <c r="K262" i="42"/>
  <c r="J262" i="42"/>
  <c r="I262" i="42"/>
  <c r="H262" i="42"/>
  <c r="G262" i="42"/>
  <c r="F262" i="42"/>
  <c r="E262" i="42"/>
  <c r="D262" i="42"/>
  <c r="AD261" i="42"/>
  <c r="AA261" i="42"/>
  <c r="X261" i="42"/>
  <c r="U261" i="42"/>
  <c r="R261" i="42"/>
  <c r="O261" i="42"/>
  <c r="AF260" i="42"/>
  <c r="AE260" i="42"/>
  <c r="AC260" i="42"/>
  <c r="AB260" i="42"/>
  <c r="Z260" i="42"/>
  <c r="Y260" i="42"/>
  <c r="W260" i="42"/>
  <c r="V260" i="42"/>
  <c r="T260" i="42"/>
  <c r="S260" i="42"/>
  <c r="Q260" i="42"/>
  <c r="P260" i="42"/>
  <c r="K260" i="42"/>
  <c r="J260" i="42"/>
  <c r="I260" i="42"/>
  <c r="H260" i="42"/>
  <c r="G260" i="42"/>
  <c r="F260" i="42"/>
  <c r="E260" i="42"/>
  <c r="D260" i="42"/>
  <c r="AD259" i="42"/>
  <c r="AA259" i="42"/>
  <c r="X259" i="42"/>
  <c r="U259" i="42"/>
  <c r="R259" i="42"/>
  <c r="O259" i="42"/>
  <c r="AF258" i="42"/>
  <c r="AE258" i="42"/>
  <c r="AC258" i="42"/>
  <c r="AB258" i="42"/>
  <c r="Z258" i="42"/>
  <c r="Y258" i="42"/>
  <c r="W258" i="42"/>
  <c r="V258" i="42"/>
  <c r="T258" i="42"/>
  <c r="S258" i="42"/>
  <c r="Q258" i="42"/>
  <c r="P258" i="42"/>
  <c r="K258" i="42"/>
  <c r="J258" i="42"/>
  <c r="I258" i="42"/>
  <c r="H258" i="42"/>
  <c r="G258" i="42"/>
  <c r="F258" i="42"/>
  <c r="E258" i="42"/>
  <c r="D258" i="42"/>
  <c r="AD257" i="42"/>
  <c r="AA257" i="42"/>
  <c r="X257" i="42"/>
  <c r="U257" i="42"/>
  <c r="R257" i="42"/>
  <c r="O257" i="42"/>
  <c r="AF256" i="42"/>
  <c r="AE256" i="42"/>
  <c r="AC256" i="42"/>
  <c r="AB256" i="42"/>
  <c r="Z256" i="42"/>
  <c r="Y256" i="42"/>
  <c r="X256" i="42" s="1"/>
  <c r="W256" i="42"/>
  <c r="V256" i="42"/>
  <c r="T256" i="42"/>
  <c r="S256" i="42"/>
  <c r="Q256" i="42"/>
  <c r="P256" i="42"/>
  <c r="K256" i="42"/>
  <c r="J256" i="42"/>
  <c r="I256" i="42"/>
  <c r="H256" i="42"/>
  <c r="G256" i="42"/>
  <c r="F256" i="42"/>
  <c r="E256" i="42"/>
  <c r="D256" i="42"/>
  <c r="AD255" i="42"/>
  <c r="AA255" i="42"/>
  <c r="X255" i="42"/>
  <c r="U255" i="42"/>
  <c r="R255" i="42"/>
  <c r="O255" i="42"/>
  <c r="AF254" i="42"/>
  <c r="AE254" i="42"/>
  <c r="AC254" i="42"/>
  <c r="AB254" i="42"/>
  <c r="Z254" i="42"/>
  <c r="Y254" i="42"/>
  <c r="W254" i="42"/>
  <c r="V254" i="42"/>
  <c r="T254" i="42"/>
  <c r="S254" i="42"/>
  <c r="Q254" i="42"/>
  <c r="P254" i="42"/>
  <c r="K254" i="42"/>
  <c r="J254" i="42"/>
  <c r="I254" i="42"/>
  <c r="H254" i="42"/>
  <c r="G254" i="42"/>
  <c r="F254" i="42"/>
  <c r="E254" i="42"/>
  <c r="D254" i="42"/>
  <c r="AD253" i="42"/>
  <c r="AA253" i="42"/>
  <c r="X253" i="42"/>
  <c r="U253" i="42"/>
  <c r="R253" i="42"/>
  <c r="O253" i="42"/>
  <c r="AF252" i="42"/>
  <c r="AE252" i="42"/>
  <c r="AC252" i="42"/>
  <c r="AB252" i="42"/>
  <c r="Z252" i="42"/>
  <c r="Y252" i="42"/>
  <c r="W252" i="42"/>
  <c r="V252" i="42"/>
  <c r="T252" i="42"/>
  <c r="S252" i="42"/>
  <c r="Q252" i="42"/>
  <c r="P252" i="42"/>
  <c r="K252" i="42"/>
  <c r="J252" i="42"/>
  <c r="I252" i="42"/>
  <c r="H252" i="42"/>
  <c r="G252" i="42"/>
  <c r="F252" i="42"/>
  <c r="E252" i="42"/>
  <c r="D252" i="42"/>
  <c r="AD251" i="42"/>
  <c r="AA251" i="42"/>
  <c r="X251" i="42"/>
  <c r="U251" i="42"/>
  <c r="R251" i="42"/>
  <c r="O251" i="42"/>
  <c r="AF250" i="42"/>
  <c r="AE250" i="42"/>
  <c r="AC250" i="42"/>
  <c r="AB250" i="42"/>
  <c r="Z250" i="42"/>
  <c r="Y250" i="42"/>
  <c r="W250" i="42"/>
  <c r="V250" i="42"/>
  <c r="T250" i="42"/>
  <c r="S250" i="42"/>
  <c r="Q250" i="42"/>
  <c r="P250" i="42"/>
  <c r="K250" i="42"/>
  <c r="J250" i="42"/>
  <c r="I250" i="42"/>
  <c r="H250" i="42"/>
  <c r="G250" i="42"/>
  <c r="F250" i="42"/>
  <c r="E250" i="42"/>
  <c r="D250" i="42"/>
  <c r="AD249" i="42"/>
  <c r="AA249" i="42"/>
  <c r="X249" i="42"/>
  <c r="U249" i="42"/>
  <c r="R249" i="42"/>
  <c r="O249" i="42"/>
  <c r="AF248" i="42"/>
  <c r="AE248" i="42"/>
  <c r="AC248" i="42"/>
  <c r="AB248" i="42"/>
  <c r="Z248" i="42"/>
  <c r="Y248" i="42"/>
  <c r="W248" i="42"/>
  <c r="V248" i="42"/>
  <c r="T248" i="42"/>
  <c r="S248" i="42"/>
  <c r="Q248" i="42"/>
  <c r="P248" i="42"/>
  <c r="K248" i="42"/>
  <c r="J248" i="42"/>
  <c r="I248" i="42"/>
  <c r="H248" i="42"/>
  <c r="G248" i="42"/>
  <c r="F248" i="42"/>
  <c r="E248" i="42"/>
  <c r="D248" i="42"/>
  <c r="AD247" i="42"/>
  <c r="AA247" i="42"/>
  <c r="X247" i="42"/>
  <c r="U247" i="42"/>
  <c r="R247" i="42"/>
  <c r="O247" i="42"/>
  <c r="AF246" i="42"/>
  <c r="AE246" i="42"/>
  <c r="AC246" i="42"/>
  <c r="AB246" i="42"/>
  <c r="Z246" i="42"/>
  <c r="Y246" i="42"/>
  <c r="W246" i="42"/>
  <c r="V246" i="42"/>
  <c r="T246" i="42"/>
  <c r="S246" i="42"/>
  <c r="Q246" i="42"/>
  <c r="P246" i="42"/>
  <c r="K246" i="42"/>
  <c r="J246" i="42"/>
  <c r="I246" i="42"/>
  <c r="H246" i="42"/>
  <c r="G246" i="42"/>
  <c r="F246" i="42"/>
  <c r="E246" i="42"/>
  <c r="D246" i="42"/>
  <c r="AD245" i="42"/>
  <c r="AA245" i="42"/>
  <c r="X245" i="42"/>
  <c r="U245" i="42"/>
  <c r="R245" i="42"/>
  <c r="O245" i="42"/>
  <c r="AF244" i="42"/>
  <c r="AE244" i="42"/>
  <c r="AC244" i="42"/>
  <c r="AB244" i="42"/>
  <c r="Z244" i="42"/>
  <c r="Y244" i="42"/>
  <c r="W244" i="42"/>
  <c r="V244" i="42"/>
  <c r="T244" i="42"/>
  <c r="S244" i="42"/>
  <c r="Q244" i="42"/>
  <c r="P244" i="42"/>
  <c r="K244" i="42"/>
  <c r="J244" i="42"/>
  <c r="I244" i="42"/>
  <c r="H244" i="42"/>
  <c r="G244" i="42"/>
  <c r="F244" i="42"/>
  <c r="E244" i="42"/>
  <c r="D244" i="42"/>
  <c r="AD243" i="42"/>
  <c r="AA243" i="42"/>
  <c r="X243" i="42"/>
  <c r="U243" i="42"/>
  <c r="R243" i="42"/>
  <c r="O243" i="42"/>
  <c r="AF242" i="42"/>
  <c r="AE242" i="42"/>
  <c r="AC242" i="42"/>
  <c r="AB242" i="42"/>
  <c r="Z242" i="42"/>
  <c r="Y242" i="42"/>
  <c r="W242" i="42"/>
  <c r="V242" i="42"/>
  <c r="T242" i="42"/>
  <c r="S242" i="42"/>
  <c r="Q242" i="42"/>
  <c r="P242" i="42"/>
  <c r="K242" i="42"/>
  <c r="J242" i="42"/>
  <c r="I242" i="42"/>
  <c r="H242" i="42"/>
  <c r="G242" i="42"/>
  <c r="F242" i="42"/>
  <c r="E242" i="42"/>
  <c r="D242" i="42"/>
  <c r="AD241" i="42"/>
  <c r="AA241" i="42"/>
  <c r="X241" i="42"/>
  <c r="U241" i="42"/>
  <c r="R241" i="42"/>
  <c r="O241" i="42"/>
  <c r="AF240" i="42"/>
  <c r="AE240" i="42"/>
  <c r="AC240" i="42"/>
  <c r="AB240" i="42"/>
  <c r="Z240" i="42"/>
  <c r="Y240" i="42"/>
  <c r="W240" i="42"/>
  <c r="V240" i="42"/>
  <c r="T240" i="42"/>
  <c r="S240" i="42"/>
  <c r="Q240" i="42"/>
  <c r="P240" i="42"/>
  <c r="K240" i="42"/>
  <c r="J240" i="42"/>
  <c r="I240" i="42"/>
  <c r="H240" i="42"/>
  <c r="G240" i="42"/>
  <c r="F240" i="42"/>
  <c r="E240" i="42"/>
  <c r="D240" i="42"/>
  <c r="AD239" i="42"/>
  <c r="AA239" i="42"/>
  <c r="X239" i="42"/>
  <c r="U239" i="42"/>
  <c r="R239" i="42"/>
  <c r="O239" i="42"/>
  <c r="AF238" i="42"/>
  <c r="AE238" i="42"/>
  <c r="AC238" i="42"/>
  <c r="AB238" i="42"/>
  <c r="Z238" i="42"/>
  <c r="Y238" i="42"/>
  <c r="X238" i="42" s="1"/>
  <c r="W238" i="42"/>
  <c r="V238" i="42"/>
  <c r="T238" i="42"/>
  <c r="S238" i="42"/>
  <c r="Q238" i="42"/>
  <c r="P238" i="42"/>
  <c r="K238" i="42"/>
  <c r="J238" i="42"/>
  <c r="I238" i="42"/>
  <c r="H238" i="42"/>
  <c r="G238" i="42"/>
  <c r="F238" i="42"/>
  <c r="E238" i="42"/>
  <c r="D238" i="42"/>
  <c r="AD237" i="42"/>
  <c r="AA237" i="42"/>
  <c r="X237" i="42"/>
  <c r="U237" i="42"/>
  <c r="R237" i="42"/>
  <c r="O237" i="42"/>
  <c r="AF236" i="42"/>
  <c r="AE236" i="42"/>
  <c r="AC236" i="42"/>
  <c r="AB236" i="42"/>
  <c r="Z236" i="42"/>
  <c r="Y236" i="42"/>
  <c r="W236" i="42"/>
  <c r="V236" i="42"/>
  <c r="T236" i="42"/>
  <c r="S236" i="42"/>
  <c r="Q236" i="42"/>
  <c r="P236" i="42"/>
  <c r="K236" i="42"/>
  <c r="J236" i="42"/>
  <c r="I236" i="42"/>
  <c r="H236" i="42"/>
  <c r="G236" i="42"/>
  <c r="F236" i="42"/>
  <c r="E236" i="42"/>
  <c r="D236" i="42"/>
  <c r="AD235" i="42"/>
  <c r="AA235" i="42"/>
  <c r="X235" i="42"/>
  <c r="U235" i="42"/>
  <c r="R235" i="42"/>
  <c r="O235" i="42"/>
  <c r="AF234" i="42"/>
  <c r="AE234" i="42"/>
  <c r="AD234" i="42" s="1"/>
  <c r="AC234" i="42"/>
  <c r="AB234" i="42"/>
  <c r="Z234" i="42"/>
  <c r="Y234" i="42"/>
  <c r="W234" i="42"/>
  <c r="V234" i="42"/>
  <c r="T234" i="42"/>
  <c r="S234" i="42"/>
  <c r="Q234" i="42"/>
  <c r="P234" i="42"/>
  <c r="K234" i="42"/>
  <c r="J234" i="42"/>
  <c r="I234" i="42"/>
  <c r="H234" i="42"/>
  <c r="G234" i="42"/>
  <c r="F234" i="42"/>
  <c r="E234" i="42"/>
  <c r="D234" i="42"/>
  <c r="AD233" i="42"/>
  <c r="AA233" i="42"/>
  <c r="X233" i="42"/>
  <c r="U233" i="42"/>
  <c r="R233" i="42"/>
  <c r="O233" i="42"/>
  <c r="AF232" i="42"/>
  <c r="AE232" i="42"/>
  <c r="AC232" i="42"/>
  <c r="AB232" i="42"/>
  <c r="Z232" i="42"/>
  <c r="Y232" i="42"/>
  <c r="W232" i="42"/>
  <c r="V232" i="42"/>
  <c r="T232" i="42"/>
  <c r="S232" i="42"/>
  <c r="Q232" i="42"/>
  <c r="P232" i="42"/>
  <c r="K232" i="42"/>
  <c r="J232" i="42"/>
  <c r="I232" i="42"/>
  <c r="H232" i="42"/>
  <c r="G232" i="42"/>
  <c r="F232" i="42"/>
  <c r="E232" i="42"/>
  <c r="D232" i="42"/>
  <c r="AD231" i="42"/>
  <c r="AA231" i="42"/>
  <c r="X231" i="42"/>
  <c r="U231" i="42"/>
  <c r="R231" i="42"/>
  <c r="O231" i="42"/>
  <c r="AF230" i="42"/>
  <c r="AE230" i="42"/>
  <c r="AC230" i="42"/>
  <c r="AB230" i="42"/>
  <c r="Z230" i="42"/>
  <c r="Y230" i="42"/>
  <c r="W230" i="42"/>
  <c r="V230" i="42"/>
  <c r="T230" i="42"/>
  <c r="S230" i="42"/>
  <c r="Q230" i="42"/>
  <c r="P230" i="42"/>
  <c r="K230" i="42"/>
  <c r="J230" i="42"/>
  <c r="I230" i="42"/>
  <c r="H230" i="42"/>
  <c r="G230" i="42"/>
  <c r="F230" i="42"/>
  <c r="E230" i="42"/>
  <c r="D230" i="42"/>
  <c r="AD229" i="42"/>
  <c r="AA229" i="42"/>
  <c r="X229" i="42"/>
  <c r="U229" i="42"/>
  <c r="R229" i="42"/>
  <c r="O229" i="42"/>
  <c r="AF228" i="42"/>
  <c r="AE228" i="42"/>
  <c r="AC228" i="42"/>
  <c r="AB228" i="42"/>
  <c r="Z228" i="42"/>
  <c r="Y228" i="42"/>
  <c r="W228" i="42"/>
  <c r="V228" i="42"/>
  <c r="T228" i="42"/>
  <c r="S228" i="42"/>
  <c r="Q228" i="42"/>
  <c r="P228" i="42"/>
  <c r="K228" i="42"/>
  <c r="J228" i="42"/>
  <c r="I228" i="42"/>
  <c r="H228" i="42"/>
  <c r="G228" i="42"/>
  <c r="F228" i="42"/>
  <c r="E228" i="42"/>
  <c r="D228" i="42"/>
  <c r="AD227" i="42"/>
  <c r="AA227" i="42"/>
  <c r="X227" i="42"/>
  <c r="U227" i="42"/>
  <c r="R227" i="42"/>
  <c r="O227" i="42"/>
  <c r="AF226" i="42"/>
  <c r="AE226" i="42"/>
  <c r="AC226" i="42"/>
  <c r="AB226" i="42"/>
  <c r="Z226" i="42"/>
  <c r="Y226" i="42"/>
  <c r="W226" i="42"/>
  <c r="V226" i="42"/>
  <c r="T226" i="42"/>
  <c r="S226" i="42"/>
  <c r="Q226" i="42"/>
  <c r="P226" i="42"/>
  <c r="K226" i="42"/>
  <c r="J226" i="42"/>
  <c r="I226" i="42"/>
  <c r="H226" i="42"/>
  <c r="G226" i="42"/>
  <c r="F226" i="42"/>
  <c r="E226" i="42"/>
  <c r="D226" i="42"/>
  <c r="AD225" i="42"/>
  <c r="AA225" i="42"/>
  <c r="X225" i="42"/>
  <c r="U225" i="42"/>
  <c r="R225" i="42"/>
  <c r="O225" i="42"/>
  <c r="Y221" i="42"/>
  <c r="A221" i="42"/>
  <c r="AF219" i="42"/>
  <c r="AE219" i="42"/>
  <c r="AC219" i="42"/>
  <c r="AB219" i="42"/>
  <c r="Z219" i="42"/>
  <c r="Y219" i="42"/>
  <c r="W219" i="42"/>
  <c r="V219" i="42"/>
  <c r="T219" i="42"/>
  <c r="S219" i="42"/>
  <c r="Q219" i="42"/>
  <c r="P219" i="42"/>
  <c r="K219" i="42"/>
  <c r="J219" i="42"/>
  <c r="I219" i="42"/>
  <c r="H219" i="42"/>
  <c r="G219" i="42"/>
  <c r="F219" i="42"/>
  <c r="E219" i="42"/>
  <c r="D219" i="42"/>
  <c r="AD218" i="42"/>
  <c r="AA218" i="42"/>
  <c r="X218" i="42"/>
  <c r="U218" i="42"/>
  <c r="R218" i="42"/>
  <c r="O218" i="42"/>
  <c r="AF217" i="42"/>
  <c r="AE217" i="42"/>
  <c r="AC217" i="42"/>
  <c r="AB217" i="42"/>
  <c r="Z217" i="42"/>
  <c r="Y217" i="42"/>
  <c r="W217" i="42"/>
  <c r="V217" i="42"/>
  <c r="T217" i="42"/>
  <c r="S217" i="42"/>
  <c r="Q217" i="42"/>
  <c r="P217" i="42"/>
  <c r="K217" i="42"/>
  <c r="J217" i="42"/>
  <c r="I217" i="42"/>
  <c r="H217" i="42"/>
  <c r="G217" i="42"/>
  <c r="F217" i="42"/>
  <c r="E217" i="42"/>
  <c r="D217" i="42"/>
  <c r="AD216" i="42"/>
  <c r="AA216" i="42"/>
  <c r="X216" i="42"/>
  <c r="U216" i="42"/>
  <c r="R216" i="42"/>
  <c r="O216" i="42"/>
  <c r="AF215" i="42"/>
  <c r="AE215" i="42"/>
  <c r="AC215" i="42"/>
  <c r="AB215" i="42"/>
  <c r="Z215" i="42"/>
  <c r="Y215" i="42"/>
  <c r="W215" i="42"/>
  <c r="V215" i="42"/>
  <c r="T215" i="42"/>
  <c r="S215" i="42"/>
  <c r="Q215" i="42"/>
  <c r="P215" i="42"/>
  <c r="K215" i="42"/>
  <c r="J215" i="42"/>
  <c r="I215" i="42"/>
  <c r="H215" i="42"/>
  <c r="G215" i="42"/>
  <c r="F215" i="42"/>
  <c r="E215" i="42"/>
  <c r="D215" i="42"/>
  <c r="AD214" i="42"/>
  <c r="AA214" i="42"/>
  <c r="X214" i="42"/>
  <c r="U214" i="42"/>
  <c r="R214" i="42"/>
  <c r="O214" i="42"/>
  <c r="AF213" i="42"/>
  <c r="AE213" i="42"/>
  <c r="AC213" i="42"/>
  <c r="AB213" i="42"/>
  <c r="Z213" i="42"/>
  <c r="Y213" i="42"/>
  <c r="W213" i="42"/>
  <c r="V213" i="42"/>
  <c r="U213" i="42" s="1"/>
  <c r="T213" i="42"/>
  <c r="S213" i="42"/>
  <c r="Q213" i="42"/>
  <c r="P213" i="42"/>
  <c r="K213" i="42"/>
  <c r="J213" i="42"/>
  <c r="I213" i="42"/>
  <c r="H213" i="42"/>
  <c r="G213" i="42"/>
  <c r="F213" i="42"/>
  <c r="E213" i="42"/>
  <c r="D213" i="42"/>
  <c r="AD212" i="42"/>
  <c r="AA212" i="42"/>
  <c r="X212" i="42"/>
  <c r="U212" i="42"/>
  <c r="R212" i="42"/>
  <c r="O212" i="42"/>
  <c r="AF211" i="42"/>
  <c r="AE211" i="42"/>
  <c r="AD211" i="42" s="1"/>
  <c r="AC211" i="42"/>
  <c r="AB211" i="42"/>
  <c r="Z211" i="42"/>
  <c r="Y211" i="42"/>
  <c r="W211" i="42"/>
  <c r="V211" i="42"/>
  <c r="T211" i="42"/>
  <c r="S211" i="42"/>
  <c r="Q211" i="42"/>
  <c r="P211" i="42"/>
  <c r="K211" i="42"/>
  <c r="J211" i="42"/>
  <c r="I211" i="42"/>
  <c r="H211" i="42"/>
  <c r="G211" i="42"/>
  <c r="F211" i="42"/>
  <c r="E211" i="42"/>
  <c r="D211" i="42"/>
  <c r="AD210" i="42"/>
  <c r="AA210" i="42"/>
  <c r="X210" i="42"/>
  <c r="U210" i="42"/>
  <c r="R210" i="42"/>
  <c r="O210" i="42"/>
  <c r="AF209" i="42"/>
  <c r="AE209" i="42"/>
  <c r="AC209" i="42"/>
  <c r="AB209" i="42"/>
  <c r="Z209" i="42"/>
  <c r="Y209" i="42"/>
  <c r="W209" i="42"/>
  <c r="V209" i="42"/>
  <c r="T209" i="42"/>
  <c r="S209" i="42"/>
  <c r="Q209" i="42"/>
  <c r="P209" i="42"/>
  <c r="K209" i="42"/>
  <c r="J209" i="42"/>
  <c r="I209" i="42"/>
  <c r="H209" i="42"/>
  <c r="G209" i="42"/>
  <c r="F209" i="42"/>
  <c r="E209" i="42"/>
  <c r="D209" i="42"/>
  <c r="AD208" i="42"/>
  <c r="AA208" i="42"/>
  <c r="X208" i="42"/>
  <c r="U208" i="42"/>
  <c r="R208" i="42"/>
  <c r="O208" i="42"/>
  <c r="AF207" i="42"/>
  <c r="AE207" i="42"/>
  <c r="AC207" i="42"/>
  <c r="AB207" i="42"/>
  <c r="Z207" i="42"/>
  <c r="Y207" i="42"/>
  <c r="W207" i="42"/>
  <c r="V207" i="42"/>
  <c r="T207" i="42"/>
  <c r="S207" i="42"/>
  <c r="Q207" i="42"/>
  <c r="P207" i="42"/>
  <c r="K207" i="42"/>
  <c r="J207" i="42"/>
  <c r="I207" i="42"/>
  <c r="H207" i="42"/>
  <c r="G207" i="42"/>
  <c r="F207" i="42"/>
  <c r="E207" i="42"/>
  <c r="D207" i="42"/>
  <c r="AD206" i="42"/>
  <c r="AA206" i="42"/>
  <c r="X206" i="42"/>
  <c r="U206" i="42"/>
  <c r="R206" i="42"/>
  <c r="O206" i="42"/>
  <c r="AF205" i="42"/>
  <c r="AE205" i="42"/>
  <c r="AC205" i="42"/>
  <c r="AB205" i="42"/>
  <c r="Z205" i="42"/>
  <c r="Y205" i="42"/>
  <c r="W205" i="42"/>
  <c r="V205" i="42"/>
  <c r="U205" i="42" s="1"/>
  <c r="T205" i="42"/>
  <c r="S205" i="42"/>
  <c r="Q205" i="42"/>
  <c r="P205" i="42"/>
  <c r="K205" i="42"/>
  <c r="J205" i="42"/>
  <c r="I205" i="42"/>
  <c r="H205" i="42"/>
  <c r="G205" i="42"/>
  <c r="F205" i="42"/>
  <c r="E205" i="42"/>
  <c r="D205" i="42"/>
  <c r="AD204" i="42"/>
  <c r="AA204" i="42"/>
  <c r="X204" i="42"/>
  <c r="U204" i="42"/>
  <c r="R204" i="42"/>
  <c r="O204" i="42"/>
  <c r="AF203" i="42"/>
  <c r="AE203" i="42"/>
  <c r="AC203" i="42"/>
  <c r="AB203" i="42"/>
  <c r="Z203" i="42"/>
  <c r="Y203" i="42"/>
  <c r="W203" i="42"/>
  <c r="V203" i="42"/>
  <c r="T203" i="42"/>
  <c r="S203" i="42"/>
  <c r="Q203" i="42"/>
  <c r="P203" i="42"/>
  <c r="K203" i="42"/>
  <c r="J203" i="42"/>
  <c r="I203" i="42"/>
  <c r="H203" i="42"/>
  <c r="G203" i="42"/>
  <c r="F203" i="42"/>
  <c r="E203" i="42"/>
  <c r="D203" i="42"/>
  <c r="AD202" i="42"/>
  <c r="AA202" i="42"/>
  <c r="X202" i="42"/>
  <c r="U202" i="42"/>
  <c r="R202" i="42"/>
  <c r="O202" i="42"/>
  <c r="AF201" i="42"/>
  <c r="AE201" i="42"/>
  <c r="AC201" i="42"/>
  <c r="AB201" i="42"/>
  <c r="Z201" i="42"/>
  <c r="Y201" i="42"/>
  <c r="W201" i="42"/>
  <c r="V201" i="42"/>
  <c r="T201" i="42"/>
  <c r="S201" i="42"/>
  <c r="Q201" i="42"/>
  <c r="P201" i="42"/>
  <c r="K201" i="42"/>
  <c r="J201" i="42"/>
  <c r="I201" i="42"/>
  <c r="H201" i="42"/>
  <c r="G201" i="42"/>
  <c r="F201" i="42"/>
  <c r="E201" i="42"/>
  <c r="D201" i="42"/>
  <c r="AD200" i="42"/>
  <c r="AA200" i="42"/>
  <c r="X200" i="42"/>
  <c r="U200" i="42"/>
  <c r="R200" i="42"/>
  <c r="O200" i="42"/>
  <c r="AF199" i="42"/>
  <c r="AE199" i="42"/>
  <c r="AD199" i="42" s="1"/>
  <c r="AC199" i="42"/>
  <c r="AB199" i="42"/>
  <c r="Z199" i="42"/>
  <c r="Y199" i="42"/>
  <c r="W199" i="42"/>
  <c r="V199" i="42"/>
  <c r="T199" i="42"/>
  <c r="S199" i="42"/>
  <c r="Q199" i="42"/>
  <c r="P199" i="42"/>
  <c r="K199" i="42"/>
  <c r="J199" i="42"/>
  <c r="I199" i="42"/>
  <c r="H199" i="42"/>
  <c r="G199" i="42"/>
  <c r="F199" i="42"/>
  <c r="E199" i="42"/>
  <c r="D199" i="42"/>
  <c r="AD198" i="42"/>
  <c r="AA198" i="42"/>
  <c r="X198" i="42"/>
  <c r="U198" i="42"/>
  <c r="R198" i="42"/>
  <c r="O198" i="42"/>
  <c r="AF197" i="42"/>
  <c r="AE197" i="42"/>
  <c r="AC197" i="42"/>
  <c r="AB197" i="42"/>
  <c r="Z197" i="42"/>
  <c r="X197" i="42" s="1"/>
  <c r="Y197" i="42"/>
  <c r="W197" i="42"/>
  <c r="V197" i="42"/>
  <c r="T197" i="42"/>
  <c r="S197" i="42"/>
  <c r="Q197" i="42"/>
  <c r="P197" i="42"/>
  <c r="K197" i="42"/>
  <c r="J197" i="42"/>
  <c r="I197" i="42"/>
  <c r="H197" i="42"/>
  <c r="G197" i="42"/>
  <c r="F197" i="42"/>
  <c r="E197" i="42"/>
  <c r="D197" i="42"/>
  <c r="AD196" i="42"/>
  <c r="AA196" i="42"/>
  <c r="X196" i="42"/>
  <c r="U196" i="42"/>
  <c r="R196" i="42"/>
  <c r="O196" i="42"/>
  <c r="AF195" i="42"/>
  <c r="AE195" i="42"/>
  <c r="AC195" i="42"/>
  <c r="AB195" i="42"/>
  <c r="Z195" i="42"/>
  <c r="Y195" i="42"/>
  <c r="W195" i="42"/>
  <c r="V195" i="42"/>
  <c r="T195" i="42"/>
  <c r="S195" i="42"/>
  <c r="Q195" i="42"/>
  <c r="P195" i="42"/>
  <c r="K195" i="42"/>
  <c r="J195" i="42"/>
  <c r="I195" i="42"/>
  <c r="H195" i="42"/>
  <c r="G195" i="42"/>
  <c r="F195" i="42"/>
  <c r="E195" i="42"/>
  <c r="D195" i="42"/>
  <c r="AD194" i="42"/>
  <c r="AA194" i="42"/>
  <c r="X194" i="42"/>
  <c r="U194" i="42"/>
  <c r="R194" i="42"/>
  <c r="O194" i="42"/>
  <c r="AF193" i="42"/>
  <c r="AE193" i="42"/>
  <c r="AC193" i="42"/>
  <c r="AB193" i="42"/>
  <c r="Z193" i="42"/>
  <c r="Y193" i="42"/>
  <c r="W193" i="42"/>
  <c r="V193" i="42"/>
  <c r="T193" i="42"/>
  <c r="S193" i="42"/>
  <c r="Q193" i="42"/>
  <c r="P193" i="42"/>
  <c r="K193" i="42"/>
  <c r="J193" i="42"/>
  <c r="I193" i="42"/>
  <c r="H193" i="42"/>
  <c r="G193" i="42"/>
  <c r="F193" i="42"/>
  <c r="E193" i="42"/>
  <c r="D193" i="42"/>
  <c r="AD192" i="42"/>
  <c r="AA192" i="42"/>
  <c r="X192" i="42"/>
  <c r="U192" i="42"/>
  <c r="R192" i="42"/>
  <c r="O192" i="42"/>
  <c r="AF191" i="42"/>
  <c r="AE191" i="42"/>
  <c r="AC191" i="42"/>
  <c r="AB191" i="42"/>
  <c r="Z191" i="42"/>
  <c r="Y191" i="42"/>
  <c r="W191" i="42"/>
  <c r="V191" i="42"/>
  <c r="T191" i="42"/>
  <c r="S191" i="42"/>
  <c r="Q191" i="42"/>
  <c r="P191" i="42"/>
  <c r="K191" i="42"/>
  <c r="J191" i="42"/>
  <c r="I191" i="42"/>
  <c r="H191" i="42"/>
  <c r="G191" i="42"/>
  <c r="F191" i="42"/>
  <c r="E191" i="42"/>
  <c r="D191" i="42"/>
  <c r="AD190" i="42"/>
  <c r="AA190" i="42"/>
  <c r="X190" i="42"/>
  <c r="U190" i="42"/>
  <c r="R190" i="42"/>
  <c r="O190" i="42"/>
  <c r="AF189" i="42"/>
  <c r="AE189" i="42"/>
  <c r="AC189" i="42"/>
  <c r="AB189" i="42"/>
  <c r="Z189" i="42"/>
  <c r="Y189" i="42"/>
  <c r="X189" i="42"/>
  <c r="W189" i="42"/>
  <c r="V189" i="42"/>
  <c r="T189" i="42"/>
  <c r="S189" i="42"/>
  <c r="Q189" i="42"/>
  <c r="P189" i="42"/>
  <c r="K189" i="42"/>
  <c r="J189" i="42"/>
  <c r="I189" i="42"/>
  <c r="H189" i="42"/>
  <c r="G189" i="42"/>
  <c r="F189" i="42"/>
  <c r="E189" i="42"/>
  <c r="D189" i="42"/>
  <c r="AD188" i="42"/>
  <c r="AA188" i="42"/>
  <c r="X188" i="42"/>
  <c r="U188" i="42"/>
  <c r="R188" i="42"/>
  <c r="O188" i="42"/>
  <c r="AF187" i="42"/>
  <c r="AE187" i="42"/>
  <c r="AC187" i="42"/>
  <c r="AB187" i="42"/>
  <c r="Z187" i="42"/>
  <c r="Y187" i="42"/>
  <c r="W187" i="42"/>
  <c r="V187" i="42"/>
  <c r="T187" i="42"/>
  <c r="S187" i="42"/>
  <c r="Q187" i="42"/>
  <c r="P187" i="42"/>
  <c r="K187" i="42"/>
  <c r="J187" i="42"/>
  <c r="I187" i="42"/>
  <c r="H187" i="42"/>
  <c r="G187" i="42"/>
  <c r="F187" i="42"/>
  <c r="E187" i="42"/>
  <c r="D187" i="42"/>
  <c r="AD186" i="42"/>
  <c r="AA186" i="42"/>
  <c r="X186" i="42"/>
  <c r="U186" i="42"/>
  <c r="R186" i="42"/>
  <c r="O186" i="42"/>
  <c r="AF185" i="42"/>
  <c r="AE185" i="42"/>
  <c r="AD185" i="42" s="1"/>
  <c r="AC185" i="42"/>
  <c r="AB185" i="42"/>
  <c r="Z185" i="42"/>
  <c r="Y185" i="42"/>
  <c r="W185" i="42"/>
  <c r="V185" i="42"/>
  <c r="T185" i="42"/>
  <c r="S185" i="42"/>
  <c r="Q185" i="42"/>
  <c r="P185" i="42"/>
  <c r="K185" i="42"/>
  <c r="J185" i="42"/>
  <c r="I185" i="42"/>
  <c r="H185" i="42"/>
  <c r="G185" i="42"/>
  <c r="F185" i="42"/>
  <c r="E185" i="42"/>
  <c r="D185" i="42"/>
  <c r="AD184" i="42"/>
  <c r="AA184" i="42"/>
  <c r="X184" i="42"/>
  <c r="U184" i="42"/>
  <c r="R184" i="42"/>
  <c r="O184" i="42"/>
  <c r="AF183" i="42"/>
  <c r="AD183" i="42" s="1"/>
  <c r="AE183" i="42"/>
  <c r="AC183" i="42"/>
  <c r="AB183" i="42"/>
  <c r="Z183" i="42"/>
  <c r="Y183" i="42"/>
  <c r="W183" i="42"/>
  <c r="V183" i="42"/>
  <c r="T183" i="42"/>
  <c r="S183" i="42"/>
  <c r="Q183" i="42"/>
  <c r="P183" i="42"/>
  <c r="K183" i="42"/>
  <c r="J183" i="42"/>
  <c r="I183" i="42"/>
  <c r="H183" i="42"/>
  <c r="G183" i="42"/>
  <c r="F183" i="42"/>
  <c r="E183" i="42"/>
  <c r="D183" i="42"/>
  <c r="AD182" i="42"/>
  <c r="AA182" i="42"/>
  <c r="X182" i="42"/>
  <c r="U182" i="42"/>
  <c r="R182" i="42"/>
  <c r="O182" i="42"/>
  <c r="AF181" i="42"/>
  <c r="AE181" i="42"/>
  <c r="AC181" i="42"/>
  <c r="AB181" i="42"/>
  <c r="Z181" i="42"/>
  <c r="Y181" i="42"/>
  <c r="W181" i="42"/>
  <c r="V181" i="42"/>
  <c r="T181" i="42"/>
  <c r="S181" i="42"/>
  <c r="Q181" i="42"/>
  <c r="P181" i="42"/>
  <c r="K181" i="42"/>
  <c r="J181" i="42"/>
  <c r="I181" i="42"/>
  <c r="H181" i="42"/>
  <c r="G181" i="42"/>
  <c r="F181" i="42"/>
  <c r="E181" i="42"/>
  <c r="D181" i="42"/>
  <c r="AD180" i="42"/>
  <c r="AA180" i="42"/>
  <c r="X180" i="42"/>
  <c r="U180" i="42"/>
  <c r="R180" i="42"/>
  <c r="O180" i="42"/>
  <c r="AF179" i="42"/>
  <c r="AE179" i="42"/>
  <c r="AC179" i="42"/>
  <c r="AB179" i="42"/>
  <c r="Z179" i="42"/>
  <c r="Y179" i="42"/>
  <c r="W179" i="42"/>
  <c r="V179" i="42"/>
  <c r="U179" i="42" s="1"/>
  <c r="T179" i="42"/>
  <c r="S179" i="42"/>
  <c r="Q179" i="42"/>
  <c r="P179" i="42"/>
  <c r="K179" i="42"/>
  <c r="J179" i="42"/>
  <c r="I179" i="42"/>
  <c r="H179" i="42"/>
  <c r="G179" i="42"/>
  <c r="F179" i="42"/>
  <c r="E179" i="42"/>
  <c r="D179" i="42"/>
  <c r="AD178" i="42"/>
  <c r="AA178" i="42"/>
  <c r="X178" i="42"/>
  <c r="U178" i="42"/>
  <c r="R178" i="42"/>
  <c r="O178" i="42"/>
  <c r="AF177" i="42"/>
  <c r="AE177" i="42"/>
  <c r="AC177" i="42"/>
  <c r="AB177" i="42"/>
  <c r="Z177" i="42"/>
  <c r="Y177" i="42"/>
  <c r="X177" i="42" s="1"/>
  <c r="W177" i="42"/>
  <c r="V177" i="42"/>
  <c r="T177" i="42"/>
  <c r="S177" i="42"/>
  <c r="Q177" i="42"/>
  <c r="P177" i="42"/>
  <c r="K177" i="42"/>
  <c r="J177" i="42"/>
  <c r="I177" i="42"/>
  <c r="H177" i="42"/>
  <c r="G177" i="42"/>
  <c r="F177" i="42"/>
  <c r="E177" i="42"/>
  <c r="D177" i="42"/>
  <c r="AD176" i="42"/>
  <c r="AA176" i="42"/>
  <c r="X176" i="42"/>
  <c r="U176" i="42"/>
  <c r="R176" i="42"/>
  <c r="O176" i="42"/>
  <c r="AF175" i="42"/>
  <c r="AE175" i="42"/>
  <c r="AC175" i="42"/>
  <c r="AB175" i="42"/>
  <c r="AA175" i="42" s="1"/>
  <c r="Z175" i="42"/>
  <c r="Y175" i="42"/>
  <c r="W175" i="42"/>
  <c r="V175" i="42"/>
  <c r="T175" i="42"/>
  <c r="S175" i="42"/>
  <c r="Q175" i="42"/>
  <c r="P175" i="42"/>
  <c r="K175" i="42"/>
  <c r="J175" i="42"/>
  <c r="I175" i="42"/>
  <c r="H175" i="42"/>
  <c r="G175" i="42"/>
  <c r="F175" i="42"/>
  <c r="E175" i="42"/>
  <c r="D175" i="42"/>
  <c r="AD174" i="42"/>
  <c r="AA174" i="42"/>
  <c r="X174" i="42"/>
  <c r="U174" i="42"/>
  <c r="R174" i="42"/>
  <c r="O174" i="42"/>
  <c r="AF173" i="42"/>
  <c r="AE173" i="42"/>
  <c r="AD173" i="42" s="1"/>
  <c r="AC173" i="42"/>
  <c r="AB173" i="42"/>
  <c r="Z173" i="42"/>
  <c r="Y173" i="42"/>
  <c r="W173" i="42"/>
  <c r="V173" i="42"/>
  <c r="T173" i="42"/>
  <c r="S173" i="42"/>
  <c r="Q173" i="42"/>
  <c r="P173" i="42"/>
  <c r="K173" i="42"/>
  <c r="J173" i="42"/>
  <c r="I173" i="42"/>
  <c r="H173" i="42"/>
  <c r="G173" i="42"/>
  <c r="F173" i="42"/>
  <c r="E173" i="42"/>
  <c r="D173" i="42"/>
  <c r="AD172" i="42"/>
  <c r="AA172" i="42"/>
  <c r="X172" i="42"/>
  <c r="U172" i="42"/>
  <c r="R172" i="42"/>
  <c r="O172" i="42"/>
  <c r="AF171" i="42"/>
  <c r="AE171" i="42"/>
  <c r="AC171" i="42"/>
  <c r="AB171" i="42"/>
  <c r="Z171" i="42"/>
  <c r="Y171" i="42"/>
  <c r="W171" i="42"/>
  <c r="V171" i="42"/>
  <c r="T171" i="42"/>
  <c r="S171" i="42"/>
  <c r="Q171" i="42"/>
  <c r="P171" i="42"/>
  <c r="K171" i="42"/>
  <c r="J171" i="42"/>
  <c r="I171" i="42"/>
  <c r="H171" i="42"/>
  <c r="G171" i="42"/>
  <c r="F171" i="42"/>
  <c r="E171" i="42"/>
  <c r="D171" i="42"/>
  <c r="AD170" i="42"/>
  <c r="AA170" i="42"/>
  <c r="X170" i="42"/>
  <c r="U170" i="42"/>
  <c r="R170" i="42"/>
  <c r="O170" i="42"/>
  <c r="Y166" i="42"/>
  <c r="A166" i="42"/>
  <c r="AF164" i="42"/>
  <c r="AE164" i="42"/>
  <c r="AC164" i="42"/>
  <c r="AB164" i="42"/>
  <c r="Z164" i="42"/>
  <c r="Y164" i="42"/>
  <c r="W164" i="42"/>
  <c r="V164" i="42"/>
  <c r="T164" i="42"/>
  <c r="S164" i="42"/>
  <c r="Q164" i="42"/>
  <c r="P164" i="42"/>
  <c r="K164" i="42"/>
  <c r="J164" i="42"/>
  <c r="I164" i="42"/>
  <c r="H164" i="42"/>
  <c r="G164" i="42"/>
  <c r="F164" i="42"/>
  <c r="E164" i="42"/>
  <c r="D164" i="42"/>
  <c r="AD163" i="42"/>
  <c r="AA163" i="42"/>
  <c r="X163" i="42"/>
  <c r="U163" i="42"/>
  <c r="R163" i="42"/>
  <c r="O163" i="42"/>
  <c r="AF162" i="42"/>
  <c r="AE162" i="42"/>
  <c r="AC162" i="42"/>
  <c r="AB162" i="42"/>
  <c r="Z162" i="42"/>
  <c r="Y162" i="42"/>
  <c r="W162" i="42"/>
  <c r="V162" i="42"/>
  <c r="T162" i="42"/>
  <c r="R162" i="42" s="1"/>
  <c r="S162" i="42"/>
  <c r="Q162" i="42"/>
  <c r="P162" i="42"/>
  <c r="K162" i="42"/>
  <c r="J162" i="42"/>
  <c r="I162" i="42"/>
  <c r="H162" i="42"/>
  <c r="G162" i="42"/>
  <c r="F162" i="42"/>
  <c r="E162" i="42"/>
  <c r="D162" i="42"/>
  <c r="AD161" i="42"/>
  <c r="AA161" i="42"/>
  <c r="X161" i="42"/>
  <c r="U161" i="42"/>
  <c r="R161" i="42"/>
  <c r="O161" i="42"/>
  <c r="AF160" i="42"/>
  <c r="AE160" i="42"/>
  <c r="AC160" i="42"/>
  <c r="AB160" i="42"/>
  <c r="Z160" i="42"/>
  <c r="Y160" i="42"/>
  <c r="W160" i="42"/>
  <c r="V160" i="42"/>
  <c r="T160" i="42"/>
  <c r="S160" i="42"/>
  <c r="Q160" i="42"/>
  <c r="P160" i="42"/>
  <c r="K160" i="42"/>
  <c r="J160" i="42"/>
  <c r="I160" i="42"/>
  <c r="H160" i="42"/>
  <c r="G160" i="42"/>
  <c r="F160" i="42"/>
  <c r="E160" i="42"/>
  <c r="D160" i="42"/>
  <c r="AD159" i="42"/>
  <c r="AA159" i="42"/>
  <c r="X159" i="42"/>
  <c r="U159" i="42"/>
  <c r="R159" i="42"/>
  <c r="O159" i="42"/>
  <c r="AF158" i="42"/>
  <c r="AE158" i="42"/>
  <c r="AC158" i="42"/>
  <c r="AB158" i="42"/>
  <c r="Z158" i="42"/>
  <c r="Y158" i="42"/>
  <c r="W158" i="42"/>
  <c r="V158" i="42"/>
  <c r="T158" i="42"/>
  <c r="S158" i="42"/>
  <c r="Q158" i="42"/>
  <c r="P158" i="42"/>
  <c r="K158" i="42"/>
  <c r="J158" i="42"/>
  <c r="I158" i="42"/>
  <c r="H158" i="42"/>
  <c r="G158" i="42"/>
  <c r="F158" i="42"/>
  <c r="E158" i="42"/>
  <c r="D158" i="42"/>
  <c r="AD157" i="42"/>
  <c r="AA157" i="42"/>
  <c r="X157" i="42"/>
  <c r="U157" i="42"/>
  <c r="R157" i="42"/>
  <c r="O157" i="42"/>
  <c r="AF156" i="42"/>
  <c r="AE156" i="42"/>
  <c r="AC156" i="42"/>
  <c r="AB156" i="42"/>
  <c r="Z156" i="42"/>
  <c r="Y156" i="42"/>
  <c r="W156" i="42"/>
  <c r="V156" i="42"/>
  <c r="T156" i="42"/>
  <c r="S156" i="42"/>
  <c r="Q156" i="42"/>
  <c r="P156" i="42"/>
  <c r="K156" i="42"/>
  <c r="J156" i="42"/>
  <c r="I156" i="42"/>
  <c r="H156" i="42"/>
  <c r="G156" i="42"/>
  <c r="F156" i="42"/>
  <c r="E156" i="42"/>
  <c r="D156" i="42"/>
  <c r="AD155" i="42"/>
  <c r="AA155" i="42"/>
  <c r="X155" i="42"/>
  <c r="U155" i="42"/>
  <c r="R155" i="42"/>
  <c r="O155" i="42"/>
  <c r="AF154" i="42"/>
  <c r="AE154" i="42"/>
  <c r="AC154" i="42"/>
  <c r="AB154" i="42"/>
  <c r="Z154" i="42"/>
  <c r="Y154" i="42"/>
  <c r="W154" i="42"/>
  <c r="V154" i="42"/>
  <c r="T154" i="42"/>
  <c r="S154" i="42"/>
  <c r="Q154" i="42"/>
  <c r="P154" i="42"/>
  <c r="K154" i="42"/>
  <c r="J154" i="42"/>
  <c r="I154" i="42"/>
  <c r="H154" i="42"/>
  <c r="G154" i="42"/>
  <c r="F154" i="42"/>
  <c r="E154" i="42"/>
  <c r="D154" i="42"/>
  <c r="AD153" i="42"/>
  <c r="AA153" i="42"/>
  <c r="X153" i="42"/>
  <c r="U153" i="42"/>
  <c r="R153" i="42"/>
  <c r="O153" i="42"/>
  <c r="AF152" i="42"/>
  <c r="AE152" i="42"/>
  <c r="AD152" i="42" s="1"/>
  <c r="AC152" i="42"/>
  <c r="AB152" i="42"/>
  <c r="Z152" i="42"/>
  <c r="Y152" i="42"/>
  <c r="W152" i="42"/>
  <c r="V152" i="42"/>
  <c r="T152" i="42"/>
  <c r="S152" i="42"/>
  <c r="Q152" i="42"/>
  <c r="P152" i="42"/>
  <c r="K152" i="42"/>
  <c r="J152" i="42"/>
  <c r="I152" i="42"/>
  <c r="H152" i="42"/>
  <c r="G152" i="42"/>
  <c r="F152" i="42"/>
  <c r="E152" i="42"/>
  <c r="D152" i="42"/>
  <c r="AD151" i="42"/>
  <c r="AA151" i="42"/>
  <c r="X151" i="42"/>
  <c r="U151" i="42"/>
  <c r="R151" i="42"/>
  <c r="O151" i="42"/>
  <c r="AF150" i="42"/>
  <c r="AE150" i="42"/>
  <c r="AC150" i="42"/>
  <c r="AB150" i="42"/>
  <c r="Z150" i="42"/>
  <c r="Y150" i="42"/>
  <c r="W150" i="42"/>
  <c r="V150" i="42"/>
  <c r="T150" i="42"/>
  <c r="S150" i="42"/>
  <c r="Q150" i="42"/>
  <c r="P150" i="42"/>
  <c r="K150" i="42"/>
  <c r="J150" i="42"/>
  <c r="I150" i="42"/>
  <c r="H150" i="42"/>
  <c r="G150" i="42"/>
  <c r="F150" i="42"/>
  <c r="E150" i="42"/>
  <c r="D150" i="42"/>
  <c r="AD149" i="42"/>
  <c r="AA149" i="42"/>
  <c r="X149" i="42"/>
  <c r="U149" i="42"/>
  <c r="R149" i="42"/>
  <c r="O149" i="42"/>
  <c r="AF148" i="42"/>
  <c r="AE148" i="42"/>
  <c r="AC148" i="42"/>
  <c r="AB148" i="42"/>
  <c r="Z148" i="42"/>
  <c r="Y148" i="42"/>
  <c r="W148" i="42"/>
  <c r="V148" i="42"/>
  <c r="T148" i="42"/>
  <c r="S148" i="42"/>
  <c r="Q148" i="42"/>
  <c r="P148" i="42"/>
  <c r="K148" i="42"/>
  <c r="J148" i="42"/>
  <c r="I148" i="42"/>
  <c r="H148" i="42"/>
  <c r="G148" i="42"/>
  <c r="F148" i="42"/>
  <c r="E148" i="42"/>
  <c r="D148" i="42"/>
  <c r="AD147" i="42"/>
  <c r="AA147" i="42"/>
  <c r="X147" i="42"/>
  <c r="U147" i="42"/>
  <c r="R147" i="42"/>
  <c r="O147" i="42"/>
  <c r="AF146" i="42"/>
  <c r="AE146" i="42"/>
  <c r="AC146" i="42"/>
  <c r="AB146" i="42"/>
  <c r="Z146" i="42"/>
  <c r="Y146" i="42"/>
  <c r="X146" i="42" s="1"/>
  <c r="W146" i="42"/>
  <c r="V146" i="42"/>
  <c r="T146" i="42"/>
  <c r="S146" i="42"/>
  <c r="Q146" i="42"/>
  <c r="P146" i="42"/>
  <c r="K146" i="42"/>
  <c r="J146" i="42"/>
  <c r="I146" i="42"/>
  <c r="H146" i="42"/>
  <c r="G146" i="42"/>
  <c r="F146" i="42"/>
  <c r="E146" i="42"/>
  <c r="D146" i="42"/>
  <c r="AD145" i="42"/>
  <c r="AA145" i="42"/>
  <c r="X145" i="42"/>
  <c r="U145" i="42"/>
  <c r="R145" i="42"/>
  <c r="O145" i="42"/>
  <c r="AF144" i="42"/>
  <c r="AE144" i="42"/>
  <c r="AC144" i="42"/>
  <c r="AB144" i="42"/>
  <c r="Z144" i="42"/>
  <c r="Y144" i="42"/>
  <c r="W144" i="42"/>
  <c r="V144" i="42"/>
  <c r="T144" i="42"/>
  <c r="S144" i="42"/>
  <c r="Q144" i="42"/>
  <c r="P144" i="42"/>
  <c r="K144" i="42"/>
  <c r="J144" i="42"/>
  <c r="I144" i="42"/>
  <c r="H144" i="42"/>
  <c r="G144" i="42"/>
  <c r="F144" i="42"/>
  <c r="E144" i="42"/>
  <c r="D144" i="42"/>
  <c r="AD143" i="42"/>
  <c r="AA143" i="42"/>
  <c r="X143" i="42"/>
  <c r="U143" i="42"/>
  <c r="R143" i="42"/>
  <c r="O143" i="42"/>
  <c r="AF142" i="42"/>
  <c r="AE142" i="42"/>
  <c r="AC142" i="42"/>
  <c r="AB142" i="42"/>
  <c r="Z142" i="42"/>
  <c r="Y142" i="42"/>
  <c r="W142" i="42"/>
  <c r="V142" i="42"/>
  <c r="T142" i="42"/>
  <c r="S142" i="42"/>
  <c r="Q142" i="42"/>
  <c r="P142" i="42"/>
  <c r="K142" i="42"/>
  <c r="J142" i="42"/>
  <c r="I142" i="42"/>
  <c r="H142" i="42"/>
  <c r="G142" i="42"/>
  <c r="F142" i="42"/>
  <c r="E142" i="42"/>
  <c r="D142" i="42"/>
  <c r="AD141" i="42"/>
  <c r="AA141" i="42"/>
  <c r="X141" i="42"/>
  <c r="U141" i="42"/>
  <c r="R141" i="42"/>
  <c r="O141" i="42"/>
  <c r="AF140" i="42"/>
  <c r="AE140" i="42"/>
  <c r="AC140" i="42"/>
  <c r="AB140" i="42"/>
  <c r="Z140" i="42"/>
  <c r="Y140" i="42"/>
  <c r="W140" i="42"/>
  <c r="V140" i="42"/>
  <c r="T140" i="42"/>
  <c r="S140" i="42"/>
  <c r="Q140" i="42"/>
  <c r="P140" i="42"/>
  <c r="O140" i="42" s="1"/>
  <c r="K140" i="42"/>
  <c r="J140" i="42"/>
  <c r="I140" i="42"/>
  <c r="H140" i="42"/>
  <c r="G140" i="42"/>
  <c r="F140" i="42"/>
  <c r="E140" i="42"/>
  <c r="D140" i="42"/>
  <c r="AD139" i="42"/>
  <c r="AA139" i="42"/>
  <c r="X139" i="42"/>
  <c r="U139" i="42"/>
  <c r="R139" i="42"/>
  <c r="O139" i="42"/>
  <c r="AF138" i="42"/>
  <c r="AE138" i="42"/>
  <c r="AC138" i="42"/>
  <c r="AB138" i="42"/>
  <c r="Z138" i="42"/>
  <c r="Y138" i="42"/>
  <c r="W138" i="42"/>
  <c r="V138" i="42"/>
  <c r="T138" i="42"/>
  <c r="S138" i="42"/>
  <c r="Q138" i="42"/>
  <c r="P138" i="42"/>
  <c r="K138" i="42"/>
  <c r="J138" i="42"/>
  <c r="I138" i="42"/>
  <c r="H138" i="42"/>
  <c r="G138" i="42"/>
  <c r="F138" i="42"/>
  <c r="E138" i="42"/>
  <c r="D138" i="42"/>
  <c r="AD137" i="42"/>
  <c r="AA137" i="42"/>
  <c r="X137" i="42"/>
  <c r="U137" i="42"/>
  <c r="R137" i="42"/>
  <c r="O137" i="42"/>
  <c r="AF136" i="42"/>
  <c r="AE136" i="42"/>
  <c r="AC136" i="42"/>
  <c r="AB136" i="42"/>
  <c r="Z136" i="42"/>
  <c r="Y136" i="42"/>
  <c r="W136" i="42"/>
  <c r="V136" i="42"/>
  <c r="U136" i="42" s="1"/>
  <c r="T136" i="42"/>
  <c r="S136" i="42"/>
  <c r="Q136" i="42"/>
  <c r="P136" i="42"/>
  <c r="O136" i="42"/>
  <c r="K136" i="42"/>
  <c r="J136" i="42"/>
  <c r="I136" i="42"/>
  <c r="H136" i="42"/>
  <c r="G136" i="42"/>
  <c r="F136" i="42"/>
  <c r="E136" i="42"/>
  <c r="D136" i="42"/>
  <c r="AD135" i="42"/>
  <c r="AA135" i="42"/>
  <c r="X135" i="42"/>
  <c r="U135" i="42"/>
  <c r="R135" i="42"/>
  <c r="O135" i="42"/>
  <c r="AF134" i="42"/>
  <c r="AE134" i="42"/>
  <c r="AC134" i="42"/>
  <c r="AB134" i="42"/>
  <c r="Z134" i="42"/>
  <c r="Y134" i="42"/>
  <c r="W134" i="42"/>
  <c r="V134" i="42"/>
  <c r="T134" i="42"/>
  <c r="S134" i="42"/>
  <c r="Q134" i="42"/>
  <c r="P134" i="42"/>
  <c r="K134" i="42"/>
  <c r="J134" i="42"/>
  <c r="I134" i="42"/>
  <c r="H134" i="42"/>
  <c r="G134" i="42"/>
  <c r="F134" i="42"/>
  <c r="E134" i="42"/>
  <c r="D134" i="42"/>
  <c r="AD133" i="42"/>
  <c r="AA133" i="42"/>
  <c r="X133" i="42"/>
  <c r="U133" i="42"/>
  <c r="R133" i="42"/>
  <c r="O133" i="42"/>
  <c r="AF132" i="42"/>
  <c r="AE132" i="42"/>
  <c r="AC132" i="42"/>
  <c r="AB132" i="42"/>
  <c r="Z132" i="42"/>
  <c r="Y132" i="42"/>
  <c r="W132" i="42"/>
  <c r="V132" i="42"/>
  <c r="T132" i="42"/>
  <c r="S132" i="42"/>
  <c r="Q132" i="42"/>
  <c r="P132" i="42"/>
  <c r="K132" i="42"/>
  <c r="J132" i="42"/>
  <c r="I132" i="42"/>
  <c r="H132" i="42"/>
  <c r="G132" i="42"/>
  <c r="F132" i="42"/>
  <c r="E132" i="42"/>
  <c r="D132" i="42"/>
  <c r="AD131" i="42"/>
  <c r="AA131" i="42"/>
  <c r="X131" i="42"/>
  <c r="U131" i="42"/>
  <c r="R131" i="42"/>
  <c r="O131" i="42"/>
  <c r="AF130" i="42"/>
  <c r="AE130" i="42"/>
  <c r="AC130" i="42"/>
  <c r="AB130" i="42"/>
  <c r="Z130" i="42"/>
  <c r="Y130" i="42"/>
  <c r="W130" i="42"/>
  <c r="V130" i="42"/>
  <c r="T130" i="42"/>
  <c r="S130" i="42"/>
  <c r="Q130" i="42"/>
  <c r="P130" i="42"/>
  <c r="K130" i="42"/>
  <c r="J130" i="42"/>
  <c r="I130" i="42"/>
  <c r="H130" i="42"/>
  <c r="G130" i="42"/>
  <c r="F130" i="42"/>
  <c r="E130" i="42"/>
  <c r="D130" i="42"/>
  <c r="AD129" i="42"/>
  <c r="AA129" i="42"/>
  <c r="X129" i="42"/>
  <c r="U129" i="42"/>
  <c r="R129" i="42"/>
  <c r="O129" i="42"/>
  <c r="AF128" i="42"/>
  <c r="AE128" i="42"/>
  <c r="AC128" i="42"/>
  <c r="AB128" i="42"/>
  <c r="Z128" i="42"/>
  <c r="Y128" i="42"/>
  <c r="W128" i="42"/>
  <c r="V128" i="42"/>
  <c r="T128" i="42"/>
  <c r="S128" i="42"/>
  <c r="Q128" i="42"/>
  <c r="P128" i="42"/>
  <c r="O128" i="42" s="1"/>
  <c r="K128" i="42"/>
  <c r="J128" i="42"/>
  <c r="I128" i="42"/>
  <c r="H128" i="42"/>
  <c r="G128" i="42"/>
  <c r="F128" i="42"/>
  <c r="E128" i="42"/>
  <c r="D128" i="42"/>
  <c r="AD127" i="42"/>
  <c r="AA127" i="42"/>
  <c r="X127" i="42"/>
  <c r="U127" i="42"/>
  <c r="R127" i="42"/>
  <c r="O127" i="42"/>
  <c r="AF126" i="42"/>
  <c r="AE126" i="42"/>
  <c r="AC126" i="42"/>
  <c r="AB126" i="42"/>
  <c r="Z126" i="42"/>
  <c r="Y126" i="42"/>
  <c r="W126" i="42"/>
  <c r="V126" i="42"/>
  <c r="T126" i="42"/>
  <c r="S126" i="42"/>
  <c r="Q126" i="42"/>
  <c r="P126" i="42"/>
  <c r="K126" i="42"/>
  <c r="J126" i="42"/>
  <c r="I126" i="42"/>
  <c r="H126" i="42"/>
  <c r="G126" i="42"/>
  <c r="F126" i="42"/>
  <c r="E126" i="42"/>
  <c r="D126" i="42"/>
  <c r="AD125" i="42"/>
  <c r="AA125" i="42"/>
  <c r="X125" i="42"/>
  <c r="U125" i="42"/>
  <c r="R125" i="42"/>
  <c r="O125" i="42"/>
  <c r="AF124" i="42"/>
  <c r="AE124" i="42"/>
  <c r="AC124" i="42"/>
  <c r="AB124" i="42"/>
  <c r="Z124" i="42"/>
  <c r="X124" i="42" s="1"/>
  <c r="Y124" i="42"/>
  <c r="W124" i="42"/>
  <c r="V124" i="42"/>
  <c r="T124" i="42"/>
  <c r="S124" i="42"/>
  <c r="Q124" i="42"/>
  <c r="P124" i="42"/>
  <c r="K124" i="42"/>
  <c r="J124" i="42"/>
  <c r="I124" i="42"/>
  <c r="H124" i="42"/>
  <c r="G124" i="42"/>
  <c r="F124" i="42"/>
  <c r="E124" i="42"/>
  <c r="D124" i="42"/>
  <c r="AD123" i="42"/>
  <c r="AA123" i="42"/>
  <c r="X123" i="42"/>
  <c r="U123" i="42"/>
  <c r="R123" i="42"/>
  <c r="O123" i="42"/>
  <c r="AF122" i="42"/>
  <c r="AE122" i="42"/>
  <c r="AC122" i="42"/>
  <c r="AB122" i="42"/>
  <c r="Z122" i="42"/>
  <c r="Y122" i="42"/>
  <c r="W122" i="42"/>
  <c r="V122" i="42"/>
  <c r="T122" i="42"/>
  <c r="S122" i="42"/>
  <c r="Q122" i="42"/>
  <c r="P122" i="42"/>
  <c r="K122" i="42"/>
  <c r="J122" i="42"/>
  <c r="I122" i="42"/>
  <c r="H122" i="42"/>
  <c r="G122" i="42"/>
  <c r="F122" i="42"/>
  <c r="E122" i="42"/>
  <c r="D122" i="42"/>
  <c r="AD121" i="42"/>
  <c r="AA121" i="42"/>
  <c r="X121" i="42"/>
  <c r="U121" i="42"/>
  <c r="R121" i="42"/>
  <c r="O121" i="42"/>
  <c r="AF120" i="42"/>
  <c r="AE120" i="42"/>
  <c r="AC120" i="42"/>
  <c r="AB120" i="42"/>
  <c r="Z120" i="42"/>
  <c r="Y120" i="42"/>
  <c r="W120" i="42"/>
  <c r="V120" i="42"/>
  <c r="T120" i="42"/>
  <c r="S120" i="42"/>
  <c r="Q120" i="42"/>
  <c r="P120" i="42"/>
  <c r="K120" i="42"/>
  <c r="J120" i="42"/>
  <c r="I120" i="42"/>
  <c r="H120" i="42"/>
  <c r="G120" i="42"/>
  <c r="F120" i="42"/>
  <c r="E120" i="42"/>
  <c r="D120" i="42"/>
  <c r="AD119" i="42"/>
  <c r="AA119" i="42"/>
  <c r="X119" i="42"/>
  <c r="U119" i="42"/>
  <c r="R119" i="42"/>
  <c r="O119" i="42"/>
  <c r="AF118" i="42"/>
  <c r="AE118" i="42"/>
  <c r="AC118" i="42"/>
  <c r="AB118" i="42"/>
  <c r="Z118" i="42"/>
  <c r="Y118" i="42"/>
  <c r="W118" i="42"/>
  <c r="V118" i="42"/>
  <c r="T118" i="42"/>
  <c r="S118" i="42"/>
  <c r="Q118" i="42"/>
  <c r="P118" i="42"/>
  <c r="K118" i="42"/>
  <c r="J118" i="42"/>
  <c r="I118" i="42"/>
  <c r="H118" i="42"/>
  <c r="G118" i="42"/>
  <c r="F118" i="42"/>
  <c r="E118" i="42"/>
  <c r="D118" i="42"/>
  <c r="AD117" i="42"/>
  <c r="AA117" i="42"/>
  <c r="X117" i="42"/>
  <c r="U117" i="42"/>
  <c r="R117" i="42"/>
  <c r="O117" i="42"/>
  <c r="AF116" i="42"/>
  <c r="AE116" i="42"/>
  <c r="AC116" i="42"/>
  <c r="AB116" i="42"/>
  <c r="Z116" i="42"/>
  <c r="Y116" i="42"/>
  <c r="W116" i="42"/>
  <c r="V116" i="42"/>
  <c r="T116" i="42"/>
  <c r="S116" i="42"/>
  <c r="Q116" i="42"/>
  <c r="P116" i="42"/>
  <c r="K116" i="42"/>
  <c r="J116" i="42"/>
  <c r="I116" i="42"/>
  <c r="H116" i="42"/>
  <c r="G116" i="42"/>
  <c r="F116" i="42"/>
  <c r="E116" i="42"/>
  <c r="D116" i="42"/>
  <c r="AD115" i="42"/>
  <c r="AA115" i="42"/>
  <c r="X115" i="42"/>
  <c r="U115" i="42"/>
  <c r="R115" i="42"/>
  <c r="O115" i="42"/>
  <c r="Y111" i="42"/>
  <c r="A111" i="42"/>
  <c r="AF109" i="42"/>
  <c r="AE109" i="42"/>
  <c r="AC109" i="42"/>
  <c r="AB109" i="42"/>
  <c r="Z109" i="42"/>
  <c r="Y109" i="42"/>
  <c r="W109" i="42"/>
  <c r="V109" i="42"/>
  <c r="T109" i="42"/>
  <c r="S109" i="42"/>
  <c r="Q109" i="42"/>
  <c r="P109" i="42"/>
  <c r="K109" i="42"/>
  <c r="J109" i="42"/>
  <c r="I109" i="42"/>
  <c r="H109" i="42"/>
  <c r="G109" i="42"/>
  <c r="F109" i="42"/>
  <c r="E109" i="42"/>
  <c r="D109" i="42"/>
  <c r="AD108" i="42"/>
  <c r="AA108" i="42"/>
  <c r="X108" i="42"/>
  <c r="U108" i="42"/>
  <c r="R108" i="42"/>
  <c r="O108" i="42"/>
  <c r="AF107" i="42"/>
  <c r="AE107" i="42"/>
  <c r="AC107" i="42"/>
  <c r="AB107" i="42"/>
  <c r="Z107" i="42"/>
  <c r="Y107" i="42"/>
  <c r="W107" i="42"/>
  <c r="V107" i="42"/>
  <c r="T107" i="42"/>
  <c r="S107" i="42"/>
  <c r="Q107" i="42"/>
  <c r="P107" i="42"/>
  <c r="K107" i="42"/>
  <c r="J107" i="42"/>
  <c r="I107" i="42"/>
  <c r="H107" i="42"/>
  <c r="G107" i="42"/>
  <c r="F107" i="42"/>
  <c r="E107" i="42"/>
  <c r="D107" i="42"/>
  <c r="AD106" i="42"/>
  <c r="AA106" i="42"/>
  <c r="X106" i="42"/>
  <c r="U106" i="42"/>
  <c r="R106" i="42"/>
  <c r="O106" i="42"/>
  <c r="AF105" i="42"/>
  <c r="AE105" i="42"/>
  <c r="AC105" i="42"/>
  <c r="AB105" i="42"/>
  <c r="Z105" i="42"/>
  <c r="Y105" i="42"/>
  <c r="W105" i="42"/>
  <c r="V105" i="42"/>
  <c r="T105" i="42"/>
  <c r="S105" i="42"/>
  <c r="Q105" i="42"/>
  <c r="P105" i="42"/>
  <c r="K105" i="42"/>
  <c r="J105" i="42"/>
  <c r="I105" i="42"/>
  <c r="H105" i="42"/>
  <c r="G105" i="42"/>
  <c r="F105" i="42"/>
  <c r="E105" i="42"/>
  <c r="D105" i="42"/>
  <c r="AD104" i="42"/>
  <c r="AA104" i="42"/>
  <c r="X104" i="42"/>
  <c r="U104" i="42"/>
  <c r="R104" i="42"/>
  <c r="O104" i="42"/>
  <c r="AF103" i="42"/>
  <c r="AE103" i="42"/>
  <c r="AC103" i="42"/>
  <c r="AB103" i="42"/>
  <c r="Z103" i="42"/>
  <c r="Y103" i="42"/>
  <c r="W103" i="42"/>
  <c r="V103" i="42"/>
  <c r="T103" i="42"/>
  <c r="S103" i="42"/>
  <c r="Q103" i="42"/>
  <c r="P103" i="42"/>
  <c r="K103" i="42"/>
  <c r="J103" i="42"/>
  <c r="I103" i="42"/>
  <c r="H103" i="42"/>
  <c r="G103" i="42"/>
  <c r="F103" i="42"/>
  <c r="E103" i="42"/>
  <c r="D103" i="42"/>
  <c r="AD102" i="42"/>
  <c r="AA102" i="42"/>
  <c r="X102" i="42"/>
  <c r="U102" i="42"/>
  <c r="R102" i="42"/>
  <c r="O102" i="42"/>
  <c r="AF101" i="42"/>
  <c r="AE101" i="42"/>
  <c r="AC101" i="42"/>
  <c r="AB101" i="42"/>
  <c r="Z101" i="42"/>
  <c r="Y101" i="42"/>
  <c r="W101" i="42"/>
  <c r="V101" i="42"/>
  <c r="T101" i="42"/>
  <c r="S101" i="42"/>
  <c r="Q101" i="42"/>
  <c r="P101" i="42"/>
  <c r="K101" i="42"/>
  <c r="J101" i="42"/>
  <c r="I101" i="42"/>
  <c r="H101" i="42"/>
  <c r="G101" i="42"/>
  <c r="F101" i="42"/>
  <c r="E101" i="42"/>
  <c r="D101" i="42"/>
  <c r="AD100" i="42"/>
  <c r="AA100" i="42"/>
  <c r="X100" i="42"/>
  <c r="U100" i="42"/>
  <c r="R100" i="42"/>
  <c r="O100" i="42"/>
  <c r="AF99" i="42"/>
  <c r="AE99" i="42"/>
  <c r="AC99" i="42"/>
  <c r="AB99" i="42"/>
  <c r="Z99" i="42"/>
  <c r="Y99" i="42"/>
  <c r="W99" i="42"/>
  <c r="V99" i="42"/>
  <c r="T99" i="42"/>
  <c r="S99" i="42"/>
  <c r="Q99" i="42"/>
  <c r="P99" i="42"/>
  <c r="K99" i="42"/>
  <c r="J99" i="42"/>
  <c r="I99" i="42"/>
  <c r="H99" i="42"/>
  <c r="G99" i="42"/>
  <c r="F99" i="42"/>
  <c r="E99" i="42"/>
  <c r="D99" i="42"/>
  <c r="AD98" i="42"/>
  <c r="AA98" i="42"/>
  <c r="X98" i="42"/>
  <c r="U98" i="42"/>
  <c r="R98" i="42"/>
  <c r="O98" i="42"/>
  <c r="AF97" i="42"/>
  <c r="AE97" i="42"/>
  <c r="AC97" i="42"/>
  <c r="AB97" i="42"/>
  <c r="Z97" i="42"/>
  <c r="Y97" i="42"/>
  <c r="W97" i="42"/>
  <c r="V97" i="42"/>
  <c r="T97" i="42"/>
  <c r="S97" i="42"/>
  <c r="Q97" i="42"/>
  <c r="P97" i="42"/>
  <c r="K97" i="42"/>
  <c r="J97" i="42"/>
  <c r="I97" i="42"/>
  <c r="H97" i="42"/>
  <c r="G97" i="42"/>
  <c r="F97" i="42"/>
  <c r="E97" i="42"/>
  <c r="D97" i="42"/>
  <c r="AD96" i="42"/>
  <c r="AA96" i="42"/>
  <c r="X96" i="42"/>
  <c r="U96" i="42"/>
  <c r="R96" i="42"/>
  <c r="O96" i="42"/>
  <c r="AF95" i="42"/>
  <c r="AE95" i="42"/>
  <c r="AC95" i="42"/>
  <c r="AB95" i="42"/>
  <c r="Z95" i="42"/>
  <c r="Y95" i="42"/>
  <c r="W95" i="42"/>
  <c r="V95" i="42"/>
  <c r="T95" i="42"/>
  <c r="S95" i="42"/>
  <c r="Q95" i="42"/>
  <c r="P95" i="42"/>
  <c r="K95" i="42"/>
  <c r="J95" i="42"/>
  <c r="I95" i="42"/>
  <c r="H95" i="42"/>
  <c r="G95" i="42"/>
  <c r="F95" i="42"/>
  <c r="E95" i="42"/>
  <c r="D95" i="42"/>
  <c r="AD94" i="42"/>
  <c r="AA94" i="42"/>
  <c r="X94" i="42"/>
  <c r="U94" i="42"/>
  <c r="R94" i="42"/>
  <c r="O94" i="42"/>
  <c r="AF93" i="42"/>
  <c r="AE93" i="42"/>
  <c r="AC93" i="42"/>
  <c r="AB93" i="42"/>
  <c r="Z93" i="42"/>
  <c r="Y93" i="42"/>
  <c r="W93" i="42"/>
  <c r="V93" i="42"/>
  <c r="T93" i="42"/>
  <c r="S93" i="42"/>
  <c r="Q93" i="42"/>
  <c r="P93" i="42"/>
  <c r="K93" i="42"/>
  <c r="J93" i="42"/>
  <c r="I93" i="42"/>
  <c r="H93" i="42"/>
  <c r="G93" i="42"/>
  <c r="F93" i="42"/>
  <c r="E93" i="42"/>
  <c r="D93" i="42"/>
  <c r="AD92" i="42"/>
  <c r="AA92" i="42"/>
  <c r="X92" i="42"/>
  <c r="U92" i="42"/>
  <c r="R92" i="42"/>
  <c r="O92" i="42"/>
  <c r="AF91" i="42"/>
  <c r="AE91" i="42"/>
  <c r="AC91" i="42"/>
  <c r="AB91" i="42"/>
  <c r="Z91" i="42"/>
  <c r="Y91" i="42"/>
  <c r="W91" i="42"/>
  <c r="V91" i="42"/>
  <c r="T91" i="42"/>
  <c r="S91" i="42"/>
  <c r="Q91" i="42"/>
  <c r="P91" i="42"/>
  <c r="K91" i="42"/>
  <c r="J91" i="42"/>
  <c r="I91" i="42"/>
  <c r="H91" i="42"/>
  <c r="G91" i="42"/>
  <c r="F91" i="42"/>
  <c r="E91" i="42"/>
  <c r="D91" i="42"/>
  <c r="AD90" i="42"/>
  <c r="AA90" i="42"/>
  <c r="X90" i="42"/>
  <c r="U90" i="42"/>
  <c r="R90" i="42"/>
  <c r="O90" i="42"/>
  <c r="AF89" i="42"/>
  <c r="AE89" i="42"/>
  <c r="AC89" i="42"/>
  <c r="AB89" i="42"/>
  <c r="Z89" i="42"/>
  <c r="Y89" i="42"/>
  <c r="W89" i="42"/>
  <c r="V89" i="42"/>
  <c r="T89" i="42"/>
  <c r="S89" i="42"/>
  <c r="Q89" i="42"/>
  <c r="P89" i="42"/>
  <c r="K89" i="42"/>
  <c r="J89" i="42"/>
  <c r="I89" i="42"/>
  <c r="H89" i="42"/>
  <c r="G89" i="42"/>
  <c r="F89" i="42"/>
  <c r="E89" i="42"/>
  <c r="D89" i="42"/>
  <c r="AD88" i="42"/>
  <c r="AA88" i="42"/>
  <c r="X88" i="42"/>
  <c r="U88" i="42"/>
  <c r="R88" i="42"/>
  <c r="O88" i="42"/>
  <c r="AF87" i="42"/>
  <c r="AE87" i="42"/>
  <c r="AC87" i="42"/>
  <c r="AB87" i="42"/>
  <c r="Z87" i="42"/>
  <c r="Y87" i="42"/>
  <c r="W87" i="42"/>
  <c r="V87" i="42"/>
  <c r="T87" i="42"/>
  <c r="S87" i="42"/>
  <c r="Q87" i="42"/>
  <c r="P87" i="42"/>
  <c r="K87" i="42"/>
  <c r="J87" i="42"/>
  <c r="I87" i="42"/>
  <c r="H87" i="42"/>
  <c r="G87" i="42"/>
  <c r="F87" i="42"/>
  <c r="E87" i="42"/>
  <c r="D87" i="42"/>
  <c r="AD86" i="42"/>
  <c r="AA86" i="42"/>
  <c r="X86" i="42"/>
  <c r="U86" i="42"/>
  <c r="R86" i="42"/>
  <c r="O86" i="42"/>
  <c r="AF85" i="42"/>
  <c r="AE85" i="42"/>
  <c r="AC85" i="42"/>
  <c r="AB85" i="42"/>
  <c r="Z85" i="42"/>
  <c r="Y85" i="42"/>
  <c r="W85" i="42"/>
  <c r="V85" i="42"/>
  <c r="T85" i="42"/>
  <c r="S85" i="42"/>
  <c r="Q85" i="42"/>
  <c r="P85" i="42"/>
  <c r="K85" i="42"/>
  <c r="J85" i="42"/>
  <c r="I85" i="42"/>
  <c r="H85" i="42"/>
  <c r="G85" i="42"/>
  <c r="F85" i="42"/>
  <c r="E85" i="42"/>
  <c r="D85" i="42"/>
  <c r="AD84" i="42"/>
  <c r="AA84" i="42"/>
  <c r="X84" i="42"/>
  <c r="U84" i="42"/>
  <c r="R84" i="42"/>
  <c r="O84" i="42"/>
  <c r="AF83" i="42"/>
  <c r="AE83" i="42"/>
  <c r="AC83" i="42"/>
  <c r="AB83" i="42"/>
  <c r="Z83" i="42"/>
  <c r="Y83" i="42"/>
  <c r="W83" i="42"/>
  <c r="V83" i="42"/>
  <c r="T83" i="42"/>
  <c r="S83" i="42"/>
  <c r="Q83" i="42"/>
  <c r="P83" i="42"/>
  <c r="K83" i="42"/>
  <c r="J83" i="42"/>
  <c r="I83" i="42"/>
  <c r="H83" i="42"/>
  <c r="G83" i="42"/>
  <c r="F83" i="42"/>
  <c r="E83" i="42"/>
  <c r="D83" i="42"/>
  <c r="AD82" i="42"/>
  <c r="AA82" i="42"/>
  <c r="X82" i="42"/>
  <c r="U82" i="42"/>
  <c r="R82" i="42"/>
  <c r="O82" i="42"/>
  <c r="AF81" i="42"/>
  <c r="AE81" i="42"/>
  <c r="AC81" i="42"/>
  <c r="AB81" i="42"/>
  <c r="Z81" i="42"/>
  <c r="Y81" i="42"/>
  <c r="W81" i="42"/>
  <c r="V81" i="42"/>
  <c r="T81" i="42"/>
  <c r="S81" i="42"/>
  <c r="Q81" i="42"/>
  <c r="P81" i="42"/>
  <c r="K81" i="42"/>
  <c r="J81" i="42"/>
  <c r="I81" i="42"/>
  <c r="H81" i="42"/>
  <c r="G81" i="42"/>
  <c r="F81" i="42"/>
  <c r="E81" i="42"/>
  <c r="D81" i="42"/>
  <c r="AD80" i="42"/>
  <c r="AA80" i="42"/>
  <c r="X80" i="42"/>
  <c r="U80" i="42"/>
  <c r="R80" i="42"/>
  <c r="O80" i="42"/>
  <c r="AF79" i="42"/>
  <c r="AE79" i="42"/>
  <c r="AC79" i="42"/>
  <c r="AB79" i="42"/>
  <c r="Z79" i="42"/>
  <c r="Y79" i="42"/>
  <c r="W79" i="42"/>
  <c r="V79" i="42"/>
  <c r="T79" i="42"/>
  <c r="S79" i="42"/>
  <c r="Q79" i="42"/>
  <c r="P79" i="42"/>
  <c r="K79" i="42"/>
  <c r="J79" i="42"/>
  <c r="I79" i="42"/>
  <c r="H79" i="42"/>
  <c r="G79" i="42"/>
  <c r="F79" i="42"/>
  <c r="E79" i="42"/>
  <c r="D79" i="42"/>
  <c r="AD78" i="42"/>
  <c r="AA78" i="42"/>
  <c r="X78" i="42"/>
  <c r="U78" i="42"/>
  <c r="R78" i="42"/>
  <c r="O78" i="42"/>
  <c r="AF77" i="42"/>
  <c r="AE77" i="42"/>
  <c r="AC77" i="42"/>
  <c r="AB77" i="42"/>
  <c r="Z77" i="42"/>
  <c r="Y77" i="42"/>
  <c r="X77" i="42" s="1"/>
  <c r="W77" i="42"/>
  <c r="V77" i="42"/>
  <c r="T77" i="42"/>
  <c r="S77" i="42"/>
  <c r="Q77" i="42"/>
  <c r="P77" i="42"/>
  <c r="K77" i="42"/>
  <c r="J77" i="42"/>
  <c r="I77" i="42"/>
  <c r="H77" i="42"/>
  <c r="G77" i="42"/>
  <c r="F77" i="42"/>
  <c r="E77" i="42"/>
  <c r="D77" i="42"/>
  <c r="AD76" i="42"/>
  <c r="AA76" i="42"/>
  <c r="X76" i="42"/>
  <c r="U76" i="42"/>
  <c r="R76" i="42"/>
  <c r="O76" i="42"/>
  <c r="AF75" i="42"/>
  <c r="AE75" i="42"/>
  <c r="AC75" i="42"/>
  <c r="AB75" i="42"/>
  <c r="Z75" i="42"/>
  <c r="Y75" i="42"/>
  <c r="W75" i="42"/>
  <c r="V75" i="42"/>
  <c r="T75" i="42"/>
  <c r="S75" i="42"/>
  <c r="Q75" i="42"/>
  <c r="P75" i="42"/>
  <c r="K75" i="42"/>
  <c r="J75" i="42"/>
  <c r="I75" i="42"/>
  <c r="H75" i="42"/>
  <c r="G75" i="42"/>
  <c r="F75" i="42"/>
  <c r="E75" i="42"/>
  <c r="D75" i="42"/>
  <c r="AD74" i="42"/>
  <c r="AA74" i="42"/>
  <c r="X74" i="42"/>
  <c r="U74" i="42"/>
  <c r="R74" i="42"/>
  <c r="O74" i="42"/>
  <c r="AF73" i="42"/>
  <c r="AE73" i="42"/>
  <c r="AC73" i="42"/>
  <c r="AB73" i="42"/>
  <c r="Z73" i="42"/>
  <c r="Y73" i="42"/>
  <c r="W73" i="42"/>
  <c r="V73" i="42"/>
  <c r="T73" i="42"/>
  <c r="S73" i="42"/>
  <c r="Q73" i="42"/>
  <c r="P73" i="42"/>
  <c r="K73" i="42"/>
  <c r="J73" i="42"/>
  <c r="I73" i="42"/>
  <c r="H73" i="42"/>
  <c r="G73" i="42"/>
  <c r="F73" i="42"/>
  <c r="E73" i="42"/>
  <c r="D73" i="42"/>
  <c r="AD72" i="42"/>
  <c r="AA72" i="42"/>
  <c r="X72" i="42"/>
  <c r="U72" i="42"/>
  <c r="R72" i="42"/>
  <c r="O72" i="42"/>
  <c r="AF71" i="42"/>
  <c r="AE71" i="42"/>
  <c r="AC71" i="42"/>
  <c r="AB71" i="42"/>
  <c r="AA71" i="42" s="1"/>
  <c r="Z71" i="42"/>
  <c r="Y71" i="42"/>
  <c r="W71" i="42"/>
  <c r="V71" i="42"/>
  <c r="T71" i="42"/>
  <c r="S71" i="42"/>
  <c r="Q71" i="42"/>
  <c r="P71" i="42"/>
  <c r="K71" i="42"/>
  <c r="J71" i="42"/>
  <c r="I71" i="42"/>
  <c r="H71" i="42"/>
  <c r="G71" i="42"/>
  <c r="F71" i="42"/>
  <c r="E71" i="42"/>
  <c r="D71" i="42"/>
  <c r="AD70" i="42"/>
  <c r="AA70" i="42"/>
  <c r="X70" i="42"/>
  <c r="U70" i="42"/>
  <c r="R70" i="42"/>
  <c r="O70" i="42"/>
  <c r="AF69" i="42"/>
  <c r="AE69" i="42"/>
  <c r="AC69" i="42"/>
  <c r="AB69" i="42"/>
  <c r="Z69" i="42"/>
  <c r="Y69" i="42"/>
  <c r="W69" i="42"/>
  <c r="V69" i="42"/>
  <c r="T69" i="42"/>
  <c r="S69" i="42"/>
  <c r="Q69" i="42"/>
  <c r="P69" i="42"/>
  <c r="K69" i="42"/>
  <c r="J69" i="42"/>
  <c r="I69" i="42"/>
  <c r="H69" i="42"/>
  <c r="G69" i="42"/>
  <c r="F69" i="42"/>
  <c r="E69" i="42"/>
  <c r="D69" i="42"/>
  <c r="AD68" i="42"/>
  <c r="AA68" i="42"/>
  <c r="X68" i="42"/>
  <c r="U68" i="42"/>
  <c r="R68" i="42"/>
  <c r="O68" i="42"/>
  <c r="AF67" i="42"/>
  <c r="AE67" i="42"/>
  <c r="AC67" i="42"/>
  <c r="AB67" i="42"/>
  <c r="Z67" i="42"/>
  <c r="Y67" i="42"/>
  <c r="W67" i="42"/>
  <c r="V67" i="42"/>
  <c r="T67" i="42"/>
  <c r="S67" i="42"/>
  <c r="Q67" i="42"/>
  <c r="P67" i="42"/>
  <c r="K67" i="42"/>
  <c r="J67" i="42"/>
  <c r="I67" i="42"/>
  <c r="H67" i="42"/>
  <c r="G67" i="42"/>
  <c r="F67" i="42"/>
  <c r="E67" i="42"/>
  <c r="D67" i="42"/>
  <c r="AD66" i="42"/>
  <c r="AA66" i="42"/>
  <c r="X66" i="42"/>
  <c r="U66" i="42"/>
  <c r="R66" i="42"/>
  <c r="O66" i="42"/>
  <c r="AF65" i="42"/>
  <c r="AE65" i="42"/>
  <c r="AC65" i="42"/>
  <c r="AB65" i="42"/>
  <c r="Z65" i="42"/>
  <c r="Y65" i="42"/>
  <c r="W65" i="42"/>
  <c r="V65" i="42"/>
  <c r="T65" i="42"/>
  <c r="S65" i="42"/>
  <c r="R65" i="42" s="1"/>
  <c r="Q65" i="42"/>
  <c r="P65" i="42"/>
  <c r="K65" i="42"/>
  <c r="J65" i="42"/>
  <c r="I65" i="42"/>
  <c r="H65" i="42"/>
  <c r="G65" i="42"/>
  <c r="F65" i="42"/>
  <c r="E65" i="42"/>
  <c r="D65" i="42"/>
  <c r="AD64" i="42"/>
  <c r="AA64" i="42"/>
  <c r="X64" i="42"/>
  <c r="U64" i="42"/>
  <c r="R64" i="42"/>
  <c r="O64" i="42"/>
  <c r="AF63" i="42"/>
  <c r="AE63" i="42"/>
  <c r="AC63" i="42"/>
  <c r="AB63" i="42"/>
  <c r="Z63" i="42"/>
  <c r="Y63" i="42"/>
  <c r="W63" i="42"/>
  <c r="V63" i="42"/>
  <c r="T63" i="42"/>
  <c r="S63" i="42"/>
  <c r="Q63" i="42"/>
  <c r="P63" i="42"/>
  <c r="K63" i="42"/>
  <c r="J63" i="42"/>
  <c r="I63" i="42"/>
  <c r="H63" i="42"/>
  <c r="G63" i="42"/>
  <c r="F63" i="42"/>
  <c r="E63" i="42"/>
  <c r="D63" i="42"/>
  <c r="AD62" i="42"/>
  <c r="AA62" i="42"/>
  <c r="X62" i="42"/>
  <c r="U62" i="42"/>
  <c r="R62" i="42"/>
  <c r="O62" i="42"/>
  <c r="AF61" i="42"/>
  <c r="AE61" i="42"/>
  <c r="AC61" i="42"/>
  <c r="AB61" i="42"/>
  <c r="Z61" i="42"/>
  <c r="Y61" i="42"/>
  <c r="X61" i="42" s="1"/>
  <c r="W61" i="42"/>
  <c r="V61" i="42"/>
  <c r="T61" i="42"/>
  <c r="S61" i="42"/>
  <c r="Q61" i="42"/>
  <c r="P61" i="42"/>
  <c r="K61" i="42"/>
  <c r="J61" i="42"/>
  <c r="I61" i="42"/>
  <c r="H61" i="42"/>
  <c r="G61" i="42"/>
  <c r="F61" i="42"/>
  <c r="E61" i="42"/>
  <c r="D61" i="42"/>
  <c r="AD60" i="42"/>
  <c r="AA60" i="42"/>
  <c r="X60" i="42"/>
  <c r="U60" i="42"/>
  <c r="R60" i="42"/>
  <c r="O60" i="42"/>
  <c r="Y56" i="42"/>
  <c r="A56" i="42"/>
  <c r="AF54" i="42"/>
  <c r="AE54" i="42"/>
  <c r="AC54" i="42"/>
  <c r="AB54" i="42"/>
  <c r="AA54" i="42" s="1"/>
  <c r="Z54" i="42"/>
  <c r="Y54" i="42"/>
  <c r="W54" i="42"/>
  <c r="V54" i="42"/>
  <c r="T54" i="42"/>
  <c r="S54" i="42"/>
  <c r="R54" i="42" s="1"/>
  <c r="Q54" i="42"/>
  <c r="P54" i="42"/>
  <c r="K54" i="42"/>
  <c r="J54" i="42"/>
  <c r="I54" i="42"/>
  <c r="H54" i="42"/>
  <c r="G54" i="42"/>
  <c r="F54" i="42"/>
  <c r="E54" i="42"/>
  <c r="D54" i="42"/>
  <c r="AD53" i="42"/>
  <c r="AA53" i="42"/>
  <c r="X53" i="42"/>
  <c r="U53" i="42"/>
  <c r="R53" i="42"/>
  <c r="O53" i="42"/>
  <c r="AF52" i="42"/>
  <c r="AE52" i="42"/>
  <c r="AC52" i="42"/>
  <c r="AB52" i="42"/>
  <c r="Z52" i="42"/>
  <c r="Y52" i="42"/>
  <c r="W52" i="42"/>
  <c r="V52" i="42"/>
  <c r="T52" i="42"/>
  <c r="S52" i="42"/>
  <c r="Q52" i="42"/>
  <c r="P52" i="42"/>
  <c r="K52" i="42"/>
  <c r="J52" i="42"/>
  <c r="I52" i="42"/>
  <c r="H52" i="42"/>
  <c r="G52" i="42"/>
  <c r="F52" i="42"/>
  <c r="E52" i="42"/>
  <c r="D52" i="42"/>
  <c r="AD51" i="42"/>
  <c r="AA51" i="42"/>
  <c r="X51" i="42"/>
  <c r="U51" i="42"/>
  <c r="R51" i="42"/>
  <c r="O51" i="42"/>
  <c r="AF50" i="42"/>
  <c r="AE50" i="42"/>
  <c r="AC50" i="42"/>
  <c r="AB50" i="42"/>
  <c r="Z50" i="42"/>
  <c r="Y50" i="42"/>
  <c r="X50" i="42" s="1"/>
  <c r="W50" i="42"/>
  <c r="V50" i="42"/>
  <c r="T50" i="42"/>
  <c r="S50" i="42"/>
  <c r="Q50" i="42"/>
  <c r="P50" i="42"/>
  <c r="K50" i="42"/>
  <c r="J50" i="42"/>
  <c r="I50" i="42"/>
  <c r="H50" i="42"/>
  <c r="G50" i="42"/>
  <c r="F50" i="42"/>
  <c r="E50" i="42"/>
  <c r="D50" i="42"/>
  <c r="AD49" i="42"/>
  <c r="AA49" i="42"/>
  <c r="X49" i="42"/>
  <c r="U49" i="42"/>
  <c r="R49" i="42"/>
  <c r="O49" i="42"/>
  <c r="AF48" i="42"/>
  <c r="AE48" i="42"/>
  <c r="AC48" i="42"/>
  <c r="AB48" i="42"/>
  <c r="AA48" i="42" s="1"/>
  <c r="Z48" i="42"/>
  <c r="Y48" i="42"/>
  <c r="W48" i="42"/>
  <c r="V48" i="42"/>
  <c r="T48" i="42"/>
  <c r="S48" i="42"/>
  <c r="Q48" i="42"/>
  <c r="P48" i="42"/>
  <c r="K48" i="42"/>
  <c r="J48" i="42"/>
  <c r="I48" i="42"/>
  <c r="H48" i="42"/>
  <c r="G48" i="42"/>
  <c r="F48" i="42"/>
  <c r="E48" i="42"/>
  <c r="D48" i="42"/>
  <c r="AD47" i="42"/>
  <c r="AA47" i="42"/>
  <c r="X47" i="42"/>
  <c r="U47" i="42"/>
  <c r="R47" i="42"/>
  <c r="O47" i="42"/>
  <c r="AF46" i="42"/>
  <c r="AE46" i="42"/>
  <c r="AC46" i="42"/>
  <c r="AB46" i="42"/>
  <c r="Z46" i="42"/>
  <c r="Y46" i="42"/>
  <c r="W46" i="42"/>
  <c r="V46" i="42"/>
  <c r="T46" i="42"/>
  <c r="S46" i="42"/>
  <c r="Q46" i="42"/>
  <c r="P46" i="42"/>
  <c r="K46" i="42"/>
  <c r="J46" i="42"/>
  <c r="I46" i="42"/>
  <c r="H46" i="42"/>
  <c r="G46" i="42"/>
  <c r="F46" i="42"/>
  <c r="E46" i="42"/>
  <c r="D46" i="42"/>
  <c r="AD45" i="42"/>
  <c r="AA45" i="42"/>
  <c r="X45" i="42"/>
  <c r="U45" i="42"/>
  <c r="R45" i="42"/>
  <c r="O45" i="42"/>
  <c r="AF44" i="42"/>
  <c r="AE44" i="42"/>
  <c r="AC44" i="42"/>
  <c r="AB44" i="42"/>
  <c r="Z44" i="42"/>
  <c r="Y44" i="42"/>
  <c r="W44" i="42"/>
  <c r="V44" i="42"/>
  <c r="T44" i="42"/>
  <c r="S44" i="42"/>
  <c r="Q44" i="42"/>
  <c r="P44" i="42"/>
  <c r="K44" i="42"/>
  <c r="J44" i="42"/>
  <c r="I44" i="42"/>
  <c r="H44" i="42"/>
  <c r="G44" i="42"/>
  <c r="F44" i="42"/>
  <c r="E44" i="42"/>
  <c r="D44" i="42"/>
  <c r="AD43" i="42"/>
  <c r="AA43" i="42"/>
  <c r="X43" i="42"/>
  <c r="U43" i="42"/>
  <c r="R43" i="42"/>
  <c r="O43" i="42"/>
  <c r="AF42" i="42"/>
  <c r="AE42" i="42"/>
  <c r="AC42" i="42"/>
  <c r="AB42" i="42"/>
  <c r="Z42" i="42"/>
  <c r="Y42" i="42"/>
  <c r="W42" i="42"/>
  <c r="V42" i="42"/>
  <c r="T42" i="42"/>
  <c r="S42" i="42"/>
  <c r="Q42" i="42"/>
  <c r="P42" i="42"/>
  <c r="K42" i="42"/>
  <c r="J42" i="42"/>
  <c r="I42" i="42"/>
  <c r="H42" i="42"/>
  <c r="G42" i="42"/>
  <c r="F42" i="42"/>
  <c r="E42" i="42"/>
  <c r="D42" i="42"/>
  <c r="AD41" i="42"/>
  <c r="AA41" i="42"/>
  <c r="X41" i="42"/>
  <c r="U41" i="42"/>
  <c r="R41" i="42"/>
  <c r="O41" i="42"/>
  <c r="AF40" i="42"/>
  <c r="AE40" i="42"/>
  <c r="AC40" i="42"/>
  <c r="AB40" i="42"/>
  <c r="Z40" i="42"/>
  <c r="Y40" i="42"/>
  <c r="W40" i="42"/>
  <c r="V40" i="42"/>
  <c r="T40" i="42"/>
  <c r="S40" i="42"/>
  <c r="Q40" i="42"/>
  <c r="P40" i="42"/>
  <c r="K40" i="42"/>
  <c r="J40" i="42"/>
  <c r="I40" i="42"/>
  <c r="H40" i="42"/>
  <c r="G40" i="42"/>
  <c r="F40" i="42"/>
  <c r="E40" i="42"/>
  <c r="D40" i="42"/>
  <c r="AD39" i="42"/>
  <c r="AA39" i="42"/>
  <c r="X39" i="42"/>
  <c r="U39" i="42"/>
  <c r="R39" i="42"/>
  <c r="O39" i="42"/>
  <c r="AF38" i="42"/>
  <c r="AE38" i="42"/>
  <c r="AC38" i="42"/>
  <c r="AB38" i="42"/>
  <c r="Z38" i="42"/>
  <c r="Y38" i="42"/>
  <c r="X38" i="42" s="1"/>
  <c r="W38" i="42"/>
  <c r="V38" i="42"/>
  <c r="T38" i="42"/>
  <c r="S38" i="42"/>
  <c r="Q38" i="42"/>
  <c r="P38" i="42"/>
  <c r="K38" i="42"/>
  <c r="J38" i="42"/>
  <c r="I38" i="42"/>
  <c r="H38" i="42"/>
  <c r="G38" i="42"/>
  <c r="F38" i="42"/>
  <c r="E38" i="42"/>
  <c r="D38" i="42"/>
  <c r="AD37" i="42"/>
  <c r="AA37" i="42"/>
  <c r="X37" i="42"/>
  <c r="U37" i="42"/>
  <c r="R37" i="42"/>
  <c r="O37" i="42"/>
  <c r="AF36" i="42"/>
  <c r="AE36" i="42"/>
  <c r="AC36" i="42"/>
  <c r="AB36" i="42"/>
  <c r="Z36" i="42"/>
  <c r="Y36" i="42"/>
  <c r="W36" i="42"/>
  <c r="V36" i="42"/>
  <c r="T36" i="42"/>
  <c r="S36" i="42"/>
  <c r="Q36" i="42"/>
  <c r="P36" i="42"/>
  <c r="K36" i="42"/>
  <c r="J36" i="42"/>
  <c r="I36" i="42"/>
  <c r="H36" i="42"/>
  <c r="G36" i="42"/>
  <c r="F36" i="42"/>
  <c r="E36" i="42"/>
  <c r="D36" i="42"/>
  <c r="AD35" i="42"/>
  <c r="AA35" i="42"/>
  <c r="X35" i="42"/>
  <c r="U35" i="42"/>
  <c r="R35" i="42"/>
  <c r="O35" i="42"/>
  <c r="AF34" i="42"/>
  <c r="AE34" i="42"/>
  <c r="AC34" i="42"/>
  <c r="AB34" i="42"/>
  <c r="Z34" i="42"/>
  <c r="Y34" i="42"/>
  <c r="W34" i="42"/>
  <c r="V34" i="42"/>
  <c r="T34" i="42"/>
  <c r="S34" i="42"/>
  <c r="Q34" i="42"/>
  <c r="P34" i="42"/>
  <c r="K34" i="42"/>
  <c r="J34" i="42"/>
  <c r="I34" i="42"/>
  <c r="H34" i="42"/>
  <c r="G34" i="42"/>
  <c r="F34" i="42"/>
  <c r="E34" i="42"/>
  <c r="D34" i="42"/>
  <c r="AD33" i="42"/>
  <c r="AA33" i="42"/>
  <c r="X33" i="42"/>
  <c r="U33" i="42"/>
  <c r="R33" i="42"/>
  <c r="O33" i="42"/>
  <c r="AF32" i="42"/>
  <c r="AE32" i="42"/>
  <c r="AC32" i="42"/>
  <c r="AB32" i="42"/>
  <c r="Z32" i="42"/>
  <c r="Y32" i="42"/>
  <c r="W32" i="42"/>
  <c r="V32" i="42"/>
  <c r="T32" i="42"/>
  <c r="S32" i="42"/>
  <c r="Q32" i="42"/>
  <c r="P32" i="42"/>
  <c r="K32" i="42"/>
  <c r="J32" i="42"/>
  <c r="I32" i="42"/>
  <c r="H32" i="42"/>
  <c r="G32" i="42"/>
  <c r="F32" i="42"/>
  <c r="E32" i="42"/>
  <c r="D32" i="42"/>
  <c r="AD31" i="42"/>
  <c r="AA31" i="42"/>
  <c r="X31" i="42"/>
  <c r="U31" i="42"/>
  <c r="R31" i="42"/>
  <c r="O31" i="42"/>
  <c r="AF30" i="42"/>
  <c r="AE30" i="42"/>
  <c r="AC30" i="42"/>
  <c r="AB30" i="42"/>
  <c r="Z30" i="42"/>
  <c r="Y30" i="42"/>
  <c r="W30" i="42"/>
  <c r="V30" i="42"/>
  <c r="T30" i="42"/>
  <c r="S30" i="42"/>
  <c r="Q30" i="42"/>
  <c r="P30" i="42"/>
  <c r="K30" i="42"/>
  <c r="J30" i="42"/>
  <c r="I30" i="42"/>
  <c r="H30" i="42"/>
  <c r="G30" i="42"/>
  <c r="F30" i="42"/>
  <c r="E30" i="42"/>
  <c r="D30" i="42"/>
  <c r="AD29" i="42"/>
  <c r="AA29" i="42"/>
  <c r="X29" i="42"/>
  <c r="U29" i="42"/>
  <c r="R29" i="42"/>
  <c r="O29" i="42"/>
  <c r="AF28" i="42"/>
  <c r="AE28" i="42"/>
  <c r="AC28" i="42"/>
  <c r="AB28" i="42"/>
  <c r="Z28" i="42"/>
  <c r="Y28" i="42"/>
  <c r="W28" i="42"/>
  <c r="V28" i="42"/>
  <c r="T28" i="42"/>
  <c r="S28" i="42"/>
  <c r="Q28" i="42"/>
  <c r="P28" i="42"/>
  <c r="K28" i="42"/>
  <c r="J28" i="42"/>
  <c r="I28" i="42"/>
  <c r="H28" i="42"/>
  <c r="G28" i="42"/>
  <c r="F28" i="42"/>
  <c r="E28" i="42"/>
  <c r="D28" i="42"/>
  <c r="AD27" i="42"/>
  <c r="AA27" i="42"/>
  <c r="X27" i="42"/>
  <c r="U27" i="42"/>
  <c r="R27" i="42"/>
  <c r="O27" i="42"/>
  <c r="AF26" i="42"/>
  <c r="AE26" i="42"/>
  <c r="AC26" i="42"/>
  <c r="AB26" i="42"/>
  <c r="Z26" i="42"/>
  <c r="Y26" i="42"/>
  <c r="W26" i="42"/>
  <c r="V26" i="42"/>
  <c r="T26" i="42"/>
  <c r="S26" i="42"/>
  <c r="Q26" i="42"/>
  <c r="P26" i="42"/>
  <c r="K26" i="42"/>
  <c r="J26" i="42"/>
  <c r="I26" i="42"/>
  <c r="H26" i="42"/>
  <c r="G26" i="42"/>
  <c r="F26" i="42"/>
  <c r="E26" i="42"/>
  <c r="D26" i="42"/>
  <c r="AD25" i="42"/>
  <c r="AA25" i="42"/>
  <c r="X25" i="42"/>
  <c r="U25" i="42"/>
  <c r="R25" i="42"/>
  <c r="O25" i="42"/>
  <c r="AF24" i="42"/>
  <c r="AE24" i="42"/>
  <c r="AC24" i="42"/>
  <c r="AB24" i="42"/>
  <c r="Z24" i="42"/>
  <c r="Y24" i="42"/>
  <c r="W24" i="42"/>
  <c r="V24" i="42"/>
  <c r="T24" i="42"/>
  <c r="S24" i="42"/>
  <c r="Q24" i="42"/>
  <c r="P24" i="42"/>
  <c r="K24" i="42"/>
  <c r="J24" i="42"/>
  <c r="I24" i="42"/>
  <c r="H24" i="42"/>
  <c r="G24" i="42"/>
  <c r="F24" i="42"/>
  <c r="E24" i="42"/>
  <c r="D24" i="42"/>
  <c r="AD23" i="42"/>
  <c r="AA23" i="42"/>
  <c r="X23" i="42"/>
  <c r="U23" i="42"/>
  <c r="R23" i="42"/>
  <c r="O23" i="42"/>
  <c r="AF22" i="42"/>
  <c r="AE22" i="42"/>
  <c r="AC22" i="42"/>
  <c r="AB22" i="42"/>
  <c r="Z22" i="42"/>
  <c r="Y22" i="42"/>
  <c r="W22" i="42"/>
  <c r="V22" i="42"/>
  <c r="T22" i="42"/>
  <c r="S22" i="42"/>
  <c r="Q22" i="42"/>
  <c r="P22" i="42"/>
  <c r="K22" i="42"/>
  <c r="J22" i="42"/>
  <c r="I22" i="42"/>
  <c r="H22" i="42"/>
  <c r="G22" i="42"/>
  <c r="F22" i="42"/>
  <c r="E22" i="42"/>
  <c r="D22" i="42"/>
  <c r="AD21" i="42"/>
  <c r="AA21" i="42"/>
  <c r="X21" i="42"/>
  <c r="U21" i="42"/>
  <c r="R21" i="42"/>
  <c r="O21" i="42"/>
  <c r="AF20" i="42"/>
  <c r="AE20" i="42"/>
  <c r="AC20" i="42"/>
  <c r="AB20" i="42"/>
  <c r="Z20" i="42"/>
  <c r="Y20" i="42"/>
  <c r="W20" i="42"/>
  <c r="V20" i="42"/>
  <c r="T20" i="42"/>
  <c r="S20" i="42"/>
  <c r="Q20" i="42"/>
  <c r="P20" i="42"/>
  <c r="K20" i="42"/>
  <c r="J20" i="42"/>
  <c r="I20" i="42"/>
  <c r="H20" i="42"/>
  <c r="G20" i="42"/>
  <c r="F20" i="42"/>
  <c r="E20" i="42"/>
  <c r="D20" i="42"/>
  <c r="AD19" i="42"/>
  <c r="AA19" i="42"/>
  <c r="X19" i="42"/>
  <c r="U19" i="42"/>
  <c r="R19" i="42"/>
  <c r="O19" i="42"/>
  <c r="AF18" i="42"/>
  <c r="AE18" i="42"/>
  <c r="AC18" i="42"/>
  <c r="AB18" i="42"/>
  <c r="Z18" i="42"/>
  <c r="Y18" i="42"/>
  <c r="W18" i="42"/>
  <c r="V18" i="42"/>
  <c r="T18" i="42"/>
  <c r="S18" i="42"/>
  <c r="Q18" i="42"/>
  <c r="P18" i="42"/>
  <c r="K18" i="42"/>
  <c r="J18" i="42"/>
  <c r="I18" i="42"/>
  <c r="H18" i="42"/>
  <c r="G18" i="42"/>
  <c r="F18" i="42"/>
  <c r="E18" i="42"/>
  <c r="D18" i="42"/>
  <c r="AD17" i="42"/>
  <c r="AA17" i="42"/>
  <c r="X17" i="42"/>
  <c r="U17" i="42"/>
  <c r="R17" i="42"/>
  <c r="O17" i="42"/>
  <c r="AF16" i="42"/>
  <c r="AE16" i="42"/>
  <c r="AC16" i="42"/>
  <c r="AB16" i="42"/>
  <c r="Z16" i="42"/>
  <c r="Y16" i="42"/>
  <c r="W16" i="42"/>
  <c r="V16" i="42"/>
  <c r="T16" i="42"/>
  <c r="S16" i="42"/>
  <c r="Q16" i="42"/>
  <c r="P16" i="42"/>
  <c r="K16" i="42"/>
  <c r="J16" i="42"/>
  <c r="I16" i="42"/>
  <c r="H16" i="42"/>
  <c r="G16" i="42"/>
  <c r="F16" i="42"/>
  <c r="E16" i="42"/>
  <c r="D16" i="42"/>
  <c r="AD15" i="42"/>
  <c r="AA15" i="42"/>
  <c r="X15" i="42"/>
  <c r="U15" i="42"/>
  <c r="R15" i="42"/>
  <c r="O15" i="42"/>
  <c r="AF14" i="42"/>
  <c r="AE14" i="42"/>
  <c r="AC14" i="42"/>
  <c r="AB14" i="42"/>
  <c r="Z14" i="42"/>
  <c r="Y14" i="42"/>
  <c r="W14" i="42"/>
  <c r="V14" i="42"/>
  <c r="T14" i="42"/>
  <c r="S14" i="42"/>
  <c r="Q14" i="42"/>
  <c r="P14" i="42"/>
  <c r="K14" i="42"/>
  <c r="J14" i="42"/>
  <c r="I14" i="42"/>
  <c r="H14" i="42"/>
  <c r="G14" i="42"/>
  <c r="F14" i="42"/>
  <c r="E14" i="42"/>
  <c r="D14" i="42"/>
  <c r="AD13" i="42"/>
  <c r="AA13" i="42"/>
  <c r="X13" i="42"/>
  <c r="U13" i="42"/>
  <c r="R13" i="42"/>
  <c r="O13" i="42"/>
  <c r="AF12" i="42"/>
  <c r="AE12" i="42"/>
  <c r="AC12" i="42"/>
  <c r="AB12" i="42"/>
  <c r="Z12" i="42"/>
  <c r="Y12" i="42"/>
  <c r="W12" i="42"/>
  <c r="V12" i="42"/>
  <c r="T12" i="42"/>
  <c r="S12" i="42"/>
  <c r="Q12" i="42"/>
  <c r="P12" i="42"/>
  <c r="K12" i="42"/>
  <c r="J12" i="42"/>
  <c r="I12" i="42"/>
  <c r="H12" i="42"/>
  <c r="G12" i="42"/>
  <c r="F12" i="42"/>
  <c r="E12" i="42"/>
  <c r="D12" i="42"/>
  <c r="AD11" i="42"/>
  <c r="AA11" i="42"/>
  <c r="X11" i="42"/>
  <c r="U11" i="42"/>
  <c r="R11" i="42"/>
  <c r="O11" i="42"/>
  <c r="AF10" i="42"/>
  <c r="AE10" i="42"/>
  <c r="AC10" i="42"/>
  <c r="AB10" i="42"/>
  <c r="Z10" i="42"/>
  <c r="Y10" i="42"/>
  <c r="W10" i="42"/>
  <c r="V10" i="42"/>
  <c r="T10" i="42"/>
  <c r="S10" i="42"/>
  <c r="Q10" i="42"/>
  <c r="P10" i="42"/>
  <c r="K10" i="42"/>
  <c r="J10" i="42"/>
  <c r="I10" i="42"/>
  <c r="H10" i="42"/>
  <c r="G10" i="42"/>
  <c r="F10" i="42"/>
  <c r="E10" i="42"/>
  <c r="D10" i="42"/>
  <c r="AD9" i="42"/>
  <c r="AA9" i="42"/>
  <c r="X9" i="42"/>
  <c r="U9" i="42"/>
  <c r="R9" i="42"/>
  <c r="O9" i="42"/>
  <c r="AF8" i="42"/>
  <c r="AE8" i="42"/>
  <c r="AC8" i="42"/>
  <c r="AB8" i="42"/>
  <c r="Z8" i="42"/>
  <c r="Y8" i="42"/>
  <c r="W8" i="42"/>
  <c r="V8" i="42"/>
  <c r="T8" i="42"/>
  <c r="S8" i="42"/>
  <c r="Q8" i="42"/>
  <c r="P8" i="42"/>
  <c r="K8" i="42"/>
  <c r="J8" i="42"/>
  <c r="I8" i="42"/>
  <c r="H8" i="42"/>
  <c r="G8" i="42"/>
  <c r="F8" i="42"/>
  <c r="E8" i="42"/>
  <c r="D8" i="42"/>
  <c r="AD7" i="42"/>
  <c r="AA7" i="42"/>
  <c r="X7" i="42"/>
  <c r="U7" i="42"/>
  <c r="R7" i="42"/>
  <c r="O7" i="42"/>
  <c r="AF6" i="42"/>
  <c r="AE6" i="42"/>
  <c r="AC6" i="42"/>
  <c r="AB6" i="42"/>
  <c r="Z6" i="42"/>
  <c r="Y6" i="42"/>
  <c r="W6" i="42"/>
  <c r="V6" i="42"/>
  <c r="T6" i="42"/>
  <c r="S6" i="42"/>
  <c r="Q6" i="42"/>
  <c r="P6" i="42"/>
  <c r="K6" i="42"/>
  <c r="J6" i="42"/>
  <c r="I6" i="42"/>
  <c r="H6" i="42"/>
  <c r="G6" i="42"/>
  <c r="F6" i="42"/>
  <c r="E6" i="42"/>
  <c r="D6" i="42"/>
  <c r="AD5" i="42"/>
  <c r="AA5" i="42"/>
  <c r="X5" i="42"/>
  <c r="U5" i="42"/>
  <c r="R5" i="42"/>
  <c r="O5" i="42"/>
  <c r="R207" i="42" l="1"/>
  <c r="AD260" i="42"/>
  <c r="O323" i="42"/>
  <c r="J54" i="45"/>
  <c r="O87" i="42"/>
  <c r="O126" i="42"/>
  <c r="AD128" i="42"/>
  <c r="AA130" i="42"/>
  <c r="X132" i="42"/>
  <c r="M67" i="45"/>
  <c r="D85" i="45"/>
  <c r="AA132" i="42"/>
  <c r="R150" i="43"/>
  <c r="F7" i="44"/>
  <c r="I141" i="43"/>
  <c r="AD81" i="42"/>
  <c r="R116" i="43"/>
  <c r="R128" i="43"/>
  <c r="O130" i="43"/>
  <c r="AD283" i="42"/>
  <c r="X311" i="42"/>
  <c r="Y11" i="45"/>
  <c r="J65" i="45"/>
  <c r="Y10" i="45"/>
  <c r="AD44" i="42"/>
  <c r="X48" i="42"/>
  <c r="U50" i="42"/>
  <c r="R52" i="42"/>
  <c r="R91" i="42"/>
  <c r="V14" i="45"/>
  <c r="S16" i="45"/>
  <c r="P65" i="45"/>
  <c r="U79" i="42"/>
  <c r="AD85" i="42"/>
  <c r="X150" i="42"/>
  <c r="AA150" i="42"/>
  <c r="O158" i="42"/>
  <c r="AA226" i="42"/>
  <c r="U230" i="42"/>
  <c r="AA20" i="42"/>
  <c r="U24" i="42"/>
  <c r="R26" i="42"/>
  <c r="U87" i="42"/>
  <c r="U99" i="42"/>
  <c r="AD120" i="42"/>
  <c r="AA122" i="42"/>
  <c r="AA232" i="42"/>
  <c r="AD242" i="42"/>
  <c r="X246" i="42"/>
  <c r="R262" i="42"/>
  <c r="AA268" i="42"/>
  <c r="K142" i="43"/>
  <c r="AA10" i="42"/>
  <c r="O18" i="42"/>
  <c r="L302" i="42"/>
  <c r="AA124" i="42"/>
  <c r="H52" i="45"/>
  <c r="R6" i="42"/>
  <c r="O8" i="42"/>
  <c r="AA24" i="42"/>
  <c r="X26" i="42"/>
  <c r="AD34" i="42"/>
  <c r="AA36" i="42"/>
  <c r="Y12" i="45"/>
  <c r="AB15" i="45"/>
  <c r="M27" i="45"/>
  <c r="U18" i="42"/>
  <c r="AD24" i="42"/>
  <c r="AA26" i="42"/>
  <c r="AD136" i="42"/>
  <c r="AA138" i="42"/>
  <c r="R293" i="42"/>
  <c r="R79" i="43"/>
  <c r="L83" i="43"/>
  <c r="R91" i="43"/>
  <c r="M52" i="45"/>
  <c r="O297" i="42"/>
  <c r="R171" i="42"/>
  <c r="M17" i="45"/>
  <c r="J30" i="45"/>
  <c r="O61" i="43"/>
  <c r="N6" i="44"/>
  <c r="D78" i="45"/>
  <c r="U69" i="42"/>
  <c r="R46" i="42"/>
  <c r="U301" i="42"/>
  <c r="P30" i="45"/>
  <c r="P36" i="45"/>
  <c r="X10" i="42"/>
  <c r="O75" i="42"/>
  <c r="AD101" i="42"/>
  <c r="AA103" i="42"/>
  <c r="U144" i="42"/>
  <c r="AA177" i="42"/>
  <c r="X179" i="42"/>
  <c r="U181" i="42"/>
  <c r="AD187" i="42"/>
  <c r="AD248" i="42"/>
  <c r="AA250" i="42"/>
  <c r="X252" i="42"/>
  <c r="U254" i="42"/>
  <c r="R268" i="42"/>
  <c r="AA274" i="42"/>
  <c r="AA299" i="42"/>
  <c r="R305" i="42"/>
  <c r="AD309" i="42"/>
  <c r="O40" i="43"/>
  <c r="R50" i="43"/>
  <c r="O154" i="43"/>
  <c r="F6" i="44"/>
  <c r="I35" i="45"/>
  <c r="AD91" i="42"/>
  <c r="X95" i="42"/>
  <c r="O101" i="42"/>
  <c r="X122" i="42"/>
  <c r="X144" i="42"/>
  <c r="AA179" i="42"/>
  <c r="X215" i="42"/>
  <c r="AD226" i="42"/>
  <c r="R40" i="43"/>
  <c r="L44" i="43"/>
  <c r="J58" i="45"/>
  <c r="U164" i="42"/>
  <c r="M55" i="45"/>
  <c r="X193" i="42"/>
  <c r="R197" i="42"/>
  <c r="X205" i="42"/>
  <c r="U207" i="42"/>
  <c r="R69" i="43"/>
  <c r="O71" i="43"/>
  <c r="P53" i="45"/>
  <c r="O54" i="42"/>
  <c r="R79" i="42"/>
  <c r="O81" i="42"/>
  <c r="N171" i="42"/>
  <c r="X16" i="42"/>
  <c r="R118" i="42"/>
  <c r="O301" i="42"/>
  <c r="AD303" i="42"/>
  <c r="S10" i="45"/>
  <c r="P52" i="45"/>
  <c r="I60" i="43"/>
  <c r="P7" i="45"/>
  <c r="M14" i="45"/>
  <c r="S15" i="45"/>
  <c r="V18" i="45"/>
  <c r="R10" i="42"/>
  <c r="O12" i="42"/>
  <c r="AA38" i="42"/>
  <c r="X40" i="42"/>
  <c r="R44" i="42"/>
  <c r="O46" i="42"/>
  <c r="R120" i="42"/>
  <c r="AD244" i="42"/>
  <c r="U262" i="42"/>
  <c r="AD268" i="42"/>
  <c r="U274" i="42"/>
  <c r="U299" i="42"/>
  <c r="O12" i="43"/>
  <c r="O36" i="43"/>
  <c r="K8" i="45"/>
  <c r="Y13" i="45"/>
  <c r="P17" i="45"/>
  <c r="M30" i="45"/>
  <c r="I156" i="43"/>
  <c r="R138" i="43"/>
  <c r="K65" i="43"/>
  <c r="O150" i="43"/>
  <c r="O79" i="43"/>
  <c r="O105" i="43"/>
  <c r="R8" i="43"/>
  <c r="L36" i="43"/>
  <c r="O109" i="43"/>
  <c r="R124" i="43"/>
  <c r="L140" i="43"/>
  <c r="R67" i="43"/>
  <c r="O69" i="43"/>
  <c r="J10" i="43"/>
  <c r="O20" i="43"/>
  <c r="R144" i="43"/>
  <c r="C152" i="43"/>
  <c r="R154" i="43"/>
  <c r="L24" i="43"/>
  <c r="I88" i="43"/>
  <c r="R142" i="43"/>
  <c r="I41" i="43"/>
  <c r="R81" i="43"/>
  <c r="O83" i="43"/>
  <c r="L97" i="43"/>
  <c r="L124" i="43"/>
  <c r="I131" i="43"/>
  <c r="O34" i="43"/>
  <c r="R95" i="43"/>
  <c r="O97" i="43"/>
  <c r="C105" i="43"/>
  <c r="R85" i="43"/>
  <c r="O38" i="43"/>
  <c r="K61" i="43"/>
  <c r="L28" i="43"/>
  <c r="R132" i="43"/>
  <c r="J52" i="43"/>
  <c r="K89" i="43"/>
  <c r="O10" i="43"/>
  <c r="I137" i="43"/>
  <c r="J142" i="43"/>
  <c r="I21" i="43"/>
  <c r="R71" i="43"/>
  <c r="R83" i="43"/>
  <c r="O85" i="43"/>
  <c r="C46" i="43"/>
  <c r="O89" i="43"/>
  <c r="R97" i="43"/>
  <c r="O136" i="43"/>
  <c r="O8" i="43"/>
  <c r="J101" i="43"/>
  <c r="K10" i="43"/>
  <c r="R28" i="43"/>
  <c r="L32" i="43"/>
  <c r="L69" i="43"/>
  <c r="C38" i="43"/>
  <c r="J22" i="43"/>
  <c r="I66" i="43"/>
  <c r="J81" i="43"/>
  <c r="C26" i="43"/>
  <c r="O32" i="43"/>
  <c r="I100" i="43"/>
  <c r="R109" i="43"/>
  <c r="O116" i="43"/>
  <c r="P6" i="45"/>
  <c r="P19" i="45"/>
  <c r="J34" i="45"/>
  <c r="B38" i="45"/>
  <c r="I48" i="45"/>
  <c r="P57" i="45"/>
  <c r="J61" i="45"/>
  <c r="P63" i="45"/>
  <c r="V9" i="45"/>
  <c r="P11" i="45"/>
  <c r="M28" i="45"/>
  <c r="J33" i="45"/>
  <c r="M34" i="45"/>
  <c r="H28" i="45"/>
  <c r="Y17" i="45"/>
  <c r="D86" i="45"/>
  <c r="AB17" i="45"/>
  <c r="Y19" i="45"/>
  <c r="J37" i="45"/>
  <c r="P60" i="45"/>
  <c r="M66" i="45"/>
  <c r="P67" i="45"/>
  <c r="AB6" i="45"/>
  <c r="Y8" i="45"/>
  <c r="M9" i="45"/>
  <c r="B10" i="45"/>
  <c r="AB14" i="45"/>
  <c r="Y16" i="45"/>
  <c r="AB19" i="45"/>
  <c r="J36" i="45"/>
  <c r="P38" i="45"/>
  <c r="B40" i="45"/>
  <c r="B7" i="45"/>
  <c r="B67" i="45"/>
  <c r="V7" i="45"/>
  <c r="S12" i="45"/>
  <c r="P14" i="45"/>
  <c r="V15" i="45"/>
  <c r="J35" i="45"/>
  <c r="M36" i="45"/>
  <c r="I51" i="45"/>
  <c r="U142" i="42"/>
  <c r="O16" i="42"/>
  <c r="AD40" i="42"/>
  <c r="AA42" i="42"/>
  <c r="AA67" i="42"/>
  <c r="R73" i="42"/>
  <c r="AA79" i="42"/>
  <c r="R85" i="42"/>
  <c r="AA136" i="42"/>
  <c r="U140" i="42"/>
  <c r="O144" i="42"/>
  <c r="AD146" i="42"/>
  <c r="U189" i="42"/>
  <c r="R213" i="42"/>
  <c r="AD217" i="42"/>
  <c r="U226" i="42"/>
  <c r="O272" i="42"/>
  <c r="O305" i="42"/>
  <c r="AD52" i="42"/>
  <c r="AA126" i="42"/>
  <c r="X128" i="42"/>
  <c r="U130" i="42"/>
  <c r="R132" i="42"/>
  <c r="O193" i="42"/>
  <c r="X199" i="42"/>
  <c r="AD232" i="42"/>
  <c r="O242" i="42"/>
  <c r="AD264" i="42"/>
  <c r="X281" i="42"/>
  <c r="U293" i="42"/>
  <c r="U134" i="42"/>
  <c r="AD246" i="42"/>
  <c r="O256" i="42"/>
  <c r="X272" i="42"/>
  <c r="C319" i="42"/>
  <c r="L13" i="42"/>
  <c r="R256" i="42"/>
  <c r="X8" i="42"/>
  <c r="R22" i="42"/>
  <c r="O24" i="42"/>
  <c r="U32" i="42"/>
  <c r="R34" i="42"/>
  <c r="O36" i="42"/>
  <c r="AA75" i="42"/>
  <c r="AD95" i="42"/>
  <c r="R128" i="42"/>
  <c r="AD132" i="42"/>
  <c r="R175" i="42"/>
  <c r="R199" i="42"/>
  <c r="AA205" i="42"/>
  <c r="AD240" i="42"/>
  <c r="AA242" i="42"/>
  <c r="AD250" i="42"/>
  <c r="U256" i="42"/>
  <c r="U266" i="42"/>
  <c r="AA317" i="42"/>
  <c r="X319" i="42"/>
  <c r="R323" i="42"/>
  <c r="X120" i="42"/>
  <c r="M32" i="42"/>
  <c r="X107" i="42"/>
  <c r="AD93" i="42"/>
  <c r="U44" i="42"/>
  <c r="O61" i="42"/>
  <c r="R83" i="42"/>
  <c r="AD97" i="42"/>
  <c r="AA99" i="42"/>
  <c r="R105" i="42"/>
  <c r="AD109" i="42"/>
  <c r="U138" i="42"/>
  <c r="AD144" i="42"/>
  <c r="AA297" i="42"/>
  <c r="X299" i="42"/>
  <c r="O303" i="42"/>
  <c r="X309" i="42"/>
  <c r="U311" i="42"/>
  <c r="X105" i="42"/>
  <c r="X313" i="42"/>
  <c r="AD6" i="42"/>
  <c r="AA8" i="42"/>
  <c r="X20" i="42"/>
  <c r="AD28" i="42"/>
  <c r="AA30" i="42"/>
  <c r="U34" i="42"/>
  <c r="X54" i="42"/>
  <c r="AA89" i="42"/>
  <c r="AA158" i="42"/>
  <c r="U199" i="42"/>
  <c r="AA264" i="42"/>
  <c r="X266" i="42"/>
  <c r="AA287" i="42"/>
  <c r="AA319" i="42"/>
  <c r="AA61" i="42"/>
  <c r="R67" i="42"/>
  <c r="O69" i="42"/>
  <c r="AA134" i="42"/>
  <c r="R138" i="42"/>
  <c r="AD150" i="42"/>
  <c r="U156" i="42"/>
  <c r="R228" i="42"/>
  <c r="N230" i="42"/>
  <c r="AD293" i="42"/>
  <c r="N317" i="42"/>
  <c r="O18" i="43"/>
  <c r="K48" i="43"/>
  <c r="K144" i="43"/>
  <c r="E21" i="45"/>
  <c r="N240" i="42"/>
  <c r="AD252" i="42"/>
  <c r="J6" i="43"/>
  <c r="AA40" i="42"/>
  <c r="X42" i="42"/>
  <c r="AD48" i="42"/>
  <c r="L60" i="42"/>
  <c r="AD61" i="42"/>
  <c r="X65" i="42"/>
  <c r="R69" i="42"/>
  <c r="O71" i="42"/>
  <c r="AD73" i="42"/>
  <c r="O89" i="42"/>
  <c r="L100" i="42"/>
  <c r="U105" i="42"/>
  <c r="AD134" i="42"/>
  <c r="O150" i="42"/>
  <c r="AA191" i="42"/>
  <c r="O232" i="42"/>
  <c r="O252" i="42"/>
  <c r="R260" i="42"/>
  <c r="AD285" i="42"/>
  <c r="L91" i="43"/>
  <c r="C142" i="43"/>
  <c r="L9" i="44"/>
  <c r="M8" i="45"/>
  <c r="S9" i="45"/>
  <c r="M19" i="45"/>
  <c r="P40" i="45"/>
  <c r="J53" i="45"/>
  <c r="J60" i="45"/>
  <c r="AD138" i="42"/>
  <c r="L77" i="43"/>
  <c r="J56" i="45"/>
  <c r="U173" i="42"/>
  <c r="J30" i="43"/>
  <c r="I76" i="43"/>
  <c r="O146" i="43"/>
  <c r="V12" i="45"/>
  <c r="D82" i="45"/>
  <c r="B34" i="45"/>
  <c r="P39" i="45"/>
  <c r="J51" i="45"/>
  <c r="I52" i="45"/>
  <c r="M54" i="45"/>
  <c r="M61" i="45"/>
  <c r="R8" i="42"/>
  <c r="AA109" i="42"/>
  <c r="AD205" i="42"/>
  <c r="R236" i="42"/>
  <c r="AD301" i="42"/>
  <c r="O6" i="43"/>
  <c r="L18" i="43"/>
  <c r="R46" i="43"/>
  <c r="L144" i="43"/>
  <c r="T21" i="45"/>
  <c r="O77" i="42"/>
  <c r="X91" i="42"/>
  <c r="U201" i="42"/>
  <c r="O250" i="42"/>
  <c r="K28" i="43"/>
  <c r="L14" i="45"/>
  <c r="I34" i="45"/>
  <c r="H48" i="45"/>
  <c r="L62" i="42"/>
  <c r="X67" i="42"/>
  <c r="C75" i="42"/>
  <c r="C77" i="42"/>
  <c r="N77" i="42"/>
  <c r="C97" i="42"/>
  <c r="AD116" i="42"/>
  <c r="AA118" i="42"/>
  <c r="X158" i="42"/>
  <c r="O164" i="42"/>
  <c r="O177" i="42"/>
  <c r="R232" i="42"/>
  <c r="O295" i="42"/>
  <c r="X321" i="42"/>
  <c r="I9" i="43"/>
  <c r="C16" i="43"/>
  <c r="K34" i="43"/>
  <c r="AA21" i="45"/>
  <c r="D79" i="45"/>
  <c r="M13" i="45"/>
  <c r="AD54" i="42"/>
  <c r="R193" i="42"/>
  <c r="C34" i="43"/>
  <c r="D80" i="45"/>
  <c r="O28" i="42"/>
  <c r="AD30" i="42"/>
  <c r="X34" i="42"/>
  <c r="R38" i="42"/>
  <c r="R48" i="42"/>
  <c r="AD50" i="42"/>
  <c r="AA85" i="42"/>
  <c r="AD103" i="42"/>
  <c r="AA105" i="42"/>
  <c r="O116" i="42"/>
  <c r="X138" i="42"/>
  <c r="AA146" i="42"/>
  <c r="X148" i="42"/>
  <c r="X173" i="42"/>
  <c r="R177" i="42"/>
  <c r="AD181" i="42"/>
  <c r="AA193" i="42"/>
  <c r="AD236" i="42"/>
  <c r="U272" i="42"/>
  <c r="AA289" i="42"/>
  <c r="L306" i="42"/>
  <c r="K22" i="43"/>
  <c r="O54" i="43"/>
  <c r="P8" i="45"/>
  <c r="AD77" i="42"/>
  <c r="L51" i="42"/>
  <c r="N75" i="42"/>
  <c r="M77" i="42"/>
  <c r="L77" i="42" s="1"/>
  <c r="C89" i="42"/>
  <c r="N195" i="42"/>
  <c r="U232" i="42"/>
  <c r="R315" i="42"/>
  <c r="AD319" i="42"/>
  <c r="X323" i="42"/>
  <c r="L14" i="43"/>
  <c r="J85" i="43"/>
  <c r="I147" i="43"/>
  <c r="S8" i="45"/>
  <c r="M59" i="45"/>
  <c r="K16" i="43"/>
  <c r="P58" i="45"/>
  <c r="L251" i="42"/>
  <c r="M50" i="42"/>
  <c r="U38" i="42"/>
  <c r="AA120" i="42"/>
  <c r="O154" i="42"/>
  <c r="C50" i="43"/>
  <c r="C79" i="43"/>
  <c r="C146" i="43"/>
  <c r="Y6" i="45"/>
  <c r="B16" i="45"/>
  <c r="K16" i="45"/>
  <c r="M18" i="45"/>
  <c r="C89" i="45"/>
  <c r="AD291" i="42"/>
  <c r="C44" i="42"/>
  <c r="U16" i="42"/>
  <c r="R40" i="42"/>
  <c r="R63" i="42"/>
  <c r="O65" i="42"/>
  <c r="L66" i="42"/>
  <c r="AD67" i="42"/>
  <c r="AA77" i="42"/>
  <c r="O83" i="42"/>
  <c r="AA87" i="42"/>
  <c r="R191" i="42"/>
  <c r="AD228" i="42"/>
  <c r="AA230" i="42"/>
  <c r="X232" i="42"/>
  <c r="N242" i="42"/>
  <c r="U244" i="42"/>
  <c r="X262" i="42"/>
  <c r="R266" i="42"/>
  <c r="O268" i="42"/>
  <c r="R317" i="42"/>
  <c r="AD321" i="42"/>
  <c r="AA323" i="42"/>
  <c r="O14" i="43"/>
  <c r="L16" i="43"/>
  <c r="O46" i="43"/>
  <c r="I53" i="43"/>
  <c r="L75" i="43"/>
  <c r="I102" i="43"/>
  <c r="L142" i="43"/>
  <c r="D81" i="45"/>
  <c r="Y14" i="45"/>
  <c r="M58" i="45"/>
  <c r="M65" i="45"/>
  <c r="O50" i="43"/>
  <c r="O122" i="43"/>
  <c r="O20" i="45"/>
  <c r="C30" i="42"/>
  <c r="U40" i="42"/>
  <c r="R42" i="42"/>
  <c r="M65" i="42"/>
  <c r="AD65" i="42"/>
  <c r="L143" i="42"/>
  <c r="AD201" i="42"/>
  <c r="AA203" i="42"/>
  <c r="X289" i="42"/>
  <c r="C291" i="42"/>
  <c r="I29" i="43"/>
  <c r="R107" i="43"/>
  <c r="I5" i="43"/>
  <c r="U20" i="42"/>
  <c r="AD26" i="42"/>
  <c r="U61" i="42"/>
  <c r="X187" i="42"/>
  <c r="M187" i="42"/>
  <c r="R99" i="43"/>
  <c r="M62" i="45"/>
  <c r="X156" i="42"/>
  <c r="I119" i="43"/>
  <c r="AA305" i="42"/>
  <c r="L15" i="42"/>
  <c r="C22" i="42"/>
  <c r="C42" i="42"/>
  <c r="AD258" i="42"/>
  <c r="AA260" i="42"/>
  <c r="O266" i="42"/>
  <c r="C77" i="43"/>
  <c r="I90" i="43"/>
  <c r="C144" i="43"/>
  <c r="L150" i="43"/>
  <c r="B17" i="45"/>
  <c r="B29" i="45"/>
  <c r="D69" i="45"/>
  <c r="B50" i="45"/>
  <c r="X213" i="42"/>
  <c r="X297" i="42"/>
  <c r="U309" i="42"/>
  <c r="U48" i="42"/>
  <c r="L127" i="42"/>
  <c r="R285" i="42"/>
  <c r="K148" i="43"/>
  <c r="I31" i="45"/>
  <c r="P32" i="45"/>
  <c r="M38" i="45"/>
  <c r="C68" i="45"/>
  <c r="E69" i="45"/>
  <c r="K68" i="45"/>
  <c r="J52" i="45"/>
  <c r="N299" i="42"/>
  <c r="C28" i="42"/>
  <c r="L17" i="42"/>
  <c r="X22" i="42"/>
  <c r="C162" i="42"/>
  <c r="R181" i="42"/>
  <c r="U264" i="42"/>
  <c r="L73" i="43"/>
  <c r="C87" i="45"/>
  <c r="F41" i="45"/>
  <c r="O134" i="43"/>
  <c r="L88" i="42"/>
  <c r="L39" i="42"/>
  <c r="O248" i="42"/>
  <c r="X254" i="42"/>
  <c r="I68" i="43"/>
  <c r="O73" i="43"/>
  <c r="V17" i="45"/>
  <c r="D87" i="45"/>
  <c r="O99" i="42"/>
  <c r="R30" i="42"/>
  <c r="H56" i="45"/>
  <c r="M56" i="45"/>
  <c r="X18" i="42"/>
  <c r="U14" i="42"/>
  <c r="AD10" i="42"/>
  <c r="AA12" i="42"/>
  <c r="L19" i="42"/>
  <c r="AD20" i="42"/>
  <c r="AA22" i="42"/>
  <c r="C24" i="42"/>
  <c r="X24" i="42"/>
  <c r="C26" i="42"/>
  <c r="X63" i="42"/>
  <c r="AA152" i="42"/>
  <c r="X154" i="42"/>
  <c r="AD162" i="42"/>
  <c r="X234" i="42"/>
  <c r="R14" i="43"/>
  <c r="O16" i="43"/>
  <c r="L50" i="43"/>
  <c r="O63" i="43"/>
  <c r="L122" i="43"/>
  <c r="O132" i="43"/>
  <c r="L134" i="43"/>
  <c r="V11" i="45"/>
  <c r="AB12" i="45"/>
  <c r="N8" i="42"/>
  <c r="O10" i="42"/>
  <c r="O30" i="42"/>
  <c r="AA34" i="42"/>
  <c r="C36" i="42"/>
  <c r="X36" i="42"/>
  <c r="L49" i="42"/>
  <c r="X93" i="42"/>
  <c r="AA101" i="42"/>
  <c r="R107" i="42"/>
  <c r="R148" i="42"/>
  <c r="AD219" i="42"/>
  <c r="I117" i="43"/>
  <c r="K120" i="43"/>
  <c r="K132" i="43"/>
  <c r="O9" i="44"/>
  <c r="AB9" i="45"/>
  <c r="L15" i="45"/>
  <c r="R18" i="42"/>
  <c r="L21" i="42"/>
  <c r="R28" i="42"/>
  <c r="AA32" i="42"/>
  <c r="U36" i="42"/>
  <c r="O48" i="42"/>
  <c r="X52" i="42"/>
  <c r="U73" i="42"/>
  <c r="M75" i="42"/>
  <c r="U126" i="42"/>
  <c r="R136" i="42"/>
  <c r="C140" i="42"/>
  <c r="R144" i="42"/>
  <c r="R150" i="42"/>
  <c r="O152" i="42"/>
  <c r="AD154" i="42"/>
  <c r="R160" i="42"/>
  <c r="U171" i="42"/>
  <c r="AD175" i="42"/>
  <c r="U191" i="42"/>
  <c r="O201" i="42"/>
  <c r="L202" i="42"/>
  <c r="AD203" i="42"/>
  <c r="R209" i="42"/>
  <c r="U217" i="42"/>
  <c r="AA234" i="42"/>
  <c r="U238" i="42"/>
  <c r="L280" i="42"/>
  <c r="U285" i="42"/>
  <c r="AD289" i="42"/>
  <c r="AA291" i="42"/>
  <c r="R295" i="42"/>
  <c r="AD297" i="42"/>
  <c r="AA307" i="42"/>
  <c r="AD315" i="42"/>
  <c r="L10" i="43"/>
  <c r="R16" i="43"/>
  <c r="L20" i="43"/>
  <c r="K24" i="43"/>
  <c r="L26" i="43"/>
  <c r="C30" i="43"/>
  <c r="I33" i="43"/>
  <c r="J36" i="43"/>
  <c r="C40" i="43"/>
  <c r="O42" i="43"/>
  <c r="I49" i="43"/>
  <c r="I72" i="43"/>
  <c r="L95" i="43"/>
  <c r="O101" i="43"/>
  <c r="R122" i="43"/>
  <c r="O142" i="43"/>
  <c r="S6" i="45"/>
  <c r="P9" i="45"/>
  <c r="V13" i="45"/>
  <c r="P15" i="45"/>
  <c r="M29" i="45"/>
  <c r="P31" i="45"/>
  <c r="M37" i="45"/>
  <c r="E68" i="45"/>
  <c r="J49" i="45"/>
  <c r="M50" i="45"/>
  <c r="B58" i="45"/>
  <c r="H62" i="45"/>
  <c r="I63" i="45"/>
  <c r="G90" i="45" s="1"/>
  <c r="C81" i="42"/>
  <c r="L174" i="42"/>
  <c r="N219" i="42"/>
  <c r="C230" i="42"/>
  <c r="C266" i="42"/>
  <c r="M293" i="42"/>
  <c r="N315" i="42"/>
  <c r="C6" i="43"/>
  <c r="C22" i="43"/>
  <c r="K36" i="43"/>
  <c r="O44" i="43"/>
  <c r="O52" i="43"/>
  <c r="O65" i="43"/>
  <c r="L87" i="43"/>
  <c r="K116" i="43"/>
  <c r="K124" i="43"/>
  <c r="C130" i="43"/>
  <c r="E6" i="44"/>
  <c r="H21" i="45"/>
  <c r="K11" i="45"/>
  <c r="B39" i="45"/>
  <c r="M60" i="45"/>
  <c r="U65" i="42"/>
  <c r="AD69" i="42"/>
  <c r="R75" i="42"/>
  <c r="N138" i="42"/>
  <c r="X142" i="42"/>
  <c r="O146" i="42"/>
  <c r="L176" i="42"/>
  <c r="X181" i="42"/>
  <c r="X191" i="42"/>
  <c r="R211" i="42"/>
  <c r="O213" i="42"/>
  <c r="U258" i="42"/>
  <c r="AD262" i="42"/>
  <c r="AA272" i="42"/>
  <c r="AD281" i="42"/>
  <c r="AA283" i="42"/>
  <c r="X285" i="42"/>
  <c r="AD317" i="42"/>
  <c r="J18" i="43"/>
  <c r="K87" i="43"/>
  <c r="I123" i="43"/>
  <c r="I149" i="43"/>
  <c r="L8" i="45"/>
  <c r="AB8" i="45"/>
  <c r="AB11" i="45"/>
  <c r="N42" i="45"/>
  <c r="M35" i="45"/>
  <c r="B63" i="45"/>
  <c r="C91" i="45"/>
  <c r="B91" i="45" s="1"/>
  <c r="L70" i="42"/>
  <c r="N83" i="42"/>
  <c r="C91" i="42"/>
  <c r="N93" i="42"/>
  <c r="X99" i="42"/>
  <c r="R101" i="42"/>
  <c r="L104" i="42"/>
  <c r="R130" i="42"/>
  <c r="L178" i="42"/>
  <c r="AD179" i="42"/>
  <c r="X183" i="42"/>
  <c r="AD197" i="42"/>
  <c r="AA207" i="42"/>
  <c r="X209" i="42"/>
  <c r="AA217" i="42"/>
  <c r="L253" i="42"/>
  <c r="L282" i="42"/>
  <c r="L12" i="43"/>
  <c r="I17" i="43"/>
  <c r="C24" i="43"/>
  <c r="O26" i="43"/>
  <c r="I35" i="43"/>
  <c r="R52" i="43"/>
  <c r="R65" i="43"/>
  <c r="I84" i="43"/>
  <c r="O87" i="43"/>
  <c r="J150" i="43"/>
  <c r="O152" i="43"/>
  <c r="J154" i="43"/>
  <c r="V6" i="45"/>
  <c r="AB13" i="45"/>
  <c r="B90" i="45"/>
  <c r="U75" i="42"/>
  <c r="U83" i="42"/>
  <c r="U91" i="42"/>
  <c r="R93" i="42"/>
  <c r="AD105" i="42"/>
  <c r="R146" i="42"/>
  <c r="R154" i="42"/>
  <c r="O156" i="42"/>
  <c r="X160" i="42"/>
  <c r="AA171" i="42"/>
  <c r="R187" i="42"/>
  <c r="L188" i="42"/>
  <c r="U193" i="42"/>
  <c r="N207" i="42"/>
  <c r="X219" i="42"/>
  <c r="R226" i="42"/>
  <c r="L227" i="42"/>
  <c r="X248" i="42"/>
  <c r="U250" i="42"/>
  <c r="L255" i="42"/>
  <c r="AA256" i="42"/>
  <c r="C260" i="42"/>
  <c r="U260" i="42"/>
  <c r="U268" i="42"/>
  <c r="AD272" i="42"/>
  <c r="R281" i="42"/>
  <c r="U287" i="42"/>
  <c r="O291" i="42"/>
  <c r="R297" i="42"/>
  <c r="AD299" i="42"/>
  <c r="U303" i="42"/>
  <c r="AA321" i="42"/>
  <c r="I19" i="43"/>
  <c r="R20" i="43"/>
  <c r="I25" i="43"/>
  <c r="O28" i="43"/>
  <c r="R36" i="43"/>
  <c r="K79" i="43"/>
  <c r="K118" i="43"/>
  <c r="E8" i="44"/>
  <c r="F20" i="45"/>
  <c r="O21" i="45"/>
  <c r="C77" i="45"/>
  <c r="B15" i="45"/>
  <c r="AB16" i="45"/>
  <c r="B30" i="45"/>
  <c r="B37" i="45"/>
  <c r="B51" i="45"/>
  <c r="J66" i="45"/>
  <c r="N124" i="42"/>
  <c r="L147" i="42"/>
  <c r="C187" i="42"/>
  <c r="N205" i="42"/>
  <c r="X211" i="42"/>
  <c r="C315" i="42"/>
  <c r="C321" i="42"/>
  <c r="K46" i="43"/>
  <c r="C73" i="43"/>
  <c r="R103" i="43"/>
  <c r="R126" i="43"/>
  <c r="C134" i="43"/>
  <c r="C136" i="43"/>
  <c r="O138" i="43"/>
  <c r="K146" i="43"/>
  <c r="G20" i="45"/>
  <c r="D88" i="45"/>
  <c r="J32" i="45"/>
  <c r="P34" i="45"/>
  <c r="J39" i="45"/>
  <c r="AD63" i="42"/>
  <c r="X75" i="42"/>
  <c r="R77" i="42"/>
  <c r="AD79" i="42"/>
  <c r="U93" i="42"/>
  <c r="R95" i="42"/>
  <c r="X101" i="42"/>
  <c r="U103" i="42"/>
  <c r="R116" i="42"/>
  <c r="AD118" i="42"/>
  <c r="M138" i="42"/>
  <c r="U146" i="42"/>
  <c r="AD148" i="42"/>
  <c r="U203" i="42"/>
  <c r="R215" i="42"/>
  <c r="AA219" i="42"/>
  <c r="O228" i="42"/>
  <c r="L237" i="42"/>
  <c r="AA240" i="42"/>
  <c r="R244" i="42"/>
  <c r="AA248" i="42"/>
  <c r="AD256" i="42"/>
  <c r="X260" i="42"/>
  <c r="AA266" i="42"/>
  <c r="C281" i="42"/>
  <c r="U281" i="42"/>
  <c r="L284" i="42"/>
  <c r="X287" i="42"/>
  <c r="R291" i="42"/>
  <c r="O293" i="42"/>
  <c r="U297" i="42"/>
  <c r="AA313" i="42"/>
  <c r="C44" i="43"/>
  <c r="C52" i="43"/>
  <c r="C65" i="43"/>
  <c r="O118" i="43"/>
  <c r="J120" i="43"/>
  <c r="I127" i="43"/>
  <c r="I143" i="43"/>
  <c r="C150" i="43"/>
  <c r="S11" i="45"/>
  <c r="S14" i="45"/>
  <c r="I59" i="45"/>
  <c r="J64" i="45"/>
  <c r="O73" i="42"/>
  <c r="AD89" i="42"/>
  <c r="O97" i="42"/>
  <c r="L98" i="42"/>
  <c r="AD99" i="42"/>
  <c r="M118" i="42"/>
  <c r="X130" i="42"/>
  <c r="C132" i="42"/>
  <c r="U132" i="42"/>
  <c r="R134" i="42"/>
  <c r="R140" i="42"/>
  <c r="AA144" i="42"/>
  <c r="AA160" i="42"/>
  <c r="AD171" i="42"/>
  <c r="X175" i="42"/>
  <c r="U177" i="42"/>
  <c r="U187" i="42"/>
  <c r="O207" i="42"/>
  <c r="AD209" i="42"/>
  <c r="M217" i="42"/>
  <c r="L239" i="42"/>
  <c r="M246" i="42"/>
  <c r="AD266" i="42"/>
  <c r="N268" i="42"/>
  <c r="R272" i="42"/>
  <c r="R299" i="42"/>
  <c r="AA303" i="42"/>
  <c r="X305" i="42"/>
  <c r="R309" i="42"/>
  <c r="U317" i="42"/>
  <c r="O321" i="42"/>
  <c r="AD323" i="42"/>
  <c r="L8" i="43"/>
  <c r="I11" i="43"/>
  <c r="O30" i="43"/>
  <c r="I37" i="43"/>
  <c r="R38" i="43"/>
  <c r="R54" i="43"/>
  <c r="L81" i="43"/>
  <c r="C103" i="43"/>
  <c r="K107" i="43"/>
  <c r="C116" i="43"/>
  <c r="R118" i="43"/>
  <c r="J138" i="43"/>
  <c r="O140" i="43"/>
  <c r="E7" i="44"/>
  <c r="P16" i="45"/>
  <c r="S17" i="45"/>
  <c r="Y18" i="45"/>
  <c r="J31" i="45"/>
  <c r="M32" i="45"/>
  <c r="B35" i="45"/>
  <c r="M39" i="45"/>
  <c r="I40" i="45"/>
  <c r="J55" i="45"/>
  <c r="J63" i="45"/>
  <c r="H64" i="45"/>
  <c r="N79" i="42"/>
  <c r="L7" i="42"/>
  <c r="AA140" i="42"/>
  <c r="U152" i="42"/>
  <c r="AA14" i="42"/>
  <c r="N18" i="42"/>
  <c r="M24" i="42"/>
  <c r="X30" i="42"/>
  <c r="AD46" i="42"/>
  <c r="X73" i="42"/>
  <c r="R103" i="42"/>
  <c r="R109" i="42"/>
  <c r="L125" i="42"/>
  <c r="L131" i="42"/>
  <c r="C134" i="42"/>
  <c r="L139" i="42"/>
  <c r="N156" i="42"/>
  <c r="R205" i="42"/>
  <c r="L247" i="42"/>
  <c r="K67" i="43"/>
  <c r="L67" i="43"/>
  <c r="L93" i="43"/>
  <c r="M15" i="45"/>
  <c r="K15" i="45"/>
  <c r="M8" i="42"/>
  <c r="U10" i="42"/>
  <c r="AD14" i="42"/>
  <c r="N28" i="42"/>
  <c r="N40" i="42"/>
  <c r="L41" i="42"/>
  <c r="L47" i="42"/>
  <c r="R50" i="42"/>
  <c r="O52" i="42"/>
  <c r="N71" i="42"/>
  <c r="AA73" i="42"/>
  <c r="AD75" i="42"/>
  <c r="C79" i="42"/>
  <c r="U89" i="42"/>
  <c r="L96" i="42"/>
  <c r="AA97" i="42"/>
  <c r="C109" i="42"/>
  <c r="U109" i="42"/>
  <c r="O120" i="42"/>
  <c r="U124" i="42"/>
  <c r="AD126" i="42"/>
  <c r="U128" i="42"/>
  <c r="X134" i="42"/>
  <c r="C138" i="42"/>
  <c r="M140" i="42"/>
  <c r="AA142" i="42"/>
  <c r="L149" i="42"/>
  <c r="U154" i="42"/>
  <c r="AD156" i="42"/>
  <c r="C158" i="42"/>
  <c r="C177" i="42"/>
  <c r="N187" i="42"/>
  <c r="C203" i="42"/>
  <c r="U219" i="42"/>
  <c r="M219" i="42"/>
  <c r="M226" i="42"/>
  <c r="L233" i="42"/>
  <c r="O240" i="42"/>
  <c r="M244" i="42"/>
  <c r="O281" i="42"/>
  <c r="R311" i="42"/>
  <c r="C323" i="42"/>
  <c r="C18" i="43"/>
  <c r="I45" i="43"/>
  <c r="J87" i="43"/>
  <c r="N7" i="44"/>
  <c r="C7" i="44"/>
  <c r="L45" i="42"/>
  <c r="C69" i="42"/>
  <c r="N73" i="42"/>
  <c r="C85" i="42"/>
  <c r="M99" i="42"/>
  <c r="M101" i="42"/>
  <c r="N105" i="42"/>
  <c r="M162" i="42"/>
  <c r="O162" i="42"/>
  <c r="L194" i="42"/>
  <c r="N289" i="42"/>
  <c r="R89" i="42"/>
  <c r="M252" i="42"/>
  <c r="U252" i="42"/>
  <c r="C32" i="42"/>
  <c r="O14" i="42"/>
  <c r="L35" i="42"/>
  <c r="AD42" i="42"/>
  <c r="C50" i="42"/>
  <c r="M54" i="42"/>
  <c r="C65" i="42"/>
  <c r="R71" i="42"/>
  <c r="M81" i="42"/>
  <c r="X83" i="42"/>
  <c r="AD87" i="42"/>
  <c r="X118" i="42"/>
  <c r="L121" i="42"/>
  <c r="L137" i="42"/>
  <c r="L145" i="42"/>
  <c r="L157" i="42"/>
  <c r="N160" i="42"/>
  <c r="R179" i="42"/>
  <c r="L180" i="42"/>
  <c r="AA258" i="42"/>
  <c r="N321" i="42"/>
  <c r="R12" i="43"/>
  <c r="K12" i="43"/>
  <c r="J79" i="43"/>
  <c r="L79" i="43"/>
  <c r="K9" i="44"/>
  <c r="J5" i="44"/>
  <c r="N130" i="42"/>
  <c r="M193" i="42"/>
  <c r="C6" i="42"/>
  <c r="N52" i="42"/>
  <c r="U6" i="42"/>
  <c r="AD8" i="42"/>
  <c r="N24" i="42"/>
  <c r="X6" i="42"/>
  <c r="C8" i="42"/>
  <c r="C12" i="42"/>
  <c r="U12" i="42"/>
  <c r="R14" i="42"/>
  <c r="AA16" i="42"/>
  <c r="O20" i="42"/>
  <c r="R24" i="42"/>
  <c r="M30" i="42"/>
  <c r="AD36" i="42"/>
  <c r="N42" i="42"/>
  <c r="L43" i="42"/>
  <c r="N48" i="42"/>
  <c r="O67" i="42"/>
  <c r="U71" i="42"/>
  <c r="L82" i="42"/>
  <c r="AA83" i="42"/>
  <c r="N87" i="42"/>
  <c r="L92" i="42"/>
  <c r="AA93" i="42"/>
  <c r="U95" i="42"/>
  <c r="M103" i="42"/>
  <c r="L106" i="42"/>
  <c r="AA107" i="42"/>
  <c r="C120" i="42"/>
  <c r="O122" i="42"/>
  <c r="C136" i="42"/>
  <c r="O142" i="42"/>
  <c r="L151" i="42"/>
  <c r="C156" i="42"/>
  <c r="R156" i="42"/>
  <c r="C179" i="42"/>
  <c r="O195" i="42"/>
  <c r="M195" i="42"/>
  <c r="L196" i="42"/>
  <c r="L210" i="42"/>
  <c r="O217" i="42"/>
  <c r="N234" i="42"/>
  <c r="O234" i="42"/>
  <c r="C240" i="42"/>
  <c r="L257" i="42"/>
  <c r="M297" i="42"/>
  <c r="L304" i="42"/>
  <c r="AD307" i="42"/>
  <c r="U319" i="42"/>
  <c r="L34" i="43"/>
  <c r="J34" i="43"/>
  <c r="I34" i="43" s="1"/>
  <c r="AD71" i="42"/>
  <c r="M262" i="42"/>
  <c r="AA91" i="42"/>
  <c r="C54" i="42"/>
  <c r="R12" i="42"/>
  <c r="C10" i="42"/>
  <c r="N12" i="42"/>
  <c r="C34" i="42"/>
  <c r="AA44" i="42"/>
  <c r="C46" i="42"/>
  <c r="U46" i="42"/>
  <c r="C52" i="42"/>
  <c r="U52" i="42"/>
  <c r="R61" i="42"/>
  <c r="AA63" i="42"/>
  <c r="AA69" i="42"/>
  <c r="C71" i="42"/>
  <c r="L76" i="42"/>
  <c r="R81" i="42"/>
  <c r="L86" i="42"/>
  <c r="R87" i="42"/>
  <c r="AD107" i="42"/>
  <c r="L117" i="42"/>
  <c r="U120" i="42"/>
  <c r="N126" i="42"/>
  <c r="L133" i="42"/>
  <c r="X171" i="42"/>
  <c r="L190" i="42"/>
  <c r="C215" i="42"/>
  <c r="U215" i="42"/>
  <c r="C248" i="42"/>
  <c r="M268" i="42"/>
  <c r="N272" i="42"/>
  <c r="C313" i="42"/>
  <c r="O315" i="42"/>
  <c r="M315" i="42"/>
  <c r="C12" i="43"/>
  <c r="R77" i="43"/>
  <c r="J77" i="43"/>
  <c r="L118" i="43"/>
  <c r="J118" i="43"/>
  <c r="C122" i="43"/>
  <c r="AD12" i="42"/>
  <c r="C83" i="42"/>
  <c r="M10" i="42"/>
  <c r="C73" i="42"/>
  <c r="C87" i="42"/>
  <c r="O93" i="42"/>
  <c r="C116" i="42"/>
  <c r="M128" i="42"/>
  <c r="L153" i="42"/>
  <c r="N154" i="42"/>
  <c r="N236" i="42"/>
  <c r="L259" i="42"/>
  <c r="N313" i="42"/>
  <c r="I7" i="43"/>
  <c r="L63" i="43"/>
  <c r="J63" i="43"/>
  <c r="C93" i="43"/>
  <c r="L154" i="43"/>
  <c r="K154" i="43"/>
  <c r="O85" i="42"/>
  <c r="L204" i="42"/>
  <c r="AD18" i="42"/>
  <c r="N26" i="42"/>
  <c r="L5" i="42"/>
  <c r="AA6" i="42"/>
  <c r="U8" i="42"/>
  <c r="X12" i="42"/>
  <c r="C14" i="42"/>
  <c r="M14" i="42"/>
  <c r="N16" i="42"/>
  <c r="AD16" i="42"/>
  <c r="R20" i="42"/>
  <c r="AD22" i="42"/>
  <c r="L25" i="42"/>
  <c r="O26" i="42"/>
  <c r="N34" i="42"/>
  <c r="L37" i="42"/>
  <c r="U42" i="42"/>
  <c r="C48" i="42"/>
  <c r="AA50" i="42"/>
  <c r="L68" i="42"/>
  <c r="U81" i="42"/>
  <c r="AD83" i="42"/>
  <c r="M89" i="42"/>
  <c r="R97" i="42"/>
  <c r="L102" i="42"/>
  <c r="N107" i="42"/>
  <c r="L108" i="42"/>
  <c r="O134" i="42"/>
  <c r="O138" i="42"/>
  <c r="N142" i="42"/>
  <c r="N183" i="42"/>
  <c r="O191" i="42"/>
  <c r="AA213" i="42"/>
  <c r="C226" i="42"/>
  <c r="AD230" i="42"/>
  <c r="U234" i="42"/>
  <c r="C264" i="42"/>
  <c r="M266" i="42"/>
  <c r="U270" i="42"/>
  <c r="X303" i="42"/>
  <c r="L52" i="43"/>
  <c r="C54" i="43"/>
  <c r="O6" i="42"/>
  <c r="O50" i="42"/>
  <c r="C142" i="42"/>
  <c r="AA81" i="42"/>
  <c r="L84" i="42"/>
  <c r="N97" i="42"/>
  <c r="L123" i="42"/>
  <c r="M144" i="42"/>
  <c r="L212" i="42"/>
  <c r="N217" i="42"/>
  <c r="O230" i="42"/>
  <c r="C234" i="42"/>
  <c r="L286" i="42"/>
  <c r="C69" i="43"/>
  <c r="L99" i="43"/>
  <c r="J99" i="43"/>
  <c r="L11" i="42"/>
  <c r="O32" i="42"/>
  <c r="N120" i="42"/>
  <c r="H63" i="45"/>
  <c r="M63" i="45"/>
  <c r="L33" i="42"/>
  <c r="C67" i="42"/>
  <c r="N136" i="42"/>
  <c r="N6" i="42"/>
  <c r="X14" i="42"/>
  <c r="R16" i="42"/>
  <c r="AA18" i="42"/>
  <c r="O22" i="42"/>
  <c r="AA28" i="42"/>
  <c r="U30" i="42"/>
  <c r="AD32" i="42"/>
  <c r="N38" i="42"/>
  <c r="AD38" i="42"/>
  <c r="AA46" i="42"/>
  <c r="AA52" i="42"/>
  <c r="U67" i="42"/>
  <c r="X81" i="42"/>
  <c r="U97" i="42"/>
  <c r="U101" i="42"/>
  <c r="O124" i="42"/>
  <c r="AD124" i="42"/>
  <c r="AD130" i="42"/>
  <c r="N140" i="42"/>
  <c r="N152" i="42"/>
  <c r="N158" i="42"/>
  <c r="AD160" i="42"/>
  <c r="X162" i="42"/>
  <c r="C164" i="42"/>
  <c r="L186" i="42"/>
  <c r="L192" i="42"/>
  <c r="M199" i="42"/>
  <c r="C228" i="42"/>
  <c r="U228" i="42"/>
  <c r="M238" i="42"/>
  <c r="O238" i="42"/>
  <c r="N250" i="42"/>
  <c r="L261" i="42"/>
  <c r="AD287" i="42"/>
  <c r="N293" i="42"/>
  <c r="L310" i="42"/>
  <c r="N323" i="42"/>
  <c r="U323" i="42"/>
  <c r="L46" i="43"/>
  <c r="J46" i="43"/>
  <c r="J75" i="43"/>
  <c r="I96" i="43"/>
  <c r="J148" i="43"/>
  <c r="L148" i="43"/>
  <c r="C93" i="42"/>
  <c r="O95" i="42"/>
  <c r="X97" i="42"/>
  <c r="N103" i="42"/>
  <c r="C107" i="42"/>
  <c r="U107" i="42"/>
  <c r="N109" i="42"/>
  <c r="X116" i="42"/>
  <c r="U122" i="42"/>
  <c r="M126" i="42"/>
  <c r="L129" i="42"/>
  <c r="X136" i="42"/>
  <c r="L141" i="42"/>
  <c r="N146" i="42"/>
  <c r="U150" i="42"/>
  <c r="C154" i="42"/>
  <c r="AA162" i="42"/>
  <c r="X185" i="42"/>
  <c r="N201" i="42"/>
  <c r="C205" i="42"/>
  <c r="AD207" i="42"/>
  <c r="U211" i="42"/>
  <c r="R230" i="42"/>
  <c r="R246" i="42"/>
  <c r="X250" i="42"/>
  <c r="AA254" i="42"/>
  <c r="N281" i="42"/>
  <c r="R287" i="42"/>
  <c r="U291" i="42"/>
  <c r="U295" i="42"/>
  <c r="C299" i="42"/>
  <c r="U305" i="42"/>
  <c r="M307" i="42"/>
  <c r="L308" i="42"/>
  <c r="C311" i="42"/>
  <c r="L316" i="42"/>
  <c r="R321" i="42"/>
  <c r="L322" i="42"/>
  <c r="C8" i="43"/>
  <c r="I13" i="43"/>
  <c r="C32" i="43"/>
  <c r="K40" i="43"/>
  <c r="L42" i="43"/>
  <c r="R61" i="43"/>
  <c r="J93" i="43"/>
  <c r="O93" i="43"/>
  <c r="I98" i="43"/>
  <c r="R105" i="43"/>
  <c r="O107" i="43"/>
  <c r="L120" i="43"/>
  <c r="I125" i="43"/>
  <c r="K128" i="43"/>
  <c r="L136" i="43"/>
  <c r="C138" i="43"/>
  <c r="I153" i="43"/>
  <c r="F8" i="44"/>
  <c r="D20" i="45"/>
  <c r="C287" i="42"/>
  <c r="M319" i="42"/>
  <c r="K85" i="43"/>
  <c r="P9" i="44"/>
  <c r="AB7" i="45"/>
  <c r="AC21" i="45"/>
  <c r="X164" i="42"/>
  <c r="U175" i="42"/>
  <c r="L182" i="42"/>
  <c r="O183" i="42"/>
  <c r="AA185" i="42"/>
  <c r="AA189" i="42"/>
  <c r="U195" i="42"/>
  <c r="N213" i="42"/>
  <c r="AA215" i="42"/>
  <c r="U236" i="42"/>
  <c r="AD238" i="42"/>
  <c r="U240" i="42"/>
  <c r="M242" i="42"/>
  <c r="U246" i="42"/>
  <c r="M248" i="42"/>
  <c r="C250" i="42"/>
  <c r="O254" i="42"/>
  <c r="AD254" i="42"/>
  <c r="C262" i="42"/>
  <c r="M264" i="42"/>
  <c r="AA270" i="42"/>
  <c r="AD274" i="42"/>
  <c r="R283" i="42"/>
  <c r="M289" i="42"/>
  <c r="M301" i="42"/>
  <c r="R307" i="42"/>
  <c r="M313" i="42"/>
  <c r="U315" i="42"/>
  <c r="O317" i="42"/>
  <c r="L6" i="43"/>
  <c r="C14" i="43"/>
  <c r="I15" i="43"/>
  <c r="O22" i="43"/>
  <c r="I27" i="43"/>
  <c r="L30" i="43"/>
  <c r="R34" i="43"/>
  <c r="J48" i="43"/>
  <c r="L48" i="43"/>
  <c r="J65" i="43"/>
  <c r="C67" i="43"/>
  <c r="I74" i="43"/>
  <c r="O81" i="43"/>
  <c r="R93" i="43"/>
  <c r="O95" i="43"/>
  <c r="C118" i="43"/>
  <c r="C124" i="43"/>
  <c r="I133" i="43"/>
  <c r="R134" i="43"/>
  <c r="C140" i="43"/>
  <c r="Q9" i="44"/>
  <c r="E5" i="44"/>
  <c r="X20" i="45"/>
  <c r="M7" i="45"/>
  <c r="L290" i="42"/>
  <c r="N291" i="42"/>
  <c r="L312" i="42"/>
  <c r="M323" i="42"/>
  <c r="C10" i="43"/>
  <c r="L89" i="43"/>
  <c r="J89" i="43"/>
  <c r="I89" i="43" s="1"/>
  <c r="I92" i="43"/>
  <c r="K101" i="43"/>
  <c r="J130" i="43"/>
  <c r="B12" i="45"/>
  <c r="C81" i="45"/>
  <c r="AD158" i="42"/>
  <c r="AA164" i="42"/>
  <c r="C175" i="42"/>
  <c r="AD177" i="42"/>
  <c r="R183" i="42"/>
  <c r="AD189" i="42"/>
  <c r="AD193" i="42"/>
  <c r="AA199" i="42"/>
  <c r="C201" i="42"/>
  <c r="O203" i="42"/>
  <c r="C207" i="42"/>
  <c r="X217" i="42"/>
  <c r="O219" i="42"/>
  <c r="X226" i="42"/>
  <c r="N232" i="42"/>
  <c r="X236" i="42"/>
  <c r="X240" i="42"/>
  <c r="U242" i="42"/>
  <c r="O244" i="42"/>
  <c r="R248" i="42"/>
  <c r="L263" i="42"/>
  <c r="R264" i="42"/>
  <c r="N266" i="42"/>
  <c r="AD270" i="42"/>
  <c r="R274" i="42"/>
  <c r="U283" i="42"/>
  <c r="L288" i="42"/>
  <c r="R289" i="42"/>
  <c r="C293" i="42"/>
  <c r="AA295" i="42"/>
  <c r="X301" i="42"/>
  <c r="U307" i="42"/>
  <c r="R313" i="42"/>
  <c r="R10" i="43"/>
  <c r="R22" i="43"/>
  <c r="J24" i="43"/>
  <c r="J42" i="43"/>
  <c r="R42" i="43"/>
  <c r="O48" i="43"/>
  <c r="C61" i="43"/>
  <c r="I62" i="43"/>
  <c r="R63" i="43"/>
  <c r="L65" i="43"/>
  <c r="K71" i="43"/>
  <c r="R75" i="43"/>
  <c r="K77" i="43"/>
  <c r="C99" i="43"/>
  <c r="I108" i="43"/>
  <c r="L116" i="43"/>
  <c r="C126" i="43"/>
  <c r="C154" i="43"/>
  <c r="D8" i="44"/>
  <c r="J8" i="44"/>
  <c r="K10" i="45"/>
  <c r="M10" i="45"/>
  <c r="Q42" i="45"/>
  <c r="P28" i="45"/>
  <c r="N244" i="42"/>
  <c r="C268" i="42"/>
  <c r="C289" i="42"/>
  <c r="J12" i="43"/>
  <c r="C28" i="43"/>
  <c r="I47" i="43"/>
  <c r="I64" i="43"/>
  <c r="C75" i="43"/>
  <c r="C87" i="43"/>
  <c r="K103" i="43"/>
  <c r="L103" i="43"/>
  <c r="C107" i="43"/>
  <c r="K130" i="43"/>
  <c r="R41" i="45"/>
  <c r="P35" i="45"/>
  <c r="H35" i="45"/>
  <c r="C160" i="42"/>
  <c r="AD164" i="42"/>
  <c r="C183" i="42"/>
  <c r="R189" i="42"/>
  <c r="AA195" i="42"/>
  <c r="R203" i="42"/>
  <c r="AA211" i="42"/>
  <c r="R219" i="42"/>
  <c r="X230" i="42"/>
  <c r="C238" i="42"/>
  <c r="AA246" i="42"/>
  <c r="M250" i="42"/>
  <c r="C254" i="42"/>
  <c r="C258" i="42"/>
  <c r="L269" i="42"/>
  <c r="O270" i="42"/>
  <c r="C272" i="42"/>
  <c r="AA281" i="42"/>
  <c r="X283" i="42"/>
  <c r="U289" i="42"/>
  <c r="L294" i="42"/>
  <c r="M295" i="42"/>
  <c r="AD295" i="42"/>
  <c r="AA301" i="42"/>
  <c r="X307" i="42"/>
  <c r="C309" i="42"/>
  <c r="AA311" i="42"/>
  <c r="U313" i="42"/>
  <c r="C317" i="42"/>
  <c r="O319" i="42"/>
  <c r="R6" i="43"/>
  <c r="K8" i="43"/>
  <c r="R18" i="43"/>
  <c r="K20" i="43"/>
  <c r="I23" i="43"/>
  <c r="O24" i="43"/>
  <c r="R30" i="43"/>
  <c r="K38" i="43"/>
  <c r="I43" i="43"/>
  <c r="R44" i="43"/>
  <c r="R48" i="43"/>
  <c r="K50" i="43"/>
  <c r="I80" i="43"/>
  <c r="L85" i="43"/>
  <c r="R101" i="43"/>
  <c r="O103" i="43"/>
  <c r="C120" i="43"/>
  <c r="I129" i="43"/>
  <c r="L152" i="43"/>
  <c r="N8" i="44"/>
  <c r="Q21" i="45"/>
  <c r="N270" i="42"/>
  <c r="L271" i="42"/>
  <c r="L300" i="42"/>
  <c r="N319" i="42"/>
  <c r="J61" i="43"/>
  <c r="L61" i="43"/>
  <c r="I70" i="43"/>
  <c r="C81" i="43"/>
  <c r="I82" i="43"/>
  <c r="C95" i="43"/>
  <c r="C101" i="43"/>
  <c r="J132" i="43"/>
  <c r="L132" i="43"/>
  <c r="C148" i="43"/>
  <c r="W20" i="45"/>
  <c r="V8" i="45"/>
  <c r="L10" i="45"/>
  <c r="AA156" i="42"/>
  <c r="U158" i="42"/>
  <c r="U162" i="42"/>
  <c r="R173" i="42"/>
  <c r="AA181" i="42"/>
  <c r="R185" i="42"/>
  <c r="AD195" i="42"/>
  <c r="AA201" i="42"/>
  <c r="O211" i="42"/>
  <c r="L216" i="42"/>
  <c r="N226" i="42"/>
  <c r="R234" i="42"/>
  <c r="C244" i="42"/>
  <c r="R250" i="42"/>
  <c r="AA252" i="42"/>
  <c r="X258" i="42"/>
  <c r="AA262" i="42"/>
  <c r="R270" i="42"/>
  <c r="N274" i="42"/>
  <c r="C297" i="42"/>
  <c r="N305" i="42"/>
  <c r="AD305" i="42"/>
  <c r="M311" i="42"/>
  <c r="AD311" i="42"/>
  <c r="R319" i="42"/>
  <c r="L320" i="42"/>
  <c r="K14" i="43"/>
  <c r="R24" i="43"/>
  <c r="K26" i="43"/>
  <c r="K32" i="43"/>
  <c r="L40" i="43"/>
  <c r="C42" i="43"/>
  <c r="C48" i="43"/>
  <c r="O77" i="43"/>
  <c r="O91" i="43"/>
  <c r="I115" i="43"/>
  <c r="I121" i="43"/>
  <c r="O124" i="43"/>
  <c r="L126" i="43"/>
  <c r="L146" i="43"/>
  <c r="D84" i="45"/>
  <c r="I30" i="45"/>
  <c r="D21" i="45"/>
  <c r="U21" i="45"/>
  <c r="C78" i="45"/>
  <c r="C42" i="45"/>
  <c r="R42" i="45"/>
  <c r="B48" i="45"/>
  <c r="R20" i="45"/>
  <c r="M11" i="45"/>
  <c r="C82" i="45"/>
  <c r="S13" i="45"/>
  <c r="K17" i="45"/>
  <c r="B19" i="45"/>
  <c r="K19" i="45"/>
  <c r="B27" i="45"/>
  <c r="D42" i="45"/>
  <c r="B31" i="45"/>
  <c r="B32" i="45"/>
  <c r="B36" i="45"/>
  <c r="F69" i="45"/>
  <c r="I58" i="45"/>
  <c r="P62" i="45"/>
  <c r="M64" i="45"/>
  <c r="I65" i="45"/>
  <c r="G92" i="45" s="1"/>
  <c r="K99" i="43"/>
  <c r="I135" i="43"/>
  <c r="K152" i="43"/>
  <c r="C6" i="44"/>
  <c r="G9" i="44"/>
  <c r="X21" i="45"/>
  <c r="D77" i="45"/>
  <c r="B9" i="45"/>
  <c r="L12" i="45"/>
  <c r="L18" i="45"/>
  <c r="D41" i="45"/>
  <c r="E42" i="45"/>
  <c r="C41" i="45"/>
  <c r="F68" i="45"/>
  <c r="H60" i="45"/>
  <c r="I61" i="45"/>
  <c r="H66" i="45"/>
  <c r="F93" i="45" s="1"/>
  <c r="I67" i="45"/>
  <c r="G94" i="45" s="1"/>
  <c r="C20" i="43"/>
  <c r="L22" i="43"/>
  <c r="I31" i="43"/>
  <c r="R32" i="43"/>
  <c r="L38" i="43"/>
  <c r="I51" i="43"/>
  <c r="J67" i="43"/>
  <c r="J73" i="43"/>
  <c r="K83" i="43"/>
  <c r="C85" i="43"/>
  <c r="I86" i="43"/>
  <c r="C91" i="43"/>
  <c r="C97" i="43"/>
  <c r="K97" i="43"/>
  <c r="O99" i="43"/>
  <c r="L105" i="43"/>
  <c r="C109" i="43"/>
  <c r="K109" i="43"/>
  <c r="O120" i="43"/>
  <c r="O126" i="43"/>
  <c r="L128" i="43"/>
  <c r="R130" i="43"/>
  <c r="K136" i="43"/>
  <c r="L138" i="43"/>
  <c r="I145" i="43"/>
  <c r="I151" i="43"/>
  <c r="R152" i="43"/>
  <c r="F5" i="44"/>
  <c r="D6" i="44"/>
  <c r="J7" i="44"/>
  <c r="C8" i="44"/>
  <c r="C20" i="45"/>
  <c r="U20" i="45"/>
  <c r="G21" i="45"/>
  <c r="Y7" i="45"/>
  <c r="F21" i="45"/>
  <c r="Y9" i="45"/>
  <c r="AB10" i="45"/>
  <c r="P12" i="45"/>
  <c r="D83" i="45"/>
  <c r="Y15" i="45"/>
  <c r="M16" i="45"/>
  <c r="P18" i="45"/>
  <c r="V19" i="45"/>
  <c r="E41" i="45"/>
  <c r="F42" i="45"/>
  <c r="B33" i="45"/>
  <c r="J38" i="45"/>
  <c r="H39" i="45"/>
  <c r="H40" i="45"/>
  <c r="G40" i="45" s="1"/>
  <c r="J48" i="45"/>
  <c r="L69" i="45"/>
  <c r="O68" i="45"/>
  <c r="H51" i="45"/>
  <c r="M53" i="45"/>
  <c r="P55" i="45"/>
  <c r="P56" i="45"/>
  <c r="I57" i="45"/>
  <c r="H59" i="45"/>
  <c r="I60" i="45"/>
  <c r="B64" i="45"/>
  <c r="I66" i="45"/>
  <c r="G93" i="45" s="1"/>
  <c r="N69" i="45"/>
  <c r="Q68" i="45"/>
  <c r="H54" i="45"/>
  <c r="I55" i="45"/>
  <c r="B61" i="45"/>
  <c r="R26" i="43"/>
  <c r="C36" i="43"/>
  <c r="K44" i="43"/>
  <c r="K52" i="43"/>
  <c r="L54" i="43"/>
  <c r="K63" i="43"/>
  <c r="O67" i="43"/>
  <c r="C71" i="43"/>
  <c r="R87" i="43"/>
  <c r="K95" i="43"/>
  <c r="I104" i="43"/>
  <c r="J105" i="43"/>
  <c r="L107" i="43"/>
  <c r="R120" i="43"/>
  <c r="K122" i="43"/>
  <c r="J126" i="43"/>
  <c r="O128" i="43"/>
  <c r="R136" i="43"/>
  <c r="I9" i="44"/>
  <c r="J6" i="44"/>
  <c r="E20" i="45"/>
  <c r="D76" i="45"/>
  <c r="C80" i="45"/>
  <c r="C86" i="45"/>
  <c r="B86" i="45" s="1"/>
  <c r="L17" i="45"/>
  <c r="K41" i="45"/>
  <c r="K42" i="45"/>
  <c r="I32" i="45"/>
  <c r="I39" i="45"/>
  <c r="O69" i="45"/>
  <c r="P50" i="45"/>
  <c r="I54" i="45"/>
  <c r="B57" i="45"/>
  <c r="B65" i="45"/>
  <c r="B66" i="45"/>
  <c r="AD21" i="45"/>
  <c r="P10" i="45"/>
  <c r="L16" i="45"/>
  <c r="L41" i="45"/>
  <c r="L42" i="45"/>
  <c r="J29" i="45"/>
  <c r="M33" i="45"/>
  <c r="Q69" i="45"/>
  <c r="P51" i="45"/>
  <c r="B55" i="45"/>
  <c r="B59" i="45"/>
  <c r="B60" i="45"/>
  <c r="B62" i="45"/>
  <c r="C94" i="45"/>
  <c r="B94" i="45" s="1"/>
  <c r="M31" i="45"/>
  <c r="H34" i="45"/>
  <c r="M40" i="45"/>
  <c r="P48" i="45"/>
  <c r="R69" i="45"/>
  <c r="B52" i="45"/>
  <c r="B54" i="45"/>
  <c r="B56" i="45"/>
  <c r="J62" i="45"/>
  <c r="K134" i="43"/>
  <c r="J144" i="43"/>
  <c r="D7" i="44"/>
  <c r="C75" i="45"/>
  <c r="AA20" i="45"/>
  <c r="K14" i="45"/>
  <c r="B53" i="45"/>
  <c r="I64" i="45"/>
  <c r="G91" i="45" s="1"/>
  <c r="K75" i="43"/>
  <c r="C83" i="43"/>
  <c r="J91" i="43"/>
  <c r="I94" i="43"/>
  <c r="J97" i="43"/>
  <c r="J109" i="43"/>
  <c r="C132" i="43"/>
  <c r="K140" i="43"/>
  <c r="I20" i="45"/>
  <c r="K7" i="45"/>
  <c r="B8" i="45"/>
  <c r="L19" i="45"/>
  <c r="O42" i="45"/>
  <c r="O41" i="45"/>
  <c r="P33" i="45"/>
  <c r="H37" i="45"/>
  <c r="I38" i="45"/>
  <c r="H57" i="45"/>
  <c r="J67" i="45"/>
  <c r="I39" i="43"/>
  <c r="J54" i="43"/>
  <c r="C63" i="43"/>
  <c r="J69" i="43"/>
  <c r="L71" i="43"/>
  <c r="K73" i="43"/>
  <c r="O75" i="43"/>
  <c r="I78" i="43"/>
  <c r="C89" i="43"/>
  <c r="R89" i="43"/>
  <c r="K91" i="43"/>
  <c r="J103" i="43"/>
  <c r="I106" i="43"/>
  <c r="C128" i="43"/>
  <c r="L130" i="43"/>
  <c r="I139" i="43"/>
  <c r="R140" i="43"/>
  <c r="O144" i="43"/>
  <c r="R148" i="43"/>
  <c r="M6" i="45"/>
  <c r="AD20" i="45"/>
  <c r="L9" i="45"/>
  <c r="V10" i="45"/>
  <c r="P13" i="45"/>
  <c r="B14" i="45"/>
  <c r="C84" i="45"/>
  <c r="C85" i="45"/>
  <c r="B85" i="45" s="1"/>
  <c r="V16" i="45"/>
  <c r="H27" i="45"/>
  <c r="P29" i="45"/>
  <c r="H30" i="45"/>
  <c r="H31" i="45"/>
  <c r="H32" i="45"/>
  <c r="I37" i="45"/>
  <c r="C69" i="45"/>
  <c r="J57" i="45"/>
  <c r="C93" i="45"/>
  <c r="B93" i="45" s="1"/>
  <c r="F89" i="45"/>
  <c r="K13" i="45"/>
  <c r="I28" i="45"/>
  <c r="H33" i="45"/>
  <c r="M49" i="45"/>
  <c r="H50" i="45"/>
  <c r="N68" i="45"/>
  <c r="D75" i="45"/>
  <c r="D89" i="45"/>
  <c r="K6" i="45"/>
  <c r="L13" i="45"/>
  <c r="K18" i="45"/>
  <c r="J28" i="45"/>
  <c r="I33" i="45"/>
  <c r="H38" i="45"/>
  <c r="Q41" i="45"/>
  <c r="B49" i="45"/>
  <c r="I50" i="45"/>
  <c r="H55" i="45"/>
  <c r="I62" i="45"/>
  <c r="G89" i="45" s="1"/>
  <c r="H67" i="45"/>
  <c r="L68" i="45"/>
  <c r="J68" i="45" s="1"/>
  <c r="R21" i="45"/>
  <c r="P21" i="45" s="1"/>
  <c r="L6" i="45"/>
  <c r="S7" i="45"/>
  <c r="S19" i="45"/>
  <c r="N20" i="45"/>
  <c r="Z20" i="45"/>
  <c r="I21" i="45"/>
  <c r="P27" i="45"/>
  <c r="J50" i="45"/>
  <c r="D68" i="45"/>
  <c r="K69" i="45"/>
  <c r="F91" i="45"/>
  <c r="L11" i="45"/>
  <c r="B13" i="45"/>
  <c r="H36" i="45"/>
  <c r="P49" i="45"/>
  <c r="H53" i="45"/>
  <c r="P61" i="45"/>
  <c r="H65" i="45"/>
  <c r="B6" i="45"/>
  <c r="K9" i="45"/>
  <c r="B18" i="45"/>
  <c r="W21" i="45"/>
  <c r="H29" i="45"/>
  <c r="I36" i="45"/>
  <c r="P37" i="45"/>
  <c r="I53" i="45"/>
  <c r="P54" i="45"/>
  <c r="H58" i="45"/>
  <c r="P66" i="45"/>
  <c r="R68" i="45"/>
  <c r="B11" i="45"/>
  <c r="Q20" i="45"/>
  <c r="AC20" i="45"/>
  <c r="B28" i="45"/>
  <c r="I29" i="45"/>
  <c r="P59" i="45"/>
  <c r="C76" i="45"/>
  <c r="C88" i="45"/>
  <c r="C92" i="45"/>
  <c r="B92" i="45" s="1"/>
  <c r="C83" i="45"/>
  <c r="L7" i="45"/>
  <c r="K12" i="45"/>
  <c r="N21" i="45"/>
  <c r="Z21" i="45"/>
  <c r="I27" i="45"/>
  <c r="H49" i="45"/>
  <c r="I56" i="45"/>
  <c r="H61" i="45"/>
  <c r="C79" i="45"/>
  <c r="H20" i="45"/>
  <c r="T20" i="45"/>
  <c r="C21" i="45"/>
  <c r="J27" i="45"/>
  <c r="I49" i="45"/>
  <c r="N41" i="45"/>
  <c r="H9" i="44"/>
  <c r="N5" i="44"/>
  <c r="C5" i="44"/>
  <c r="D5" i="44"/>
  <c r="M9" i="44"/>
  <c r="J8" i="43"/>
  <c r="J20" i="43"/>
  <c r="J32" i="43"/>
  <c r="J44" i="43"/>
  <c r="J116" i="43"/>
  <c r="J128" i="43"/>
  <c r="J140" i="43"/>
  <c r="J152" i="43"/>
  <c r="K6" i="43"/>
  <c r="K18" i="43"/>
  <c r="K30" i="43"/>
  <c r="K42" i="43"/>
  <c r="K54" i="43"/>
  <c r="J71" i="43"/>
  <c r="J83" i="43"/>
  <c r="J95" i="43"/>
  <c r="J107" i="43"/>
  <c r="K126" i="43"/>
  <c r="K138" i="43"/>
  <c r="K150" i="43"/>
  <c r="J16" i="43"/>
  <c r="J28" i="43"/>
  <c r="J40" i="43"/>
  <c r="J124" i="43"/>
  <c r="J136" i="43"/>
  <c r="J14" i="43"/>
  <c r="J26" i="43"/>
  <c r="J38" i="43"/>
  <c r="J50" i="43"/>
  <c r="K69" i="43"/>
  <c r="K81" i="43"/>
  <c r="K93" i="43"/>
  <c r="K105" i="43"/>
  <c r="J122" i="43"/>
  <c r="J134" i="43"/>
  <c r="I134" i="43" s="1"/>
  <c r="J146" i="43"/>
  <c r="M6" i="42"/>
  <c r="L31" i="42"/>
  <c r="R36" i="42"/>
  <c r="M36" i="42"/>
  <c r="N10" i="42"/>
  <c r="C20" i="42"/>
  <c r="O44" i="42"/>
  <c r="N44" i="42"/>
  <c r="C61" i="42"/>
  <c r="C16" i="42"/>
  <c r="L64" i="42"/>
  <c r="AA95" i="42"/>
  <c r="M95" i="42"/>
  <c r="U22" i="42"/>
  <c r="M22" i="42"/>
  <c r="U54" i="42"/>
  <c r="N54" i="42"/>
  <c r="M109" i="42"/>
  <c r="O109" i="42"/>
  <c r="O34" i="42"/>
  <c r="M34" i="42"/>
  <c r="U63" i="42"/>
  <c r="N63" i="42"/>
  <c r="N30" i="42"/>
  <c r="M91" i="42"/>
  <c r="O91" i="42"/>
  <c r="C18" i="42"/>
  <c r="M42" i="42"/>
  <c r="O42" i="42"/>
  <c r="N91" i="42"/>
  <c r="X28" i="42"/>
  <c r="M28" i="42"/>
  <c r="X32" i="42"/>
  <c r="N32" i="42"/>
  <c r="X79" i="42"/>
  <c r="M79" i="42"/>
  <c r="L9" i="42"/>
  <c r="N20" i="42"/>
  <c r="N46" i="42"/>
  <c r="U85" i="42"/>
  <c r="M85" i="42"/>
  <c r="X89" i="42"/>
  <c r="N89" i="42"/>
  <c r="M207" i="42"/>
  <c r="M40" i="42"/>
  <c r="N65" i="42"/>
  <c r="N81" i="42"/>
  <c r="M87" i="42"/>
  <c r="O107" i="42"/>
  <c r="C150" i="42"/>
  <c r="AA154" i="42"/>
  <c r="M156" i="42"/>
  <c r="N162" i="42"/>
  <c r="M177" i="42"/>
  <c r="O181" i="42"/>
  <c r="M181" i="42"/>
  <c r="O185" i="42"/>
  <c r="M185" i="42"/>
  <c r="O189" i="42"/>
  <c r="M189" i="42"/>
  <c r="N203" i="42"/>
  <c r="O173" i="42"/>
  <c r="M173" i="42"/>
  <c r="M12" i="42"/>
  <c r="M26" i="42"/>
  <c r="O40" i="42"/>
  <c r="X71" i="42"/>
  <c r="M73" i="42"/>
  <c r="O79" i="42"/>
  <c r="N95" i="42"/>
  <c r="M107" i="42"/>
  <c r="U116" i="42"/>
  <c r="O118" i="42"/>
  <c r="R126" i="42"/>
  <c r="O130" i="42"/>
  <c r="M130" i="42"/>
  <c r="L170" i="42"/>
  <c r="N189" i="42"/>
  <c r="N193" i="42"/>
  <c r="C199" i="42"/>
  <c r="L206" i="42"/>
  <c r="C211" i="42"/>
  <c r="M230" i="42"/>
  <c r="N118" i="42"/>
  <c r="M160" i="42"/>
  <c r="O160" i="42"/>
  <c r="M317" i="42"/>
  <c r="L317" i="42" s="1"/>
  <c r="X317" i="42"/>
  <c r="N14" i="42"/>
  <c r="M16" i="42"/>
  <c r="M20" i="42"/>
  <c r="N22" i="42"/>
  <c r="R32" i="42"/>
  <c r="X46" i="42"/>
  <c r="M48" i="42"/>
  <c r="M52" i="42"/>
  <c r="M61" i="42"/>
  <c r="O63" i="42"/>
  <c r="X69" i="42"/>
  <c r="M71" i="42"/>
  <c r="N85" i="42"/>
  <c r="C95" i="42"/>
  <c r="C101" i="42"/>
  <c r="M122" i="42"/>
  <c r="R124" i="42"/>
  <c r="M124" i="42"/>
  <c r="L124" i="42" s="1"/>
  <c r="N148" i="42"/>
  <c r="M154" i="42"/>
  <c r="L163" i="42"/>
  <c r="C173" i="42"/>
  <c r="R195" i="42"/>
  <c r="AA209" i="42"/>
  <c r="R217" i="42"/>
  <c r="C40" i="42"/>
  <c r="N101" i="42"/>
  <c r="C118" i="42"/>
  <c r="L119" i="42"/>
  <c r="C130" i="42"/>
  <c r="N134" i="42"/>
  <c r="C185" i="42"/>
  <c r="C189" i="42"/>
  <c r="O197" i="42"/>
  <c r="M197" i="42"/>
  <c r="L29" i="42"/>
  <c r="O38" i="42"/>
  <c r="X44" i="42"/>
  <c r="M46" i="42"/>
  <c r="N50" i="42"/>
  <c r="C63" i="42"/>
  <c r="N69" i="42"/>
  <c r="L80" i="42"/>
  <c r="R99" i="42"/>
  <c r="X103" i="42"/>
  <c r="O105" i="42"/>
  <c r="M105" i="42"/>
  <c r="AA116" i="42"/>
  <c r="AD122" i="42"/>
  <c r="C124" i="42"/>
  <c r="C144" i="42"/>
  <c r="N144" i="42"/>
  <c r="L161" i="42"/>
  <c r="O171" i="42"/>
  <c r="M175" i="42"/>
  <c r="O175" i="42"/>
  <c r="AA183" i="42"/>
  <c r="AA187" i="42"/>
  <c r="C193" i="42"/>
  <c r="M209" i="42"/>
  <c r="O209" i="42"/>
  <c r="C217" i="42"/>
  <c r="M18" i="42"/>
  <c r="N61" i="42"/>
  <c r="N99" i="42"/>
  <c r="U118" i="42"/>
  <c r="R122" i="42"/>
  <c r="X126" i="42"/>
  <c r="AA128" i="42"/>
  <c r="X140" i="42"/>
  <c r="AD142" i="42"/>
  <c r="C148" i="42"/>
  <c r="L155" i="42"/>
  <c r="U160" i="42"/>
  <c r="O179" i="42"/>
  <c r="M179" i="42"/>
  <c r="O187" i="42"/>
  <c r="M191" i="42"/>
  <c r="N209" i="42"/>
  <c r="C213" i="42"/>
  <c r="O148" i="42"/>
  <c r="M148" i="42"/>
  <c r="U28" i="42"/>
  <c r="C38" i="42"/>
  <c r="M69" i="42"/>
  <c r="M93" i="42"/>
  <c r="C122" i="42"/>
  <c r="N122" i="42"/>
  <c r="M142" i="42"/>
  <c r="N164" i="42"/>
  <c r="C171" i="42"/>
  <c r="N179" i="42"/>
  <c r="M183" i="42"/>
  <c r="L198" i="42"/>
  <c r="M205" i="42"/>
  <c r="O205" i="42"/>
  <c r="M215" i="42"/>
  <c r="O215" i="42"/>
  <c r="L23" i="42"/>
  <c r="L27" i="42"/>
  <c r="N36" i="42"/>
  <c r="L53" i="42"/>
  <c r="M67" i="42"/>
  <c r="L74" i="42"/>
  <c r="L78" i="42"/>
  <c r="M83" i="42"/>
  <c r="C99" i="42"/>
  <c r="C105" i="42"/>
  <c r="M116" i="42"/>
  <c r="M120" i="42"/>
  <c r="M132" i="42"/>
  <c r="O132" i="42"/>
  <c r="C197" i="42"/>
  <c r="M258" i="42"/>
  <c r="R258" i="42"/>
  <c r="O260" i="42"/>
  <c r="M260" i="42"/>
  <c r="U26" i="42"/>
  <c r="M44" i="42"/>
  <c r="AA65" i="42"/>
  <c r="N67" i="42"/>
  <c r="L72" i="42"/>
  <c r="U77" i="42"/>
  <c r="L94" i="42"/>
  <c r="M97" i="42"/>
  <c r="N116" i="42"/>
  <c r="C128" i="42"/>
  <c r="N132" i="42"/>
  <c r="L135" i="42"/>
  <c r="R142" i="42"/>
  <c r="R158" i="42"/>
  <c r="M158" i="42"/>
  <c r="L159" i="42"/>
  <c r="M164" i="42"/>
  <c r="C191" i="42"/>
  <c r="U197" i="42"/>
  <c r="O199" i="42"/>
  <c r="R201" i="42"/>
  <c r="C209" i="42"/>
  <c r="R254" i="42"/>
  <c r="M254" i="42"/>
  <c r="M38" i="42"/>
  <c r="M63" i="42"/>
  <c r="L90" i="42"/>
  <c r="O103" i="42"/>
  <c r="X109" i="42"/>
  <c r="L115" i="42"/>
  <c r="N128" i="42"/>
  <c r="M136" i="42"/>
  <c r="M146" i="42"/>
  <c r="U148" i="42"/>
  <c r="L172" i="42"/>
  <c r="N177" i="42"/>
  <c r="N181" i="42"/>
  <c r="U183" i="42"/>
  <c r="AD191" i="42"/>
  <c r="U209" i="42"/>
  <c r="N215" i="42"/>
  <c r="X291" i="42"/>
  <c r="C103" i="42"/>
  <c r="M171" i="42"/>
  <c r="N175" i="42"/>
  <c r="C181" i="42"/>
  <c r="N185" i="42"/>
  <c r="N191" i="42"/>
  <c r="N197" i="42"/>
  <c r="L208" i="42"/>
  <c r="M213" i="42"/>
  <c r="M228" i="42"/>
  <c r="AA228" i="42"/>
  <c r="O246" i="42"/>
  <c r="X85" i="42"/>
  <c r="X87" i="42"/>
  <c r="C126" i="42"/>
  <c r="M134" i="42"/>
  <c r="L134" i="42" s="1"/>
  <c r="C146" i="42"/>
  <c r="C152" i="42"/>
  <c r="R152" i="42"/>
  <c r="AA173" i="42"/>
  <c r="X195" i="42"/>
  <c r="L200" i="42"/>
  <c r="M203" i="42"/>
  <c r="M211" i="42"/>
  <c r="AD213" i="42"/>
  <c r="L231" i="42"/>
  <c r="AA238" i="42"/>
  <c r="X244" i="42"/>
  <c r="N246" i="42"/>
  <c r="M291" i="42"/>
  <c r="O313" i="42"/>
  <c r="N211" i="42"/>
  <c r="X264" i="42"/>
  <c r="N264" i="42"/>
  <c r="L214" i="42"/>
  <c r="N228" i="42"/>
  <c r="R242" i="42"/>
  <c r="M201" i="42"/>
  <c r="X207" i="42"/>
  <c r="O226" i="42"/>
  <c r="L243" i="42"/>
  <c r="L273" i="42"/>
  <c r="L218" i="42"/>
  <c r="L229" i="42"/>
  <c r="C232" i="42"/>
  <c r="X270" i="42"/>
  <c r="M270" i="42"/>
  <c r="M305" i="42"/>
  <c r="AD215" i="42"/>
  <c r="C242" i="42"/>
  <c r="M152" i="42"/>
  <c r="C236" i="42"/>
  <c r="M240" i="42"/>
  <c r="C246" i="42"/>
  <c r="N260" i="42"/>
  <c r="M274" i="42"/>
  <c r="M283" i="42"/>
  <c r="M287" i="42"/>
  <c r="N297" i="42"/>
  <c r="L314" i="42"/>
  <c r="M150" i="42"/>
  <c r="R164" i="42"/>
  <c r="C195" i="42"/>
  <c r="X203" i="42"/>
  <c r="C219" i="42"/>
  <c r="AA244" i="42"/>
  <c r="M256" i="42"/>
  <c r="L267" i="42"/>
  <c r="O283" i="42"/>
  <c r="N283" i="42"/>
  <c r="N287" i="42"/>
  <c r="L298" i="42"/>
  <c r="X315" i="42"/>
  <c r="AA148" i="42"/>
  <c r="N150" i="42"/>
  <c r="X201" i="42"/>
  <c r="R240" i="42"/>
  <c r="L241" i="42"/>
  <c r="X242" i="42"/>
  <c r="O264" i="42"/>
  <c r="X268" i="42"/>
  <c r="AA285" i="42"/>
  <c r="R301" i="42"/>
  <c r="N301" i="42"/>
  <c r="C305" i="42"/>
  <c r="O311" i="42"/>
  <c r="M321" i="42"/>
  <c r="C301" i="42"/>
  <c r="L265" i="42"/>
  <c r="C270" i="42"/>
  <c r="O285" i="42"/>
  <c r="M285" i="42"/>
  <c r="M299" i="42"/>
  <c r="N303" i="42"/>
  <c r="O307" i="42"/>
  <c r="N307" i="42"/>
  <c r="N311" i="42"/>
  <c r="N238" i="42"/>
  <c r="N248" i="42"/>
  <c r="N256" i="42"/>
  <c r="C283" i="42"/>
  <c r="N285" i="42"/>
  <c r="L292" i="42"/>
  <c r="R303" i="42"/>
  <c r="M303" i="42"/>
  <c r="AA309" i="42"/>
  <c r="L318" i="42"/>
  <c r="L225" i="42"/>
  <c r="X228" i="42"/>
  <c r="L235" i="42"/>
  <c r="AA236" i="42"/>
  <c r="R238" i="42"/>
  <c r="L245" i="42"/>
  <c r="L249" i="42"/>
  <c r="R252" i="42"/>
  <c r="N252" i="42"/>
  <c r="C256" i="42"/>
  <c r="O262" i="42"/>
  <c r="O289" i="42"/>
  <c r="X293" i="42"/>
  <c r="U321" i="42"/>
  <c r="M232" i="42"/>
  <c r="M234" i="42"/>
  <c r="L234" i="42" s="1"/>
  <c r="M272" i="42"/>
  <c r="N295" i="42"/>
  <c r="C303" i="42"/>
  <c r="O309" i="42"/>
  <c r="M309" i="42"/>
  <c r="AD140" i="42"/>
  <c r="X152" i="42"/>
  <c r="N173" i="42"/>
  <c r="L184" i="42"/>
  <c r="U185" i="42"/>
  <c r="AA197" i="42"/>
  <c r="N199" i="42"/>
  <c r="O236" i="42"/>
  <c r="M236" i="42"/>
  <c r="U248" i="42"/>
  <c r="C252" i="42"/>
  <c r="N254" i="42"/>
  <c r="O258" i="42"/>
  <c r="N258" i="42"/>
  <c r="N262" i="42"/>
  <c r="C274" i="42"/>
  <c r="C285" i="42"/>
  <c r="C295" i="42"/>
  <c r="L296" i="42"/>
  <c r="C307" i="42"/>
  <c r="N309" i="42"/>
  <c r="M281" i="42"/>
  <c r="S21" i="45" l="1"/>
  <c r="J16" i="45"/>
  <c r="G61" i="45"/>
  <c r="B78" i="45"/>
  <c r="I40" i="43"/>
  <c r="B89" i="45"/>
  <c r="G60" i="45"/>
  <c r="Y21" i="45"/>
  <c r="G31" i="45"/>
  <c r="L252" i="42"/>
  <c r="L54" i="42"/>
  <c r="L10" i="42"/>
  <c r="G79" i="45"/>
  <c r="I142" i="43"/>
  <c r="L73" i="42"/>
  <c r="I6" i="43"/>
  <c r="L309" i="42"/>
  <c r="B8" i="44"/>
  <c r="B82" i="45"/>
  <c r="M69" i="45"/>
  <c r="B80" i="45"/>
  <c r="L8" i="42"/>
  <c r="L83" i="42"/>
  <c r="L242" i="42"/>
  <c r="G37" i="45"/>
  <c r="L154" i="42"/>
  <c r="J14" i="45"/>
  <c r="L61" i="42"/>
  <c r="G52" i="45"/>
  <c r="M20" i="45"/>
  <c r="I8" i="43"/>
  <c r="B79" i="45"/>
  <c r="J10" i="45"/>
  <c r="P42" i="45"/>
  <c r="L232" i="42"/>
  <c r="L201" i="42"/>
  <c r="L171" i="42"/>
  <c r="G83" i="45"/>
  <c r="G63" i="45"/>
  <c r="G35" i="45"/>
  <c r="G87" i="45"/>
  <c r="L207" i="42"/>
  <c r="N9" i="44"/>
  <c r="L262" i="42"/>
  <c r="L307" i="42"/>
  <c r="L89" i="42"/>
  <c r="D9" i="44"/>
  <c r="L75" i="42"/>
  <c r="G48" i="45"/>
  <c r="L97" i="42"/>
  <c r="AB21" i="45"/>
  <c r="L140" i="42"/>
  <c r="J9" i="44"/>
  <c r="L138" i="42"/>
  <c r="L128" i="42"/>
  <c r="L162" i="42"/>
  <c r="G51" i="45"/>
  <c r="I36" i="43"/>
  <c r="L24" i="42"/>
  <c r="L219" i="42"/>
  <c r="B87" i="45"/>
  <c r="I65" i="43"/>
  <c r="L79" i="42"/>
  <c r="L14" i="42"/>
  <c r="L295" i="42"/>
  <c r="L240" i="42"/>
  <c r="L246" i="42"/>
  <c r="L48" i="42"/>
  <c r="L311" i="42"/>
  <c r="L226" i="42"/>
  <c r="J8" i="45"/>
  <c r="I10" i="43"/>
  <c r="I124" i="43"/>
  <c r="I120" i="43"/>
  <c r="I52" i="43"/>
  <c r="I61" i="43"/>
  <c r="I146" i="43"/>
  <c r="I30" i="43"/>
  <c r="I28" i="43"/>
  <c r="I16" i="43"/>
  <c r="I81" i="43"/>
  <c r="I118" i="43"/>
  <c r="I152" i="43"/>
  <c r="I67" i="43"/>
  <c r="I107" i="43"/>
  <c r="I116" i="43"/>
  <c r="I12" i="43"/>
  <c r="I32" i="43"/>
  <c r="I14" i="43"/>
  <c r="I20" i="43"/>
  <c r="I75" i="43"/>
  <c r="I101" i="43"/>
  <c r="I22" i="43"/>
  <c r="I48" i="43"/>
  <c r="I138" i="43"/>
  <c r="I103" i="43"/>
  <c r="I144" i="43"/>
  <c r="I85" i="43"/>
  <c r="I150" i="43"/>
  <c r="I24" i="43"/>
  <c r="I71" i="43"/>
  <c r="I97" i="43"/>
  <c r="I63" i="43"/>
  <c r="G38" i="45"/>
  <c r="D96" i="45"/>
  <c r="B81" i="45"/>
  <c r="P69" i="45"/>
  <c r="B69" i="45"/>
  <c r="G59" i="45"/>
  <c r="M21" i="45"/>
  <c r="G86" i="45"/>
  <c r="L16" i="42"/>
  <c r="L42" i="42"/>
  <c r="L281" i="42"/>
  <c r="L22" i="42"/>
  <c r="L293" i="42"/>
  <c r="L118" i="42"/>
  <c r="L95" i="42"/>
  <c r="L6" i="42"/>
  <c r="L319" i="42"/>
  <c r="L144" i="42"/>
  <c r="L266" i="42"/>
  <c r="L321" i="42"/>
  <c r="L81" i="42"/>
  <c r="L126" i="42"/>
  <c r="L238" i="42"/>
  <c r="L244" i="42"/>
  <c r="L32" i="42"/>
  <c r="L183" i="42"/>
  <c r="L136" i="42"/>
  <c r="L142" i="42"/>
  <c r="L301" i="42"/>
  <c r="L305" i="42"/>
  <c r="L50" i="42"/>
  <c r="I42" i="43"/>
  <c r="L65" i="42"/>
  <c r="F90" i="45"/>
  <c r="E90" i="45" s="1"/>
  <c r="L299" i="42"/>
  <c r="I18" i="43"/>
  <c r="E9" i="44"/>
  <c r="B88" i="45"/>
  <c r="J42" i="45"/>
  <c r="G39" i="45"/>
  <c r="B77" i="45"/>
  <c r="I79" i="43"/>
  <c r="L160" i="42"/>
  <c r="L28" i="42"/>
  <c r="L18" i="42"/>
  <c r="L101" i="42"/>
  <c r="L193" i="42"/>
  <c r="I93" i="43"/>
  <c r="G34" i="45"/>
  <c r="B42" i="45"/>
  <c r="G30" i="45"/>
  <c r="V20" i="45"/>
  <c r="L120" i="42"/>
  <c r="L199" i="42"/>
  <c r="L228" i="42"/>
  <c r="L116" i="42"/>
  <c r="L69" i="42"/>
  <c r="L109" i="42"/>
  <c r="V21" i="45"/>
  <c r="I109" i="43"/>
  <c r="B7" i="44"/>
  <c r="L195" i="42"/>
  <c r="F79" i="45"/>
  <c r="E79" i="45" s="1"/>
  <c r="L203" i="42"/>
  <c r="L164" i="42"/>
  <c r="L93" i="42"/>
  <c r="L187" i="42"/>
  <c r="L230" i="42"/>
  <c r="M41" i="45"/>
  <c r="L158" i="42"/>
  <c r="I50" i="43"/>
  <c r="G78" i="45"/>
  <c r="L248" i="42"/>
  <c r="L44" i="42"/>
  <c r="L205" i="42"/>
  <c r="L105" i="42"/>
  <c r="I38" i="43"/>
  <c r="M68" i="45"/>
  <c r="B41" i="45"/>
  <c r="I132" i="43"/>
  <c r="I148" i="43"/>
  <c r="L130" i="42"/>
  <c r="L12" i="42"/>
  <c r="I105" i="43"/>
  <c r="B83" i="45"/>
  <c r="I69" i="45"/>
  <c r="F88" i="45"/>
  <c r="L264" i="42"/>
  <c r="L156" i="42"/>
  <c r="S20" i="45"/>
  <c r="J7" i="45"/>
  <c r="I46" i="43"/>
  <c r="L250" i="42"/>
  <c r="L26" i="42"/>
  <c r="G88" i="45"/>
  <c r="L152" i="42"/>
  <c r="L38" i="42"/>
  <c r="B20" i="45"/>
  <c r="G36" i="45"/>
  <c r="B84" i="45"/>
  <c r="I54" i="43"/>
  <c r="M42" i="45"/>
  <c r="I154" i="43"/>
  <c r="J15" i="45"/>
  <c r="L260" i="42"/>
  <c r="L107" i="42"/>
  <c r="I95" i="43"/>
  <c r="L289" i="42"/>
  <c r="L103" i="42"/>
  <c r="I87" i="43"/>
  <c r="G84" i="45"/>
  <c r="B6" i="44"/>
  <c r="L303" i="42"/>
  <c r="L297" i="42"/>
  <c r="L87" i="42"/>
  <c r="I26" i="43"/>
  <c r="I83" i="43"/>
  <c r="J69" i="45"/>
  <c r="I73" i="43"/>
  <c r="J19" i="45"/>
  <c r="L236" i="42"/>
  <c r="L315" i="42"/>
  <c r="L99" i="42"/>
  <c r="L185" i="42"/>
  <c r="G32" i="45"/>
  <c r="L40" i="42"/>
  <c r="L34" i="42"/>
  <c r="I136" i="43"/>
  <c r="J17" i="45"/>
  <c r="L217" i="42"/>
  <c r="L268" i="42"/>
  <c r="G81" i="45"/>
  <c r="H69" i="45"/>
  <c r="L173" i="42"/>
  <c r="G77" i="45"/>
  <c r="E91" i="45"/>
  <c r="G82" i="45"/>
  <c r="F9" i="44"/>
  <c r="I130" i="43"/>
  <c r="G57" i="45"/>
  <c r="L313" i="42"/>
  <c r="L85" i="42"/>
  <c r="L52" i="42"/>
  <c r="G27" i="45"/>
  <c r="AB20" i="45"/>
  <c r="B68" i="45"/>
  <c r="G85" i="45"/>
  <c r="I77" i="43"/>
  <c r="L291" i="42"/>
  <c r="L91" i="42"/>
  <c r="P20" i="45"/>
  <c r="I122" i="43"/>
  <c r="I140" i="43"/>
  <c r="D95" i="45"/>
  <c r="L285" i="42"/>
  <c r="L287" i="42"/>
  <c r="L270" i="42"/>
  <c r="L146" i="42"/>
  <c r="L258" i="42"/>
  <c r="L30" i="42"/>
  <c r="I69" i="43"/>
  <c r="I126" i="43"/>
  <c r="I128" i="43"/>
  <c r="F84" i="45"/>
  <c r="P41" i="45"/>
  <c r="G55" i="45"/>
  <c r="I91" i="43"/>
  <c r="I99" i="43"/>
  <c r="L213" i="42"/>
  <c r="L71" i="42"/>
  <c r="I68" i="45"/>
  <c r="F83" i="45"/>
  <c r="G64" i="45"/>
  <c r="F86" i="45"/>
  <c r="L272" i="42"/>
  <c r="L274" i="42"/>
  <c r="L36" i="42"/>
  <c r="I44" i="43"/>
  <c r="J41" i="45"/>
  <c r="Y20" i="45"/>
  <c r="E93" i="45"/>
  <c r="G54" i="45"/>
  <c r="L323" i="42"/>
  <c r="L20" i="42"/>
  <c r="G58" i="45"/>
  <c r="G66" i="45"/>
  <c r="C96" i="45"/>
  <c r="B76" i="45"/>
  <c r="J13" i="45"/>
  <c r="F82" i="45"/>
  <c r="G80" i="45"/>
  <c r="G75" i="45"/>
  <c r="L20" i="45"/>
  <c r="F87" i="45"/>
  <c r="J18" i="45"/>
  <c r="G29" i="45"/>
  <c r="H41" i="45"/>
  <c r="C95" i="45"/>
  <c r="P68" i="45"/>
  <c r="G49" i="45"/>
  <c r="K20" i="45"/>
  <c r="F75" i="45"/>
  <c r="J6" i="45"/>
  <c r="B75" i="45"/>
  <c r="H68" i="45"/>
  <c r="E89" i="45"/>
  <c r="I41" i="45"/>
  <c r="F94" i="45"/>
  <c r="E94" i="45" s="1"/>
  <c r="G67" i="45"/>
  <c r="H42" i="45"/>
  <c r="F85" i="45"/>
  <c r="G62" i="45"/>
  <c r="F78" i="45"/>
  <c r="J9" i="45"/>
  <c r="G56" i="45"/>
  <c r="J12" i="45"/>
  <c r="F81" i="45"/>
  <c r="F92" i="45"/>
  <c r="E92" i="45" s="1"/>
  <c r="G65" i="45"/>
  <c r="G50" i="45"/>
  <c r="G76" i="45"/>
  <c r="L21" i="45"/>
  <c r="K21" i="45"/>
  <c r="J11" i="45"/>
  <c r="B21" i="45"/>
  <c r="G53" i="45"/>
  <c r="G33" i="45"/>
  <c r="F77" i="45"/>
  <c r="F80" i="45"/>
  <c r="G28" i="45"/>
  <c r="I42" i="45"/>
  <c r="F76" i="45"/>
  <c r="B5" i="44"/>
  <c r="C9" i="44"/>
  <c r="L215" i="42"/>
  <c r="L209" i="42"/>
  <c r="L63" i="42"/>
  <c r="L181" i="42"/>
  <c r="L150" i="42"/>
  <c r="L148" i="42"/>
  <c r="L197" i="42"/>
  <c r="L254" i="42"/>
  <c r="L177" i="42"/>
  <c r="L67" i="42"/>
  <c r="L175" i="42"/>
  <c r="L283" i="42"/>
  <c r="L191" i="42"/>
  <c r="L256" i="42"/>
  <c r="L179" i="42"/>
  <c r="L211" i="42"/>
  <c r="L132" i="42"/>
  <c r="L46" i="42"/>
  <c r="L122" i="42"/>
  <c r="L189" i="42"/>
  <c r="B9" i="44" l="1"/>
  <c r="E84" i="45"/>
  <c r="E83" i="45"/>
  <c r="E88" i="45"/>
  <c r="E87" i="45"/>
  <c r="B96" i="45"/>
  <c r="G69" i="45"/>
  <c r="E77" i="45"/>
  <c r="E85" i="45"/>
  <c r="G96" i="45"/>
  <c r="E86" i="45"/>
  <c r="G95" i="45"/>
  <c r="G42" i="45"/>
  <c r="G41" i="45"/>
  <c r="E80" i="45"/>
  <c r="E81" i="45"/>
  <c r="G68" i="45"/>
  <c r="E78" i="45"/>
  <c r="J21" i="45"/>
  <c r="B95" i="45"/>
  <c r="E82" i="45"/>
  <c r="F95" i="45"/>
  <c r="E75" i="45"/>
  <c r="J20" i="45"/>
  <c r="F96" i="45"/>
  <c r="E76" i="45"/>
  <c r="E96" i="45" l="1"/>
  <c r="E95" i="45"/>
  <c r="O57" i="5"/>
  <c r="O56" i="5"/>
  <c r="O55" i="5"/>
  <c r="O50" i="5"/>
  <c r="O49" i="5"/>
  <c r="O47" i="5"/>
  <c r="O46" i="5"/>
  <c r="O44" i="5"/>
  <c r="O43" i="5"/>
  <c r="Q21" i="3"/>
  <c r="Q18" i="3"/>
  <c r="K18" i="3"/>
  <c r="G18" i="3"/>
  <c r="E18" i="3"/>
  <c r="Q16" i="3"/>
  <c r="Q15" i="3"/>
  <c r="K16" i="3"/>
  <c r="K15" i="3"/>
  <c r="G16" i="3"/>
  <c r="G15" i="3"/>
  <c r="E16" i="3"/>
  <c r="E15" i="3"/>
  <c r="S14" i="3"/>
  <c r="O11" i="3"/>
  <c r="O10" i="3"/>
  <c r="O34" i="4"/>
  <c r="N34" i="4"/>
  <c r="C35" i="4"/>
  <c r="O28" i="4"/>
  <c r="N28" i="4"/>
  <c r="O22" i="4"/>
  <c r="O16" i="4"/>
  <c r="O10" i="4"/>
  <c r="N10" i="4"/>
  <c r="H13" i="4"/>
  <c r="H11" i="4"/>
  <c r="G13" i="4"/>
  <c r="G11" i="4"/>
  <c r="L14" i="4"/>
  <c r="F13" i="4"/>
  <c r="F11" i="4"/>
  <c r="M41" i="4"/>
  <c r="M27" i="4"/>
  <c r="M26" i="4"/>
  <c r="M21" i="4"/>
  <c r="M15" i="4"/>
  <c r="G68" i="8" l="1"/>
  <c r="G11" i="5" l="1"/>
  <c r="M35" i="4" l="1"/>
  <c r="M34" i="4"/>
  <c r="L13" i="4"/>
  <c r="L11" i="4"/>
  <c r="M9" i="4"/>
  <c r="L7" i="4"/>
  <c r="L8" i="4"/>
  <c r="S13" i="3" l="1"/>
  <c r="L29" i="4" l="1"/>
  <c r="L30" i="4"/>
  <c r="L31" i="4"/>
  <c r="S59" i="5" l="1"/>
  <c r="S60" i="5"/>
  <c r="R12" i="3" l="1"/>
  <c r="R7" i="3"/>
  <c r="L5" i="4" l="1"/>
  <c r="L9" i="4" s="1"/>
  <c r="O4" i="4" l="1"/>
  <c r="N4" i="4"/>
  <c r="R8" i="5"/>
  <c r="H41" i="4" l="1"/>
  <c r="G41" i="4"/>
  <c r="F41" i="4"/>
  <c r="L39" i="4"/>
  <c r="L37" i="4"/>
  <c r="H33" i="4"/>
  <c r="G33" i="4"/>
  <c r="F33" i="4"/>
  <c r="H32" i="4"/>
  <c r="G32" i="4"/>
  <c r="F32" i="4"/>
  <c r="L28" i="4"/>
  <c r="H27" i="4"/>
  <c r="G27" i="4"/>
  <c r="F27" i="4"/>
  <c r="H26" i="4"/>
  <c r="G26" i="4"/>
  <c r="F26" i="4"/>
  <c r="L25" i="4"/>
  <c r="L24" i="4"/>
  <c r="L23" i="4"/>
  <c r="L22" i="4"/>
  <c r="K21" i="4"/>
  <c r="J21" i="4"/>
  <c r="I21" i="4"/>
  <c r="H21" i="4"/>
  <c r="G21" i="4"/>
  <c r="F21" i="4"/>
  <c r="K20" i="4"/>
  <c r="J20" i="4"/>
  <c r="I20" i="4"/>
  <c r="G20" i="4"/>
  <c r="F20" i="4"/>
  <c r="L19" i="4"/>
  <c r="L18" i="4"/>
  <c r="L17" i="4"/>
  <c r="L16" i="4"/>
  <c r="H15" i="4"/>
  <c r="G15" i="4"/>
  <c r="F15" i="4"/>
  <c r="K9" i="4"/>
  <c r="J9" i="4"/>
  <c r="I9" i="4"/>
  <c r="H9" i="4"/>
  <c r="G9" i="4"/>
  <c r="F9" i="4"/>
  <c r="L21" i="4" l="1"/>
  <c r="L15" i="4"/>
  <c r="L32" i="4"/>
  <c r="L33" i="4"/>
  <c r="L41" i="4"/>
  <c r="N36" i="4" s="1"/>
  <c r="L26" i="4"/>
  <c r="L27" i="4"/>
  <c r="L20" i="4"/>
  <c r="L34" i="4" l="1"/>
  <c r="L35" i="4"/>
  <c r="O36" i="4"/>
  <c r="N22" i="4"/>
  <c r="N16" i="4"/>
  <c r="S56" i="5" l="1"/>
  <c r="S27" i="5" l="1"/>
  <c r="K17" i="3"/>
  <c r="D26" i="5" l="1"/>
  <c r="R45" i="5" l="1"/>
  <c r="R48" i="5"/>
  <c r="R51" i="5"/>
  <c r="E33" i="5"/>
  <c r="G45" i="5" l="1"/>
  <c r="K33" i="5"/>
  <c r="O17" i="5"/>
  <c r="O14" i="5"/>
  <c r="M11" i="5"/>
  <c r="R17" i="3"/>
  <c r="R54" i="5" l="1"/>
  <c r="G7" i="3"/>
  <c r="R8" i="3" l="1"/>
  <c r="S18" i="3" l="1"/>
  <c r="R23" i="5" l="1"/>
  <c r="R20" i="5"/>
  <c r="R17" i="5"/>
  <c r="R14" i="5"/>
  <c r="R11" i="5"/>
  <c r="S9" i="3" l="1"/>
  <c r="E17" i="3" l="1"/>
  <c r="S43" i="5" l="1"/>
  <c r="Q24" i="5" l="1"/>
  <c r="O24" i="5"/>
  <c r="R18" i="3" l="1"/>
  <c r="P54" i="5" l="1"/>
  <c r="N54" i="5"/>
  <c r="L54" i="5"/>
  <c r="J54" i="5"/>
  <c r="H54" i="5"/>
  <c r="F54" i="5"/>
  <c r="D54" i="5"/>
  <c r="R26" i="5"/>
  <c r="P26" i="5"/>
  <c r="N26" i="5"/>
  <c r="L26" i="5"/>
  <c r="J26" i="5"/>
  <c r="H26" i="5"/>
  <c r="F26" i="5"/>
  <c r="O45" i="5" l="1"/>
  <c r="Q58" i="5"/>
  <c r="Q61" i="5" s="1"/>
  <c r="G52" i="5"/>
  <c r="I52" i="5"/>
  <c r="K52" i="5"/>
  <c r="M52" i="5"/>
  <c r="O52" i="5"/>
  <c r="Q52" i="5"/>
  <c r="G53" i="5"/>
  <c r="I53" i="5"/>
  <c r="K53" i="5"/>
  <c r="M53" i="5"/>
  <c r="O53" i="5"/>
  <c r="Q53" i="5"/>
  <c r="E53" i="5"/>
  <c r="E52" i="5"/>
  <c r="G58" i="5"/>
  <c r="G61" i="5" s="1"/>
  <c r="I58" i="5"/>
  <c r="I61" i="5" s="1"/>
  <c r="K58" i="5"/>
  <c r="K61" i="5" s="1"/>
  <c r="M58" i="5"/>
  <c r="M61" i="5" s="1"/>
  <c r="O58" i="5"/>
  <c r="E58" i="5"/>
  <c r="E61" i="5" s="1"/>
  <c r="G51" i="5"/>
  <c r="I51" i="5"/>
  <c r="K51" i="5"/>
  <c r="M51" i="5"/>
  <c r="O51" i="5"/>
  <c r="Q51" i="5"/>
  <c r="G48" i="5"/>
  <c r="I48" i="5"/>
  <c r="K48" i="5"/>
  <c r="M48" i="5"/>
  <c r="O48" i="5"/>
  <c r="Q48" i="5"/>
  <c r="E48" i="5"/>
  <c r="E51" i="5"/>
  <c r="I45" i="5"/>
  <c r="K45" i="5"/>
  <c r="M45" i="5"/>
  <c r="Q45" i="5"/>
  <c r="E45" i="5"/>
  <c r="S44" i="5"/>
  <c r="S46" i="5"/>
  <c r="S47" i="5"/>
  <c r="S49" i="5"/>
  <c r="S50" i="5"/>
  <c r="S55" i="5"/>
  <c r="S57" i="5"/>
  <c r="S42" i="5"/>
  <c r="G33" i="5"/>
  <c r="G36" i="5" s="1"/>
  <c r="I33" i="5"/>
  <c r="I36" i="5" s="1"/>
  <c r="K36" i="5"/>
  <c r="M33" i="5"/>
  <c r="M36" i="5" s="1"/>
  <c r="O33" i="5"/>
  <c r="O36" i="5" s="1"/>
  <c r="Q33" i="5"/>
  <c r="Q36" i="5" s="1"/>
  <c r="E36" i="5"/>
  <c r="O8" i="5"/>
  <c r="G24" i="5"/>
  <c r="I24" i="5"/>
  <c r="K24" i="5"/>
  <c r="M24" i="5"/>
  <c r="G25" i="5"/>
  <c r="I25" i="5"/>
  <c r="K25" i="5"/>
  <c r="M25" i="5"/>
  <c r="O25" i="5"/>
  <c r="Q25" i="5"/>
  <c r="E25" i="5"/>
  <c r="E24" i="5"/>
  <c r="E14" i="5"/>
  <c r="G14" i="5"/>
  <c r="I14" i="5"/>
  <c r="K14" i="5"/>
  <c r="M14" i="5"/>
  <c r="Q14" i="5"/>
  <c r="E17" i="5"/>
  <c r="G17" i="5"/>
  <c r="I17" i="5"/>
  <c r="K17" i="5"/>
  <c r="M17" i="5"/>
  <c r="Q17" i="5"/>
  <c r="E20" i="5"/>
  <c r="G20" i="5"/>
  <c r="I20" i="5"/>
  <c r="K20" i="5"/>
  <c r="M20" i="5"/>
  <c r="O20" i="5"/>
  <c r="Q20" i="5"/>
  <c r="E23" i="5"/>
  <c r="G23" i="5"/>
  <c r="I23" i="5"/>
  <c r="K23" i="5"/>
  <c r="M23" i="5"/>
  <c r="O23" i="5"/>
  <c r="Q23" i="5"/>
  <c r="I11" i="5"/>
  <c r="K11" i="5"/>
  <c r="O11" i="5"/>
  <c r="Q11" i="5"/>
  <c r="E11" i="5"/>
  <c r="G8" i="5"/>
  <c r="I8" i="5"/>
  <c r="K8" i="5"/>
  <c r="M8" i="5"/>
  <c r="Q8" i="5"/>
  <c r="E8" i="5"/>
  <c r="S6" i="5"/>
  <c r="S7" i="5"/>
  <c r="S9" i="5"/>
  <c r="S10" i="5"/>
  <c r="S12" i="5"/>
  <c r="S13" i="5"/>
  <c r="S15" i="5"/>
  <c r="S16" i="5"/>
  <c r="S18" i="5"/>
  <c r="S19" i="5"/>
  <c r="S21" i="5"/>
  <c r="S22" i="5"/>
  <c r="S28" i="5"/>
  <c r="S29" i="5"/>
  <c r="S30" i="5"/>
  <c r="S31" i="5"/>
  <c r="S32" i="5"/>
  <c r="S34" i="5"/>
  <c r="S35" i="5"/>
  <c r="S5" i="5"/>
  <c r="S23" i="3"/>
  <c r="Q22" i="3"/>
  <c r="S21" i="3"/>
  <c r="S20" i="3"/>
  <c r="M22" i="3"/>
  <c r="K22" i="3"/>
  <c r="Q17" i="3"/>
  <c r="G17" i="3"/>
  <c r="S16" i="3"/>
  <c r="S15" i="3"/>
  <c r="I17" i="3"/>
  <c r="S4" i="3"/>
  <c r="R13" i="3"/>
  <c r="S11" i="3"/>
  <c r="S10" i="3"/>
  <c r="G12" i="3"/>
  <c r="I12" i="3"/>
  <c r="K12" i="3"/>
  <c r="M12" i="3"/>
  <c r="O12" i="3"/>
  <c r="Q12" i="3"/>
  <c r="E12" i="3"/>
  <c r="S8" i="3"/>
  <c r="S6" i="3"/>
  <c r="S5" i="3"/>
  <c r="I7" i="3"/>
  <c r="K7" i="3"/>
  <c r="M7" i="3"/>
  <c r="O7" i="3"/>
  <c r="Q7" i="3"/>
  <c r="E7" i="3"/>
  <c r="O61" i="5" l="1"/>
  <c r="S61" i="5" s="1"/>
  <c r="S58" i="5"/>
  <c r="Q54" i="5"/>
  <c r="E54" i="5"/>
  <c r="G54" i="5"/>
  <c r="S7" i="3"/>
  <c r="S12" i="3"/>
  <c r="S36" i="5"/>
  <c r="G26" i="5"/>
  <c r="E26" i="5"/>
  <c r="S17" i="3"/>
  <c r="S45" i="5"/>
  <c r="O54" i="5"/>
  <c r="M54" i="5"/>
  <c r="S53" i="5"/>
  <c r="K54" i="5"/>
  <c r="I54" i="5"/>
  <c r="S52" i="5"/>
  <c r="S48" i="5"/>
  <c r="S51" i="5"/>
  <c r="S33" i="5"/>
  <c r="Q26" i="5"/>
  <c r="S20" i="5"/>
  <c r="O26" i="5"/>
  <c r="M26" i="5"/>
  <c r="K26" i="5"/>
  <c r="S23" i="5"/>
  <c r="S17" i="5"/>
  <c r="S25" i="5"/>
  <c r="I26" i="5"/>
  <c r="S14" i="5"/>
  <c r="S24" i="5"/>
  <c r="S11" i="5"/>
  <c r="S8" i="5"/>
  <c r="S22" i="3"/>
  <c r="S54" i="5" l="1"/>
  <c r="S26" i="5"/>
</calcChain>
</file>

<file path=xl/sharedStrings.xml><?xml version="1.0" encoding="utf-8"?>
<sst xmlns="http://schemas.openxmlformats.org/spreadsheetml/2006/main" count="2428" uniqueCount="631">
  <si>
    <t>市立学校　児童生徒数及び学級数総括表</t>
    <rPh sb="0" eb="2">
      <t>イチリツ</t>
    </rPh>
    <rPh sb="2" eb="4">
      <t>ガッコウ</t>
    </rPh>
    <rPh sb="5" eb="7">
      <t>ジドウ</t>
    </rPh>
    <rPh sb="7" eb="9">
      <t>セイト</t>
    </rPh>
    <rPh sb="9" eb="10">
      <t>スウ</t>
    </rPh>
    <rPh sb="10" eb="11">
      <t>オヨ</t>
    </rPh>
    <rPh sb="12" eb="14">
      <t>ガッキュウ</t>
    </rPh>
    <rPh sb="14" eb="15">
      <t>スウ</t>
    </rPh>
    <rPh sb="15" eb="18">
      <t>ソウカツヒョウ</t>
    </rPh>
    <phoneticPr fontId="2"/>
  </si>
  <si>
    <t>市立学校　行政区別の概況</t>
    <rPh sb="0" eb="2">
      <t>イチリツ</t>
    </rPh>
    <rPh sb="2" eb="4">
      <t>ガッコウ</t>
    </rPh>
    <rPh sb="5" eb="7">
      <t>ギョウセイ</t>
    </rPh>
    <rPh sb="7" eb="9">
      <t>クベツ</t>
    </rPh>
    <rPh sb="10" eb="12">
      <t>ガイキョウ</t>
    </rPh>
    <phoneticPr fontId="2"/>
  </si>
  <si>
    <t>行政区別児童生徒数及び学級数一覧＜小・中学校＞</t>
    <rPh sb="0" eb="2">
      <t>ギョウセイ</t>
    </rPh>
    <rPh sb="2" eb="4">
      <t>クベツ</t>
    </rPh>
    <rPh sb="4" eb="6">
      <t>ジドウ</t>
    </rPh>
    <rPh sb="6" eb="8">
      <t>セイト</t>
    </rPh>
    <rPh sb="8" eb="9">
      <t>スウ</t>
    </rPh>
    <rPh sb="9" eb="10">
      <t>オヨ</t>
    </rPh>
    <rPh sb="11" eb="13">
      <t>ガッキュウ</t>
    </rPh>
    <rPh sb="13" eb="14">
      <t>スウ</t>
    </rPh>
    <rPh sb="14" eb="16">
      <t>イチラン</t>
    </rPh>
    <rPh sb="17" eb="18">
      <t>ショウ</t>
    </rPh>
    <rPh sb="19" eb="22">
      <t>チュウガッコウ</t>
    </rPh>
    <phoneticPr fontId="2"/>
  </si>
  <si>
    <t>戦後の福岡市立小・中学校の推移</t>
    <rPh sb="0" eb="2">
      <t>センゴ</t>
    </rPh>
    <rPh sb="3" eb="5">
      <t>フクオカ</t>
    </rPh>
    <rPh sb="5" eb="7">
      <t>イチリツ</t>
    </rPh>
    <rPh sb="7" eb="8">
      <t>ショウ</t>
    </rPh>
    <rPh sb="9" eb="12">
      <t>チュウガッコウ</t>
    </rPh>
    <rPh sb="13" eb="15">
      <t>スイイ</t>
    </rPh>
    <phoneticPr fontId="2"/>
  </si>
  <si>
    <t>市立学校の概況</t>
    <rPh sb="0" eb="2">
      <t>イチリツ</t>
    </rPh>
    <rPh sb="2" eb="4">
      <t>ガッコウ</t>
    </rPh>
    <rPh sb="5" eb="7">
      <t>ガイキョウ</t>
    </rPh>
    <phoneticPr fontId="2"/>
  </si>
  <si>
    <t>小・中学校の規模別一覧</t>
    <rPh sb="0" eb="1">
      <t>ショウ</t>
    </rPh>
    <rPh sb="2" eb="5">
      <t>チュウガッコウ</t>
    </rPh>
    <rPh sb="6" eb="9">
      <t>キボベツ</t>
    </rPh>
    <rPh sb="9" eb="11">
      <t>イチラン</t>
    </rPh>
    <phoneticPr fontId="2"/>
  </si>
  <si>
    <t>学校別・学年別児童数＜小学校＞</t>
    <rPh sb="0" eb="2">
      <t>ガッコウ</t>
    </rPh>
    <rPh sb="2" eb="3">
      <t>ベツ</t>
    </rPh>
    <rPh sb="4" eb="7">
      <t>ガクネンベツ</t>
    </rPh>
    <rPh sb="7" eb="9">
      <t>ジドウ</t>
    </rPh>
    <rPh sb="9" eb="10">
      <t>スウ</t>
    </rPh>
    <rPh sb="11" eb="14">
      <t>ショウガッコウ</t>
    </rPh>
    <phoneticPr fontId="2"/>
  </si>
  <si>
    <t>学校別・学年別生徒数＜中学校＞</t>
    <rPh sb="0" eb="2">
      <t>ガッコウ</t>
    </rPh>
    <rPh sb="2" eb="3">
      <t>ベツ</t>
    </rPh>
    <rPh sb="4" eb="7">
      <t>ガクネンベツ</t>
    </rPh>
    <rPh sb="7" eb="10">
      <t>セイトスウ</t>
    </rPh>
    <rPh sb="11" eb="14">
      <t>チュウガッコウ</t>
    </rPh>
    <phoneticPr fontId="2"/>
  </si>
  <si>
    <t>学校別・学年別生徒数＜高等学校＞</t>
    <rPh sb="0" eb="2">
      <t>ガッコウ</t>
    </rPh>
    <rPh sb="2" eb="3">
      <t>ベツ</t>
    </rPh>
    <rPh sb="4" eb="7">
      <t>ガクネンベツ</t>
    </rPh>
    <rPh sb="7" eb="10">
      <t>セイトスウ</t>
    </rPh>
    <rPh sb="11" eb="13">
      <t>コウトウ</t>
    </rPh>
    <rPh sb="13" eb="15">
      <t>ガッコウ</t>
    </rPh>
    <phoneticPr fontId="2"/>
  </si>
  <si>
    <t>学校別・学年別児童生徒数＜特別支援学校＞</t>
    <rPh sb="0" eb="2">
      <t>ガッコウ</t>
    </rPh>
    <rPh sb="2" eb="3">
      <t>ベツ</t>
    </rPh>
    <rPh sb="4" eb="7">
      <t>ガクネンベツ</t>
    </rPh>
    <rPh sb="7" eb="9">
      <t>ジドウ</t>
    </rPh>
    <rPh sb="9" eb="11">
      <t>セイト</t>
    </rPh>
    <rPh sb="11" eb="12">
      <t>スウ</t>
    </rPh>
    <rPh sb="13" eb="15">
      <t>トクベツ</t>
    </rPh>
    <rPh sb="15" eb="17">
      <t>シエン</t>
    </rPh>
    <rPh sb="17" eb="19">
      <t>ガッコウ</t>
    </rPh>
    <phoneticPr fontId="2"/>
  </si>
  <si>
    <t>・・・・・・・・</t>
    <phoneticPr fontId="2"/>
  </si>
  <si>
    <t>７～12</t>
    <phoneticPr fontId="2"/>
  </si>
  <si>
    <t>13～15</t>
    <phoneticPr fontId="2"/>
  </si>
  <si>
    <t>区分</t>
    <rPh sb="0" eb="2">
      <t>クブン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</si>
  <si>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</si>
  <si>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</si>
  <si>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</si>
  <si>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学級数</t>
  </si>
  <si>
    <t>学級数</t>
    <rPh sb="0" eb="2">
      <t>ガッキュウ</t>
    </rPh>
    <rPh sb="2" eb="3">
      <t>スウ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</si>
  <si>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</si>
  <si>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</si>
  <si>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</si>
  <si>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高等学校</t>
    <rPh sb="0" eb="2">
      <t>コウトウ</t>
    </rPh>
    <rPh sb="2" eb="4">
      <t>ガッコウ</t>
    </rPh>
    <phoneticPr fontId="2"/>
  </si>
  <si>
    <t>学校数</t>
  </si>
  <si>
    <t>学校数</t>
    <rPh sb="0" eb="2">
      <t>ガッコウ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</si>
  <si>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</si>
  <si>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生徒数</t>
    <rPh sb="0" eb="3">
      <t>セイトスウ</t>
    </rPh>
    <phoneticPr fontId="2"/>
  </si>
  <si>
    <t>児童生徒数</t>
    <rPh sb="0" eb="2">
      <t>ジドウ</t>
    </rPh>
    <rPh sb="2" eb="4">
      <t>セイト</t>
    </rPh>
    <rPh sb="4" eb="5">
      <t>スウ</t>
    </rPh>
    <phoneticPr fontId="2"/>
  </si>
  <si>
    <t>東区</t>
    <rPh sb="0" eb="2">
      <t>ヒガシク</t>
    </rPh>
    <phoneticPr fontId="2"/>
  </si>
  <si>
    <t>博多区</t>
    <rPh sb="0" eb="3">
      <t>ハカタク</t>
    </rPh>
    <phoneticPr fontId="2"/>
  </si>
  <si>
    <t>中央区</t>
    <rPh sb="0" eb="3">
      <t>チュウオウク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</si>
  <si>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</si>
  <si>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</si>
  <si>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</si>
  <si>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</si>
  <si>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合計</t>
    <rPh sb="0" eb="2">
      <t>ゴウケイ</t>
    </rPh>
    <phoneticPr fontId="2"/>
  </si>
  <si>
    <t>-</t>
  </si>
  <si>
    <t>-</t>
    <phoneticPr fontId="2"/>
  </si>
  <si>
    <t>-</t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</si>
  <si>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</si>
  <si>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</si>
  <si>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</si>
  <si>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４学年</t>
    <rPh sb="1" eb="3">
      <t>ガクネン</t>
    </rPh>
    <phoneticPr fontId="2"/>
  </si>
  <si>
    <t>５学年</t>
    <rPh sb="1" eb="3">
      <t>ガクネン</t>
    </rPh>
    <phoneticPr fontId="2"/>
  </si>
  <si>
    <t>６学年</t>
    <rPh sb="1" eb="3">
      <t>ガクネン</t>
    </rPh>
    <phoneticPr fontId="2"/>
  </si>
  <si>
    <t>１校平均</t>
    <rPh sb="1" eb="2">
      <t>コウ</t>
    </rPh>
    <rPh sb="2" eb="4">
      <t>ヘイキン</t>
    </rPh>
    <phoneticPr fontId="2"/>
  </si>
  <si>
    <t>１学級平均</t>
    <rPh sb="1" eb="3">
      <t>ガッキュウ</t>
    </rPh>
    <rPh sb="3" eb="5">
      <t>ヘイキン</t>
    </rPh>
    <phoneticPr fontId="2"/>
  </si>
  <si>
    <t>全学部
合計</t>
    <rPh sb="0" eb="3">
      <t>ゼンガクブ</t>
    </rPh>
    <rPh sb="4" eb="6">
      <t>ゴウケイ</t>
    </rPh>
    <phoneticPr fontId="2"/>
  </si>
  <si>
    <t>本校4</t>
    <rPh sb="0" eb="2">
      <t>ホンコウ</t>
    </rPh>
    <phoneticPr fontId="2"/>
  </si>
  <si>
    <t>学級数
93</t>
    <rPh sb="0" eb="2">
      <t>ガッキュウ</t>
    </rPh>
    <rPh sb="2" eb="3">
      <t>スウ</t>
    </rPh>
    <phoneticPr fontId="2"/>
  </si>
  <si>
    <t>特別支援学校　児童・生徒数合計</t>
    <rPh sb="0" eb="2">
      <t>トクベツ</t>
    </rPh>
    <rPh sb="2" eb="4">
      <t>シエン</t>
    </rPh>
    <rPh sb="4" eb="6">
      <t>ガッコウ</t>
    </rPh>
    <rPh sb="7" eb="9">
      <t>ジドウ</t>
    </rPh>
    <rPh sb="10" eb="13">
      <t>セイトスウ</t>
    </rPh>
    <rPh sb="13" eb="15">
      <t>ゴウケイ</t>
    </rPh>
    <phoneticPr fontId="2"/>
  </si>
  <si>
    <t>昨年度
合計</t>
    <rPh sb="0" eb="3">
      <t>サクネンド</t>
    </rPh>
    <rPh sb="4" eb="6">
      <t>ゴウケイ</t>
    </rPh>
    <phoneticPr fontId="2"/>
  </si>
  <si>
    <t>（本校７校に設置）
小 学 部</t>
    <rPh sb="10" eb="11">
      <t>ショウ</t>
    </rPh>
    <rPh sb="12" eb="13">
      <t>ガク</t>
    </rPh>
    <rPh sb="14" eb="15">
      <t>ブ</t>
    </rPh>
    <phoneticPr fontId="2"/>
  </si>
  <si>
    <t>（本校７校に設置）
中 学 部</t>
    <rPh sb="10" eb="11">
      <t>ナカ</t>
    </rPh>
    <rPh sb="12" eb="13">
      <t>ガク</t>
    </rPh>
    <rPh sb="14" eb="15">
      <t>ブ</t>
    </rPh>
    <phoneticPr fontId="2"/>
  </si>
  <si>
    <t>□市立学校　行政区別の概況</t>
    <rPh sb="1" eb="3">
      <t>イチリツ</t>
    </rPh>
    <rPh sb="3" eb="5">
      <t>ガッコウ</t>
    </rPh>
    <rPh sb="6" eb="8">
      <t>ギョウセイ</t>
    </rPh>
    <rPh sb="8" eb="10">
      <t>クベツ</t>
    </rPh>
    <rPh sb="11" eb="13">
      <t>ガイキョウ</t>
    </rPh>
    <phoneticPr fontId="2"/>
  </si>
  <si>
    <t>□市立学校　児童生徒数及び学級数総括表</t>
    <phoneticPr fontId="2"/>
  </si>
  <si>
    <t>□行政区別児童生徒数及び学級数一覧</t>
    <rPh sb="1" eb="3">
      <t>ギョウセイ</t>
    </rPh>
    <rPh sb="3" eb="5">
      <t>クベツ</t>
    </rPh>
    <rPh sb="5" eb="7">
      <t>ジドウ</t>
    </rPh>
    <rPh sb="7" eb="9">
      <t>セイト</t>
    </rPh>
    <rPh sb="9" eb="10">
      <t>スウ</t>
    </rPh>
    <rPh sb="10" eb="11">
      <t>オヨ</t>
    </rPh>
    <rPh sb="12" eb="14">
      <t>ガッキュウ</t>
    </rPh>
    <rPh sb="14" eb="15">
      <t>スウ</t>
    </rPh>
    <rPh sb="15" eb="17">
      <t>イチラン</t>
    </rPh>
    <phoneticPr fontId="2"/>
  </si>
  <si>
    <t>＜小学校＞</t>
    <rPh sb="1" eb="4">
      <t>ショウガッコウ</t>
    </rPh>
    <phoneticPr fontId="2"/>
  </si>
  <si>
    <t>1学年</t>
    <rPh sb="1" eb="3">
      <t>ガクネン</t>
    </rPh>
    <phoneticPr fontId="2"/>
  </si>
  <si>
    <t>2学年</t>
    <rPh sb="1" eb="3">
      <t>ガクネン</t>
    </rPh>
    <phoneticPr fontId="2"/>
  </si>
  <si>
    <t>3学年</t>
    <rPh sb="1" eb="3">
      <t>ガクネン</t>
    </rPh>
    <phoneticPr fontId="2"/>
  </si>
  <si>
    <t>4学年</t>
    <rPh sb="1" eb="3">
      <t>ガクネン</t>
    </rPh>
    <phoneticPr fontId="2"/>
  </si>
  <si>
    <t>5学年</t>
    <rPh sb="1" eb="3">
      <t>ガクネン</t>
    </rPh>
    <phoneticPr fontId="2"/>
  </si>
  <si>
    <t>6学年</t>
    <rPh sb="1" eb="3">
      <t>ガクネン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</si>
  <si>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</si>
  <si>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</si>
  <si>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</si>
  <si>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（注）　児童数の（　）は特別支援学級の児童数で内数</t>
    <rPh sb="1" eb="2">
      <t>チュウ</t>
    </rPh>
    <rPh sb="4" eb="6">
      <t>ジドウ</t>
    </rPh>
    <rPh sb="6" eb="7">
      <t>スウ</t>
    </rPh>
    <rPh sb="12" eb="14">
      <t>トクベツ</t>
    </rPh>
    <rPh sb="14" eb="16">
      <t>シエン</t>
    </rPh>
    <rPh sb="16" eb="18">
      <t>ガッキュウ</t>
    </rPh>
    <rPh sb="19" eb="21">
      <t>ジドウ</t>
    </rPh>
    <rPh sb="21" eb="22">
      <t>スウ</t>
    </rPh>
    <rPh sb="23" eb="24">
      <t>ナイ</t>
    </rPh>
    <rPh sb="24" eb="25">
      <t>スウ</t>
    </rPh>
    <phoneticPr fontId="2"/>
  </si>
  <si>
    <t>＜中学校＞</t>
    <rPh sb="1" eb="4">
      <t>チュウガッコウ</t>
    </rPh>
    <phoneticPr fontId="2"/>
  </si>
  <si>
    <t>（注）　生徒数の（　）は特別支援学級の生徒数で内数</t>
    <rPh sb="1" eb="2">
      <t>チュウ</t>
    </rPh>
    <rPh sb="4" eb="7">
      <t>セイトスウ</t>
    </rPh>
    <rPh sb="12" eb="14">
      <t>トクベツ</t>
    </rPh>
    <rPh sb="14" eb="16">
      <t>シエン</t>
    </rPh>
    <rPh sb="16" eb="18">
      <t>ガッキュウ</t>
    </rPh>
    <rPh sb="19" eb="22">
      <t>セイトスウ</t>
    </rPh>
    <rPh sb="23" eb="24">
      <t>ナイ</t>
    </rPh>
    <rPh sb="24" eb="25">
      <t>スウ</t>
    </rPh>
    <phoneticPr fontId="2"/>
  </si>
  <si>
    <t>児      童      数</t>
    <rPh sb="0" eb="1">
      <t>コ</t>
    </rPh>
    <rPh sb="7" eb="8">
      <t>ワラベ</t>
    </rPh>
    <rPh sb="14" eb="15">
      <t>スウ</t>
    </rPh>
    <phoneticPr fontId="2"/>
  </si>
  <si>
    <t>□市立学校の概況</t>
    <rPh sb="1" eb="3">
      <t>イチリツ</t>
    </rPh>
    <rPh sb="3" eb="5">
      <t>ガッコウ</t>
    </rPh>
    <rPh sb="6" eb="8">
      <t>ガイキョウ</t>
    </rPh>
    <phoneticPr fontId="6"/>
  </si>
  <si>
    <t>年度</t>
    <rPh sb="0" eb="2">
      <t>ネンド</t>
    </rPh>
    <phoneticPr fontId="6"/>
  </si>
  <si>
    <t>区　　分</t>
    <rPh sb="0" eb="4">
      <t>クブン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</si>
  <si>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</si>
  <si>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</si>
  <si>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</si>
  <si>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特別支援
学校</t>
    <rPh sb="0" eb="2">
      <t>トクベツ</t>
    </rPh>
    <rPh sb="2" eb="4">
      <t>シエン</t>
    </rPh>
    <rPh sb="5" eb="7">
      <t>ガッコウ</t>
    </rPh>
    <phoneticPr fontId="6"/>
  </si>
  <si>
    <t>高等学校</t>
    <rPh sb="0" eb="2">
      <t>コウトウ</t>
    </rPh>
    <rPh sb="2" eb="4">
      <t>ガッコウ</t>
    </rPh>
    <phoneticPr fontId="6"/>
  </si>
  <si>
    <t>備　　　　　　考</t>
    <rPh sb="0" eb="8">
      <t>ビコウ</t>
    </rPh>
    <phoneticPr fontId="6"/>
  </si>
  <si>
    <t>全日制</t>
    <rPh sb="0" eb="3">
      <t>ゼンニチセイ</t>
    </rPh>
    <phoneticPr fontId="6"/>
  </si>
  <si>
    <t>定時制</t>
    <rPh sb="0" eb="3">
      <t>テイジセイ</t>
    </rPh>
    <phoneticPr fontId="6"/>
  </si>
  <si>
    <t>（併置）</t>
    <rPh sb="1" eb="3">
      <t>ヘイチ</t>
    </rPh>
    <phoneticPr fontId="6"/>
  </si>
  <si>
    <t>&lt;1&gt;</t>
  </si>
  <si>
    <t>在学者数</t>
  </si>
  <si>
    <t>&lt;2&gt;</t>
  </si>
  <si>
    <t>学校数</t>
    <rPh sb="0" eb="3">
      <t>ガッコウスウ</t>
    </rPh>
    <phoneticPr fontId="6"/>
  </si>
  <si>
    <t>学級数</t>
    <rPh sb="0" eb="3">
      <t>ガッキュウスウ</t>
    </rPh>
    <phoneticPr fontId="6"/>
  </si>
  <si>
    <t>在学者数</t>
    <rPh sb="0" eb="3">
      <t>ザイガクシャ</t>
    </rPh>
    <rPh sb="3" eb="4">
      <t>スウ</t>
    </rPh>
    <phoneticPr fontId="6"/>
  </si>
  <si>
    <t>&lt;1&gt;</t>
    <phoneticPr fontId="6"/>
  </si>
  <si>
    <t>-</t>
    <phoneticPr fontId="6"/>
  </si>
  <si>
    <t>（注）１　学校数欄の（　）は分校（園）で外数</t>
    <rPh sb="1" eb="2">
      <t>チュウ</t>
    </rPh>
    <rPh sb="5" eb="8">
      <t>ガッコウスウ</t>
    </rPh>
    <rPh sb="8" eb="9">
      <t>ラン</t>
    </rPh>
    <rPh sb="14" eb="16">
      <t>ブンコウ</t>
    </rPh>
    <rPh sb="17" eb="18">
      <t>エン</t>
    </rPh>
    <rPh sb="20" eb="21">
      <t>ソト</t>
    </rPh>
    <rPh sb="21" eb="22">
      <t>スウ</t>
    </rPh>
    <phoneticPr fontId="6"/>
  </si>
  <si>
    <t>　　　２　学校数欄の〈　〉は休校（園）で内数</t>
    <rPh sb="5" eb="8">
      <t>ガッコウスウ</t>
    </rPh>
    <rPh sb="8" eb="9">
      <t>ラン</t>
    </rPh>
    <rPh sb="14" eb="16">
      <t>キュウコウ</t>
    </rPh>
    <rPh sb="17" eb="18">
      <t>エン</t>
    </rPh>
    <rPh sb="20" eb="21">
      <t>ウチ</t>
    </rPh>
    <rPh sb="21" eb="22">
      <t>スウ</t>
    </rPh>
    <phoneticPr fontId="6"/>
  </si>
  <si>
    <t>□学校別・学年別児童数＜小学校＞</t>
    <rPh sb="1" eb="4">
      <t>ガッコウベツ</t>
    </rPh>
    <rPh sb="5" eb="8">
      <t>ガクネンベツ</t>
    </rPh>
    <rPh sb="8" eb="11">
      <t>ジドウスウ</t>
    </rPh>
    <rPh sb="12" eb="15">
      <t>ショウガッコウ</t>
    </rPh>
    <phoneticPr fontId="6"/>
  </si>
  <si>
    <t>学校番号</t>
    <rPh sb="0" eb="2">
      <t>ガッコウ</t>
    </rPh>
    <rPh sb="2" eb="4">
      <t>バンゴウ</t>
    </rPh>
    <phoneticPr fontId="6"/>
  </si>
  <si>
    <t>学校名</t>
    <rPh sb="0" eb="3">
      <t>ガッコウメイ</t>
    </rPh>
    <phoneticPr fontId="6"/>
  </si>
  <si>
    <t>学　　　　　級　　　　　数</t>
    <rPh sb="0" eb="13">
      <t>ガッキュウスウ</t>
    </rPh>
    <phoneticPr fontId="6"/>
  </si>
  <si>
    <t>児　　　　　　　　　　童　　　　　　　　　　数</t>
    <rPh sb="0" eb="23">
      <t>ジドウスウ</t>
    </rPh>
    <phoneticPr fontId="6"/>
  </si>
  <si>
    <t>合 計</t>
    <rPh sb="0" eb="3">
      <t>ゴウケイ</t>
    </rPh>
    <phoneticPr fontId="6"/>
  </si>
  <si>
    <t>単  式  学  級</t>
    <rPh sb="0" eb="4">
      <t>タンシキ</t>
    </rPh>
    <rPh sb="6" eb="10">
      <t>ガッキュウ</t>
    </rPh>
    <phoneticPr fontId="6"/>
  </si>
  <si>
    <t>複式学級</t>
    <rPh sb="0" eb="2">
      <t>フクシキ</t>
    </rPh>
    <rPh sb="2" eb="4">
      <t>ガッキュウ</t>
    </rPh>
    <phoneticPr fontId="6"/>
  </si>
  <si>
    <t>特支学級</t>
    <rPh sb="0" eb="1">
      <t>トク</t>
    </rPh>
    <rPh sb="1" eb="2">
      <t>ササ</t>
    </rPh>
    <rPh sb="2" eb="4">
      <t>ガッキュウ</t>
    </rPh>
    <phoneticPr fontId="6"/>
  </si>
  <si>
    <t>合       計</t>
    <rPh sb="0" eb="9">
      <t>ゴウケイ</t>
    </rPh>
    <phoneticPr fontId="6"/>
  </si>
  <si>
    <t>１  学  年</t>
    <rPh sb="3" eb="7">
      <t>ガクネン</t>
    </rPh>
    <phoneticPr fontId="6"/>
  </si>
  <si>
    <t>２  学  年</t>
    <rPh sb="3" eb="7">
      <t>ガクネン</t>
    </rPh>
    <phoneticPr fontId="6"/>
  </si>
  <si>
    <t>３  学  年</t>
    <rPh sb="3" eb="7">
      <t>ガクネン</t>
    </rPh>
    <phoneticPr fontId="6"/>
  </si>
  <si>
    <t>４  学  年</t>
    <rPh sb="3" eb="7">
      <t>ガクネン</t>
    </rPh>
    <phoneticPr fontId="6"/>
  </si>
  <si>
    <t>５  学  年</t>
    <rPh sb="3" eb="7">
      <t>ガクネン</t>
    </rPh>
    <phoneticPr fontId="6"/>
  </si>
  <si>
    <t>６  学  年</t>
    <rPh sb="3" eb="7">
      <t>ガクネン</t>
    </rPh>
    <phoneticPr fontId="6"/>
  </si>
  <si>
    <t>１学年</t>
    <rPh sb="1" eb="3">
      <t>ガクネン</t>
    </rPh>
    <phoneticPr fontId="6"/>
  </si>
  <si>
    <t>２学年</t>
    <rPh sb="1" eb="3">
      <t>ガクネン</t>
    </rPh>
    <phoneticPr fontId="6"/>
  </si>
  <si>
    <t>３学年</t>
    <rPh sb="1" eb="3">
      <t>ガクネン</t>
    </rPh>
    <phoneticPr fontId="6"/>
  </si>
  <si>
    <t>４学年</t>
    <rPh sb="1" eb="3">
      <t>ガクネン</t>
    </rPh>
    <phoneticPr fontId="6"/>
  </si>
  <si>
    <t>５学年</t>
    <rPh sb="1" eb="3">
      <t>ガクネン</t>
    </rPh>
    <phoneticPr fontId="6"/>
  </si>
  <si>
    <t>６学年</t>
    <rPh sb="1" eb="3">
      <t>ガクネン</t>
    </rPh>
    <phoneticPr fontId="6"/>
  </si>
  <si>
    <t>計</t>
    <rPh sb="0" eb="1">
      <t>ケイ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</si>
  <si>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</si>
  <si>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</si>
  <si>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当　仁</t>
    <rPh sb="0" eb="1">
      <t>トウ</t>
    </rPh>
    <rPh sb="2" eb="3">
      <t>ジン</t>
    </rPh>
    <phoneticPr fontId="6"/>
  </si>
  <si>
    <t>博　多</t>
    <rPh sb="0" eb="3">
      <t>ハカタ</t>
    </rPh>
    <phoneticPr fontId="6"/>
  </si>
  <si>
    <t>警　固</t>
    <rPh sb="0" eb="3">
      <t>ケゴ</t>
    </rPh>
    <phoneticPr fontId="6"/>
  </si>
  <si>
    <t>西　新</t>
    <rPh sb="0" eb="3">
      <t>ニシジン</t>
    </rPh>
    <phoneticPr fontId="6"/>
  </si>
  <si>
    <t>春　吉</t>
    <rPh sb="0" eb="3">
      <t>ハルヨシ</t>
    </rPh>
    <phoneticPr fontId="6"/>
  </si>
  <si>
    <t>住　吉</t>
    <rPh sb="0" eb="3">
      <t>スミヨシ</t>
    </rPh>
    <phoneticPr fontId="6"/>
  </si>
  <si>
    <t>草ヶ江</t>
    <rPh sb="0" eb="3">
      <t>クサガエ</t>
    </rPh>
    <phoneticPr fontId="6"/>
  </si>
  <si>
    <t>堅　粕</t>
    <rPh sb="0" eb="3">
      <t>カタカス</t>
    </rPh>
    <phoneticPr fontId="6"/>
  </si>
  <si>
    <t>馬　出</t>
    <rPh sb="0" eb="3">
      <t>マイダシ</t>
    </rPh>
    <phoneticPr fontId="6"/>
  </si>
  <si>
    <t>千　代</t>
    <rPh sb="0" eb="3">
      <t>チヨ</t>
    </rPh>
    <phoneticPr fontId="6"/>
  </si>
  <si>
    <t>原</t>
    <rPh sb="0" eb="1">
      <t>ハラ</t>
    </rPh>
    <phoneticPr fontId="6"/>
  </si>
  <si>
    <t>長　尾</t>
    <rPh sb="0" eb="3">
      <t>ナガオ</t>
    </rPh>
    <phoneticPr fontId="6"/>
  </si>
  <si>
    <t>吉　塚</t>
    <rPh sb="0" eb="3">
      <t>ヨシヅカ</t>
    </rPh>
    <phoneticPr fontId="6"/>
  </si>
  <si>
    <t>東住吉</t>
    <rPh sb="0" eb="3">
      <t>ヒガシスミヨシ</t>
    </rPh>
    <phoneticPr fontId="6"/>
  </si>
  <si>
    <t>筥　松</t>
    <rPh sb="0" eb="3">
      <t>ハコマツ</t>
    </rPh>
    <phoneticPr fontId="6"/>
  </si>
  <si>
    <t>平　尾</t>
    <rPh sb="0" eb="3">
      <t>ヒラオ</t>
    </rPh>
    <phoneticPr fontId="6"/>
  </si>
  <si>
    <t>高　宮</t>
    <rPh sb="0" eb="3">
      <t>タカミヤ</t>
    </rPh>
    <phoneticPr fontId="6"/>
  </si>
  <si>
    <t>姪　浜</t>
    <rPh sb="0" eb="3">
      <t>メイノハマ</t>
    </rPh>
    <phoneticPr fontId="6"/>
  </si>
  <si>
    <t>席　田</t>
    <rPh sb="0" eb="3">
      <t>ムシロダ</t>
    </rPh>
    <phoneticPr fontId="6"/>
  </si>
  <si>
    <t>三　宅</t>
    <rPh sb="0" eb="3">
      <t>ミヤケ</t>
    </rPh>
    <phoneticPr fontId="6"/>
  </si>
  <si>
    <t>花　畑</t>
    <rPh sb="0" eb="3">
      <t>ハナハタ</t>
    </rPh>
    <phoneticPr fontId="6"/>
  </si>
  <si>
    <t>月　隈</t>
    <rPh sb="0" eb="3">
      <t>ツキグマ</t>
    </rPh>
    <phoneticPr fontId="6"/>
  </si>
  <si>
    <t>箱　崎</t>
    <rPh sb="0" eb="3">
      <t>ハコザキ</t>
    </rPh>
    <phoneticPr fontId="6"/>
  </si>
  <si>
    <t>　（注）　　（　）内の数字は特別支援学級の児童数で内数　</t>
    <rPh sb="2" eb="3">
      <t>チュウ</t>
    </rPh>
    <rPh sb="9" eb="10">
      <t>ナイ</t>
    </rPh>
    <rPh sb="11" eb="13">
      <t>スウジ</t>
    </rPh>
    <rPh sb="14" eb="16">
      <t>トクベツ</t>
    </rPh>
    <rPh sb="16" eb="18">
      <t>シエン</t>
    </rPh>
    <rPh sb="18" eb="20">
      <t>ガッキュウ</t>
    </rPh>
    <rPh sb="21" eb="24">
      <t>ジドウスウ</t>
    </rPh>
    <rPh sb="25" eb="27">
      <t>ウチスウ</t>
    </rPh>
    <phoneticPr fontId="6"/>
  </si>
  <si>
    <t>壱　岐</t>
    <rPh sb="0" eb="3">
      <t>イキ</t>
    </rPh>
    <phoneticPr fontId="6"/>
  </si>
  <si>
    <t>能　古</t>
    <rPh sb="0" eb="3">
      <t>ノコ</t>
    </rPh>
    <phoneticPr fontId="6"/>
  </si>
  <si>
    <t>今　宿</t>
    <rPh sb="0" eb="3">
      <t>イマジュク</t>
    </rPh>
    <phoneticPr fontId="6"/>
  </si>
  <si>
    <t>今　津</t>
    <rPh sb="0" eb="1">
      <t>イマ</t>
    </rPh>
    <rPh sb="2" eb="3">
      <t>ヅ</t>
    </rPh>
    <phoneticPr fontId="6"/>
  </si>
  <si>
    <t>玉　川</t>
    <rPh sb="0" eb="3">
      <t>タマガワ</t>
    </rPh>
    <phoneticPr fontId="6"/>
  </si>
  <si>
    <t>高　取</t>
    <rPh sb="0" eb="3">
      <t>タカトリ</t>
    </rPh>
    <phoneticPr fontId="6"/>
  </si>
  <si>
    <t>鳥　飼</t>
    <rPh sb="0" eb="3">
      <t>トリカイ</t>
    </rPh>
    <phoneticPr fontId="6"/>
  </si>
  <si>
    <t>西高宮</t>
    <rPh sb="0" eb="1">
      <t>ニシ</t>
    </rPh>
    <rPh sb="1" eb="3">
      <t>タカミヤ</t>
    </rPh>
    <phoneticPr fontId="6"/>
  </si>
  <si>
    <t>赤　坂</t>
    <rPh sb="0" eb="3">
      <t>アカサカ</t>
    </rPh>
    <phoneticPr fontId="6"/>
  </si>
  <si>
    <t>百　道</t>
    <rPh sb="0" eb="3">
      <t>モモチ</t>
    </rPh>
    <phoneticPr fontId="6"/>
  </si>
  <si>
    <t>曰　佐</t>
    <rPh sb="0" eb="3">
      <t>オサ</t>
    </rPh>
    <phoneticPr fontId="6"/>
  </si>
  <si>
    <t>宮　竹</t>
    <rPh sb="0" eb="3">
      <t>ミヤタケ</t>
    </rPh>
    <phoneticPr fontId="6"/>
  </si>
  <si>
    <t>田　隈</t>
    <rPh sb="0" eb="3">
      <t>タグマ</t>
    </rPh>
    <phoneticPr fontId="6"/>
  </si>
  <si>
    <t>香　椎</t>
    <rPh sb="0" eb="3">
      <t>カシイ</t>
    </rPh>
    <phoneticPr fontId="6"/>
  </si>
  <si>
    <t>多々良</t>
    <rPh sb="0" eb="3">
      <t>タタラ</t>
    </rPh>
    <phoneticPr fontId="6"/>
  </si>
  <si>
    <t>名　島</t>
    <rPh sb="0" eb="3">
      <t>ナジマ</t>
    </rPh>
    <phoneticPr fontId="6"/>
  </si>
  <si>
    <t>大　楠</t>
    <rPh sb="0" eb="3">
      <t>オオクス</t>
    </rPh>
    <phoneticPr fontId="6"/>
  </si>
  <si>
    <t>春　住</t>
    <rPh sb="0" eb="1">
      <t>ハル</t>
    </rPh>
    <rPh sb="2" eb="3">
      <t>スミ</t>
    </rPh>
    <phoneticPr fontId="6"/>
  </si>
  <si>
    <t>板　付</t>
    <rPh sb="0" eb="3">
      <t>イタヅケ</t>
    </rPh>
    <phoneticPr fontId="6"/>
  </si>
  <si>
    <t>那　珂</t>
    <rPh sb="0" eb="3">
      <t>ナカ</t>
    </rPh>
    <phoneticPr fontId="6"/>
  </si>
  <si>
    <t>那珂南</t>
    <rPh sb="0" eb="2">
      <t>ナカ</t>
    </rPh>
    <rPh sb="2" eb="3">
      <t>ミナミ</t>
    </rPh>
    <phoneticPr fontId="6"/>
  </si>
  <si>
    <t>香住丘</t>
    <rPh sb="0" eb="3">
      <t>カスミガオカ</t>
    </rPh>
    <phoneticPr fontId="6"/>
  </si>
  <si>
    <t>東　光</t>
    <rPh sb="0" eb="3">
      <t>トウコウ</t>
    </rPh>
    <phoneticPr fontId="6"/>
  </si>
  <si>
    <t>南当仁</t>
    <rPh sb="0" eb="1">
      <t>ミナミ</t>
    </rPh>
    <rPh sb="1" eb="2">
      <t>トウ</t>
    </rPh>
    <rPh sb="2" eb="3">
      <t>ジン</t>
    </rPh>
    <phoneticPr fontId="6"/>
  </si>
  <si>
    <t>東吉塚</t>
    <rPh sb="0" eb="1">
      <t>ヒガシ</t>
    </rPh>
    <rPh sb="1" eb="3">
      <t>ヨシヅカ</t>
    </rPh>
    <phoneticPr fontId="6"/>
  </si>
  <si>
    <t>若　久</t>
    <rPh sb="0" eb="3">
      <t>ワカヒサ</t>
    </rPh>
    <phoneticPr fontId="6"/>
  </si>
  <si>
    <t>笹　丘</t>
    <rPh sb="0" eb="3">
      <t>ササオカ</t>
    </rPh>
    <phoneticPr fontId="6"/>
  </si>
  <si>
    <t>内　浜</t>
    <rPh sb="0" eb="3">
      <t>ウチハマ</t>
    </rPh>
    <phoneticPr fontId="6"/>
  </si>
  <si>
    <t>室　見</t>
    <rPh sb="0" eb="3">
      <t>ムロミ</t>
    </rPh>
    <phoneticPr fontId="6"/>
  </si>
  <si>
    <t>別　府</t>
    <rPh sb="0" eb="3">
      <t>ベフ</t>
    </rPh>
    <phoneticPr fontId="6"/>
  </si>
  <si>
    <t>和　白</t>
    <rPh sb="0" eb="3">
      <t>ワジロ</t>
    </rPh>
    <phoneticPr fontId="6"/>
  </si>
  <si>
    <t>周船寺</t>
    <rPh sb="0" eb="3">
      <t>スセンジ</t>
    </rPh>
    <phoneticPr fontId="6"/>
  </si>
  <si>
    <t>元　岡</t>
    <rPh sb="0" eb="3">
      <t>モトオカ</t>
    </rPh>
    <phoneticPr fontId="6"/>
  </si>
  <si>
    <t>北　崎</t>
    <rPh sb="0" eb="3">
      <t>キタザキ</t>
    </rPh>
    <phoneticPr fontId="6"/>
  </si>
  <si>
    <t>玄　界</t>
    <rPh sb="0" eb="1">
      <t>ゲン</t>
    </rPh>
    <rPh sb="2" eb="3">
      <t>カイ</t>
    </rPh>
    <phoneticPr fontId="6"/>
  </si>
  <si>
    <t>小　呂</t>
    <rPh sb="0" eb="3">
      <t>オロ</t>
    </rPh>
    <phoneticPr fontId="6"/>
  </si>
  <si>
    <t>千　早</t>
    <rPh sb="0" eb="3">
      <t>チハヤ</t>
    </rPh>
    <phoneticPr fontId="6"/>
  </si>
  <si>
    <t>小　笹</t>
    <rPh sb="0" eb="3">
      <t>オザサ</t>
    </rPh>
    <phoneticPr fontId="6"/>
  </si>
  <si>
    <t>七　隈</t>
    <rPh sb="0" eb="3">
      <t>ナナクマ</t>
    </rPh>
    <phoneticPr fontId="6"/>
  </si>
  <si>
    <t>老　司</t>
    <rPh sb="0" eb="3">
      <t>ロウジ</t>
    </rPh>
    <phoneticPr fontId="6"/>
  </si>
  <si>
    <t>原　西</t>
    <rPh sb="0" eb="1">
      <t>ハラ</t>
    </rPh>
    <rPh sb="2" eb="3">
      <t>ニシ</t>
    </rPh>
    <phoneticPr fontId="6"/>
  </si>
  <si>
    <t>長　住</t>
    <rPh sb="0" eb="3">
      <t>ナガズミ</t>
    </rPh>
    <phoneticPr fontId="6"/>
  </si>
  <si>
    <t>原　北</t>
    <rPh sb="0" eb="1">
      <t>ハラ</t>
    </rPh>
    <rPh sb="2" eb="3">
      <t>キタ</t>
    </rPh>
    <phoneticPr fontId="6"/>
  </si>
  <si>
    <t>筑紫丘</t>
    <rPh sb="0" eb="3">
      <t>チクシガオカ</t>
    </rPh>
    <phoneticPr fontId="6"/>
  </si>
  <si>
    <t>西花畑</t>
    <rPh sb="0" eb="1">
      <t>ニシ</t>
    </rPh>
    <rPh sb="1" eb="3">
      <t>ハナハタ</t>
    </rPh>
    <phoneticPr fontId="6"/>
  </si>
  <si>
    <t>弥　永</t>
    <rPh sb="0" eb="3">
      <t>ヤナガ</t>
    </rPh>
    <phoneticPr fontId="6"/>
  </si>
  <si>
    <t>堤</t>
    <rPh sb="0" eb="1">
      <t>ツツミ</t>
    </rPh>
    <phoneticPr fontId="6"/>
  </si>
  <si>
    <t>飯　倉</t>
    <rPh sb="0" eb="3">
      <t>イイクラ</t>
    </rPh>
    <phoneticPr fontId="6"/>
  </si>
  <si>
    <t>城　浜</t>
    <rPh sb="0" eb="3">
      <t>シロハマ</t>
    </rPh>
    <phoneticPr fontId="6"/>
  </si>
  <si>
    <t>若　宮</t>
    <rPh sb="0" eb="3">
      <t>ワカミヤ</t>
    </rPh>
    <phoneticPr fontId="6"/>
  </si>
  <si>
    <t>城　南</t>
    <rPh sb="0" eb="3">
      <t>ジョウナン</t>
    </rPh>
    <phoneticPr fontId="6"/>
  </si>
  <si>
    <t>勝　馬</t>
    <rPh sb="0" eb="3">
      <t>カツマ</t>
    </rPh>
    <phoneticPr fontId="6"/>
  </si>
  <si>
    <t>志賀島</t>
    <rPh sb="0" eb="3">
      <t>シカシマ</t>
    </rPh>
    <phoneticPr fontId="6"/>
  </si>
  <si>
    <t>西戸崎</t>
    <rPh sb="0" eb="3">
      <t>サイトザキ</t>
    </rPh>
    <phoneticPr fontId="6"/>
  </si>
  <si>
    <t>東花畑</t>
    <rPh sb="0" eb="1">
      <t>ヒガシ</t>
    </rPh>
    <rPh sb="1" eb="3">
      <t>ハナハタ</t>
    </rPh>
    <phoneticPr fontId="6"/>
  </si>
  <si>
    <t>金　山</t>
    <rPh sb="0" eb="3">
      <t>カナヤマ</t>
    </rPh>
    <phoneticPr fontId="6"/>
  </si>
  <si>
    <t>下山門</t>
    <rPh sb="0" eb="3">
      <t>シモヤマト</t>
    </rPh>
    <phoneticPr fontId="6"/>
  </si>
  <si>
    <t>長　丘</t>
    <rPh sb="0" eb="3">
      <t>ナガオカ</t>
    </rPh>
    <phoneticPr fontId="6"/>
  </si>
  <si>
    <t>美和台</t>
    <rPh sb="0" eb="3">
      <t>ミワダイ</t>
    </rPh>
    <phoneticPr fontId="6"/>
  </si>
  <si>
    <t>八　田</t>
    <rPh sb="0" eb="3">
      <t>ハッタ</t>
    </rPh>
    <phoneticPr fontId="6"/>
  </si>
  <si>
    <t>板付北</t>
    <rPh sb="0" eb="2">
      <t>イタヅケ</t>
    </rPh>
    <rPh sb="2" eb="3">
      <t>キタ</t>
    </rPh>
    <phoneticPr fontId="6"/>
  </si>
  <si>
    <t>西長住</t>
    <rPh sb="0" eb="3">
      <t>ニシナガズミ</t>
    </rPh>
    <phoneticPr fontId="6"/>
  </si>
  <si>
    <t>賀　茂</t>
    <rPh sb="0" eb="3">
      <t>カモ</t>
    </rPh>
    <phoneticPr fontId="6"/>
  </si>
  <si>
    <t>脇　山</t>
    <rPh sb="0" eb="3">
      <t>ワキヤマ</t>
    </rPh>
    <phoneticPr fontId="6"/>
  </si>
  <si>
    <t>内　野</t>
    <rPh sb="0" eb="3">
      <t>ウチノ</t>
    </rPh>
    <phoneticPr fontId="6"/>
  </si>
  <si>
    <t>曲　渕</t>
    <rPh sb="0" eb="3">
      <t>マガリフチ</t>
    </rPh>
    <phoneticPr fontId="6"/>
  </si>
  <si>
    <t>入　部</t>
    <rPh sb="0" eb="3">
      <t>イルベ</t>
    </rPh>
    <phoneticPr fontId="6"/>
  </si>
  <si>
    <t>東月隈</t>
    <rPh sb="0" eb="3">
      <t>ヒガシツキグマ</t>
    </rPh>
    <phoneticPr fontId="6"/>
  </si>
  <si>
    <t>有　田</t>
    <rPh sb="0" eb="3">
      <t>アリタ</t>
    </rPh>
    <phoneticPr fontId="6"/>
  </si>
  <si>
    <t>壱岐南</t>
    <rPh sb="0" eb="2">
      <t>イキ</t>
    </rPh>
    <rPh sb="2" eb="3">
      <t>ミナミ</t>
    </rPh>
    <phoneticPr fontId="6"/>
  </si>
  <si>
    <t>和白東</t>
    <rPh sb="0" eb="2">
      <t>ワジロ</t>
    </rPh>
    <rPh sb="2" eb="3">
      <t>ヒガシ</t>
    </rPh>
    <phoneticPr fontId="6"/>
  </si>
  <si>
    <t>片　江</t>
    <rPh sb="0" eb="3">
      <t>カタエ</t>
    </rPh>
    <phoneticPr fontId="6"/>
  </si>
  <si>
    <t>　（注）　　（　）内の数字は特別支援学級の児童数で内数　</t>
    <rPh sb="2" eb="3">
      <t>チュウ</t>
    </rPh>
    <rPh sb="9" eb="10">
      <t>ナイ</t>
    </rPh>
    <rPh sb="11" eb="13">
      <t>スウジ</t>
    </rPh>
    <rPh sb="14" eb="15">
      <t>トク</t>
    </rPh>
    <rPh sb="15" eb="16">
      <t>ベツ</t>
    </rPh>
    <rPh sb="16" eb="18">
      <t>シエン</t>
    </rPh>
    <rPh sb="18" eb="20">
      <t>ガッキュウ</t>
    </rPh>
    <rPh sb="21" eb="24">
      <t>ジドウスウ</t>
    </rPh>
    <rPh sb="25" eb="27">
      <t>ウチスウ</t>
    </rPh>
    <phoneticPr fontId="6"/>
  </si>
  <si>
    <t>野　芥</t>
    <rPh sb="0" eb="3">
      <t>ノケ</t>
    </rPh>
    <phoneticPr fontId="6"/>
  </si>
  <si>
    <t>西　陵</t>
    <rPh sb="0" eb="3">
      <t>セイリョウ</t>
    </rPh>
    <phoneticPr fontId="6"/>
  </si>
  <si>
    <t>舞松原</t>
    <rPh sb="0" eb="3">
      <t>マイマツバラ</t>
    </rPh>
    <phoneticPr fontId="6"/>
  </si>
  <si>
    <t>福　浜</t>
    <rPh sb="0" eb="3">
      <t>フクハマ</t>
    </rPh>
    <phoneticPr fontId="6"/>
  </si>
  <si>
    <t>南片江</t>
    <rPh sb="0" eb="3">
      <t>ミナミカタエ</t>
    </rPh>
    <phoneticPr fontId="6"/>
  </si>
  <si>
    <t>大　原</t>
    <rPh sb="0" eb="3">
      <t>オオハラ</t>
    </rPh>
    <phoneticPr fontId="6"/>
  </si>
  <si>
    <t>香椎東</t>
    <rPh sb="0" eb="2">
      <t>カシイ</t>
    </rPh>
    <rPh sb="2" eb="3">
      <t>ヒガシ</t>
    </rPh>
    <phoneticPr fontId="6"/>
  </si>
  <si>
    <t>弥永西</t>
    <rPh sb="0" eb="2">
      <t>ヤナガ</t>
    </rPh>
    <rPh sb="2" eb="3">
      <t>ニシ</t>
    </rPh>
    <phoneticPr fontId="6"/>
  </si>
  <si>
    <t>東若久</t>
    <rPh sb="0" eb="1">
      <t>ヒガシ</t>
    </rPh>
    <rPh sb="1" eb="3">
      <t>ワカヒサ</t>
    </rPh>
    <phoneticPr fontId="6"/>
  </si>
  <si>
    <t>四箇田</t>
    <rPh sb="0" eb="3">
      <t>シカタ</t>
    </rPh>
    <phoneticPr fontId="6"/>
  </si>
  <si>
    <t>壱岐東</t>
    <rPh sb="0" eb="2">
      <t>イキ</t>
    </rPh>
    <rPh sb="2" eb="3">
      <t>ヒガシ</t>
    </rPh>
    <phoneticPr fontId="6"/>
  </si>
  <si>
    <t>石　丸</t>
    <rPh sb="0" eb="3">
      <t>イシマル</t>
    </rPh>
    <phoneticPr fontId="6"/>
  </si>
  <si>
    <t>鶴　田</t>
    <rPh sb="0" eb="3">
      <t>ツルタ</t>
    </rPh>
    <phoneticPr fontId="6"/>
  </si>
  <si>
    <t>田　島</t>
    <rPh sb="0" eb="3">
      <t>タジマ</t>
    </rPh>
    <phoneticPr fontId="6"/>
  </si>
  <si>
    <t>愛　宕</t>
    <rPh sb="0" eb="3">
      <t>アタゴ</t>
    </rPh>
    <phoneticPr fontId="6"/>
  </si>
  <si>
    <t>福　重</t>
    <rPh sb="0" eb="3">
      <t>フクシゲ</t>
    </rPh>
    <phoneticPr fontId="6"/>
  </si>
  <si>
    <t>三　筑</t>
    <rPh sb="0" eb="3">
      <t>サンチク</t>
    </rPh>
    <phoneticPr fontId="6"/>
  </si>
  <si>
    <t>飯　原</t>
    <rPh sb="0" eb="3">
      <t>イイハラ</t>
    </rPh>
    <phoneticPr fontId="6"/>
  </si>
  <si>
    <t>青　葉</t>
    <rPh sb="0" eb="3">
      <t>アオバ</t>
    </rPh>
    <phoneticPr fontId="6"/>
  </si>
  <si>
    <t>奈　多</t>
    <rPh sb="0" eb="3">
      <t>ナタ</t>
    </rPh>
    <phoneticPr fontId="6"/>
  </si>
  <si>
    <t>野多目</t>
    <rPh sb="0" eb="1">
      <t>ノ</t>
    </rPh>
    <rPh sb="1" eb="2">
      <t>タメ</t>
    </rPh>
    <rPh sb="2" eb="3">
      <t>メ</t>
    </rPh>
    <phoneticPr fontId="6"/>
  </si>
  <si>
    <t>高　木</t>
    <rPh sb="0" eb="3">
      <t>タカギ</t>
    </rPh>
    <phoneticPr fontId="6"/>
  </si>
  <si>
    <t>堤　丘</t>
    <rPh sb="0" eb="3">
      <t>ツツミガオカ</t>
    </rPh>
    <phoneticPr fontId="6"/>
  </si>
  <si>
    <t>有　住</t>
    <rPh sb="0" eb="3">
      <t>アリズミ</t>
    </rPh>
    <phoneticPr fontId="6"/>
  </si>
  <si>
    <t>城　原</t>
    <rPh sb="0" eb="1">
      <t>ジョウ</t>
    </rPh>
    <rPh sb="2" eb="3">
      <t>ハル</t>
    </rPh>
    <phoneticPr fontId="6"/>
  </si>
  <si>
    <t>香椎浜</t>
    <rPh sb="0" eb="3">
      <t>カシイハマ</t>
    </rPh>
    <phoneticPr fontId="6"/>
  </si>
  <si>
    <t>大　池</t>
    <rPh sb="0" eb="3">
      <t>オオイケ</t>
    </rPh>
    <phoneticPr fontId="6"/>
  </si>
  <si>
    <t>早　良</t>
    <rPh sb="0" eb="3">
      <t>サワラ</t>
    </rPh>
    <phoneticPr fontId="6"/>
  </si>
  <si>
    <t>香椎下原</t>
    <rPh sb="0" eb="2">
      <t>カシイ</t>
    </rPh>
    <rPh sb="2" eb="4">
      <t>シモバル</t>
    </rPh>
    <phoneticPr fontId="6"/>
  </si>
  <si>
    <t>弥　生</t>
    <rPh sb="0" eb="3">
      <t>ヤヨイ</t>
    </rPh>
    <phoneticPr fontId="6"/>
  </si>
  <si>
    <t>塩　原</t>
    <rPh sb="0" eb="3">
      <t>シオバル</t>
    </rPh>
    <phoneticPr fontId="6"/>
  </si>
  <si>
    <t>田　村</t>
    <rPh sb="0" eb="3">
      <t>タムラ</t>
    </rPh>
    <phoneticPr fontId="6"/>
  </si>
  <si>
    <t>千早西</t>
    <rPh sb="0" eb="2">
      <t>チハヤ</t>
    </rPh>
    <rPh sb="2" eb="3">
      <t>ニシ</t>
    </rPh>
    <phoneticPr fontId="6"/>
  </si>
  <si>
    <t>東箱崎</t>
    <rPh sb="0" eb="1">
      <t>ヒガシ</t>
    </rPh>
    <rPh sb="1" eb="3">
      <t>ハコザキ</t>
    </rPh>
    <phoneticPr fontId="6"/>
  </si>
  <si>
    <t>柏　原</t>
    <rPh sb="0" eb="3">
      <t>カシハラ</t>
    </rPh>
    <phoneticPr fontId="6"/>
  </si>
  <si>
    <t>飯倉中央</t>
    <rPh sb="0" eb="2">
      <t>イイクラ</t>
    </rPh>
    <rPh sb="2" eb="4">
      <t>チュウオウ</t>
    </rPh>
    <phoneticPr fontId="6"/>
  </si>
  <si>
    <t>玄　洋</t>
    <rPh sb="0" eb="1">
      <t>ゲン</t>
    </rPh>
    <rPh sb="2" eb="3">
      <t>ヨウ</t>
    </rPh>
    <phoneticPr fontId="6"/>
  </si>
  <si>
    <t>小田部</t>
    <rPh sb="0" eb="3">
      <t>オタベ</t>
    </rPh>
    <phoneticPr fontId="6"/>
  </si>
  <si>
    <t>香　陵</t>
    <rPh sb="0" eb="3">
      <t>コウリョウ</t>
    </rPh>
    <phoneticPr fontId="6"/>
  </si>
  <si>
    <t>百道浜</t>
    <rPh sb="0" eb="3">
      <t>モモチハマ</t>
    </rPh>
    <phoneticPr fontId="6"/>
  </si>
  <si>
    <t>松　島</t>
    <rPh sb="0" eb="3">
      <t>マツシマ</t>
    </rPh>
    <phoneticPr fontId="6"/>
  </si>
  <si>
    <t>横　手</t>
    <rPh sb="0" eb="3">
      <t>ヨコテ</t>
    </rPh>
    <phoneticPr fontId="6"/>
  </si>
  <si>
    <t>三　苫</t>
    <rPh sb="0" eb="3">
      <t>ミトマ</t>
    </rPh>
    <phoneticPr fontId="6"/>
  </si>
  <si>
    <t>愛宕浜</t>
    <rPh sb="0" eb="3">
      <t>アタゴハマ</t>
    </rPh>
    <phoneticPr fontId="6"/>
  </si>
  <si>
    <t>姪　北</t>
    <rPh sb="0" eb="1">
      <t>メイ</t>
    </rPh>
    <rPh sb="2" eb="3">
      <t>キタ</t>
    </rPh>
    <phoneticPr fontId="6"/>
  </si>
  <si>
    <t>照　葉</t>
    <rPh sb="0" eb="1">
      <t>アキラ</t>
    </rPh>
    <rPh sb="2" eb="3">
      <t>ハ</t>
    </rPh>
    <phoneticPr fontId="6"/>
  </si>
  <si>
    <t>□学校別・学年別生徒数＜中学校＞</t>
    <rPh sb="1" eb="4">
      <t>ガッコウベツ</t>
    </rPh>
    <rPh sb="5" eb="8">
      <t>ガクネンベツ</t>
    </rPh>
    <rPh sb="8" eb="11">
      <t>セイトスウ</t>
    </rPh>
    <rPh sb="12" eb="15">
      <t>チュウガッコウ</t>
    </rPh>
    <phoneticPr fontId="6"/>
  </si>
  <si>
    <t>学　　級　　数</t>
    <rPh sb="0" eb="7">
      <t>ガッキュウスウ</t>
    </rPh>
    <phoneticPr fontId="6"/>
  </si>
  <si>
    <t>生　　　　　　　　徒　　　　　　　　数　</t>
    <rPh sb="0" eb="19">
      <t>セイトスウ</t>
    </rPh>
    <phoneticPr fontId="6"/>
  </si>
  <si>
    <t>合　計</t>
    <rPh sb="0" eb="3">
      <t>ゴウケイ</t>
    </rPh>
    <phoneticPr fontId="6"/>
  </si>
  <si>
    <t>合　　　　計</t>
    <rPh sb="0" eb="6">
      <t>ゴウケイ</t>
    </rPh>
    <phoneticPr fontId="6"/>
  </si>
  <si>
    <t>１　　学　　年</t>
    <rPh sb="3" eb="7">
      <t>ガクネン</t>
    </rPh>
    <phoneticPr fontId="6"/>
  </si>
  <si>
    <t>２　　学　　年</t>
    <rPh sb="3" eb="7">
      <t>ガクネン</t>
    </rPh>
    <phoneticPr fontId="6"/>
  </si>
  <si>
    <t>３　　学　　年</t>
    <rPh sb="3" eb="7">
      <t>ガクネン</t>
    </rPh>
    <phoneticPr fontId="6"/>
  </si>
  <si>
    <t>計　</t>
    <rPh sb="0" eb="1">
      <t>ケイ</t>
    </rPh>
    <phoneticPr fontId="6"/>
  </si>
  <si>
    <t>箱　　崎</t>
    <rPh sb="0" eb="4">
      <t>ハコザキ</t>
    </rPh>
    <phoneticPr fontId="6"/>
  </si>
  <si>
    <t>福　　岡</t>
    <rPh sb="0" eb="4">
      <t>フクオカ</t>
    </rPh>
    <phoneticPr fontId="6"/>
  </si>
  <si>
    <t>千　　代</t>
    <rPh sb="0" eb="4">
      <t>チヨ</t>
    </rPh>
    <phoneticPr fontId="6"/>
  </si>
  <si>
    <t>東　　光</t>
    <rPh sb="0" eb="4">
      <t>トウコウ</t>
    </rPh>
    <phoneticPr fontId="6"/>
  </si>
  <si>
    <t>博　　多</t>
    <rPh sb="0" eb="4">
      <t>ハカタ</t>
    </rPh>
    <phoneticPr fontId="6"/>
  </si>
  <si>
    <t>春　　吉</t>
    <rPh sb="0" eb="4">
      <t>ハルヨシ</t>
    </rPh>
    <phoneticPr fontId="6"/>
  </si>
  <si>
    <t>舞　　鶴</t>
    <rPh sb="0" eb="4">
      <t>マイヅル</t>
    </rPh>
    <phoneticPr fontId="6"/>
  </si>
  <si>
    <t>高　　宮</t>
    <rPh sb="0" eb="4">
      <t>タカミヤ</t>
    </rPh>
    <phoneticPr fontId="6"/>
  </si>
  <si>
    <t>三　　宅</t>
    <rPh sb="0" eb="4">
      <t>ミヤケ</t>
    </rPh>
    <phoneticPr fontId="6"/>
  </si>
  <si>
    <t>警　　固</t>
    <rPh sb="0" eb="4">
      <t>ケゴ</t>
    </rPh>
    <phoneticPr fontId="6"/>
  </si>
  <si>
    <t>当　　仁</t>
    <rPh sb="0" eb="1">
      <t>トウ</t>
    </rPh>
    <rPh sb="3" eb="4">
      <t>ジン</t>
    </rPh>
    <phoneticPr fontId="6"/>
  </si>
  <si>
    <t>城　　西</t>
    <rPh sb="0" eb="4">
      <t>ジョウセイ</t>
    </rPh>
    <phoneticPr fontId="6"/>
  </si>
  <si>
    <t>百　　道</t>
    <rPh sb="0" eb="4">
      <t>モモチ</t>
    </rPh>
    <phoneticPr fontId="6"/>
  </si>
  <si>
    <t>西福岡</t>
    <rPh sb="0" eb="2">
      <t>ニシフク</t>
    </rPh>
    <rPh sb="2" eb="3">
      <t>オカ</t>
    </rPh>
    <phoneticPr fontId="6"/>
  </si>
  <si>
    <t>姪　　浜</t>
    <rPh sb="0" eb="4">
      <t>メイノハマ</t>
    </rPh>
    <phoneticPr fontId="6"/>
  </si>
  <si>
    <t>玄　　洋</t>
    <rPh sb="0" eb="1">
      <t>ゲン</t>
    </rPh>
    <rPh sb="3" eb="4">
      <t>ヨウ</t>
    </rPh>
    <phoneticPr fontId="6"/>
  </si>
  <si>
    <t>能　　古</t>
    <rPh sb="0" eb="4">
      <t>ノコ</t>
    </rPh>
    <phoneticPr fontId="6"/>
  </si>
  <si>
    <t>香椎第１</t>
    <rPh sb="0" eb="2">
      <t>カシイ</t>
    </rPh>
    <rPh sb="2" eb="3">
      <t>ダイ</t>
    </rPh>
    <phoneticPr fontId="6"/>
  </si>
  <si>
    <t>住　　吉</t>
    <rPh sb="0" eb="4">
      <t>スミヨシ</t>
    </rPh>
    <phoneticPr fontId="6"/>
  </si>
  <si>
    <t>花　　畑</t>
    <rPh sb="0" eb="4">
      <t>ハナハタ</t>
    </rPh>
    <phoneticPr fontId="6"/>
  </si>
  <si>
    <t>高　　取</t>
    <rPh sb="0" eb="4">
      <t>タカトリ</t>
    </rPh>
    <phoneticPr fontId="6"/>
  </si>
  <si>
    <t>友　　泉</t>
    <rPh sb="0" eb="4">
      <t>ユウセン</t>
    </rPh>
    <phoneticPr fontId="6"/>
  </si>
  <si>
    <t>（注）　（　）内の数字は特別支援学級の生徒数で内数</t>
    <rPh sb="1" eb="2">
      <t>チュウ</t>
    </rPh>
    <rPh sb="7" eb="8">
      <t>ナイ</t>
    </rPh>
    <rPh sb="9" eb="11">
      <t>スウジ</t>
    </rPh>
    <rPh sb="12" eb="14">
      <t>トクベツ</t>
    </rPh>
    <rPh sb="14" eb="16">
      <t>シエン</t>
    </rPh>
    <rPh sb="16" eb="18">
      <t>ガッキュウ</t>
    </rPh>
    <rPh sb="19" eb="22">
      <t>セイトスウ</t>
    </rPh>
    <rPh sb="23" eb="25">
      <t>ウチスウ</t>
    </rPh>
    <phoneticPr fontId="6"/>
  </si>
  <si>
    <t>三　　筑</t>
    <rPh sb="0" eb="4">
      <t>サンチク</t>
    </rPh>
    <phoneticPr fontId="6"/>
  </si>
  <si>
    <t>那　　珂</t>
    <rPh sb="0" eb="4">
      <t>ナカ</t>
    </rPh>
    <phoneticPr fontId="6"/>
  </si>
  <si>
    <t>和　　白</t>
    <rPh sb="0" eb="4">
      <t>ワジロ</t>
    </rPh>
    <phoneticPr fontId="6"/>
  </si>
  <si>
    <t>金　　武</t>
    <rPh sb="0" eb="4">
      <t>カナタケ</t>
    </rPh>
    <phoneticPr fontId="6"/>
  </si>
  <si>
    <t>吉　　塚</t>
    <rPh sb="0" eb="4">
      <t>ヨシヅカ</t>
    </rPh>
    <phoneticPr fontId="6"/>
  </si>
  <si>
    <t>城　　南</t>
    <rPh sb="0" eb="4">
      <t>ジョウナン</t>
    </rPh>
    <phoneticPr fontId="6"/>
  </si>
  <si>
    <t>元　　岡</t>
    <rPh sb="0" eb="4">
      <t>モトオカ</t>
    </rPh>
    <phoneticPr fontId="6"/>
  </si>
  <si>
    <t>北　　崎</t>
    <rPh sb="0" eb="4">
      <t>キタザキ</t>
    </rPh>
    <phoneticPr fontId="6"/>
  </si>
  <si>
    <t>平　　尾</t>
    <rPh sb="0" eb="4">
      <t>ヒラオ</t>
    </rPh>
    <phoneticPr fontId="6"/>
  </si>
  <si>
    <t>玄　　界</t>
    <rPh sb="0" eb="4">
      <t>ゲンカイ</t>
    </rPh>
    <phoneticPr fontId="6"/>
  </si>
  <si>
    <t>梅　　林</t>
    <rPh sb="0" eb="4">
      <t>ウメバヤシ</t>
    </rPh>
    <phoneticPr fontId="6"/>
  </si>
  <si>
    <t>長　　尾</t>
    <rPh sb="0" eb="4">
      <t>ナガオ</t>
    </rPh>
    <phoneticPr fontId="6"/>
  </si>
  <si>
    <t>小　　呂</t>
    <rPh sb="0" eb="4">
      <t>オロ</t>
    </rPh>
    <phoneticPr fontId="6"/>
  </si>
  <si>
    <t>志　　賀</t>
    <rPh sb="0" eb="4">
      <t>シカ</t>
    </rPh>
    <phoneticPr fontId="6"/>
  </si>
  <si>
    <t>香椎第２</t>
    <rPh sb="0" eb="2">
      <t>カシイ</t>
    </rPh>
    <rPh sb="2" eb="3">
      <t>ダイ</t>
    </rPh>
    <phoneticPr fontId="6"/>
  </si>
  <si>
    <t>曰　　佐</t>
    <rPh sb="0" eb="4">
      <t>オサ</t>
    </rPh>
    <phoneticPr fontId="6"/>
  </si>
  <si>
    <t>席　　田</t>
    <rPh sb="0" eb="4">
      <t>ムシロダ</t>
    </rPh>
    <phoneticPr fontId="6"/>
  </si>
  <si>
    <t>壱　　岐</t>
    <rPh sb="0" eb="4">
      <t>イキ</t>
    </rPh>
    <phoneticPr fontId="6"/>
  </si>
  <si>
    <t>早　　良</t>
    <rPh sb="0" eb="4">
      <t>サワラ</t>
    </rPh>
    <phoneticPr fontId="6"/>
  </si>
  <si>
    <t>多々良中央</t>
    <rPh sb="0" eb="3">
      <t>タタラ</t>
    </rPh>
    <rPh sb="3" eb="5">
      <t>チュウオウ</t>
    </rPh>
    <phoneticPr fontId="6"/>
  </si>
  <si>
    <t>原　　北</t>
    <rPh sb="0" eb="1">
      <t>ハラ</t>
    </rPh>
    <rPh sb="3" eb="4">
      <t>キタ</t>
    </rPh>
    <phoneticPr fontId="6"/>
  </si>
  <si>
    <t>長　　丘</t>
    <rPh sb="0" eb="4">
      <t>ナガオカ</t>
    </rPh>
    <phoneticPr fontId="6"/>
  </si>
  <si>
    <t>西　　陵</t>
    <rPh sb="0" eb="4">
      <t>セイリョウ</t>
    </rPh>
    <phoneticPr fontId="6"/>
  </si>
  <si>
    <t>田　　隈</t>
    <rPh sb="0" eb="4">
      <t>タグマ</t>
    </rPh>
    <phoneticPr fontId="6"/>
  </si>
  <si>
    <t>和白丘</t>
    <rPh sb="0" eb="3">
      <t>ワジロガオカ</t>
    </rPh>
    <phoneticPr fontId="6"/>
  </si>
  <si>
    <t>内　　浜</t>
    <rPh sb="0" eb="4">
      <t>ウチハマ</t>
    </rPh>
    <phoneticPr fontId="6"/>
  </si>
  <si>
    <t>老　　司</t>
    <rPh sb="0" eb="4">
      <t>ロウジ</t>
    </rPh>
    <phoneticPr fontId="6"/>
  </si>
  <si>
    <t>次郎丸</t>
    <rPh sb="0" eb="3">
      <t>ジロウマル</t>
    </rPh>
    <phoneticPr fontId="6"/>
  </si>
  <si>
    <t>香椎第３</t>
    <rPh sb="0" eb="2">
      <t>カシイ</t>
    </rPh>
    <rPh sb="2" eb="3">
      <t>ダイ</t>
    </rPh>
    <phoneticPr fontId="6"/>
  </si>
  <si>
    <t>柏　　原</t>
    <rPh sb="0" eb="4">
      <t>カシハラ</t>
    </rPh>
    <phoneticPr fontId="6"/>
  </si>
  <si>
    <t>城　　香</t>
    <rPh sb="0" eb="4">
      <t>ジョウコウ</t>
    </rPh>
    <phoneticPr fontId="6"/>
  </si>
  <si>
    <t>片　　江</t>
    <rPh sb="0" eb="4">
      <t>カタエ</t>
    </rPh>
    <phoneticPr fontId="6"/>
  </si>
  <si>
    <t>壱岐丘</t>
    <rPh sb="0" eb="2">
      <t>イキ</t>
    </rPh>
    <rPh sb="2" eb="3">
      <t>オカ</t>
    </rPh>
    <phoneticPr fontId="6"/>
  </si>
  <si>
    <t>板　　付</t>
    <rPh sb="0" eb="4">
      <t>イタヅケ</t>
    </rPh>
    <phoneticPr fontId="6"/>
  </si>
  <si>
    <t>宮　　竹</t>
    <rPh sb="0" eb="4">
      <t>ミヤタケ</t>
    </rPh>
    <phoneticPr fontId="6"/>
  </si>
  <si>
    <t>横　　手</t>
    <rPh sb="0" eb="4">
      <t>ヨコテ</t>
    </rPh>
    <phoneticPr fontId="6"/>
  </si>
  <si>
    <t>原中央</t>
    <rPh sb="0" eb="1">
      <t>ハラ</t>
    </rPh>
    <rPh sb="1" eb="3">
      <t>チュウオウ</t>
    </rPh>
    <phoneticPr fontId="6"/>
  </si>
  <si>
    <t>青　　葉</t>
    <rPh sb="0" eb="4">
      <t>アオバ</t>
    </rPh>
    <phoneticPr fontId="6"/>
  </si>
  <si>
    <t>野　　間</t>
    <rPh sb="0" eb="4">
      <t>ノマ</t>
    </rPh>
    <phoneticPr fontId="6"/>
  </si>
  <si>
    <t>松　　崎</t>
    <rPh sb="0" eb="4">
      <t>マツザキ</t>
    </rPh>
    <phoneticPr fontId="6"/>
  </si>
  <si>
    <t>箱崎清松</t>
    <rPh sb="0" eb="4">
      <t>ハコザキセイショウ</t>
    </rPh>
    <phoneticPr fontId="6"/>
  </si>
  <si>
    <t>学級数</t>
    <rPh sb="0" eb="3">
      <t>ガッキュウスウ</t>
    </rPh>
    <phoneticPr fontId="15"/>
  </si>
  <si>
    <t>□学校別・学年別児童生徒数＜特別支援学校＞</t>
    <rPh sb="1" eb="4">
      <t>ガッコウベツ</t>
    </rPh>
    <rPh sb="5" eb="8">
      <t>ガクネンベツ</t>
    </rPh>
    <rPh sb="8" eb="10">
      <t>ジドウ</t>
    </rPh>
    <rPh sb="10" eb="13">
      <t>セイトスウ</t>
    </rPh>
    <rPh sb="14" eb="16">
      <t>トクベツ</t>
    </rPh>
    <rPh sb="16" eb="18">
      <t>シエン</t>
    </rPh>
    <rPh sb="18" eb="20">
      <t>ガッコウ</t>
    </rPh>
    <phoneticPr fontId="6"/>
  </si>
  <si>
    <t>中　　学　　校</t>
    <rPh sb="0" eb="7">
      <t>チュウガッコウ</t>
    </rPh>
    <phoneticPr fontId="15"/>
  </si>
  <si>
    <t>小　　学　　校</t>
    <rPh sb="0" eb="7">
      <t>ショウガッコウ</t>
    </rPh>
    <phoneticPr fontId="15"/>
  </si>
  <si>
    <t>□小・中学校の規模別一覧（特別支援学級を含む）</t>
    <rPh sb="1" eb="2">
      <t>ショウ</t>
    </rPh>
    <rPh sb="3" eb="6">
      <t>チュウガッコウ</t>
    </rPh>
    <rPh sb="7" eb="10">
      <t>キボベツ</t>
    </rPh>
    <rPh sb="10" eb="12">
      <t>イチラン</t>
    </rPh>
    <rPh sb="13" eb="15">
      <t>トクベツ</t>
    </rPh>
    <rPh sb="15" eb="17">
      <t>シエン</t>
    </rPh>
    <rPh sb="17" eb="19">
      <t>ガッキュウ</t>
    </rPh>
    <rPh sb="20" eb="21">
      <t>フク</t>
    </rPh>
    <phoneticPr fontId="15"/>
  </si>
  <si>
    <t>市　立　学　校　別</t>
    <rPh sb="0" eb="1">
      <t>シ</t>
    </rPh>
    <rPh sb="2" eb="3">
      <t>タテ</t>
    </rPh>
    <rPh sb="4" eb="5">
      <t>ガク</t>
    </rPh>
    <rPh sb="6" eb="7">
      <t>コウ</t>
    </rPh>
    <rPh sb="8" eb="9">
      <t>ベツ</t>
    </rPh>
    <phoneticPr fontId="2"/>
  </si>
  <si>
    <t>児　童　生　徒　数　等　一　覧　表</t>
    <rPh sb="0" eb="1">
      <t>コ</t>
    </rPh>
    <rPh sb="2" eb="3">
      <t>ワラベ</t>
    </rPh>
    <rPh sb="4" eb="5">
      <t>ナマ</t>
    </rPh>
    <rPh sb="6" eb="7">
      <t>ト</t>
    </rPh>
    <rPh sb="8" eb="9">
      <t>スウ</t>
    </rPh>
    <rPh sb="10" eb="11">
      <t>トウ</t>
    </rPh>
    <rPh sb="12" eb="13">
      <t>イチ</t>
    </rPh>
    <rPh sb="14" eb="15">
      <t>ラン</t>
    </rPh>
    <rPh sb="16" eb="17">
      <t>ヒョウ</t>
    </rPh>
    <phoneticPr fontId="2"/>
  </si>
  <si>
    <t>福　岡　市　教　育　委　員　会</t>
    <rPh sb="0" eb="1">
      <t>フク</t>
    </rPh>
    <rPh sb="2" eb="3">
      <t>オカ</t>
    </rPh>
    <rPh sb="4" eb="5">
      <t>シ</t>
    </rPh>
    <rPh sb="6" eb="7">
      <t>キョウ</t>
    </rPh>
    <rPh sb="8" eb="9">
      <t>イク</t>
    </rPh>
    <rPh sb="10" eb="11">
      <t>イ</t>
    </rPh>
    <rPh sb="12" eb="13">
      <t>イン</t>
    </rPh>
    <rPh sb="14" eb="15">
      <t>カイ</t>
    </rPh>
    <phoneticPr fontId="2"/>
  </si>
  <si>
    <t>目　　次</t>
    <rPh sb="0" eb="1">
      <t>メ</t>
    </rPh>
    <rPh sb="3" eb="4">
      <t>ツギ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</si>
  <si>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</si>
  <si>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</si>
  <si>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</si>
  <si>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</si>
  <si>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</si>
  <si>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</si>
  <si>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-</t>
    <phoneticPr fontId="2"/>
  </si>
  <si>
    <t>金　武</t>
    <rPh sb="0" eb="3">
      <t>カナタケ</t>
    </rPh>
    <phoneticPr fontId="6"/>
  </si>
  <si>
    <t>複式学級</t>
    <rPh sb="0" eb="2">
      <t>フクシキ</t>
    </rPh>
    <rPh sb="2" eb="4">
      <t>ガッキュウ</t>
    </rPh>
    <phoneticPr fontId="2"/>
  </si>
  <si>
    <t>普　通　学　級</t>
    <rPh sb="0" eb="3">
      <t>フツウ</t>
    </rPh>
    <rPh sb="4" eb="7">
      <t>ガッキュウ</t>
    </rPh>
    <phoneticPr fontId="6"/>
  </si>
  <si>
    <t/>
  </si>
  <si>
    <t>-</t>
    <phoneticPr fontId="2"/>
  </si>
  <si>
    <t>特支学級</t>
    <rPh sb="0" eb="1">
      <t>トク</t>
    </rPh>
    <rPh sb="1" eb="2">
      <t>シ</t>
    </rPh>
    <rPh sb="2" eb="4">
      <t>ガッキュウ</t>
    </rPh>
    <phoneticPr fontId="6"/>
  </si>
  <si>
    <t>□戦後の福岡市立小・中学校の推移</t>
    <rPh sb="4" eb="6">
      <t>フクオカ</t>
    </rPh>
    <rPh sb="6" eb="8">
      <t>イチリツ</t>
    </rPh>
    <phoneticPr fontId="6"/>
  </si>
  <si>
    <t>西　都</t>
    <rPh sb="0" eb="1">
      <t>ニシ</t>
    </rPh>
    <rPh sb="2" eb="3">
      <t>ト</t>
    </rPh>
    <phoneticPr fontId="6"/>
  </si>
  <si>
    <t>-</t>
    <phoneticPr fontId="2"/>
  </si>
  <si>
    <t>和白</t>
  </si>
  <si>
    <t>香椎第２</t>
  </si>
  <si>
    <t>元岡</t>
  </si>
  <si>
    <t>高取</t>
  </si>
  <si>
    <t>友泉</t>
  </si>
  <si>
    <t>玄洋</t>
  </si>
  <si>
    <t>百道</t>
  </si>
  <si>
    <t>姪浜</t>
  </si>
  <si>
    <t>和白丘</t>
  </si>
  <si>
    <t>城南</t>
  </si>
  <si>
    <t>内浜</t>
  </si>
  <si>
    <t>高宮</t>
  </si>
  <si>
    <t>三宅</t>
  </si>
  <si>
    <t>平尾</t>
  </si>
  <si>
    <t>田隈</t>
  </si>
  <si>
    <t>金武</t>
  </si>
  <si>
    <t>香椎第１</t>
  </si>
  <si>
    <t>香椎第３</t>
  </si>
  <si>
    <t>下山門</t>
  </si>
  <si>
    <t>長丘</t>
  </si>
  <si>
    <t>原北</t>
  </si>
  <si>
    <t>壱岐</t>
  </si>
  <si>
    <t>城西</t>
  </si>
  <si>
    <t>箱崎清松</t>
  </si>
  <si>
    <t>那珂</t>
  </si>
  <si>
    <t>西福岡</t>
  </si>
  <si>
    <t>柏原</t>
  </si>
  <si>
    <t>三筑</t>
  </si>
  <si>
    <t>次郎丸</t>
  </si>
  <si>
    <t>席田</t>
  </si>
  <si>
    <t>原</t>
  </si>
  <si>
    <t>花畑</t>
  </si>
  <si>
    <t>多々良</t>
  </si>
  <si>
    <t>春吉</t>
  </si>
  <si>
    <t>当仁</t>
  </si>
  <si>
    <t>原中央</t>
  </si>
  <si>
    <t>照葉</t>
  </si>
  <si>
    <t>横手</t>
  </si>
  <si>
    <t>片江</t>
  </si>
  <si>
    <t>板付</t>
  </si>
  <si>
    <t>松崎</t>
  </si>
  <si>
    <t>野間</t>
  </si>
  <si>
    <t>箱崎</t>
  </si>
  <si>
    <t>筑紫丘</t>
  </si>
  <si>
    <t>老司</t>
  </si>
  <si>
    <t>梅林</t>
  </si>
  <si>
    <t>警固</t>
  </si>
  <si>
    <t>青葉</t>
  </si>
  <si>
    <t>吉塚</t>
  </si>
  <si>
    <t>長尾</t>
  </si>
  <si>
    <t>宮竹</t>
  </si>
  <si>
    <t>東住吉</t>
  </si>
  <si>
    <t>曰佐</t>
  </si>
  <si>
    <t>早良</t>
  </si>
  <si>
    <t>住吉</t>
  </si>
  <si>
    <t>壱岐丘</t>
  </si>
  <si>
    <t>西陵</t>
  </si>
  <si>
    <t>博多</t>
  </si>
  <si>
    <t>城香</t>
  </si>
  <si>
    <t>志賀</t>
  </si>
  <si>
    <t>福岡</t>
  </si>
  <si>
    <t>東光</t>
  </si>
  <si>
    <t>舞鶴</t>
  </si>
  <si>
    <t>北崎</t>
  </si>
  <si>
    <t>能古</t>
  </si>
  <si>
    <t>千代</t>
  </si>
  <si>
    <t>玄界</t>
  </si>
  <si>
    <t>小呂</t>
  </si>
  <si>
    <t>西高宮</t>
  </si>
  <si>
    <t>名島</t>
  </si>
  <si>
    <t>松島</t>
  </si>
  <si>
    <t>今宿</t>
  </si>
  <si>
    <t>別府</t>
  </si>
  <si>
    <t>西新</t>
  </si>
  <si>
    <t>西都</t>
  </si>
  <si>
    <t>千早</t>
  </si>
  <si>
    <t>草ヶ江</t>
  </si>
  <si>
    <t>野多目</t>
  </si>
  <si>
    <t>香椎</t>
  </si>
  <si>
    <t>香椎東</t>
  </si>
  <si>
    <t>小田部</t>
  </si>
  <si>
    <t>室見</t>
  </si>
  <si>
    <t>筥松</t>
  </si>
  <si>
    <t>南当仁</t>
  </si>
  <si>
    <t>七隈</t>
  </si>
  <si>
    <t>南片江</t>
  </si>
  <si>
    <t>舞松原</t>
  </si>
  <si>
    <t>春住</t>
  </si>
  <si>
    <t>姪北</t>
  </si>
  <si>
    <t>那珂南</t>
  </si>
  <si>
    <t>長住</t>
  </si>
  <si>
    <t>若久</t>
  </si>
  <si>
    <t>周船寺</t>
  </si>
  <si>
    <t>東若久</t>
  </si>
  <si>
    <t>若宮</t>
  </si>
  <si>
    <t>赤坂</t>
  </si>
  <si>
    <t>入部</t>
  </si>
  <si>
    <t>月隈</t>
  </si>
  <si>
    <t>高木</t>
  </si>
  <si>
    <t>西戸崎</t>
  </si>
  <si>
    <t>大原</t>
  </si>
  <si>
    <t>香陵</t>
  </si>
  <si>
    <t>福重</t>
  </si>
  <si>
    <t>千早西</t>
  </si>
  <si>
    <t>馬出</t>
  </si>
  <si>
    <t>板付北</t>
  </si>
  <si>
    <t>内野</t>
  </si>
  <si>
    <t>東箱崎</t>
  </si>
  <si>
    <t>弥永</t>
  </si>
  <si>
    <t>香椎浜</t>
  </si>
  <si>
    <t>西長住</t>
  </si>
  <si>
    <t>堤丘</t>
  </si>
  <si>
    <t>堅粕</t>
  </si>
  <si>
    <t>有住</t>
  </si>
  <si>
    <t>福浜</t>
  </si>
  <si>
    <t>城浜</t>
  </si>
  <si>
    <t>今津</t>
  </si>
  <si>
    <t>脇山</t>
  </si>
  <si>
    <t>勝馬</t>
  </si>
  <si>
    <t>志賀島</t>
  </si>
  <si>
    <t>香住丘</t>
  </si>
  <si>
    <t>美和台</t>
  </si>
  <si>
    <t>香椎下原</t>
  </si>
  <si>
    <t>小笹</t>
  </si>
  <si>
    <t>西花畑</t>
  </si>
  <si>
    <t>三苫</t>
  </si>
  <si>
    <t>塩原</t>
  </si>
  <si>
    <t>鳥飼</t>
  </si>
  <si>
    <t>玉川</t>
  </si>
  <si>
    <t>原西</t>
  </si>
  <si>
    <t>田村</t>
  </si>
  <si>
    <t>和白東</t>
  </si>
  <si>
    <t>野芥</t>
  </si>
  <si>
    <t>笹丘</t>
  </si>
  <si>
    <t>賀茂</t>
  </si>
  <si>
    <t>壱岐南</t>
  </si>
  <si>
    <t>田島</t>
  </si>
  <si>
    <t>奈多</t>
  </si>
  <si>
    <t>八田</t>
  </si>
  <si>
    <t>石丸</t>
  </si>
  <si>
    <t>百道浜</t>
  </si>
  <si>
    <t>飯倉</t>
  </si>
  <si>
    <t>東月隈</t>
  </si>
  <si>
    <t>堤</t>
  </si>
  <si>
    <t>東花畑</t>
  </si>
  <si>
    <t>大池</t>
  </si>
  <si>
    <t>東吉塚</t>
  </si>
  <si>
    <t>飯原</t>
  </si>
  <si>
    <t>愛宕浜</t>
  </si>
  <si>
    <t>鶴田</t>
  </si>
  <si>
    <t>城原</t>
  </si>
  <si>
    <t>弥永西</t>
  </si>
  <si>
    <t>四箇田</t>
  </si>
  <si>
    <t>弥生</t>
  </si>
  <si>
    <t>大楠</t>
  </si>
  <si>
    <t>飯倉中央</t>
  </si>
  <si>
    <t>金山</t>
  </si>
  <si>
    <t>壱岐東</t>
  </si>
  <si>
    <t>和白幼稚園、赤坂幼稚園、入部幼稚園、</t>
    <rPh sb="0" eb="2">
      <t>ワジロ</t>
    </rPh>
    <rPh sb="6" eb="8">
      <t>アカサカ</t>
    </rPh>
    <rPh sb="8" eb="11">
      <t>ヨウチエン</t>
    </rPh>
    <rPh sb="12" eb="14">
      <t>イルベ</t>
    </rPh>
    <rPh sb="14" eb="17">
      <t>ヨウチエン</t>
    </rPh>
    <phoneticPr fontId="2"/>
  </si>
  <si>
    <t>内野幼稚園、脇山幼稚園、姪浜幼稚園廃園</t>
    <rPh sb="6" eb="8">
      <t>ワキヤマ</t>
    </rPh>
    <rPh sb="8" eb="11">
      <t>ヨウチエン</t>
    </rPh>
    <rPh sb="12" eb="14">
      <t>メイノハマ</t>
    </rPh>
    <rPh sb="14" eb="17">
      <t>ヨウチエン</t>
    </rPh>
    <rPh sb="17" eb="19">
      <t>ハイエン</t>
    </rPh>
    <phoneticPr fontId="2"/>
  </si>
  <si>
    <t>照葉北</t>
  </si>
  <si>
    <t>照葉北</t>
    <rPh sb="0" eb="2">
      <t>テリハ</t>
    </rPh>
    <rPh sb="2" eb="3">
      <t>キタ</t>
    </rPh>
    <phoneticPr fontId="6"/>
  </si>
  <si>
    <t>［小学部］</t>
    <rPh sb="1" eb="4">
      <t>ショウガクブ</t>
    </rPh>
    <phoneticPr fontId="6"/>
  </si>
  <si>
    <t>学　  級  　数</t>
    <rPh sb="0" eb="9">
      <t>ガッキュウスウ</t>
    </rPh>
    <phoneticPr fontId="6"/>
  </si>
  <si>
    <t>合計</t>
    <rPh sb="0" eb="2">
      <t>ゴウケイ</t>
    </rPh>
    <phoneticPr fontId="6"/>
  </si>
  <si>
    <t>単　　　式</t>
    <rPh sb="0" eb="5">
      <t>タンシキ</t>
    </rPh>
    <phoneticPr fontId="6"/>
  </si>
  <si>
    <t>複　式</t>
    <rPh sb="0" eb="3">
      <t>フクシキ</t>
    </rPh>
    <phoneticPr fontId="6"/>
  </si>
  <si>
    <t>福岡中央</t>
    <rPh sb="0" eb="2">
      <t>フクオカ</t>
    </rPh>
    <rPh sb="2" eb="4">
      <t>チュウオウ</t>
    </rPh>
    <phoneticPr fontId="6"/>
  </si>
  <si>
    <t>屋形原</t>
    <rPh sb="0" eb="3">
      <t>ヤカタバル</t>
    </rPh>
    <phoneticPr fontId="6"/>
  </si>
  <si>
    <t>南福岡</t>
    <rPh sb="0" eb="3">
      <t>ミナミフクオカ</t>
    </rPh>
    <phoneticPr fontId="6"/>
  </si>
  <si>
    <t>東福岡</t>
    <rPh sb="0" eb="1">
      <t>ヒガシ</t>
    </rPh>
    <rPh sb="1" eb="3">
      <t>フクオカ</t>
    </rPh>
    <phoneticPr fontId="6"/>
  </si>
  <si>
    <t>生の松原</t>
    <rPh sb="0" eb="1">
      <t>イキ</t>
    </rPh>
    <rPh sb="2" eb="4">
      <t>マツバラ</t>
    </rPh>
    <phoneticPr fontId="6"/>
  </si>
  <si>
    <t>今　津</t>
    <rPh sb="0" eb="3">
      <t>イマヅ</t>
    </rPh>
    <phoneticPr fontId="6"/>
  </si>
  <si>
    <t>［中学部］</t>
    <rPh sb="1" eb="2">
      <t>チュウ</t>
    </rPh>
    <rPh sb="2" eb="4">
      <t>ショウガクブ</t>
    </rPh>
    <phoneticPr fontId="6"/>
  </si>
  <si>
    <t>学　級　数</t>
    <rPh sb="0" eb="5">
      <t>ガッキュウスウ</t>
    </rPh>
    <phoneticPr fontId="6"/>
  </si>
  <si>
    <t>生　　　　　徒　　　　　数</t>
    <rPh sb="0" eb="13">
      <t>セイトスウ</t>
    </rPh>
    <phoneticPr fontId="6"/>
  </si>
  <si>
    <t>単　　式</t>
    <rPh sb="0" eb="4">
      <t>タンシキ</t>
    </rPh>
    <phoneticPr fontId="6"/>
  </si>
  <si>
    <t>［高等部］</t>
    <rPh sb="1" eb="3">
      <t>コウトウ</t>
    </rPh>
    <rPh sb="3" eb="4">
      <t>ショウガクブ</t>
    </rPh>
    <phoneticPr fontId="6"/>
  </si>
  <si>
    <t>博多高等学園</t>
    <rPh sb="0" eb="2">
      <t>ハカタ</t>
    </rPh>
    <rPh sb="2" eb="4">
      <t>コウトウ</t>
    </rPh>
    <rPh sb="4" eb="6">
      <t>ガクエン</t>
    </rPh>
    <phoneticPr fontId="6"/>
  </si>
  <si>
    <t>［合計］</t>
    <rPh sb="1" eb="3">
      <t>ゴウケイ</t>
    </rPh>
    <phoneticPr fontId="6"/>
  </si>
  <si>
    <t>児童・生徒数</t>
    <rPh sb="0" eb="2">
      <t>ジドウ</t>
    </rPh>
    <rPh sb="3" eb="6">
      <t>セイトスウ</t>
    </rPh>
    <phoneticPr fontId="6"/>
  </si>
  <si>
    <t>単式</t>
    <rPh sb="0" eb="2">
      <t>タンシキ</t>
    </rPh>
    <phoneticPr fontId="6"/>
  </si>
  <si>
    <t>複式</t>
    <rPh sb="0" eb="2">
      <t>フクシキ</t>
    </rPh>
    <phoneticPr fontId="6"/>
  </si>
  <si>
    <t>（注）　（　）内の数字は訪問学級の学級数、児童生徒数で内数</t>
    <rPh sb="1" eb="2">
      <t>チュウ</t>
    </rPh>
    <rPh sb="7" eb="8">
      <t>ナイ</t>
    </rPh>
    <rPh sb="9" eb="11">
      <t>スウジ</t>
    </rPh>
    <rPh sb="12" eb="14">
      <t>ホウモン</t>
    </rPh>
    <rPh sb="14" eb="16">
      <t>ガッキュウ</t>
    </rPh>
    <rPh sb="17" eb="20">
      <t>ガッキュウスウ</t>
    </rPh>
    <rPh sb="21" eb="23">
      <t>ジドウ</t>
    </rPh>
    <rPh sb="23" eb="26">
      <t>セイトスウ</t>
    </rPh>
    <rPh sb="27" eb="28">
      <t>ウチ</t>
    </rPh>
    <rPh sb="28" eb="29">
      <t>スウ</t>
    </rPh>
    <phoneticPr fontId="6"/>
  </si>
  <si>
    <t>R元</t>
    <rPh sb="1" eb="2">
      <t>ゲン</t>
    </rPh>
    <phoneticPr fontId="2"/>
  </si>
  <si>
    <t>R2</t>
    <phoneticPr fontId="2"/>
  </si>
  <si>
    <t>□学校別・学年別生徒数＜高等学校＞</t>
    <rPh sb="1" eb="4">
      <t>ガッコウベツ</t>
    </rPh>
    <rPh sb="5" eb="8">
      <t>ガクネンベツ</t>
    </rPh>
    <rPh sb="8" eb="11">
      <t>セイトスウ</t>
    </rPh>
    <rPh sb="12" eb="14">
      <t>コウトウ</t>
    </rPh>
    <rPh sb="14" eb="16">
      <t>ガッコウ</t>
    </rPh>
    <phoneticPr fontId="6"/>
  </si>
  <si>
    <t>合　　　　　計</t>
    <rPh sb="0" eb="7">
      <t>ゴウケイ</t>
    </rPh>
    <phoneticPr fontId="6"/>
  </si>
  <si>
    <t>１　　　学　　　年</t>
    <rPh sb="4" eb="9">
      <t>ガクネン</t>
    </rPh>
    <phoneticPr fontId="6"/>
  </si>
  <si>
    <t>２　　　学　　　年</t>
    <rPh sb="4" eb="9">
      <t>ガクネン</t>
    </rPh>
    <phoneticPr fontId="6"/>
  </si>
  <si>
    <t>３　　　学　　　年</t>
    <rPh sb="4" eb="9">
      <t>ガクネン</t>
    </rPh>
    <phoneticPr fontId="6"/>
  </si>
  <si>
    <t>福　　翔</t>
    <rPh sb="0" eb="1">
      <t>フク</t>
    </rPh>
    <rPh sb="3" eb="4">
      <t>ショウ</t>
    </rPh>
    <phoneticPr fontId="6"/>
  </si>
  <si>
    <t>博多工業</t>
    <rPh sb="0" eb="2">
      <t>ハカタ</t>
    </rPh>
    <rPh sb="2" eb="4">
      <t>コウギョウ</t>
    </rPh>
    <phoneticPr fontId="6"/>
  </si>
  <si>
    <t>福岡女子</t>
    <rPh sb="0" eb="2">
      <t>フクオカ</t>
    </rPh>
    <rPh sb="2" eb="4">
      <t>ジョシ</t>
    </rPh>
    <phoneticPr fontId="6"/>
  </si>
  <si>
    <t>福岡西陵</t>
    <rPh sb="0" eb="2">
      <t>フクオカ</t>
    </rPh>
    <rPh sb="2" eb="4">
      <t>セイリョウ</t>
    </rPh>
    <phoneticPr fontId="6"/>
  </si>
  <si>
    <t>合　　　計</t>
    <rPh sb="0" eb="5">
      <t>ゴウケイ</t>
    </rPh>
    <phoneticPr fontId="6"/>
  </si>
  <si>
    <t xml:space="preserve">  </t>
    <phoneticPr fontId="2"/>
  </si>
  <si>
    <t>R3</t>
    <phoneticPr fontId="2"/>
  </si>
  <si>
    <t>　　　　２　１校あたりの平均値は休校を除く校数で除している</t>
    <rPh sb="7" eb="8">
      <t>コウ</t>
    </rPh>
    <rPh sb="12" eb="15">
      <t>ヘイキンチ</t>
    </rPh>
    <rPh sb="16" eb="18">
      <t>キュウコウ</t>
    </rPh>
    <rPh sb="19" eb="20">
      <t>ノゾ</t>
    </rPh>
    <rPh sb="21" eb="23">
      <t>コウスウ</t>
    </rPh>
    <rPh sb="24" eb="25">
      <t>ジョ</t>
    </rPh>
    <phoneticPr fontId="2"/>
  </si>
  <si>
    <t>　　　　３　小・中学校の児童生徒数の（　）内は特別支援学級の児童生徒数で内数</t>
    <rPh sb="6" eb="7">
      <t>ショウ</t>
    </rPh>
    <rPh sb="8" eb="11">
      <t>チュウガッコウ</t>
    </rPh>
    <rPh sb="12" eb="14">
      <t>ジドウ</t>
    </rPh>
    <rPh sb="14" eb="16">
      <t>セイト</t>
    </rPh>
    <rPh sb="16" eb="17">
      <t>スウ</t>
    </rPh>
    <rPh sb="21" eb="22">
      <t>ナイ</t>
    </rPh>
    <rPh sb="23" eb="25">
      <t>トクベツ</t>
    </rPh>
    <rPh sb="25" eb="27">
      <t>シエン</t>
    </rPh>
    <rPh sb="27" eb="29">
      <t>ガッキュウ</t>
    </rPh>
    <rPh sb="30" eb="32">
      <t>ジドウ</t>
    </rPh>
    <rPh sb="32" eb="34">
      <t>セイト</t>
    </rPh>
    <rPh sb="34" eb="35">
      <t>スウ</t>
    </rPh>
    <rPh sb="36" eb="37">
      <t>ナイ</t>
    </rPh>
    <rPh sb="37" eb="38">
      <t>スウ</t>
    </rPh>
    <phoneticPr fontId="2"/>
  </si>
  <si>
    <t>　　　　４　特別支援学校の児童生徒数の（　）内は訪問教育学級の児童生徒数で内数</t>
    <rPh sb="6" eb="8">
      <t>トクベツ</t>
    </rPh>
    <rPh sb="8" eb="10">
      <t>シエン</t>
    </rPh>
    <rPh sb="10" eb="12">
      <t>ガッコウ</t>
    </rPh>
    <rPh sb="13" eb="15">
      <t>ジドウ</t>
    </rPh>
    <rPh sb="15" eb="17">
      <t>セイト</t>
    </rPh>
    <rPh sb="17" eb="18">
      <t>スウ</t>
    </rPh>
    <rPh sb="22" eb="23">
      <t>ナイ</t>
    </rPh>
    <rPh sb="24" eb="26">
      <t>ホウモン</t>
    </rPh>
    <rPh sb="26" eb="28">
      <t>キョウイク</t>
    </rPh>
    <rPh sb="28" eb="30">
      <t>ガッキュウ</t>
    </rPh>
    <rPh sb="31" eb="33">
      <t>ジドウ</t>
    </rPh>
    <rPh sb="33" eb="35">
      <t>セイト</t>
    </rPh>
    <rPh sb="35" eb="36">
      <t>スウ</t>
    </rPh>
    <rPh sb="37" eb="38">
      <t>ナイ</t>
    </rPh>
    <rPh sb="38" eb="39">
      <t>スウ</t>
    </rPh>
    <phoneticPr fontId="2"/>
  </si>
  <si>
    <t>２　小・中学校の児童生徒数・学級数の（　）は特別支援学級の児童生徒数・学級数で内数</t>
    <rPh sb="2" eb="3">
      <t>ショウ</t>
    </rPh>
    <rPh sb="4" eb="7">
      <t>チュウガッコウ</t>
    </rPh>
    <rPh sb="8" eb="10">
      <t>ジドウ</t>
    </rPh>
    <rPh sb="10" eb="12">
      <t>セイト</t>
    </rPh>
    <rPh sb="12" eb="13">
      <t>スウ</t>
    </rPh>
    <rPh sb="14" eb="16">
      <t>ガッキュウ</t>
    </rPh>
    <rPh sb="16" eb="17">
      <t>スウ</t>
    </rPh>
    <rPh sb="22" eb="24">
      <t>トクベツ</t>
    </rPh>
    <rPh sb="24" eb="26">
      <t>シエン</t>
    </rPh>
    <rPh sb="26" eb="28">
      <t>ガッキュウ</t>
    </rPh>
    <rPh sb="29" eb="31">
      <t>ジドウ</t>
    </rPh>
    <rPh sb="31" eb="33">
      <t>セイト</t>
    </rPh>
    <rPh sb="33" eb="34">
      <t>スウ</t>
    </rPh>
    <rPh sb="35" eb="37">
      <t>ガッキュウ</t>
    </rPh>
    <rPh sb="37" eb="38">
      <t>スウ</t>
    </rPh>
    <rPh sb="39" eb="40">
      <t>ナイ</t>
    </rPh>
    <rPh sb="40" eb="41">
      <t>スウ</t>
    </rPh>
    <phoneticPr fontId="2"/>
  </si>
  <si>
    <t>３　特別支援学校の児童生徒数・学級数の（　）は訪問教育学級の児童生徒数・学級数で内数</t>
    <rPh sb="2" eb="4">
      <t>トクベツ</t>
    </rPh>
    <rPh sb="4" eb="6">
      <t>シエン</t>
    </rPh>
    <rPh sb="6" eb="8">
      <t>ガッコウ</t>
    </rPh>
    <rPh sb="9" eb="11">
      <t>ジドウ</t>
    </rPh>
    <rPh sb="11" eb="13">
      <t>セイト</t>
    </rPh>
    <rPh sb="13" eb="14">
      <t>スウ</t>
    </rPh>
    <rPh sb="15" eb="17">
      <t>ガッキュウ</t>
    </rPh>
    <rPh sb="17" eb="18">
      <t>スウ</t>
    </rPh>
    <rPh sb="23" eb="25">
      <t>ホウモン</t>
    </rPh>
    <rPh sb="25" eb="27">
      <t>キョウイク</t>
    </rPh>
    <rPh sb="27" eb="29">
      <t>ガッキュウ</t>
    </rPh>
    <rPh sb="30" eb="32">
      <t>ジドウ</t>
    </rPh>
    <rPh sb="32" eb="34">
      <t>セイト</t>
    </rPh>
    <rPh sb="34" eb="35">
      <t>スウ</t>
    </rPh>
    <rPh sb="36" eb="38">
      <t>ガッキュウ</t>
    </rPh>
    <rPh sb="38" eb="39">
      <t>スウ</t>
    </rPh>
    <rPh sb="40" eb="41">
      <t>ナイ</t>
    </rPh>
    <rPh sb="41" eb="42">
      <t>スウ</t>
    </rPh>
    <phoneticPr fontId="2"/>
  </si>
  <si>
    <t>R4</t>
    <phoneticPr fontId="2"/>
  </si>
  <si>
    <t>（各年５.１現在、単位：校〔園〕、学級、人）</t>
    <rPh sb="1" eb="3">
      <t>カクネン</t>
    </rPh>
    <rPh sb="6" eb="8">
      <t>ゲンザイ</t>
    </rPh>
    <rPh sb="9" eb="11">
      <t>タンイ</t>
    </rPh>
    <rPh sb="12" eb="13">
      <t>コウ</t>
    </rPh>
    <rPh sb="14" eb="15">
      <t>エン</t>
    </rPh>
    <rPh sb="17" eb="19">
      <t>ガッキュウ</t>
    </rPh>
    <rPh sb="20" eb="21">
      <t>ヒト</t>
    </rPh>
    <phoneticPr fontId="6"/>
  </si>
  <si>
    <t>福岡きぼう中設置（R4.4.1）　※夜間中学</t>
    <rPh sb="0" eb="2">
      <t>フクオカ</t>
    </rPh>
    <rPh sb="5" eb="6">
      <t>チュウ</t>
    </rPh>
    <rPh sb="6" eb="8">
      <t>セッチ</t>
    </rPh>
    <rPh sb="18" eb="22">
      <t>ヤカンチュウガク</t>
    </rPh>
    <phoneticPr fontId="2"/>
  </si>
  <si>
    <t>照葉北小設置（H31.4.1）</t>
    <rPh sb="0" eb="2">
      <t>テリハ</t>
    </rPh>
    <rPh sb="2" eb="3">
      <t>キタ</t>
    </rPh>
    <rPh sb="3" eb="4">
      <t>ショウ</t>
    </rPh>
    <rPh sb="4" eb="6">
      <t>セッチ</t>
    </rPh>
    <phoneticPr fontId="2"/>
  </si>
  <si>
    <t>曲渕小休校(H31.3.31)</t>
    <phoneticPr fontId="2"/>
  </si>
  <si>
    <t>雁ノ巣幼稚園、金武幼稚園廃園(H31.3.31)</t>
    <rPh sb="0" eb="1">
      <t>ガン</t>
    </rPh>
    <rPh sb="2" eb="3">
      <t>ス</t>
    </rPh>
    <rPh sb="7" eb="9">
      <t>カナタケ</t>
    </rPh>
    <phoneticPr fontId="2"/>
  </si>
  <si>
    <t>(H30.3.31)</t>
    <phoneticPr fontId="2"/>
  </si>
  <si>
    <t>西都小設置（H29.4.1）</t>
    <rPh sb="0" eb="2">
      <t>サイト</t>
    </rPh>
    <rPh sb="2" eb="3">
      <t>ショウ</t>
    </rPh>
    <rPh sb="3" eb="5">
      <t>セッチ</t>
    </rPh>
    <phoneticPr fontId="2"/>
  </si>
  <si>
    <t>住吉小、住吉中移転（H27.4.1）</t>
    <rPh sb="0" eb="2">
      <t>スミヨシ</t>
    </rPh>
    <rPh sb="2" eb="3">
      <t>ショウ</t>
    </rPh>
    <rPh sb="4" eb="6">
      <t>スミヨシ</t>
    </rPh>
    <rPh sb="6" eb="7">
      <t>チュウ</t>
    </rPh>
    <rPh sb="7" eb="9">
      <t>イテン</t>
    </rPh>
    <phoneticPr fontId="2"/>
  </si>
  <si>
    <t>大名小・簀子小・舞鶴小統合→舞鶴小（H26.4.1）</t>
    <rPh sb="0" eb="2">
      <t>ダイミョウ</t>
    </rPh>
    <rPh sb="2" eb="3">
      <t>ショウ</t>
    </rPh>
    <rPh sb="4" eb="6">
      <t>スノコ</t>
    </rPh>
    <rPh sb="6" eb="7">
      <t>ショウ</t>
    </rPh>
    <rPh sb="8" eb="10">
      <t>マイヅル</t>
    </rPh>
    <rPh sb="10" eb="11">
      <t>ショウ</t>
    </rPh>
    <rPh sb="11" eb="13">
      <t>トウゴウ</t>
    </rPh>
    <rPh sb="14" eb="16">
      <t>マイヅル</t>
    </rPh>
    <rPh sb="16" eb="17">
      <t>ショウ</t>
    </rPh>
    <phoneticPr fontId="6"/>
  </si>
  <si>
    <t>住吉小・美野島小統合→住吉小(H24.4.1)</t>
    <phoneticPr fontId="6"/>
  </si>
  <si>
    <t>北崎小学校西浦分校廃校(H22.3.31)</t>
    <rPh sb="0" eb="3">
      <t>キタザキショウ</t>
    </rPh>
    <rPh sb="3" eb="5">
      <t>ガッコウ</t>
    </rPh>
    <phoneticPr fontId="6"/>
  </si>
  <si>
    <t>照葉中設置（H20.4.1）</t>
    <rPh sb="0" eb="2">
      <t>テリハ</t>
    </rPh>
    <rPh sb="2" eb="3">
      <t>ナカ</t>
    </rPh>
    <rPh sb="3" eb="5">
      <t>セッチ</t>
    </rPh>
    <phoneticPr fontId="6"/>
  </si>
  <si>
    <t>曲渕幼稚園廃園(H20.3.31)</t>
    <rPh sb="0" eb="1">
      <t>マ</t>
    </rPh>
    <rPh sb="1" eb="2">
      <t>フチ</t>
    </rPh>
    <rPh sb="2" eb="5">
      <t>ヨウチエン</t>
    </rPh>
    <rPh sb="5" eb="7">
      <t>ハイエン</t>
    </rPh>
    <phoneticPr fontId="6"/>
  </si>
  <si>
    <t>姪北小、照葉小設置（H19.4.1）</t>
    <rPh sb="0" eb="3">
      <t>メイホクショウ</t>
    </rPh>
    <rPh sb="4" eb="6">
      <t>テリハ</t>
    </rPh>
    <rPh sb="6" eb="7">
      <t>ショウ</t>
    </rPh>
    <rPh sb="7" eb="9">
      <t>セッチ</t>
    </rPh>
    <phoneticPr fontId="6"/>
  </si>
  <si>
    <t>姪浜中移転（H18.4.1）</t>
    <rPh sb="0" eb="2">
      <t>メイノハマ</t>
    </rPh>
    <rPh sb="2" eb="3">
      <t>チュウ</t>
    </rPh>
    <rPh sb="3" eb="5">
      <t>イテン</t>
    </rPh>
    <phoneticPr fontId="6"/>
  </si>
  <si>
    <t>養護学校「博多高等学園」設置(H16.4.1)</t>
    <rPh sb="0" eb="2">
      <t>ヨウゴ</t>
    </rPh>
    <rPh sb="2" eb="4">
      <t>ガッコウ</t>
    </rPh>
    <rPh sb="5" eb="7">
      <t>ハカタ</t>
    </rPh>
    <rPh sb="7" eb="9">
      <t>コウトウ</t>
    </rPh>
    <rPh sb="9" eb="11">
      <t>ガクエン</t>
    </rPh>
    <rPh sb="12" eb="14">
      <t>セッチ</t>
    </rPh>
    <phoneticPr fontId="6"/>
  </si>
  <si>
    <t>西都北</t>
  </si>
  <si>
    <t>西都北</t>
    <rPh sb="0" eb="3">
      <t>サイトキタ</t>
    </rPh>
    <phoneticPr fontId="6"/>
  </si>
  <si>
    <t>清水高等学園</t>
    <rPh sb="0" eb="6">
      <t>シミズコウトウガクエン</t>
    </rPh>
    <phoneticPr fontId="6"/>
  </si>
  <si>
    <t>R5</t>
    <phoneticPr fontId="2"/>
  </si>
  <si>
    <t>西都北小設置（R5.4.1）</t>
    <rPh sb="0" eb="3">
      <t>サイトキタ</t>
    </rPh>
    <rPh sb="3" eb="4">
      <t>ショウ</t>
    </rPh>
    <rPh sb="4" eb="6">
      <t>セッチ</t>
    </rPh>
    <phoneticPr fontId="2"/>
  </si>
  <si>
    <t>特別支援学校「清水高等学園」設置（R5.4.1）</t>
    <rPh sb="0" eb="6">
      <t>トクベツシエンガッコウ</t>
    </rPh>
    <rPh sb="7" eb="11">
      <t>シミズコウトウ</t>
    </rPh>
    <rPh sb="11" eb="13">
      <t>ガクエン</t>
    </rPh>
    <rPh sb="14" eb="16">
      <t>セッチ</t>
    </rPh>
    <phoneticPr fontId="2"/>
  </si>
  <si>
    <t>愛宕</t>
  </si>
  <si>
    <t>有田</t>
  </si>
  <si>
    <t>本校147
(うち１校休校）</t>
    <rPh sb="0" eb="2">
      <t>ホンコウ</t>
    </rPh>
    <rPh sb="10" eb="11">
      <t>コウ</t>
    </rPh>
    <rPh sb="11" eb="13">
      <t>キュウコウ</t>
    </rPh>
    <phoneticPr fontId="2"/>
  </si>
  <si>
    <t>R6</t>
    <phoneticPr fontId="2"/>
  </si>
  <si>
    <t>照葉はばたき小設置（R6.4.1）</t>
    <rPh sb="0" eb="2">
      <t>テリハ</t>
    </rPh>
    <rPh sb="6" eb="7">
      <t>ショウ</t>
    </rPh>
    <rPh sb="7" eb="9">
      <t>セッチ</t>
    </rPh>
    <phoneticPr fontId="2"/>
  </si>
  <si>
    <t>照葉</t>
    <rPh sb="0" eb="2">
      <t>テリハ</t>
    </rPh>
    <phoneticPr fontId="6"/>
  </si>
  <si>
    <t>はばたき</t>
    <phoneticPr fontId="6"/>
  </si>
  <si>
    <t>※１校あたりの平均値は休校を除く校数で除している</t>
    <rPh sb="2" eb="3">
      <t>コウ</t>
    </rPh>
    <rPh sb="7" eb="10">
      <t>ヘイキンチ</t>
    </rPh>
    <rPh sb="11" eb="13">
      <t>キュウコウ</t>
    </rPh>
    <rPh sb="14" eb="15">
      <t>ノゾ</t>
    </rPh>
    <rPh sb="16" eb="18">
      <t>コウスウ</t>
    </rPh>
    <rPh sb="19" eb="20">
      <t>ジョ</t>
    </rPh>
    <phoneticPr fontId="2"/>
  </si>
  <si>
    <t>（令和７年５月１日現在）</t>
    <rPh sb="1" eb="3">
      <t>レイワ</t>
    </rPh>
    <rPh sb="4" eb="5">
      <t>ネン</t>
    </rPh>
    <rPh sb="5" eb="6">
      <t>ヘイネン</t>
    </rPh>
    <rPh sb="6" eb="7">
      <t>ガツ</t>
    </rPh>
    <rPh sb="8" eb="9">
      <t>ニチ</t>
    </rPh>
    <rPh sb="9" eb="11">
      <t>ゲンザイ</t>
    </rPh>
    <phoneticPr fontId="2"/>
  </si>
  <si>
    <t>（Ｒ７．５．１現在、単位：人、学級）</t>
    <rPh sb="7" eb="9">
      <t>ゲンザイ</t>
    </rPh>
    <rPh sb="10" eb="12">
      <t>タンイ</t>
    </rPh>
    <rPh sb="13" eb="14">
      <t>ヒト</t>
    </rPh>
    <rPh sb="15" eb="17">
      <t>ガッキュウ</t>
    </rPh>
    <phoneticPr fontId="2"/>
  </si>
  <si>
    <r>
      <rPr>
        <sz val="6"/>
        <rFont val="ＭＳ 明朝"/>
        <family val="1"/>
        <charset val="128"/>
      </rPr>
      <t xml:space="preserve">（本校10校に設置）
</t>
    </r>
    <r>
      <rPr>
        <sz val="8.5"/>
        <rFont val="ＭＳ 明朝"/>
        <family val="1"/>
        <charset val="128"/>
      </rPr>
      <t>高 等 部</t>
    </r>
    <rPh sb="1" eb="3">
      <t>ホンコウ</t>
    </rPh>
    <rPh sb="5" eb="6">
      <t>コウ</t>
    </rPh>
    <rPh sb="7" eb="9">
      <t>セッチ</t>
    </rPh>
    <rPh sb="11" eb="12">
      <t>コウ</t>
    </rPh>
    <rPh sb="13" eb="14">
      <t>トウ</t>
    </rPh>
    <rPh sb="15" eb="16">
      <t>ブ</t>
    </rPh>
    <phoneticPr fontId="2"/>
  </si>
  <si>
    <t>学級数
3,377</t>
    <rPh sb="0" eb="2">
      <t>ガッキュウ</t>
    </rPh>
    <rPh sb="2" eb="3">
      <t>スウ</t>
    </rPh>
    <phoneticPr fontId="2"/>
  </si>
  <si>
    <t>学級数
1,436</t>
    <rPh sb="0" eb="2">
      <t>ガッキュウ</t>
    </rPh>
    <rPh sb="2" eb="3">
      <t>スウ</t>
    </rPh>
    <phoneticPr fontId="2"/>
  </si>
  <si>
    <t>本校71</t>
    <rPh sb="0" eb="2">
      <t>ホンコウ</t>
    </rPh>
    <phoneticPr fontId="2"/>
  </si>
  <si>
    <t>特別支援学校（本校10校）</t>
    <rPh sb="0" eb="2">
      <t>トクベツ</t>
    </rPh>
    <rPh sb="2" eb="4">
      <t>シエン</t>
    </rPh>
    <rPh sb="4" eb="6">
      <t>ガッコウ</t>
    </rPh>
    <rPh sb="7" eb="9">
      <t>ホンコウ</t>
    </rPh>
    <rPh sb="11" eb="12">
      <t>コウ</t>
    </rPh>
    <phoneticPr fontId="2"/>
  </si>
  <si>
    <t>学級数
223
（10）</t>
    <rPh sb="0" eb="2">
      <t>ガッキュウ</t>
    </rPh>
    <rPh sb="2" eb="3">
      <t>スウ</t>
    </rPh>
    <phoneticPr fontId="2"/>
  </si>
  <si>
    <t>学級数
112
（5）</t>
    <rPh sb="0" eb="2">
      <t>ガッキュウ</t>
    </rPh>
    <rPh sb="2" eb="3">
      <t>スウ</t>
    </rPh>
    <phoneticPr fontId="2"/>
  </si>
  <si>
    <t>学級数
135
（7）</t>
    <rPh sb="0" eb="2">
      <t>ガッキュウ</t>
    </rPh>
    <rPh sb="2" eb="3">
      <t>スウ</t>
    </rPh>
    <phoneticPr fontId="2"/>
  </si>
  <si>
    <t>　　　　５　特別支援学校10校のうち、小学部・中学部・高等部設置校７校、高等部のみ設置校３校</t>
    <rPh sb="6" eb="8">
      <t>トクベツ</t>
    </rPh>
    <rPh sb="8" eb="10">
      <t>シエン</t>
    </rPh>
    <rPh sb="10" eb="12">
      <t>ガッコウ</t>
    </rPh>
    <rPh sb="14" eb="15">
      <t>コウ</t>
    </rPh>
    <rPh sb="19" eb="21">
      <t>ショウガク</t>
    </rPh>
    <rPh sb="21" eb="22">
      <t>ブ</t>
    </rPh>
    <rPh sb="23" eb="25">
      <t>チュウガク</t>
    </rPh>
    <rPh sb="25" eb="26">
      <t>ブ</t>
    </rPh>
    <rPh sb="27" eb="30">
      <t>コウトウブ</t>
    </rPh>
    <rPh sb="30" eb="32">
      <t>セッチ</t>
    </rPh>
    <rPh sb="32" eb="33">
      <t>コウ</t>
    </rPh>
    <rPh sb="34" eb="35">
      <t>コウ</t>
    </rPh>
    <rPh sb="36" eb="39">
      <t>コウトウブ</t>
    </rPh>
    <rPh sb="41" eb="43">
      <t>セッチ</t>
    </rPh>
    <rPh sb="43" eb="44">
      <t>コウ</t>
    </rPh>
    <rPh sb="45" eb="46">
      <t>コウ</t>
    </rPh>
    <phoneticPr fontId="2"/>
  </si>
  <si>
    <t>（Ｒ７．５．１現在、単位：人、学級）</t>
    <phoneticPr fontId="2"/>
  </si>
  <si>
    <t>（Ｒ７．５.１現在、単位：人、学級）</t>
    <phoneticPr fontId="2"/>
  </si>
  <si>
    <t>R7</t>
    <phoneticPr fontId="2"/>
  </si>
  <si>
    <t>百道松原中設置（R7.4.1）　※学びの多様化学校</t>
    <rPh sb="0" eb="2">
      <t>モモチ</t>
    </rPh>
    <rPh sb="2" eb="4">
      <t>マツバラ</t>
    </rPh>
    <rPh sb="4" eb="5">
      <t>チュウ</t>
    </rPh>
    <rPh sb="5" eb="7">
      <t>セッチ</t>
    </rPh>
    <rPh sb="17" eb="18">
      <t>マナ</t>
    </rPh>
    <rPh sb="20" eb="25">
      <t>タヨウカガッコウ</t>
    </rPh>
    <phoneticPr fontId="2"/>
  </si>
  <si>
    <t>（Ｒ７．５．１現在、単位：人、学級）</t>
    <rPh sb="7" eb="9">
      <t>ゲンザイ</t>
    </rPh>
    <rPh sb="10" eb="12">
      <t>タンイ</t>
    </rPh>
    <rPh sb="13" eb="14">
      <t>ヒト</t>
    </rPh>
    <rPh sb="15" eb="17">
      <t>ガッキュウ</t>
    </rPh>
    <phoneticPr fontId="15"/>
  </si>
  <si>
    <t>百道松原</t>
  </si>
  <si>
    <t>多々良
中央</t>
    <phoneticPr fontId="2"/>
  </si>
  <si>
    <t>照葉
はばたき</t>
    <phoneticPr fontId="2"/>
  </si>
  <si>
    <t>福岡
きぼう</t>
    <phoneticPr fontId="2"/>
  </si>
  <si>
    <t>小学校：147校(うち１校休校)
3,377学級　82,207人
○１校あたり平均
23.1学級　563.1人</t>
    <rPh sb="12" eb="13">
      <t>コウ</t>
    </rPh>
    <rPh sb="13" eb="15">
      <t>キュウコウ</t>
    </rPh>
    <phoneticPr fontId="2"/>
  </si>
  <si>
    <t>中学校：71校
1,436学級　39,204人
○１校あたり平均
20.2学級　552.2人</t>
    <rPh sb="0" eb="3">
      <t>チュウガッコウ</t>
    </rPh>
    <rPh sb="6" eb="7">
      <t>コウ</t>
    </rPh>
    <rPh sb="13" eb="15">
      <t>ガッキュウ</t>
    </rPh>
    <rPh sb="22" eb="23">
      <t>ニン</t>
    </rPh>
    <rPh sb="26" eb="27">
      <t>コウ</t>
    </rPh>
    <rPh sb="30" eb="32">
      <t>ヘイキン</t>
    </rPh>
    <rPh sb="37" eb="39">
      <t>ガッキュウ</t>
    </rPh>
    <rPh sb="45" eb="46">
      <t>ニン</t>
    </rPh>
    <phoneticPr fontId="2"/>
  </si>
  <si>
    <t>（Ｒ７．５．１現在、単位；学級、人）</t>
    <rPh sb="7" eb="9">
      <t>ゲンザイ</t>
    </rPh>
    <rPh sb="10" eb="12">
      <t>タンイ</t>
    </rPh>
    <rPh sb="13" eb="15">
      <t>ガッキュウ</t>
    </rPh>
    <rPh sb="16" eb="17">
      <t>ヒト</t>
    </rPh>
    <phoneticPr fontId="6"/>
  </si>
  <si>
    <t>（Ｒ７．５．１現在、単位；学級、人）</t>
    <rPh sb="10" eb="12">
      <t>タンイ</t>
    </rPh>
    <rPh sb="13" eb="15">
      <t>ガッキュウ</t>
    </rPh>
    <rPh sb="16" eb="17">
      <t>ヒト</t>
    </rPh>
    <phoneticPr fontId="6"/>
  </si>
  <si>
    <t>百道松原</t>
    <rPh sb="0" eb="4">
      <t>モモチマツバラ</t>
    </rPh>
    <phoneticPr fontId="6"/>
  </si>
  <si>
    <t>（Ｒ７．５．１現在、単位；人、学級）</t>
    <rPh sb="7" eb="9">
      <t>ゲンザイ</t>
    </rPh>
    <rPh sb="10" eb="12">
      <t>タンイ</t>
    </rPh>
    <rPh sb="13" eb="14">
      <t>ヒト</t>
    </rPh>
    <rPh sb="15" eb="17">
      <t>ガッキュウ</t>
    </rPh>
    <phoneticPr fontId="6"/>
  </si>
  <si>
    <t>（Ｒ７．5．1現在、単位；学級、人）</t>
    <rPh sb="7" eb="9">
      <t>ゲンザイ</t>
    </rPh>
    <rPh sb="10" eb="12">
      <t>タンイ</t>
    </rPh>
    <rPh sb="13" eb="15">
      <t>ガッキュウ</t>
    </rPh>
    <rPh sb="16" eb="17">
      <t>ヒト</t>
    </rPh>
    <phoneticPr fontId="6"/>
  </si>
  <si>
    <t>城浜高等学園</t>
    <rPh sb="0" eb="2">
      <t>シロハマ</t>
    </rPh>
    <phoneticPr fontId="6"/>
  </si>
  <si>
    <t>城浜高等学園</t>
    <rPh sb="0" eb="2">
      <t>シロハマ</t>
    </rPh>
    <rPh sb="2" eb="6">
      <t>コウトウガクエン</t>
    </rPh>
    <phoneticPr fontId="6"/>
  </si>
  <si>
    <t>令和７年６月発行
福岡市教育委員会総務部教育政策課</t>
    <rPh sb="0" eb="2">
      <t>レイワ</t>
    </rPh>
    <rPh sb="3" eb="4">
      <t>ネン</t>
    </rPh>
    <rPh sb="4" eb="5">
      <t>ヘイネン</t>
    </rPh>
    <rPh sb="5" eb="6">
      <t>ガツ</t>
    </rPh>
    <rPh sb="6" eb="8">
      <t>ハッコウ</t>
    </rPh>
    <rPh sb="10" eb="13">
      <t>フクオカシ</t>
    </rPh>
    <rPh sb="13" eb="15">
      <t>キョウイク</t>
    </rPh>
    <rPh sb="15" eb="18">
      <t>イインカイ</t>
    </rPh>
    <rPh sb="18" eb="20">
      <t>ソウム</t>
    </rPh>
    <rPh sb="20" eb="21">
      <t>ブ</t>
    </rPh>
    <rPh sb="21" eb="23">
      <t>キョウイク</t>
    </rPh>
    <rPh sb="23" eb="25">
      <t>セイサク</t>
    </rPh>
    <rPh sb="25" eb="26">
      <t>カ</t>
    </rPh>
    <phoneticPr fontId="2"/>
  </si>
  <si>
    <t>（注）　１　中学校は夜間中学１校及び学びの多様化学校１校を含む</t>
    <rPh sb="1" eb="2">
      <t>チュウ</t>
    </rPh>
    <rPh sb="6" eb="9">
      <t>チュウガッコウ</t>
    </rPh>
    <rPh sb="10" eb="14">
      <t>ヤカンチュウガク</t>
    </rPh>
    <rPh sb="15" eb="16">
      <t>コウ</t>
    </rPh>
    <rPh sb="16" eb="17">
      <t>オヨ</t>
    </rPh>
    <rPh sb="18" eb="19">
      <t>マナ</t>
    </rPh>
    <rPh sb="21" eb="26">
      <t>タヨウカガッコウ</t>
    </rPh>
    <rPh sb="27" eb="28">
      <t>コウ</t>
    </rPh>
    <rPh sb="29" eb="30">
      <t>フク</t>
    </rPh>
    <phoneticPr fontId="2"/>
  </si>
  <si>
    <t>１　中学校は夜間中学１校及び学びの多様化学校１校を含む</t>
    <rPh sb="2" eb="5">
      <t>チュウガッコウ</t>
    </rPh>
    <rPh sb="6" eb="8">
      <t>ヤカン</t>
    </rPh>
    <rPh sb="8" eb="10">
      <t>チュウガク</t>
    </rPh>
    <rPh sb="11" eb="12">
      <t>コウ</t>
    </rPh>
    <rPh sb="12" eb="13">
      <t>オヨ</t>
    </rPh>
    <rPh sb="14" eb="15">
      <t>マナ</t>
    </rPh>
    <rPh sb="17" eb="22">
      <t>タヨウカガッコウ</t>
    </rPh>
    <rPh sb="23" eb="24">
      <t>コウ</t>
    </rPh>
    <rPh sb="25" eb="26">
      <t>フク</t>
    </rPh>
    <phoneticPr fontId="2"/>
  </si>
  <si>
    <t>（注）　早良区は夜間中学１校及び学びの多様化学校１校を含む</t>
    <rPh sb="1" eb="2">
      <t>チュウ</t>
    </rPh>
    <rPh sb="4" eb="7">
      <t>サワラク</t>
    </rPh>
    <rPh sb="8" eb="12">
      <t>ヤカンチュウガク</t>
    </rPh>
    <rPh sb="13" eb="14">
      <t>コウ</t>
    </rPh>
    <rPh sb="14" eb="15">
      <t>オヨ</t>
    </rPh>
    <rPh sb="16" eb="17">
      <t>マナ</t>
    </rPh>
    <rPh sb="19" eb="24">
      <t>タヨウカガッコウ</t>
    </rPh>
    <rPh sb="25" eb="26">
      <t>コウ</t>
    </rPh>
    <rPh sb="27" eb="28">
      <t>フク</t>
    </rPh>
    <phoneticPr fontId="2"/>
  </si>
  <si>
    <t>舞　鶴</t>
    <rPh sb="0" eb="1">
      <t>マイ</t>
    </rPh>
    <rPh sb="2" eb="3">
      <t>ツル</t>
    </rPh>
    <phoneticPr fontId="6"/>
  </si>
  <si>
    <t>福岡きぼう</t>
    <rPh sb="0" eb="2">
      <t>フクオカ</t>
    </rPh>
    <phoneticPr fontId="6"/>
  </si>
  <si>
    <t>照　　葉</t>
    <rPh sb="0" eb="1">
      <t>テ</t>
    </rPh>
    <rPh sb="3" eb="4">
      <t>ハ</t>
    </rPh>
    <phoneticPr fontId="6"/>
  </si>
  <si>
    <t>特別支援学校「城浜高等学園」設置（R7.4.1）</t>
    <rPh sb="0" eb="6">
      <t>トクベツシエンガッコウ</t>
    </rPh>
    <rPh sb="7" eb="8">
      <t>シロ</t>
    </rPh>
    <rPh sb="8" eb="9">
      <t>ハマ</t>
    </rPh>
    <rPh sb="9" eb="11">
      <t>コウトウ</t>
    </rPh>
    <rPh sb="11" eb="13">
      <t>ガクエン</t>
    </rPh>
    <rPh sb="14" eb="16">
      <t>セッチ</t>
    </rPh>
    <phoneticPr fontId="2"/>
  </si>
  <si>
    <t>片江</t>
    <rPh sb="0" eb="2">
      <t>カタエ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</si>
</sst>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_);\(0\)"/>
    <numFmt numFmtId="177" formatCode="\(#\)"/>
    <numFmt numFmtId="178" formatCode="#,##0.0_ ;[Red]\-#,##0.0\ "/>
    <numFmt numFmtId="179" formatCode="#,##0.0;[Red]\-#,##0.0"/>
    <numFmt numFmtId="180" formatCode="\(#,##0\);\(\-#,##0\)\ "/>
    <numFmt numFmtId="181" formatCode="\(#,##0\);\(\-#,##0\)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28"/>
      <name val="ＭＳ Ｐゴシック"/>
      <family val="2"/>
      <charset val="128"/>
      <scheme val="minor"/>
    </font>
    <font>
      <sz val="28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26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.5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9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double">
        <color auto="1"/>
      </right>
      <top/>
      <bottom/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double">
        <color auto="1"/>
      </right>
      <top style="hair">
        <color indexed="64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5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5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58"/>
      </bottom>
      <diagonal/>
    </border>
    <border>
      <left style="thin">
        <color indexed="64"/>
      </left>
      <right/>
      <top style="thin">
        <color indexed="5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38" fontId="4" fillId="0" borderId="0" applyFont="0" applyFill="0" applyBorder="0" applyAlignment="0" applyProtection="0"/>
    <xf numFmtId="0" fontId="10" fillId="0" borderId="0"/>
    <xf numFmtId="0" fontId="4" fillId="0" borderId="0"/>
    <xf numFmtId="38" fontId="10" fillId="0" borderId="0" applyFont="0" applyFill="0" applyBorder="0" applyAlignment="0" applyProtection="0"/>
    <xf numFmtId="0" fontId="10" fillId="0" borderId="0"/>
    <xf numFmtId="0" fontId="3" fillId="0" borderId="0">
      <alignment vertical="center"/>
    </xf>
    <xf numFmtId="0" fontId="10" fillId="0" borderId="0"/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2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" fillId="22" borderId="128" applyNumberFormat="0" applyFont="0" applyAlignment="0" applyProtection="0">
      <alignment vertical="center"/>
    </xf>
    <xf numFmtId="0" fontId="36" fillId="0" borderId="129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3" borderId="130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31" applyNumberFormat="0" applyFill="0" applyAlignment="0" applyProtection="0">
      <alignment vertical="center"/>
    </xf>
    <xf numFmtId="0" fontId="41" fillId="0" borderId="132" applyNumberFormat="0" applyFill="0" applyAlignment="0" applyProtection="0">
      <alignment vertical="center"/>
    </xf>
    <xf numFmtId="0" fontId="42" fillId="0" borderId="13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4" applyNumberFormat="0" applyFill="0" applyAlignment="0" applyProtection="0">
      <alignment vertical="center"/>
    </xf>
    <xf numFmtId="0" fontId="44" fillId="23" borderId="13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130" applyNumberFormat="0" applyAlignment="0" applyProtection="0">
      <alignment vertical="center"/>
    </xf>
    <xf numFmtId="0" fontId="47" fillId="4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22" borderId="128" applyNumberFormat="0" applyFont="0" applyAlignment="0" applyProtection="0">
      <alignment vertical="center"/>
    </xf>
    <xf numFmtId="0" fontId="38" fillId="23" borderId="130" applyNumberFormat="0" applyAlignment="0" applyProtection="0">
      <alignment vertical="center"/>
    </xf>
    <xf numFmtId="0" fontId="43" fillId="0" borderId="134" applyNumberFormat="0" applyFill="0" applyAlignment="0" applyProtection="0">
      <alignment vertical="center"/>
    </xf>
    <xf numFmtId="0" fontId="44" fillId="23" borderId="135" applyNumberFormat="0" applyAlignment="0" applyProtection="0">
      <alignment vertical="center"/>
    </xf>
    <xf numFmtId="0" fontId="46" fillId="7" borderId="130" applyNumberFormat="0" applyAlignment="0" applyProtection="0">
      <alignment vertical="center"/>
    </xf>
  </cellStyleXfs>
  <cellXfs count="822">
    <xf numFmtId="0" fontId="0" fillId="0" borderId="0" xfId="0">
      <alignment vertical="center"/>
    </xf>
    <xf numFmtId="176" fontId="5" fillId="0" borderId="0" xfId="2" applyNumberFormat="1" applyFont="1" applyFill="1" applyAlignment="1">
      <alignment horizontal="left" vertical="center"/>
    </xf>
    <xf numFmtId="176" fontId="7" fillId="0" borderId="0" xfId="2" applyNumberFormat="1" applyFont="1" applyFill="1" applyAlignment="1">
      <alignment horizontal="right" vertical="center"/>
    </xf>
    <xf numFmtId="176" fontId="8" fillId="0" borderId="0" xfId="2" applyNumberFormat="1" applyFont="1" applyFill="1" applyAlignment="1">
      <alignment horizontal="right" vertical="center"/>
    </xf>
    <xf numFmtId="176" fontId="8" fillId="0" borderId="0" xfId="2" applyNumberFormat="1" applyFont="1" applyFill="1" applyAlignment="1">
      <alignment horizontal="left" vertical="center"/>
    </xf>
    <xf numFmtId="38" fontId="8" fillId="0" borderId="5" xfId="3" applyFont="1" applyFill="1" applyBorder="1" applyAlignment="1">
      <alignment horizontal="right" vertical="center" shrinkToFit="1"/>
    </xf>
    <xf numFmtId="176" fontId="8" fillId="0" borderId="24" xfId="4" applyNumberFormat="1" applyFont="1" applyFill="1" applyBorder="1" applyAlignment="1">
      <alignment horizontal="left" vertical="center" shrinkToFit="1"/>
    </xf>
    <xf numFmtId="38" fontId="8" fillId="0" borderId="25" xfId="3" applyFont="1" applyFill="1" applyBorder="1" applyAlignment="1">
      <alignment horizontal="right" vertical="center"/>
    </xf>
    <xf numFmtId="38" fontId="8" fillId="0" borderId="26" xfId="3" applyFont="1" applyFill="1" applyBorder="1" applyAlignment="1">
      <alignment horizontal="right" vertical="center"/>
    </xf>
    <xf numFmtId="38" fontId="8" fillId="0" borderId="25" xfId="3" applyFont="1" applyFill="1" applyBorder="1" applyAlignment="1">
      <alignment horizontal="right" vertical="center" shrinkToFit="1"/>
    </xf>
    <xf numFmtId="180" fontId="8" fillId="0" borderId="26" xfId="3" applyNumberFormat="1" applyFont="1" applyFill="1" applyBorder="1" applyAlignment="1">
      <alignment horizontal="right" vertical="center"/>
    </xf>
    <xf numFmtId="38" fontId="8" fillId="0" borderId="24" xfId="3" applyFont="1" applyFill="1" applyBorder="1" applyAlignment="1">
      <alignment horizontal="right" vertical="center"/>
    </xf>
    <xf numFmtId="176" fontId="8" fillId="0" borderId="4" xfId="4" applyNumberFormat="1" applyFont="1" applyFill="1" applyBorder="1" applyAlignment="1">
      <alignment horizontal="left" vertical="center"/>
    </xf>
    <xf numFmtId="176" fontId="8" fillId="0" borderId="0" xfId="4" applyNumberFormat="1" applyFont="1" applyFill="1" applyAlignment="1">
      <alignment horizontal="right" vertical="center"/>
    </xf>
    <xf numFmtId="0" fontId="8" fillId="0" borderId="5" xfId="4" applyFont="1" applyFill="1" applyBorder="1" applyAlignment="1">
      <alignment horizontal="center" vertical="center" shrinkToFit="1"/>
    </xf>
    <xf numFmtId="176" fontId="8" fillId="0" borderId="27" xfId="4" applyNumberFormat="1" applyFont="1" applyFill="1" applyBorder="1" applyAlignment="1">
      <alignment horizontal="left" vertical="center" shrinkToFit="1"/>
    </xf>
    <xf numFmtId="38" fontId="8" fillId="0" borderId="28" xfId="3" applyFont="1" applyFill="1" applyBorder="1" applyAlignment="1">
      <alignment horizontal="right" vertical="center"/>
    </xf>
    <xf numFmtId="38" fontId="8" fillId="0" borderId="29" xfId="3" applyFont="1" applyFill="1" applyBorder="1" applyAlignment="1">
      <alignment horizontal="right" vertical="center"/>
    </xf>
    <xf numFmtId="38" fontId="8" fillId="0" borderId="28" xfId="3" applyFont="1" applyFill="1" applyBorder="1" applyAlignment="1">
      <alignment horizontal="right" vertical="center" shrinkToFit="1"/>
    </xf>
    <xf numFmtId="38" fontId="8" fillId="0" borderId="27" xfId="3" applyFont="1" applyFill="1" applyBorder="1" applyAlignment="1">
      <alignment horizontal="right" vertical="center"/>
    </xf>
    <xf numFmtId="176" fontId="8" fillId="0" borderId="5" xfId="4" applyNumberFormat="1" applyFont="1" applyFill="1" applyBorder="1" applyAlignment="1">
      <alignment horizontal="left" vertical="center"/>
    </xf>
    <xf numFmtId="176" fontId="8" fillId="0" borderId="3" xfId="4" applyNumberFormat="1" applyFont="1" applyFill="1" applyBorder="1" applyAlignment="1">
      <alignment horizontal="right" vertical="center" shrinkToFit="1"/>
    </xf>
    <xf numFmtId="176" fontId="8" fillId="0" borderId="30" xfId="4" applyNumberFormat="1" applyFont="1" applyFill="1" applyBorder="1" applyAlignment="1">
      <alignment horizontal="left" vertical="center" shrinkToFit="1"/>
    </xf>
    <xf numFmtId="38" fontId="8" fillId="0" borderId="31" xfId="3" applyFont="1" applyFill="1" applyBorder="1" applyAlignment="1">
      <alignment horizontal="right" vertical="center"/>
    </xf>
    <xf numFmtId="38" fontId="8" fillId="0" borderId="32" xfId="3" applyFont="1" applyFill="1" applyBorder="1" applyAlignment="1">
      <alignment horizontal="right" vertical="center"/>
    </xf>
    <xf numFmtId="38" fontId="8" fillId="0" borderId="31" xfId="3" applyFont="1" applyFill="1" applyBorder="1" applyAlignment="1">
      <alignment horizontal="right" vertical="center" shrinkToFit="1"/>
    </xf>
    <xf numFmtId="38" fontId="8" fillId="0" borderId="30" xfId="3" applyFont="1" applyFill="1" applyBorder="1" applyAlignment="1">
      <alignment horizontal="right" vertical="center"/>
    </xf>
    <xf numFmtId="176" fontId="8" fillId="0" borderId="3" xfId="4" applyNumberFormat="1" applyFont="1" applyFill="1" applyBorder="1" applyAlignment="1">
      <alignment horizontal="left" vertical="center"/>
    </xf>
    <xf numFmtId="38" fontId="8" fillId="0" borderId="33" xfId="3" applyFont="1" applyFill="1" applyBorder="1" applyAlignment="1">
      <alignment horizontal="right" vertical="center"/>
    </xf>
    <xf numFmtId="38" fontId="8" fillId="0" borderId="21" xfId="3" applyFont="1" applyFill="1" applyBorder="1" applyAlignment="1">
      <alignment horizontal="right" vertical="center" shrinkToFit="1"/>
    </xf>
    <xf numFmtId="176" fontId="8" fillId="0" borderId="3" xfId="4" applyNumberFormat="1" applyFont="1" applyFill="1" applyBorder="1" applyAlignment="1">
      <alignment horizontal="right" vertical="center"/>
    </xf>
    <xf numFmtId="176" fontId="8" fillId="0" borderId="34" xfId="4" applyNumberFormat="1" applyFont="1" applyFill="1" applyBorder="1" applyAlignment="1">
      <alignment horizontal="left" vertical="center" shrinkToFit="1"/>
    </xf>
    <xf numFmtId="176" fontId="8" fillId="0" borderId="5" xfId="4" applyNumberFormat="1" applyFont="1" applyFill="1" applyBorder="1" applyAlignment="1">
      <alignment horizontal="right" vertical="center" shrinkToFit="1"/>
    </xf>
    <xf numFmtId="176" fontId="8" fillId="0" borderId="5" xfId="4" applyNumberFormat="1" applyFont="1" applyFill="1" applyBorder="1" applyAlignment="1">
      <alignment horizontal="left" vertical="center" shrinkToFit="1"/>
    </xf>
    <xf numFmtId="38" fontId="8" fillId="0" borderId="14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38" fontId="8" fillId="0" borderId="14" xfId="3" applyFont="1" applyFill="1" applyBorder="1" applyAlignment="1">
      <alignment horizontal="right" vertical="center" shrinkToFit="1"/>
    </xf>
    <xf numFmtId="38" fontId="8" fillId="0" borderId="5" xfId="3" applyFont="1" applyFill="1" applyBorder="1" applyAlignment="1">
      <alignment horizontal="right" vertical="center"/>
    </xf>
    <xf numFmtId="176" fontId="8" fillId="0" borderId="0" xfId="4" applyNumberFormat="1" applyFont="1" applyFill="1" applyBorder="1" applyAlignment="1">
      <alignment horizontal="left" vertical="center"/>
    </xf>
    <xf numFmtId="176" fontId="8" fillId="0" borderId="0" xfId="4" applyNumberFormat="1" applyFont="1" applyFill="1" applyAlignment="1">
      <alignment horizontal="center" vertical="center"/>
    </xf>
    <xf numFmtId="38" fontId="11" fillId="0" borderId="42" xfId="7" applyFont="1" applyBorder="1"/>
    <xf numFmtId="181" fontId="11" fillId="0" borderId="50" xfId="7" applyNumberFormat="1" applyFont="1" applyBorder="1" applyAlignment="1">
      <alignment horizontal="right"/>
    </xf>
    <xf numFmtId="38" fontId="11" fillId="0" borderId="56" xfId="7" applyFont="1" applyBorder="1"/>
    <xf numFmtId="181" fontId="11" fillId="0" borderId="42" xfId="7" applyNumberFormat="1" applyFont="1" applyBorder="1" applyAlignment="1">
      <alignment horizontal="right"/>
    </xf>
    <xf numFmtId="38" fontId="11" fillId="0" borderId="56" xfId="7" applyFont="1" applyBorder="1" applyAlignment="1">
      <alignment horizontal="right"/>
    </xf>
    <xf numFmtId="38" fontId="13" fillId="0" borderId="0" xfId="10" applyFont="1"/>
    <xf numFmtId="38" fontId="14" fillId="0" borderId="0" xfId="10" applyFont="1" applyAlignment="1">
      <alignment horizontal="center"/>
    </xf>
    <xf numFmtId="38" fontId="13" fillId="0" borderId="0" xfId="10" applyFont="1" applyBorder="1"/>
    <xf numFmtId="38" fontId="14" fillId="0" borderId="0" xfId="10" applyFont="1" applyBorder="1" applyAlignment="1">
      <alignment horizontal="center"/>
    </xf>
    <xf numFmtId="38" fontId="13" fillId="0" borderId="0" xfId="10" applyFont="1" applyBorder="1" applyAlignment="1">
      <alignment horizontal="center" vertical="center"/>
    </xf>
    <xf numFmtId="38" fontId="14" fillId="0" borderId="0" xfId="10" applyFont="1" applyBorder="1" applyAlignment="1">
      <alignment horizontal="center" vertical="center"/>
    </xf>
    <xf numFmtId="38" fontId="13" fillId="0" borderId="0" xfId="10" applyFont="1" applyBorder="1" applyAlignment="1">
      <alignment horizontal="center"/>
    </xf>
    <xf numFmtId="38" fontId="13" fillId="0" borderId="0" xfId="10" applyFont="1" applyAlignment="1">
      <alignment horizontal="center" vertical="center"/>
    </xf>
    <xf numFmtId="38" fontId="13" fillId="0" borderId="0" xfId="10" applyFont="1" applyAlignment="1">
      <alignment horizontal="center"/>
    </xf>
    <xf numFmtId="38" fontId="18" fillId="0" borderId="0" xfId="10" applyFont="1" applyAlignment="1">
      <alignment horizontal="left"/>
    </xf>
    <xf numFmtId="176" fontId="8" fillId="0" borderId="5" xfId="2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4" fillId="0" borderId="0" xfId="0" applyFont="1">
      <alignment vertical="center"/>
    </xf>
    <xf numFmtId="0" fontId="27" fillId="0" borderId="0" xfId="0" applyFont="1">
      <alignment vertical="center"/>
    </xf>
    <xf numFmtId="0" fontId="8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8" fontId="8" fillId="0" borderId="12" xfId="1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38" fontId="8" fillId="0" borderId="12" xfId="1" applyFont="1" applyBorder="1" applyAlignment="1">
      <alignment horizontal="right" vertical="center" shrinkToFit="1"/>
    </xf>
    <xf numFmtId="38" fontId="8" fillId="0" borderId="21" xfId="1" applyFont="1" applyBorder="1" applyAlignment="1">
      <alignment horizontal="right" vertical="center" shrinkToFit="1"/>
    </xf>
    <xf numFmtId="38" fontId="8" fillId="0" borderId="6" xfId="1" applyFont="1" applyBorder="1" applyAlignment="1">
      <alignment horizontal="right" vertical="center" shrinkToFit="1"/>
    </xf>
    <xf numFmtId="38" fontId="8" fillId="0" borderId="22" xfId="1" applyFont="1" applyBorder="1" applyAlignment="1">
      <alignment horizontal="right" vertical="center" shrinkToFit="1"/>
    </xf>
    <xf numFmtId="0" fontId="8" fillId="0" borderId="7" xfId="0" applyFont="1" applyBorder="1">
      <alignment vertical="center"/>
    </xf>
    <xf numFmtId="0" fontId="8" fillId="0" borderId="27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0" xfId="0" applyFont="1" applyBorder="1" applyAlignment="1">
      <alignment horizontal="center" vertical="center" textRotation="255"/>
    </xf>
    <xf numFmtId="0" fontId="8" fillId="0" borderId="0" xfId="0" applyFont="1" applyBorder="1" applyAlignment="1">
      <alignment horizontal="center" vertical="center"/>
    </xf>
    <xf numFmtId="38" fontId="8" fillId="0" borderId="0" xfId="1" applyFont="1" applyBorder="1" applyAlignment="1">
      <alignment horizontal="right" vertical="center" shrinkToFi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38" fontId="19" fillId="0" borderId="0" xfId="0" applyNumberFormat="1" applyFont="1">
      <alignment vertical="center"/>
    </xf>
    <xf numFmtId="0" fontId="26" fillId="0" borderId="0" xfId="0" applyFont="1">
      <alignment vertical="center"/>
    </xf>
    <xf numFmtId="49" fontId="27" fillId="0" borderId="0" xfId="0" applyNumberFormat="1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38" fontId="8" fillId="0" borderId="19" xfId="1" applyFont="1" applyFill="1" applyBorder="1" applyAlignment="1">
      <alignment vertical="center" shrinkToFit="1"/>
    </xf>
    <xf numFmtId="177" fontId="8" fillId="0" borderId="14" xfId="1" applyNumberFormat="1" applyFont="1" applyFill="1" applyBorder="1" applyAlignment="1">
      <alignment vertical="center" shrinkToFit="1"/>
    </xf>
    <xf numFmtId="0" fontId="10" fillId="0" borderId="0" xfId="9" applyFont="1"/>
    <xf numFmtId="0" fontId="11" fillId="0" borderId="0" xfId="9" applyFont="1"/>
    <xf numFmtId="0" fontId="12" fillId="0" borderId="0" xfId="9" applyFont="1" applyAlignment="1">
      <alignment horizontal="center" shrinkToFit="1"/>
    </xf>
    <xf numFmtId="0" fontId="10" fillId="0" borderId="0" xfId="9" applyFont="1" applyAlignment="1">
      <alignment horizontal="center"/>
    </xf>
    <xf numFmtId="0" fontId="26" fillId="0" borderId="0" xfId="13" applyFont="1" applyAlignment="1">
      <alignment horizontal="center"/>
    </xf>
    <xf numFmtId="0" fontId="26" fillId="0" borderId="0" xfId="13" applyFont="1" applyAlignment="1">
      <alignment horizontal="center" vertical="center"/>
    </xf>
    <xf numFmtId="0" fontId="4" fillId="0" borderId="0" xfId="2">
      <alignment vertical="center"/>
    </xf>
    <xf numFmtId="176" fontId="16" fillId="0" borderId="0" xfId="2" applyNumberFormat="1" applyFont="1" applyFill="1" applyAlignment="1">
      <alignment horizontal="right" vertical="center"/>
    </xf>
    <xf numFmtId="38" fontId="9" fillId="0" borderId="0" xfId="10" applyFont="1" applyBorder="1" applyAlignment="1">
      <alignment vertical="center" wrapText="1" shrinkToFit="1"/>
    </xf>
    <xf numFmtId="0" fontId="26" fillId="0" borderId="0" xfId="13" applyFont="1" applyBorder="1" applyAlignment="1">
      <alignment horizontal="center"/>
    </xf>
    <xf numFmtId="0" fontId="10" fillId="0" borderId="0" xfId="13" applyAlignment="1">
      <alignment horizontal="center" vertical="center"/>
    </xf>
    <xf numFmtId="0" fontId="26" fillId="0" borderId="0" xfId="13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 shrinkToFit="1"/>
    </xf>
    <xf numFmtId="38" fontId="8" fillId="0" borderId="0" xfId="1" applyFont="1" applyFill="1" applyBorder="1" applyAlignment="1">
      <alignment vertical="center" shrinkToFit="1"/>
    </xf>
    <xf numFmtId="38" fontId="8" fillId="0" borderId="8" xfId="1" applyFont="1" applyFill="1" applyBorder="1" applyAlignment="1">
      <alignment vertical="center" shrinkToFit="1"/>
    </xf>
    <xf numFmtId="177" fontId="8" fillId="0" borderId="13" xfId="1" applyNumberFormat="1" applyFont="1" applyFill="1" applyBorder="1" applyAlignment="1">
      <alignment vertical="center" shrinkToFit="1"/>
    </xf>
    <xf numFmtId="38" fontId="8" fillId="0" borderId="13" xfId="1" applyFont="1" applyFill="1" applyBorder="1" applyAlignment="1">
      <alignment vertical="center" shrinkToFit="1"/>
    </xf>
    <xf numFmtId="177" fontId="8" fillId="0" borderId="23" xfId="1" applyNumberFormat="1" applyFont="1" applyFill="1" applyBorder="1" applyAlignment="1">
      <alignment vertical="center" shrinkToFit="1"/>
    </xf>
    <xf numFmtId="38" fontId="8" fillId="0" borderId="7" xfId="1" applyFont="1" applyFill="1" applyBorder="1" applyAlignment="1">
      <alignment vertical="center" shrinkToFit="1"/>
    </xf>
    <xf numFmtId="177" fontId="8" fillId="0" borderId="33" xfId="1" applyNumberFormat="1" applyFont="1" applyFill="1" applyBorder="1" applyAlignment="1">
      <alignment vertical="center" shrinkToFit="1"/>
    </xf>
    <xf numFmtId="38" fontId="8" fillId="0" borderId="33" xfId="1" applyFont="1" applyFill="1" applyBorder="1" applyAlignment="1">
      <alignment vertical="center" shrinkToFit="1"/>
    </xf>
    <xf numFmtId="177" fontId="8" fillId="0" borderId="28" xfId="1" applyNumberFormat="1" applyFont="1" applyFill="1" applyBorder="1" applyAlignment="1">
      <alignment vertical="center" shrinkToFit="1"/>
    </xf>
    <xf numFmtId="38" fontId="8" fillId="0" borderId="29" xfId="1" applyFont="1" applyFill="1" applyBorder="1" applyAlignment="1">
      <alignment vertical="center" shrinkToFit="1"/>
    </xf>
    <xf numFmtId="177" fontId="8" fillId="0" borderId="12" xfId="1" applyNumberFormat="1" applyFont="1" applyFill="1" applyBorder="1" applyAlignment="1">
      <alignment vertical="center" shrinkToFit="1"/>
    </xf>
    <xf numFmtId="38" fontId="8" fillId="0" borderId="12" xfId="1" applyFont="1" applyFill="1" applyBorder="1" applyAlignment="1">
      <alignment vertical="center" shrinkToFit="1"/>
    </xf>
    <xf numFmtId="177" fontId="8" fillId="0" borderId="21" xfId="1" applyNumberFormat="1" applyFont="1" applyFill="1" applyBorder="1" applyAlignment="1">
      <alignment vertical="center" shrinkToFit="1"/>
    </xf>
    <xf numFmtId="38" fontId="8" fillId="0" borderId="6" xfId="1" applyFont="1" applyFill="1" applyBorder="1" applyAlignment="1">
      <alignment vertical="center" shrinkToFit="1"/>
    </xf>
    <xf numFmtId="38" fontId="17" fillId="0" borderId="0" xfId="1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2" xfId="0" applyBorder="1" applyAlignment="1">
      <alignment horizontal="center" vertical="center"/>
    </xf>
    <xf numFmtId="181" fontId="11" fillId="0" borderId="160" xfId="7" applyNumberFormat="1" applyFont="1" applyBorder="1" applyAlignment="1">
      <alignment horizontal="right"/>
    </xf>
    <xf numFmtId="0" fontId="0" fillId="0" borderId="163" xfId="0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10" fillId="0" borderId="37" xfId="9" applyFont="1" applyBorder="1" applyAlignment="1">
      <alignment shrinkToFit="1"/>
    </xf>
    <xf numFmtId="0" fontId="10" fillId="0" borderId="36" xfId="9" applyFont="1" applyBorder="1" applyAlignment="1">
      <alignment shrinkToFit="1"/>
    </xf>
    <xf numFmtId="0" fontId="10" fillId="0" borderId="35" xfId="9" applyFont="1" applyBorder="1" applyAlignment="1">
      <alignment shrinkToFit="1"/>
    </xf>
    <xf numFmtId="0" fontId="10" fillId="0" borderId="38" xfId="9" applyFont="1" applyBorder="1" applyAlignment="1">
      <alignment shrinkToFit="1"/>
    </xf>
    <xf numFmtId="0" fontId="10" fillId="0" borderId="35" xfId="9" applyFont="1" applyBorder="1" applyAlignment="1">
      <alignment horizontal="right" shrinkToFit="1"/>
    </xf>
    <xf numFmtId="0" fontId="10" fillId="0" borderId="159" xfId="9" applyFont="1" applyBorder="1" applyAlignment="1">
      <alignment shrinkToFit="1"/>
    </xf>
    <xf numFmtId="0" fontId="10" fillId="0" borderId="157" xfId="9" applyFont="1" applyBorder="1" applyAlignment="1">
      <alignment shrinkToFit="1"/>
    </xf>
    <xf numFmtId="181" fontId="10" fillId="0" borderId="160" xfId="9" applyNumberFormat="1" applyFont="1" applyBorder="1" applyAlignment="1">
      <alignment shrinkToFit="1"/>
    </xf>
    <xf numFmtId="181" fontId="10" fillId="0" borderId="156" xfId="9" applyNumberFormat="1" applyFont="1" applyBorder="1" applyAlignment="1">
      <alignment shrinkToFit="1"/>
    </xf>
    <xf numFmtId="0" fontId="10" fillId="0" borderId="158" xfId="9" applyFont="1" applyBorder="1" applyAlignment="1">
      <alignment shrinkToFit="1"/>
    </xf>
    <xf numFmtId="0" fontId="10" fillId="0" borderId="156" xfId="9" applyFont="1" applyBorder="1" applyAlignment="1">
      <alignment horizontal="right" shrinkToFit="1"/>
    </xf>
    <xf numFmtId="0" fontId="12" fillId="0" borderId="163" xfId="9" applyFont="1" applyBorder="1" applyAlignment="1">
      <alignment horizontal="center" shrinkToFit="1"/>
    </xf>
    <xf numFmtId="181" fontId="10" fillId="0" borderId="158" xfId="9" applyNumberFormat="1" applyFont="1" applyBorder="1" applyAlignment="1">
      <alignment shrinkToFit="1"/>
    </xf>
    <xf numFmtId="0" fontId="10" fillId="0" borderId="41" xfId="9" applyFont="1" applyBorder="1" applyAlignment="1">
      <alignment shrinkToFit="1"/>
    </xf>
    <xf numFmtId="0" fontId="10" fillId="0" borderId="40" xfId="9" applyFont="1" applyBorder="1" applyAlignment="1">
      <alignment shrinkToFit="1"/>
    </xf>
    <xf numFmtId="0" fontId="10" fillId="0" borderId="42" xfId="9" applyFont="1" applyBorder="1" applyAlignment="1">
      <alignment shrinkToFit="1"/>
    </xf>
    <xf numFmtId="0" fontId="10" fillId="0" borderId="39" xfId="9" applyFont="1" applyBorder="1" applyAlignment="1">
      <alignment shrinkToFit="1"/>
    </xf>
    <xf numFmtId="0" fontId="10" fillId="0" borderId="43" xfId="9" applyFont="1" applyBorder="1" applyAlignment="1">
      <alignment shrinkToFit="1"/>
    </xf>
    <xf numFmtId="0" fontId="10" fillId="0" borderId="39" xfId="9" applyFont="1" applyBorder="1" applyAlignment="1">
      <alignment horizontal="right" shrinkToFit="1"/>
    </xf>
    <xf numFmtId="0" fontId="12" fillId="0" borderId="149" xfId="9" applyFont="1" applyBorder="1" applyAlignment="1">
      <alignment horizontal="center" shrinkToFit="1"/>
    </xf>
    <xf numFmtId="0" fontId="10" fillId="0" borderId="152" xfId="9" applyFont="1" applyBorder="1"/>
    <xf numFmtId="0" fontId="10" fillId="0" borderId="140" xfId="9" applyFont="1" applyBorder="1" applyAlignment="1">
      <alignment horizontal="center" vertical="center" textRotation="255"/>
    </xf>
    <xf numFmtId="0" fontId="10" fillId="0" borderId="159" xfId="9" applyFont="1" applyBorder="1" applyAlignment="1">
      <alignment horizontal="center" shrinkToFit="1"/>
    </xf>
    <xf numFmtId="0" fontId="10" fillId="0" borderId="157" xfId="9" applyFont="1" applyBorder="1" applyAlignment="1">
      <alignment horizontal="center" shrinkToFit="1"/>
    </xf>
    <xf numFmtId="0" fontId="10" fillId="0" borderId="157" xfId="9" applyFont="1" applyBorder="1" applyAlignment="1">
      <alignment horizontal="center" vertical="center" textRotation="255" shrinkToFit="1"/>
    </xf>
    <xf numFmtId="0" fontId="10" fillId="0" borderId="156" xfId="9" applyFont="1" applyBorder="1" applyAlignment="1">
      <alignment horizontal="center" textRotation="255" shrinkToFit="1"/>
    </xf>
    <xf numFmtId="181" fontId="10" fillId="0" borderId="157" xfId="9" applyNumberFormat="1" applyFont="1" applyBorder="1" applyAlignment="1">
      <alignment shrinkToFit="1"/>
    </xf>
    <xf numFmtId="181" fontId="10" fillId="0" borderId="160" xfId="9" applyNumberFormat="1" applyFont="1" applyBorder="1" applyAlignment="1">
      <alignment horizontal="right" shrinkToFit="1"/>
    </xf>
    <xf numFmtId="0" fontId="10" fillId="0" borderId="159" xfId="9" applyFont="1" applyBorder="1" applyAlignment="1">
      <alignment horizontal="right" shrinkToFit="1"/>
    </xf>
    <xf numFmtId="0" fontId="10" fillId="0" borderId="157" xfId="9" applyFont="1" applyBorder="1" applyAlignment="1">
      <alignment horizontal="right" shrinkToFit="1"/>
    </xf>
    <xf numFmtId="181" fontId="10" fillId="0" borderId="156" xfId="9" applyNumberFormat="1" applyFont="1" applyBorder="1" applyAlignment="1">
      <alignment horizontal="right" shrinkToFit="1"/>
    </xf>
    <xf numFmtId="0" fontId="10" fillId="0" borderId="158" xfId="9" applyFont="1" applyBorder="1" applyAlignment="1">
      <alignment horizontal="right" shrinkToFit="1"/>
    </xf>
    <xf numFmtId="181" fontId="10" fillId="0" borderId="160" xfId="9" applyNumberFormat="1" applyFont="1" applyBorder="1" applyAlignment="1">
      <alignment horizontal="center" shrinkToFit="1"/>
    </xf>
    <xf numFmtId="181" fontId="10" fillId="0" borderId="156" xfId="9" applyNumberFormat="1" applyFont="1" applyBorder="1" applyAlignment="1">
      <alignment horizontal="center" shrinkToFit="1"/>
    </xf>
    <xf numFmtId="0" fontId="10" fillId="0" borderId="158" xfId="9" applyFont="1" applyBorder="1" applyAlignment="1">
      <alignment horizontal="center" shrinkToFit="1"/>
    </xf>
    <xf numFmtId="181" fontId="10" fillId="0" borderId="159" xfId="9" applyNumberFormat="1" applyFont="1" applyBorder="1" applyAlignment="1">
      <alignment shrinkToFit="1"/>
    </xf>
    <xf numFmtId="0" fontId="11" fillId="0" borderId="0" xfId="9" applyFont="1" applyAlignment="1">
      <alignment horizontal="right"/>
    </xf>
    <xf numFmtId="0" fontId="11" fillId="0" borderId="36" xfId="9" applyFont="1" applyBorder="1" applyAlignment="1">
      <alignment horizontal="center" textRotation="255"/>
    </xf>
    <xf numFmtId="0" fontId="11" fillId="0" borderId="151" xfId="9" applyFont="1" applyBorder="1" applyAlignment="1">
      <alignment horizontal="center" textRotation="255"/>
    </xf>
    <xf numFmtId="0" fontId="11" fillId="0" borderId="151" xfId="9" applyFont="1" applyBorder="1" applyAlignment="1">
      <alignment horizontal="center"/>
    </xf>
    <xf numFmtId="0" fontId="11" fillId="0" borderId="156" xfId="9" applyFont="1" applyBorder="1" applyAlignment="1">
      <alignment horizontal="center" textRotation="255"/>
    </xf>
    <xf numFmtId="0" fontId="11" fillId="0" borderId="157" xfId="9" applyFont="1" applyBorder="1" applyAlignment="1">
      <alignment horizontal="center" textRotation="255"/>
    </xf>
    <xf numFmtId="0" fontId="11" fillId="0" borderId="158" xfId="9" applyFont="1" applyBorder="1" applyAlignment="1">
      <alignment horizontal="center" textRotation="255"/>
    </xf>
    <xf numFmtId="0" fontId="11" fillId="0" borderId="159" xfId="9" applyFont="1" applyBorder="1" applyAlignment="1">
      <alignment horizontal="center" textRotation="255"/>
    </xf>
    <xf numFmtId="181" fontId="11" fillId="0" borderId="157" xfId="9" applyNumberFormat="1" applyFont="1" applyBorder="1" applyAlignment="1">
      <alignment horizontal="right"/>
    </xf>
    <xf numFmtId="181" fontId="11" fillId="0" borderId="158" xfId="9" applyNumberFormat="1" applyFont="1" applyBorder="1" applyAlignment="1">
      <alignment horizontal="right"/>
    </xf>
    <xf numFmtId="181" fontId="11" fillId="0" borderId="156" xfId="9" applyNumberFormat="1" applyFont="1" applyBorder="1" applyAlignment="1">
      <alignment horizontal="right"/>
    </xf>
    <xf numFmtId="181" fontId="11" fillId="0" borderId="159" xfId="9" applyNumberFormat="1" applyFont="1" applyBorder="1" applyAlignment="1">
      <alignment horizontal="right"/>
    </xf>
    <xf numFmtId="181" fontId="11" fillId="0" borderId="160" xfId="9" applyNumberFormat="1" applyFont="1" applyBorder="1" applyAlignment="1">
      <alignment horizontal="right"/>
    </xf>
    <xf numFmtId="0" fontId="11" fillId="0" borderId="152" xfId="9" applyFont="1" applyBorder="1"/>
    <xf numFmtId="0" fontId="11" fillId="0" borderId="39" xfId="9" applyFont="1" applyBorder="1"/>
    <xf numFmtId="0" fontId="11" fillId="0" borderId="40" xfId="9" applyFont="1" applyBorder="1"/>
    <xf numFmtId="0" fontId="11" fillId="0" borderId="43" xfId="9" applyFont="1" applyBorder="1"/>
    <xf numFmtId="0" fontId="11" fillId="0" borderId="41" xfId="9" applyFont="1" applyBorder="1"/>
    <xf numFmtId="0" fontId="11" fillId="0" borderId="42" xfId="9" applyFont="1" applyBorder="1"/>
    <xf numFmtId="0" fontId="11" fillId="0" borderId="45" xfId="9" applyFont="1" applyBorder="1"/>
    <xf numFmtId="0" fontId="11" fillId="0" borderId="47" xfId="9" applyFont="1" applyBorder="1"/>
    <xf numFmtId="0" fontId="11" fillId="0" borderId="48" xfId="9" applyFont="1" applyBorder="1"/>
    <xf numFmtId="0" fontId="11" fillId="0" borderId="51" xfId="9" applyFont="1" applyBorder="1"/>
    <xf numFmtId="0" fontId="11" fillId="0" borderId="49" xfId="9" applyFont="1" applyBorder="1"/>
    <xf numFmtId="0" fontId="11" fillId="0" borderId="34" xfId="9" applyFont="1" applyBorder="1"/>
    <xf numFmtId="0" fontId="11" fillId="0" borderId="53" xfId="9" applyFont="1" applyBorder="1"/>
    <xf numFmtId="0" fontId="11" fillId="0" borderId="54" xfId="9" applyFont="1" applyBorder="1"/>
    <xf numFmtId="0" fontId="11" fillId="0" borderId="57" xfId="9" applyFont="1" applyBorder="1"/>
    <xf numFmtId="0" fontId="11" fillId="0" borderId="55" xfId="9" applyFont="1" applyBorder="1"/>
    <xf numFmtId="0" fontId="11" fillId="0" borderId="56" xfId="9" applyFont="1" applyBorder="1"/>
    <xf numFmtId="0" fontId="11" fillId="0" borderId="152" xfId="9" applyFont="1" applyBorder="1" applyAlignment="1">
      <alignment horizontal="center" textRotation="255"/>
    </xf>
    <xf numFmtId="0" fontId="11" fillId="0" borderId="39" xfId="9" applyFont="1" applyBorder="1" applyAlignment="1">
      <alignment horizontal="center" textRotation="255"/>
    </xf>
    <xf numFmtId="0" fontId="11" fillId="0" borderId="40" xfId="9" applyFont="1" applyBorder="1" applyAlignment="1">
      <alignment horizontal="center" textRotation="255"/>
    </xf>
    <xf numFmtId="0" fontId="11" fillId="0" borderId="43" xfId="9" applyFont="1" applyBorder="1" applyAlignment="1">
      <alignment horizontal="center" textRotation="255"/>
    </xf>
    <xf numFmtId="0" fontId="11" fillId="0" borderId="41" xfId="9" applyFont="1" applyBorder="1" applyAlignment="1">
      <alignment horizontal="center" textRotation="255"/>
    </xf>
    <xf numFmtId="181" fontId="11" fillId="0" borderId="40" xfId="9" applyNumberFormat="1" applyFont="1" applyBorder="1" applyAlignment="1">
      <alignment horizontal="right"/>
    </xf>
    <xf numFmtId="181" fontId="11" fillId="0" borderId="43" xfId="9" applyNumberFormat="1" applyFont="1" applyBorder="1" applyAlignment="1">
      <alignment horizontal="right"/>
    </xf>
    <xf numFmtId="181" fontId="11" fillId="0" borderId="39" xfId="9" applyNumberFormat="1" applyFont="1" applyBorder="1" applyAlignment="1">
      <alignment horizontal="right"/>
    </xf>
    <xf numFmtId="181" fontId="11" fillId="0" borderId="41" xfId="9" applyNumberFormat="1" applyFont="1" applyBorder="1" applyAlignment="1">
      <alignment horizontal="right"/>
    </xf>
    <xf numFmtId="181" fontId="11" fillId="0" borderId="42" xfId="9" applyNumberFormat="1" applyFont="1" applyBorder="1" applyAlignment="1">
      <alignment horizontal="right"/>
    </xf>
    <xf numFmtId="181" fontId="11" fillId="0" borderId="40" xfId="9" applyNumberFormat="1" applyFont="1" applyBorder="1"/>
    <xf numFmtId="181" fontId="11" fillId="0" borderId="43" xfId="9" applyNumberFormat="1" applyFont="1" applyBorder="1"/>
    <xf numFmtId="181" fontId="11" fillId="0" borderId="39" xfId="9" applyNumberFormat="1" applyFont="1" applyBorder="1"/>
    <xf numFmtId="181" fontId="11" fillId="0" borderId="41" xfId="9" applyNumberFormat="1" applyFont="1" applyBorder="1"/>
    <xf numFmtId="181" fontId="11" fillId="0" borderId="42" xfId="9" applyNumberFormat="1" applyFont="1" applyBorder="1"/>
    <xf numFmtId="0" fontId="11" fillId="0" borderId="35" xfId="9" applyFont="1" applyBorder="1"/>
    <xf numFmtId="0" fontId="11" fillId="0" borderId="36" xfId="9" applyFont="1" applyBorder="1"/>
    <xf numFmtId="0" fontId="11" fillId="0" borderId="38" xfId="9" applyFont="1" applyBorder="1"/>
    <xf numFmtId="0" fontId="11" fillId="0" borderId="37" xfId="9" applyFont="1" applyBorder="1"/>
    <xf numFmtId="0" fontId="11" fillId="0" borderId="45" xfId="9" applyFont="1" applyBorder="1" applyAlignment="1">
      <alignment horizontal="center" textRotation="255"/>
    </xf>
    <xf numFmtId="0" fontId="11" fillId="0" borderId="47" xfId="9" applyFont="1" applyBorder="1" applyAlignment="1">
      <alignment horizontal="center" textRotation="255"/>
    </xf>
    <xf numFmtId="0" fontId="11" fillId="0" borderId="48" xfId="9" applyFont="1" applyBorder="1" applyAlignment="1">
      <alignment horizontal="center" textRotation="255"/>
    </xf>
    <xf numFmtId="0" fontId="11" fillId="0" borderId="51" xfId="9" applyFont="1" applyBorder="1" applyAlignment="1">
      <alignment horizontal="center" textRotation="255"/>
    </xf>
    <xf numFmtId="0" fontId="11" fillId="0" borderId="49" xfId="9" applyFont="1" applyBorder="1" applyAlignment="1">
      <alignment horizontal="center" textRotation="255"/>
    </xf>
    <xf numFmtId="181" fontId="11" fillId="0" borderId="48" xfId="9" applyNumberFormat="1" applyFont="1" applyBorder="1" applyAlignment="1">
      <alignment horizontal="right"/>
    </xf>
    <xf numFmtId="181" fontId="11" fillId="0" borderId="51" xfId="9" applyNumberFormat="1" applyFont="1" applyBorder="1" applyAlignment="1">
      <alignment horizontal="right"/>
    </xf>
    <xf numFmtId="181" fontId="11" fillId="0" borderId="47" xfId="9" applyNumberFormat="1" applyFont="1" applyBorder="1" applyAlignment="1">
      <alignment horizontal="right"/>
    </xf>
    <xf numFmtId="181" fontId="11" fillId="0" borderId="49" xfId="9" applyNumberFormat="1" applyFont="1" applyBorder="1" applyAlignment="1">
      <alignment horizontal="right"/>
    </xf>
    <xf numFmtId="181" fontId="11" fillId="0" borderId="50" xfId="9" applyNumberFormat="1" applyFont="1" applyBorder="1" applyAlignment="1">
      <alignment horizontal="right"/>
    </xf>
    <xf numFmtId="181" fontId="11" fillId="0" borderId="48" xfId="9" applyNumberFormat="1" applyFont="1" applyBorder="1"/>
    <xf numFmtId="181" fontId="11" fillId="0" borderId="51" xfId="9" applyNumberFormat="1" applyFont="1" applyBorder="1"/>
    <xf numFmtId="181" fontId="11" fillId="0" borderId="47" xfId="9" applyNumberFormat="1" applyFont="1" applyBorder="1"/>
    <xf numFmtId="181" fontId="11" fillId="0" borderId="49" xfId="9" applyNumberFormat="1" applyFont="1" applyBorder="1"/>
    <xf numFmtId="181" fontId="11" fillId="0" borderId="50" xfId="9" applyNumberFormat="1" applyFont="1" applyBorder="1"/>
    <xf numFmtId="0" fontId="11" fillId="0" borderId="47" xfId="9" applyFont="1" applyBorder="1" applyAlignment="1">
      <alignment horizontal="right"/>
    </xf>
    <xf numFmtId="0" fontId="11" fillId="0" borderId="48" xfId="9" applyFont="1" applyBorder="1" applyAlignment="1">
      <alignment horizontal="right"/>
    </xf>
    <xf numFmtId="0" fontId="11" fillId="0" borderId="51" xfId="9" applyFont="1" applyBorder="1" applyAlignment="1">
      <alignment horizontal="right"/>
    </xf>
    <xf numFmtId="0" fontId="11" fillId="0" borderId="49" xfId="9" applyFont="1" applyBorder="1" applyAlignment="1">
      <alignment horizontal="right"/>
    </xf>
    <xf numFmtId="0" fontId="11" fillId="0" borderId="54" xfId="9" applyFont="1" applyBorder="1" applyAlignment="1">
      <alignment horizontal="right"/>
    </xf>
    <xf numFmtId="0" fontId="11" fillId="0" borderId="57" xfId="9" applyFont="1" applyBorder="1" applyAlignment="1">
      <alignment horizontal="right"/>
    </xf>
    <xf numFmtId="0" fontId="11" fillId="0" borderId="55" xfId="9" applyFont="1" applyBorder="1" applyAlignment="1">
      <alignment horizontal="right" textRotation="255"/>
    </xf>
    <xf numFmtId="0" fontId="11" fillId="0" borderId="53" xfId="9" applyFont="1" applyBorder="1" applyAlignment="1">
      <alignment horizontal="right"/>
    </xf>
    <xf numFmtId="0" fontId="11" fillId="0" borderId="55" xfId="9" applyFont="1" applyBorder="1" applyAlignment="1">
      <alignment horizontal="right"/>
    </xf>
    <xf numFmtId="0" fontId="11" fillId="0" borderId="39" xfId="9" applyFont="1" applyBorder="1" applyAlignment="1">
      <alignment horizontal="right"/>
    </xf>
    <xf numFmtId="0" fontId="11" fillId="0" borderId="40" xfId="9" applyFont="1" applyBorder="1" applyAlignment="1">
      <alignment horizontal="right"/>
    </xf>
    <xf numFmtId="0" fontId="11" fillId="0" borderId="43" xfId="9" applyFont="1" applyBorder="1" applyAlignment="1">
      <alignment horizontal="right"/>
    </xf>
    <xf numFmtId="0" fontId="11" fillId="0" borderId="41" xfId="9" applyFont="1" applyBorder="1" applyAlignment="1">
      <alignment horizontal="right"/>
    </xf>
    <xf numFmtId="0" fontId="11" fillId="0" borderId="36" xfId="9" applyFont="1" applyBorder="1" applyAlignment="1">
      <alignment horizontal="right"/>
    </xf>
    <xf numFmtId="0" fontId="12" fillId="0" borderId="0" xfId="9" applyFont="1"/>
    <xf numFmtId="0" fontId="16" fillId="0" borderId="77" xfId="9" applyFont="1" applyBorder="1" applyAlignment="1">
      <alignment horizontal="center" textRotation="255" shrinkToFit="1"/>
    </xf>
    <xf numFmtId="0" fontId="12" fillId="0" borderId="79" xfId="9" applyFont="1" applyBorder="1" applyAlignment="1">
      <alignment horizontal="center"/>
    </xf>
    <xf numFmtId="0" fontId="12" fillId="0" borderId="81" xfId="9" applyFont="1" applyBorder="1" applyAlignment="1">
      <alignment horizontal="center"/>
    </xf>
    <xf numFmtId="0" fontId="12" fillId="0" borderId="167" xfId="9" applyFont="1" applyBorder="1" applyAlignment="1">
      <alignment horizontal="center"/>
    </xf>
    <xf numFmtId="181" fontId="10" fillId="0" borderId="168" xfId="9" applyNumberFormat="1" applyFont="1" applyBorder="1" applyAlignment="1">
      <alignment horizontal="right"/>
    </xf>
    <xf numFmtId="181" fontId="10" fillId="0" borderId="157" xfId="9" applyNumberFormat="1" applyFont="1" applyBorder="1" applyAlignment="1">
      <alignment horizontal="right"/>
    </xf>
    <xf numFmtId="181" fontId="10" fillId="0" borderId="169" xfId="9" applyNumberFormat="1" applyFont="1" applyBorder="1" applyAlignment="1">
      <alignment horizontal="right"/>
    </xf>
    <xf numFmtId="181" fontId="10" fillId="0" borderId="157" xfId="9" applyNumberFormat="1" applyFont="1" applyBorder="1"/>
    <xf numFmtId="181" fontId="10" fillId="0" borderId="159" xfId="9" applyNumberFormat="1" applyFont="1" applyBorder="1"/>
    <xf numFmtId="181" fontId="10" fillId="0" borderId="156" xfId="9" applyNumberFormat="1" applyFont="1" applyBorder="1" applyAlignment="1">
      <alignment horizontal="right"/>
    </xf>
    <xf numFmtId="0" fontId="12" fillId="0" borderId="84" xfId="9" applyFont="1" applyBorder="1" applyAlignment="1">
      <alignment horizontal="center"/>
    </xf>
    <xf numFmtId="0" fontId="10" fillId="0" borderId="85" xfId="9" applyFont="1" applyBorder="1" applyAlignment="1">
      <alignment horizontal="right"/>
    </xf>
    <xf numFmtId="0" fontId="10" fillId="0" borderId="54" xfId="9" applyFont="1" applyBorder="1"/>
    <xf numFmtId="0" fontId="10" fillId="0" borderId="55" xfId="9" applyFont="1" applyBorder="1"/>
    <xf numFmtId="0" fontId="10" fillId="0" borderId="53" xfId="9" applyFont="1" applyBorder="1" applyAlignment="1">
      <alignment horizontal="right"/>
    </xf>
    <xf numFmtId="0" fontId="10" fillId="0" borderId="87" xfId="9" applyFont="1" applyBorder="1"/>
    <xf numFmtId="0" fontId="12" fillId="0" borderId="1" xfId="9" applyFont="1" applyBorder="1" applyAlignment="1">
      <alignment horizontal="center"/>
    </xf>
    <xf numFmtId="181" fontId="10" fillId="0" borderId="88" xfId="9" applyNumberFormat="1" applyFont="1" applyBorder="1" applyAlignment="1">
      <alignment horizontal="right"/>
    </xf>
    <xf numFmtId="181" fontId="10" fillId="0" borderId="40" xfId="9" applyNumberFormat="1" applyFont="1" applyBorder="1" applyAlignment="1">
      <alignment horizontal="right"/>
    </xf>
    <xf numFmtId="181" fontId="10" fillId="0" borderId="89" xfId="9" applyNumberFormat="1" applyFont="1" applyBorder="1" applyAlignment="1">
      <alignment horizontal="right"/>
    </xf>
    <xf numFmtId="181" fontId="10" fillId="0" borderId="40" xfId="9" applyNumberFormat="1" applyFont="1" applyBorder="1"/>
    <xf numFmtId="181" fontId="10" fillId="0" borderId="41" xfId="9" applyNumberFormat="1" applyFont="1" applyBorder="1"/>
    <xf numFmtId="181" fontId="10" fillId="0" borderId="39" xfId="9" applyNumberFormat="1" applyFont="1" applyBorder="1" applyAlignment="1">
      <alignment horizontal="right"/>
    </xf>
    <xf numFmtId="0" fontId="10" fillId="0" borderId="91" xfId="9" applyFont="1" applyBorder="1" applyAlignment="1">
      <alignment horizontal="right"/>
    </xf>
    <xf numFmtId="181" fontId="10" fillId="0" borderId="160" xfId="9" applyNumberFormat="1" applyFont="1" applyBorder="1"/>
    <xf numFmtId="181" fontId="10" fillId="0" borderId="158" xfId="9" applyNumberFormat="1" applyFont="1" applyBorder="1"/>
    <xf numFmtId="181" fontId="10" fillId="0" borderId="156" xfId="9" applyNumberFormat="1" applyFont="1" applyBorder="1"/>
    <xf numFmtId="0" fontId="10" fillId="0" borderId="0" xfId="9" applyFont="1" applyAlignment="1">
      <alignment horizontal="right"/>
    </xf>
    <xf numFmtId="0" fontId="10" fillId="0" borderId="88" xfId="9" applyFont="1" applyBorder="1" applyAlignment="1">
      <alignment horizontal="right"/>
    </xf>
    <xf numFmtId="0" fontId="10" fillId="0" borderId="40" xfId="9" applyFont="1" applyBorder="1"/>
    <xf numFmtId="0" fontId="10" fillId="0" borderId="89" xfId="9" applyFont="1" applyBorder="1"/>
    <xf numFmtId="0" fontId="10" fillId="0" borderId="42" xfId="9" applyFont="1" applyBorder="1"/>
    <xf numFmtId="0" fontId="10" fillId="0" borderId="43" xfId="9" applyFont="1" applyBorder="1"/>
    <xf numFmtId="0" fontId="10" fillId="0" borderId="39" xfId="9" applyFont="1" applyBorder="1"/>
    <xf numFmtId="0" fontId="10" fillId="0" borderId="41" xfId="9" applyFont="1" applyBorder="1"/>
    <xf numFmtId="0" fontId="10" fillId="0" borderId="90" xfId="9" applyFont="1" applyBorder="1"/>
    <xf numFmtId="0" fontId="12" fillId="0" borderId="103" xfId="9" applyFont="1" applyBorder="1" applyAlignment="1">
      <alignment horizontal="center"/>
    </xf>
    <xf numFmtId="181" fontId="10" fillId="0" borderId="97" xfId="9" applyNumberFormat="1" applyFont="1" applyBorder="1" applyAlignment="1">
      <alignment horizontal="right"/>
    </xf>
    <xf numFmtId="181" fontId="10" fillId="0" borderId="48" xfId="9" applyNumberFormat="1" applyFont="1" applyBorder="1"/>
    <xf numFmtId="181" fontId="10" fillId="0" borderId="98" xfId="9" applyNumberFormat="1" applyFont="1" applyBorder="1"/>
    <xf numFmtId="181" fontId="10" fillId="0" borderId="50" xfId="9" applyNumberFormat="1" applyFont="1" applyBorder="1"/>
    <xf numFmtId="181" fontId="10" fillId="0" borderId="51" xfId="9" applyNumberFormat="1" applyFont="1" applyBorder="1"/>
    <xf numFmtId="181" fontId="10" fillId="0" borderId="47" xfId="9" applyNumberFormat="1" applyFont="1" applyBorder="1"/>
    <xf numFmtId="181" fontId="10" fillId="0" borderId="49" xfId="9" applyNumberFormat="1" applyFont="1" applyBorder="1"/>
    <xf numFmtId="181" fontId="10" fillId="0" borderId="104" xfId="9" applyNumberFormat="1" applyFont="1" applyBorder="1"/>
    <xf numFmtId="0" fontId="12" fillId="0" borderId="105" xfId="9" applyFont="1" applyBorder="1" applyAlignment="1">
      <alignment horizontal="center"/>
    </xf>
    <xf numFmtId="0" fontId="10" fillId="0" borderId="86" xfId="9" applyFont="1" applyBorder="1"/>
    <xf numFmtId="0" fontId="10" fillId="0" borderId="56" xfId="9" applyFont="1" applyBorder="1"/>
    <xf numFmtId="0" fontId="10" fillId="0" borderId="57" xfId="9" applyFont="1" applyBorder="1"/>
    <xf numFmtId="0" fontId="10" fillId="0" borderId="53" xfId="9" applyFont="1" applyBorder="1"/>
    <xf numFmtId="181" fontId="10" fillId="0" borderId="89" xfId="9" applyNumberFormat="1" applyFont="1" applyBorder="1"/>
    <xf numFmtId="181" fontId="10" fillId="0" borderId="42" xfId="9" applyNumberFormat="1" applyFont="1" applyBorder="1"/>
    <xf numFmtId="181" fontId="10" fillId="0" borderId="43" xfId="9" applyNumberFormat="1" applyFont="1" applyBorder="1"/>
    <xf numFmtId="181" fontId="10" fillId="0" borderId="39" xfId="9" applyNumberFormat="1" applyFont="1" applyBorder="1"/>
    <xf numFmtId="181" fontId="10" fillId="0" borderId="90" xfId="9" applyNumberFormat="1" applyFont="1" applyBorder="1"/>
    <xf numFmtId="0" fontId="10" fillId="0" borderId="60" xfId="9" applyFont="1" applyBorder="1"/>
    <xf numFmtId="0" fontId="10" fillId="0" borderId="92" xfId="9" applyFont="1" applyBorder="1"/>
    <xf numFmtId="0" fontId="10" fillId="0" borderId="137" xfId="9" applyFont="1" applyBorder="1"/>
    <xf numFmtId="0" fontId="10" fillId="0" borderId="61" xfId="9" applyFont="1" applyBorder="1"/>
    <xf numFmtId="0" fontId="10" fillId="0" borderId="136" xfId="9" applyFont="1" applyBorder="1"/>
    <xf numFmtId="0" fontId="10" fillId="0" borderId="62" xfId="9" applyFont="1" applyBorder="1"/>
    <xf numFmtId="0" fontId="10" fillId="0" borderId="63" xfId="9" applyFont="1" applyBorder="1"/>
    <xf numFmtId="0" fontId="12" fillId="0" borderId="108" xfId="9" applyFont="1" applyBorder="1" applyAlignment="1">
      <alignment horizontal="center"/>
    </xf>
    <xf numFmtId="0" fontId="12" fillId="0" borderId="84" xfId="9" applyFont="1" applyBorder="1" applyAlignment="1">
      <alignment horizontal="center" shrinkToFit="1"/>
    </xf>
    <xf numFmtId="38" fontId="9" fillId="0" borderId="0" xfId="1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shrinkToFit="1"/>
    </xf>
    <xf numFmtId="0" fontId="8" fillId="0" borderId="148" xfId="0" applyFont="1" applyBorder="1" applyAlignment="1">
      <alignment horizontal="center" vertical="center" shrinkToFit="1"/>
    </xf>
    <xf numFmtId="0" fontId="8" fillId="0" borderId="142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0" fontId="8" fillId="0" borderId="148" xfId="0" applyFont="1" applyBorder="1" applyAlignment="1">
      <alignment horizontal="center" vertical="center" wrapText="1" shrinkToFit="1"/>
    </xf>
    <xf numFmtId="0" fontId="8" fillId="0" borderId="148" xfId="0" applyFont="1" applyBorder="1" applyAlignment="1">
      <alignment vertical="center" shrinkToFit="1"/>
    </xf>
    <xf numFmtId="0" fontId="8" fillId="0" borderId="172" xfId="0" applyFont="1" applyBorder="1" applyAlignment="1">
      <alignment vertical="center" shrinkToFit="1"/>
    </xf>
    <xf numFmtId="0" fontId="10" fillId="0" borderId="140" xfId="9" applyFont="1" applyBorder="1" applyAlignment="1">
      <alignment horizontal="center" shrinkToFit="1"/>
    </xf>
    <xf numFmtId="0" fontId="16" fillId="0" borderId="172" xfId="9" applyFont="1" applyBorder="1" applyAlignment="1">
      <alignment horizontal="center" shrinkToFit="1"/>
    </xf>
    <xf numFmtId="0" fontId="10" fillId="0" borderId="150" xfId="9" applyFont="1" applyBorder="1" applyAlignment="1">
      <alignment horizontal="center" shrinkToFit="1"/>
    </xf>
    <xf numFmtId="0" fontId="10" fillId="0" borderId="0" xfId="9" applyFont="1" applyAlignment="1">
      <alignment shrinkToFit="1"/>
    </xf>
    <xf numFmtId="0" fontId="49" fillId="0" borderId="0" xfId="13" applyFont="1" applyBorder="1" applyAlignment="1">
      <alignment horizontal="center" vertical="center" wrapText="1"/>
    </xf>
    <xf numFmtId="0" fontId="0" fillId="0" borderId="176" xfId="0" applyBorder="1" applyAlignment="1">
      <alignment horizontal="center" vertical="center"/>
    </xf>
    <xf numFmtId="38" fontId="8" fillId="0" borderId="152" xfId="1" applyFont="1" applyFill="1" applyBorder="1" applyAlignment="1">
      <alignment vertical="center" shrinkToFit="1"/>
    </xf>
    <xf numFmtId="177" fontId="8" fillId="0" borderId="45" xfId="1" applyNumberFormat="1" applyFont="1" applyFill="1" applyBorder="1" applyAlignment="1">
      <alignment vertical="center" shrinkToFit="1"/>
    </xf>
    <xf numFmtId="38" fontId="8" fillId="0" borderId="34" xfId="1" applyFont="1" applyFill="1" applyBorder="1" applyAlignment="1">
      <alignment vertical="center" shrinkToFit="1"/>
    </xf>
    <xf numFmtId="181" fontId="8" fillId="0" borderId="152" xfId="1" applyNumberFormat="1" applyFont="1" applyFill="1" applyBorder="1" applyAlignment="1">
      <alignment vertical="center" shrinkToFit="1"/>
    </xf>
    <xf numFmtId="38" fontId="51" fillId="0" borderId="2" xfId="10" applyFont="1" applyBorder="1" applyAlignment="1">
      <alignment horizontal="center" vertical="center" textRotation="255" wrapText="1"/>
    </xf>
    <xf numFmtId="38" fontId="9" fillId="0" borderId="178" xfId="10" applyFont="1" applyBorder="1" applyAlignment="1">
      <alignment horizontal="center" vertical="center" wrapText="1" shrinkToFit="1"/>
    </xf>
    <xf numFmtId="0" fontId="0" fillId="0" borderId="178" xfId="0" applyBorder="1" applyAlignment="1">
      <alignment horizontal="center" vertical="center" wrapText="1"/>
    </xf>
    <xf numFmtId="0" fontId="0" fillId="0" borderId="166" xfId="0" applyBorder="1" applyAlignment="1">
      <alignment horizontal="center" vertical="center" wrapText="1"/>
    </xf>
    <xf numFmtId="38" fontId="9" fillId="0" borderId="166" xfId="10" applyFont="1" applyBorder="1" applyAlignment="1">
      <alignment horizontal="center" vertical="center" wrapText="1" shrinkToFit="1"/>
    </xf>
    <xf numFmtId="0" fontId="26" fillId="0" borderId="176" xfId="13" applyFont="1" applyBorder="1" applyAlignment="1">
      <alignment horizontal="center" vertical="center"/>
    </xf>
    <xf numFmtId="0" fontId="0" fillId="0" borderId="183" xfId="0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0" fillId="0" borderId="176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0" fillId="0" borderId="188" xfId="9" applyFont="1" applyBorder="1" applyAlignment="1">
      <alignment horizontal="center" vertical="center" wrapText="1"/>
    </xf>
    <xf numFmtId="0" fontId="10" fillId="0" borderId="176" xfId="9" applyFont="1" applyBorder="1" applyAlignment="1">
      <alignment horizontal="center" wrapText="1"/>
    </xf>
    <xf numFmtId="0" fontId="10" fillId="0" borderId="189" xfId="9" applyFont="1" applyBorder="1" applyAlignment="1">
      <alignment shrinkToFit="1"/>
    </xf>
    <xf numFmtId="0" fontId="10" fillId="0" borderId="176" xfId="9" quotePrefix="1" applyFont="1" applyBorder="1"/>
    <xf numFmtId="0" fontId="10" fillId="0" borderId="176" xfId="9" applyFont="1" applyBorder="1"/>
    <xf numFmtId="38" fontId="10" fillId="0" borderId="189" xfId="7" applyFont="1" applyBorder="1" applyAlignment="1">
      <alignment shrinkToFit="1"/>
    </xf>
    <xf numFmtId="0" fontId="10" fillId="0" borderId="189" xfId="9" applyFont="1" applyBorder="1" applyAlignment="1">
      <alignment horizontal="right" shrinkToFit="1"/>
    </xf>
    <xf numFmtId="0" fontId="10" fillId="0" borderId="163" xfId="9" applyFont="1" applyBorder="1"/>
    <xf numFmtId="0" fontId="12" fillId="0" borderId="176" xfId="9" applyFont="1" applyBorder="1" applyAlignment="1">
      <alignment horizontal="center" shrinkToFit="1"/>
    </xf>
    <xf numFmtId="0" fontId="10" fillId="0" borderId="166" xfId="9" applyFont="1" applyBorder="1" applyAlignment="1">
      <alignment horizontal="right" shrinkToFit="1"/>
    </xf>
    <xf numFmtId="0" fontId="10" fillId="0" borderId="166" xfId="9" applyFont="1" applyBorder="1" applyAlignment="1">
      <alignment shrinkToFit="1"/>
    </xf>
    <xf numFmtId="0" fontId="10" fillId="0" borderId="183" xfId="9" applyFont="1" applyBorder="1" applyAlignment="1">
      <alignment horizontal="right" shrinkToFit="1"/>
    </xf>
    <xf numFmtId="0" fontId="10" fillId="0" borderId="183" xfId="9" applyFont="1" applyBorder="1" applyAlignment="1">
      <alignment shrinkToFit="1"/>
    </xf>
    <xf numFmtId="0" fontId="11" fillId="0" borderId="176" xfId="9" applyFont="1" applyBorder="1" applyAlignment="1">
      <alignment horizontal="center" textRotation="255"/>
    </xf>
    <xf numFmtId="38" fontId="11" fillId="0" borderId="189" xfId="7" applyFont="1" applyBorder="1"/>
    <xf numFmtId="0" fontId="11" fillId="0" borderId="189" xfId="9" applyFont="1" applyBorder="1"/>
    <xf numFmtId="0" fontId="10" fillId="0" borderId="191" xfId="9" applyFont="1" applyBorder="1" applyAlignment="1">
      <alignment horizontal="center" shrinkToFit="1"/>
    </xf>
    <xf numFmtId="0" fontId="12" fillId="0" borderId="1" xfId="9" applyFont="1" applyBorder="1" applyAlignment="1">
      <alignment horizontal="center" shrinkToFit="1"/>
    </xf>
    <xf numFmtId="0" fontId="0" fillId="0" borderId="193" xfId="0" applyBorder="1" applyAlignment="1">
      <alignment horizontal="center" vertical="center"/>
    </xf>
    <xf numFmtId="0" fontId="11" fillId="0" borderId="41" xfId="9" applyFont="1" applyBorder="1" applyAlignment="1">
      <alignment horizontal="right" textRotation="255"/>
    </xf>
    <xf numFmtId="38" fontId="11" fillId="0" borderId="42" xfId="7" applyFont="1" applyBorder="1" applyAlignment="1">
      <alignment horizontal="right"/>
    </xf>
    <xf numFmtId="0" fontId="11" fillId="0" borderId="42" xfId="9" applyFont="1" applyBorder="1" applyAlignment="1">
      <alignment horizontal="right"/>
    </xf>
    <xf numFmtId="0" fontId="11" fillId="0" borderId="122" xfId="9" applyFont="1" applyBorder="1"/>
    <xf numFmtId="0" fontId="11" fillId="0" borderId="122" xfId="9" applyFont="1" applyBorder="1" applyAlignment="1">
      <alignment horizontal="right"/>
    </xf>
    <xf numFmtId="0" fontId="11" fillId="0" borderId="122" xfId="9" applyFont="1" applyBorder="1" applyAlignment="1">
      <alignment horizontal="right" textRotation="255"/>
    </xf>
    <xf numFmtId="0" fontId="11" fillId="0" borderId="121" xfId="9" applyFont="1" applyBorder="1" applyAlignment="1">
      <alignment horizontal="right"/>
    </xf>
    <xf numFmtId="0" fontId="11" fillId="0" borderId="183" xfId="9" applyFont="1" applyBorder="1"/>
    <xf numFmtId="0" fontId="11" fillId="0" borderId="183" xfId="9" applyFont="1" applyBorder="1" applyAlignment="1">
      <alignment horizontal="right"/>
    </xf>
    <xf numFmtId="0" fontId="11" fillId="0" borderId="183" xfId="9" applyFont="1" applyBorder="1" applyAlignment="1">
      <alignment horizontal="right" textRotation="255"/>
    </xf>
    <xf numFmtId="0" fontId="11" fillId="0" borderId="45" xfId="9" applyFont="1" applyBorder="1" applyAlignment="1">
      <alignment horizontal="center" shrinkToFit="1"/>
    </xf>
    <xf numFmtId="0" fontId="0" fillId="0" borderId="194" xfId="0" applyBorder="1" applyAlignment="1">
      <alignment horizontal="center" vertical="center"/>
    </xf>
    <xf numFmtId="177" fontId="8" fillId="0" borderId="152" xfId="1" applyNumberFormat="1" applyFont="1" applyFill="1" applyBorder="1" applyAlignment="1">
      <alignment vertical="center" shrinkToFit="1"/>
    </xf>
    <xf numFmtId="177" fontId="8" fillId="0" borderId="122" xfId="1" applyNumberFormat="1" applyFont="1" applyFill="1" applyBorder="1" applyAlignment="1">
      <alignment vertical="center" shrinkToFit="1"/>
    </xf>
    <xf numFmtId="38" fontId="8" fillId="0" borderId="109" xfId="1" applyFont="1" applyFill="1" applyBorder="1" applyAlignment="1">
      <alignment vertical="center" shrinkToFit="1"/>
    </xf>
    <xf numFmtId="38" fontId="8" fillId="0" borderId="4" xfId="1" applyFont="1" applyFill="1" applyBorder="1" applyAlignment="1">
      <alignment vertical="center" shrinkToFit="1"/>
    </xf>
    <xf numFmtId="38" fontId="8" fillId="0" borderId="45" xfId="1" applyFont="1" applyFill="1" applyBorder="1" applyAlignment="1">
      <alignment vertical="center" shrinkToFit="1"/>
    </xf>
    <xf numFmtId="180" fontId="8" fillId="0" borderId="152" xfId="1" applyNumberFormat="1" applyFont="1" applyFill="1" applyBorder="1" applyAlignment="1">
      <alignment vertical="center" shrinkToFit="1"/>
    </xf>
    <xf numFmtId="38" fontId="8" fillId="0" borderId="153" xfId="1" applyFont="1" applyFill="1" applyBorder="1" applyAlignment="1">
      <alignment vertical="center" shrinkToFit="1"/>
    </xf>
    <xf numFmtId="180" fontId="8" fillId="0" borderId="0" xfId="1" applyNumberFormat="1" applyFont="1" applyFill="1" applyBorder="1" applyAlignment="1">
      <alignment vertical="center" shrinkToFit="1"/>
    </xf>
    <xf numFmtId="177" fontId="8" fillId="0" borderId="4" xfId="1" applyNumberFormat="1" applyFont="1" applyFill="1" applyBorder="1" applyAlignment="1">
      <alignment vertical="center" shrinkToFit="1"/>
    </xf>
    <xf numFmtId="38" fontId="8" fillId="0" borderId="12" xfId="1" applyFont="1" applyFill="1" applyBorder="1" applyAlignment="1">
      <alignment horizontal="right" vertical="center" shrinkToFit="1"/>
    </xf>
    <xf numFmtId="38" fontId="8" fillId="0" borderId="21" xfId="1" applyFont="1" applyFill="1" applyBorder="1" applyAlignment="1">
      <alignment horizontal="right" vertical="center" shrinkToFit="1"/>
    </xf>
    <xf numFmtId="38" fontId="8" fillId="0" borderId="6" xfId="1" applyFont="1" applyFill="1" applyBorder="1" applyAlignment="1">
      <alignment horizontal="right" vertical="center" shrinkToFit="1"/>
    </xf>
    <xf numFmtId="38" fontId="8" fillId="0" borderId="22" xfId="1" applyFont="1" applyFill="1" applyBorder="1" applyAlignment="1">
      <alignment horizontal="right" vertical="center" shrinkToFit="1"/>
    </xf>
    <xf numFmtId="38" fontId="8" fillId="0" borderId="13" xfId="1" applyFont="1" applyFill="1" applyBorder="1" applyAlignment="1">
      <alignment horizontal="right" vertical="center" shrinkToFit="1"/>
    </xf>
    <xf numFmtId="38" fontId="8" fillId="0" borderId="33" xfId="1" applyFont="1" applyFill="1" applyBorder="1" applyAlignment="1">
      <alignment horizontal="right" vertical="center" shrinkToFit="1"/>
    </xf>
    <xf numFmtId="38" fontId="8" fillId="0" borderId="23" xfId="1" applyFont="1" applyFill="1" applyBorder="1" applyAlignment="1">
      <alignment horizontal="right" vertical="center" shrinkToFit="1"/>
    </xf>
    <xf numFmtId="38" fontId="8" fillId="0" borderId="7" xfId="1" applyFont="1" applyFill="1" applyBorder="1" applyAlignment="1">
      <alignment horizontal="right" vertical="center" shrinkToFit="1"/>
    </xf>
    <xf numFmtId="38" fontId="8" fillId="0" borderId="125" xfId="1" applyFont="1" applyFill="1" applyBorder="1" applyAlignment="1">
      <alignment horizontal="right" vertical="center" shrinkToFit="1"/>
    </xf>
    <xf numFmtId="38" fontId="8" fillId="0" borderId="28" xfId="1" applyFont="1" applyFill="1" applyBorder="1" applyAlignment="1">
      <alignment horizontal="right" vertical="center" shrinkToFit="1"/>
    </xf>
    <xf numFmtId="38" fontId="8" fillId="0" borderId="29" xfId="1" applyFont="1" applyFill="1" applyBorder="1" applyAlignment="1">
      <alignment horizontal="right" vertical="center" shrinkToFit="1"/>
    </xf>
    <xf numFmtId="38" fontId="8" fillId="0" borderId="126" xfId="1" applyFont="1" applyFill="1" applyBorder="1" applyAlignment="1">
      <alignment horizontal="right" vertical="center" shrinkToFit="1"/>
    </xf>
    <xf numFmtId="177" fontId="8" fillId="0" borderId="21" xfId="1" applyNumberFormat="1" applyFont="1" applyFill="1" applyBorder="1" applyAlignment="1">
      <alignment horizontal="right" vertical="center" shrinkToFit="1"/>
    </xf>
    <xf numFmtId="177" fontId="8" fillId="0" borderId="12" xfId="1" applyNumberFormat="1" applyFont="1" applyFill="1" applyBorder="1" applyAlignment="1">
      <alignment horizontal="right" vertical="center" shrinkToFit="1"/>
    </xf>
    <xf numFmtId="180" fontId="8" fillId="0" borderId="12" xfId="1" applyNumberFormat="1" applyFont="1" applyFill="1" applyBorder="1" applyAlignment="1">
      <alignment horizontal="right" vertical="center" shrinkToFit="1"/>
    </xf>
    <xf numFmtId="177" fontId="8" fillId="0" borderId="23" xfId="1" applyNumberFormat="1" applyFont="1" applyFill="1" applyBorder="1" applyAlignment="1">
      <alignment horizontal="right" vertical="center" shrinkToFit="1"/>
    </xf>
    <xf numFmtId="177" fontId="8" fillId="0" borderId="13" xfId="1" applyNumberFormat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horizontal="right" vertical="center" shrinkToFit="1"/>
    </xf>
    <xf numFmtId="38" fontId="8" fillId="0" borderId="19" xfId="1" applyFont="1" applyFill="1" applyBorder="1" applyAlignment="1">
      <alignment horizontal="right" vertical="center" shrinkToFit="1"/>
    </xf>
    <xf numFmtId="38" fontId="8" fillId="0" borderId="20" xfId="1" applyFont="1" applyFill="1" applyBorder="1" applyAlignment="1">
      <alignment horizontal="right" vertical="center" shrinkToFit="1"/>
    </xf>
    <xf numFmtId="38" fontId="8" fillId="0" borderId="17" xfId="1" applyFont="1" applyFill="1" applyBorder="1" applyAlignment="1">
      <alignment vertical="center" shrinkToFit="1"/>
    </xf>
    <xf numFmtId="177" fontId="8" fillId="0" borderId="17" xfId="1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horizontal="right" vertical="center" shrinkToFit="1"/>
    </xf>
    <xf numFmtId="177" fontId="8" fillId="0" borderId="17" xfId="1" applyNumberFormat="1" applyFont="1" applyFill="1" applyBorder="1" applyAlignment="1">
      <alignment horizontal="right" vertical="center" shrinkToFit="1"/>
    </xf>
    <xf numFmtId="0" fontId="19" fillId="0" borderId="0" xfId="0" applyFont="1" applyFill="1">
      <alignment vertical="center"/>
    </xf>
    <xf numFmtId="177" fontId="8" fillId="0" borderId="145" xfId="1" applyNumberFormat="1" applyFont="1" applyFill="1" applyBorder="1" applyAlignment="1">
      <alignment vertical="center" shrinkToFit="1"/>
    </xf>
    <xf numFmtId="38" fontId="8" fillId="0" borderId="15" xfId="1" applyFont="1" applyFill="1" applyBorder="1" applyAlignment="1">
      <alignment vertical="center" shrinkToFit="1"/>
    </xf>
    <xf numFmtId="38" fontId="8" fillId="0" borderId="126" xfId="1" applyFont="1" applyFill="1" applyBorder="1" applyAlignment="1">
      <alignment vertical="center" shrinkToFit="1"/>
    </xf>
    <xf numFmtId="38" fontId="8" fillId="0" borderId="125" xfId="1" applyFont="1" applyFill="1" applyBorder="1" applyAlignment="1">
      <alignment vertical="center" shrinkToFit="1"/>
    </xf>
    <xf numFmtId="38" fontId="8" fillId="0" borderId="22" xfId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vertical="center" shrinkToFit="1"/>
    </xf>
    <xf numFmtId="38" fontId="8" fillId="0" borderId="20" xfId="1" applyFont="1" applyFill="1" applyBorder="1" applyAlignment="1">
      <alignment vertical="center" shrinkToFit="1"/>
    </xf>
    <xf numFmtId="177" fontId="8" fillId="0" borderId="17" xfId="1" applyNumberFormat="1" applyFont="1" applyFill="1" applyBorder="1">
      <alignment vertical="center"/>
    </xf>
    <xf numFmtId="38" fontId="8" fillId="0" borderId="17" xfId="1" applyFont="1" applyFill="1" applyBorder="1">
      <alignment vertical="center"/>
    </xf>
    <xf numFmtId="177" fontId="8" fillId="0" borderId="18" xfId="1" applyNumberFormat="1" applyFont="1" applyFill="1" applyBorder="1">
      <alignment vertical="center"/>
    </xf>
    <xf numFmtId="38" fontId="8" fillId="0" borderId="19" xfId="1" applyFont="1" applyFill="1" applyBorder="1">
      <alignment vertical="center"/>
    </xf>
    <xf numFmtId="38" fontId="8" fillId="0" borderId="20" xfId="1" applyFont="1" applyFill="1" applyBorder="1">
      <alignment vertical="center"/>
    </xf>
    <xf numFmtId="0" fontId="8" fillId="0" borderId="0" xfId="0" applyFont="1" applyFill="1">
      <alignment vertical="center"/>
    </xf>
    <xf numFmtId="38" fontId="8" fillId="0" borderId="18" xfId="1" applyFont="1" applyFill="1" applyBorder="1" applyAlignment="1">
      <alignment vertical="center" shrinkToFit="1"/>
    </xf>
    <xf numFmtId="38" fontId="8" fillId="0" borderId="14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180" fontId="8" fillId="0" borderId="12" xfId="1" applyNumberFormat="1" applyFont="1" applyFill="1" applyBorder="1" applyAlignment="1">
      <alignment vertical="center" shrinkToFit="1"/>
    </xf>
    <xf numFmtId="180" fontId="8" fillId="0" borderId="21" xfId="1" applyNumberFormat="1" applyFont="1" applyFill="1" applyBorder="1" applyAlignment="1">
      <alignment vertical="center" shrinkToFit="1"/>
    </xf>
    <xf numFmtId="38" fontId="8" fillId="0" borderId="23" xfId="1" applyFont="1" applyFill="1" applyBorder="1" applyAlignment="1">
      <alignment vertical="center" shrinkToFit="1"/>
    </xf>
    <xf numFmtId="180" fontId="8" fillId="0" borderId="14" xfId="1" applyNumberFormat="1" applyFont="1" applyFill="1" applyBorder="1" applyAlignment="1">
      <alignment vertical="center" shrinkToFit="1"/>
    </xf>
    <xf numFmtId="41" fontId="8" fillId="0" borderId="19" xfId="1" applyNumberFormat="1" applyFont="1" applyFill="1" applyBorder="1" applyAlignment="1">
      <alignment vertical="center" shrinkToFit="1"/>
    </xf>
    <xf numFmtId="0" fontId="10" fillId="0" borderId="193" xfId="9" quotePrefix="1" applyFont="1" applyBorder="1"/>
    <xf numFmtId="0" fontId="12" fillId="0" borderId="194" xfId="9" applyFont="1" applyBorder="1" applyAlignment="1">
      <alignment horizontal="center" shrinkToFit="1"/>
    </xf>
    <xf numFmtId="0" fontId="10" fillId="0" borderId="193" xfId="9" applyFont="1" applyBorder="1"/>
    <xf numFmtId="181" fontId="10" fillId="0" borderId="163" xfId="9" applyNumberFormat="1" applyFont="1" applyBorder="1" applyAlignment="1">
      <alignment shrinkToFit="1"/>
    </xf>
    <xf numFmtId="181" fontId="10" fillId="0" borderId="164" xfId="9" applyNumberFormat="1" applyFont="1" applyBorder="1" applyAlignment="1">
      <alignment shrinkToFit="1"/>
    </xf>
    <xf numFmtId="181" fontId="10" fillId="0" borderId="166" xfId="9" applyNumberFormat="1" applyFont="1" applyBorder="1" applyAlignment="1">
      <alignment shrinkToFit="1"/>
    </xf>
    <xf numFmtId="0" fontId="10" fillId="0" borderId="194" xfId="9" applyFont="1" applyBorder="1"/>
    <xf numFmtId="0" fontId="12" fillId="0" borderId="193" xfId="9" applyFont="1" applyBorder="1" applyAlignment="1">
      <alignment horizontal="center" shrinkToFit="1"/>
    </xf>
    <xf numFmtId="0" fontId="10" fillId="0" borderId="194" xfId="9" applyFont="1" applyBorder="1" applyAlignment="1">
      <alignment shrinkToFit="1"/>
    </xf>
    <xf numFmtId="0" fontId="10" fillId="0" borderId="195" xfId="9" applyFont="1" applyBorder="1" applyAlignment="1">
      <alignment shrinkToFit="1"/>
    </xf>
    <xf numFmtId="0" fontId="11" fillId="0" borderId="193" xfId="9" applyFont="1" applyBorder="1"/>
    <xf numFmtId="0" fontId="0" fillId="0" borderId="195" xfId="0" applyBorder="1" applyAlignment="1">
      <alignment horizontal="center" vertical="center"/>
    </xf>
    <xf numFmtId="0" fontId="26" fillId="0" borderId="149" xfId="13" applyFont="1" applyBorder="1" applyAlignment="1">
      <alignment horizontal="center" vertical="center"/>
    </xf>
    <xf numFmtId="0" fontId="0" fillId="0" borderId="164" xfId="0" applyBorder="1" applyAlignment="1">
      <alignment horizontal="center" vertical="center" shrinkToFit="1"/>
    </xf>
    <xf numFmtId="0" fontId="0" fillId="0" borderId="0" xfId="0" applyAlignment="1">
      <alignment horizontal="left" vertical="top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53" xfId="0" applyFont="1" applyFill="1" applyBorder="1" applyAlignment="1">
      <alignment horizontal="center" vertical="center" shrinkToFit="1"/>
    </xf>
    <xf numFmtId="177" fontId="8" fillId="0" borderId="147" xfId="1" applyNumberFormat="1" applyFont="1" applyFill="1" applyBorder="1" applyAlignment="1">
      <alignment vertical="center" shrinkToFit="1"/>
    </xf>
    <xf numFmtId="177" fontId="8" fillId="0" borderId="111" xfId="1" applyNumberFormat="1" applyFont="1" applyFill="1" applyBorder="1" applyAlignment="1">
      <alignment vertical="center" shrinkToFit="1"/>
    </xf>
    <xf numFmtId="38" fontId="8" fillId="0" borderId="147" xfId="1" applyFont="1" applyFill="1" applyBorder="1" applyAlignment="1">
      <alignment vertical="center" shrinkToFit="1"/>
    </xf>
    <xf numFmtId="38" fontId="8" fillId="0" borderId="111" xfId="1" applyFont="1" applyFill="1" applyBorder="1" applyAlignment="1">
      <alignment vertical="center" shrinkToFit="1"/>
    </xf>
    <xf numFmtId="177" fontId="8" fillId="0" borderId="121" xfId="1" applyNumberFormat="1" applyFont="1" applyFill="1" applyBorder="1" applyAlignment="1">
      <alignment vertical="center" shrinkToFit="1"/>
    </xf>
    <xf numFmtId="177" fontId="8" fillId="0" borderId="123" xfId="1" applyNumberFormat="1" applyFont="1" applyFill="1" applyBorder="1" applyAlignment="1">
      <alignment vertical="center" shrinkToFit="1"/>
    </xf>
    <xf numFmtId="38" fontId="8" fillId="0" borderId="110" xfId="1" applyFont="1" applyFill="1" applyBorder="1" applyAlignment="1">
      <alignment vertical="center" shrinkToFit="1"/>
    </xf>
    <xf numFmtId="38" fontId="8" fillId="0" borderId="112" xfId="1" applyFont="1" applyFill="1" applyBorder="1" applyAlignment="1">
      <alignment vertical="center" shrinkToFit="1"/>
    </xf>
    <xf numFmtId="180" fontId="8" fillId="0" borderId="0" xfId="1" applyNumberFormat="1" applyFont="1" applyFill="1" applyBorder="1" applyAlignment="1">
      <alignment horizontal="right" vertical="center" shrinkToFit="1"/>
    </xf>
    <xf numFmtId="0" fontId="0" fillId="0" borderId="0" xfId="0" applyBorder="1" applyAlignment="1">
      <alignment horizontal="center" vertical="center" wrapText="1"/>
    </xf>
    <xf numFmtId="0" fontId="10" fillId="0" borderId="140" xfId="9" applyFont="1" applyBorder="1" applyAlignment="1">
      <alignment horizontal="center" vertical="center"/>
    </xf>
    <xf numFmtId="0" fontId="10" fillId="0" borderId="143" xfId="9" applyFont="1" applyBorder="1" applyAlignment="1">
      <alignment horizontal="center" vertical="center"/>
    </xf>
    <xf numFmtId="0" fontId="10" fillId="0" borderId="141" xfId="9" applyFont="1" applyBorder="1" applyAlignment="1">
      <alignment horizontal="center" vertical="center"/>
    </xf>
    <xf numFmtId="0" fontId="10" fillId="0" borderId="151" xfId="9" applyFont="1" applyBorder="1" applyAlignment="1">
      <alignment horizontal="center" vertical="center" wrapText="1"/>
    </xf>
    <xf numFmtId="0" fontId="11" fillId="0" borderId="188" xfId="9" applyFont="1" applyBorder="1" applyAlignment="1">
      <alignment horizontal="center"/>
    </xf>
    <xf numFmtId="0" fontId="11" fillId="0" borderId="140" xfId="9" applyFont="1" applyBorder="1" applyAlignment="1">
      <alignment horizontal="center"/>
    </xf>
    <xf numFmtId="0" fontId="11" fillId="0" borderId="143" xfId="9" applyFont="1" applyBorder="1" applyAlignment="1">
      <alignment horizontal="center"/>
    </xf>
    <xf numFmtId="0" fontId="11" fillId="0" borderId="141" xfId="9" applyFont="1" applyBorder="1" applyAlignment="1">
      <alignment horizontal="center"/>
    </xf>
    <xf numFmtId="0" fontId="11" fillId="0" borderId="188" xfId="9" applyFont="1" applyBorder="1" applyAlignment="1">
      <alignment horizontal="center" textRotation="255"/>
    </xf>
    <xf numFmtId="38" fontId="8" fillId="0" borderId="122" xfId="1" applyFont="1" applyFill="1" applyBorder="1" applyAlignment="1">
      <alignment vertical="center" shrinkToFit="1"/>
    </xf>
    <xf numFmtId="38" fontId="8" fillId="0" borderId="154" xfId="1" applyFont="1" applyFill="1" applyBorder="1" applyAlignment="1">
      <alignment vertical="center" shrinkToFit="1"/>
    </xf>
    <xf numFmtId="177" fontId="8" fillId="0" borderId="7" xfId="1" applyNumberFormat="1" applyFont="1" applyFill="1" applyBorder="1" applyAlignment="1">
      <alignment vertical="center" shrinkToFit="1"/>
    </xf>
    <xf numFmtId="38" fontId="8" fillId="0" borderId="155" xfId="1" applyFont="1" applyFill="1" applyBorder="1" applyAlignment="1">
      <alignment vertical="center" shrinkToFit="1"/>
    </xf>
    <xf numFmtId="38" fontId="8" fillId="0" borderId="121" xfId="1" applyFont="1" applyFill="1" applyBorder="1" applyAlignment="1">
      <alignment vertical="center" shrinkToFit="1"/>
    </xf>
    <xf numFmtId="0" fontId="26" fillId="0" borderId="149" xfId="13" applyFont="1" applyBorder="1" applyAlignment="1">
      <alignment horizontal="center"/>
    </xf>
    <xf numFmtId="0" fontId="26" fillId="0" borderId="193" xfId="13" applyFont="1" applyBorder="1" applyAlignment="1">
      <alignment horizontal="center" vertical="center"/>
    </xf>
    <xf numFmtId="0" fontId="0" fillId="0" borderId="164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4" fillId="0" borderId="0" xfId="10" applyFont="1" applyBorder="1" applyAlignment="1">
      <alignment horizontal="center" vertical="center"/>
    </xf>
    <xf numFmtId="0" fontId="3" fillId="0" borderId="15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/>
    </xf>
    <xf numFmtId="0" fontId="3" fillId="0" borderId="176" xfId="0" applyFont="1" applyBorder="1" applyAlignment="1">
      <alignment horizontal="center" vertical="center"/>
    </xf>
    <xf numFmtId="0" fontId="3" fillId="0" borderId="164" xfId="0" applyFont="1" applyBorder="1" applyAlignment="1">
      <alignment horizontal="center" vertical="center" shrinkToFit="1"/>
    </xf>
    <xf numFmtId="0" fontId="3" fillId="0" borderId="195" xfId="0" applyFont="1" applyBorder="1" applyAlignment="1">
      <alignment horizontal="center" vertical="center"/>
    </xf>
    <xf numFmtId="0" fontId="3" fillId="0" borderId="164" xfId="0" applyFont="1" applyBorder="1" applyAlignment="1">
      <alignment horizontal="center" vertical="center"/>
    </xf>
    <xf numFmtId="0" fontId="3" fillId="0" borderId="193" xfId="0" applyFont="1" applyBorder="1" applyAlignment="1">
      <alignment horizontal="center" vertical="center"/>
    </xf>
    <xf numFmtId="0" fontId="3" fillId="0" borderId="182" xfId="0" applyFont="1" applyBorder="1" applyAlignment="1">
      <alignment horizontal="center" vertical="center"/>
    </xf>
    <xf numFmtId="0" fontId="3" fillId="0" borderId="153" xfId="0" applyFont="1" applyBorder="1" applyAlignment="1">
      <alignment horizontal="center" vertical="center"/>
    </xf>
    <xf numFmtId="0" fontId="3" fillId="0" borderId="166" xfId="0" applyFont="1" applyBorder="1" applyAlignment="1">
      <alignment horizontal="center" vertical="center"/>
    </xf>
    <xf numFmtId="0" fontId="3" fillId="0" borderId="149" xfId="0" applyFont="1" applyBorder="1" applyAlignment="1">
      <alignment horizontal="center" vertical="center"/>
    </xf>
    <xf numFmtId="0" fontId="3" fillId="0" borderId="183" xfId="0" applyFont="1" applyBorder="1" applyAlignment="1">
      <alignment horizontal="center" vertical="center"/>
    </xf>
    <xf numFmtId="0" fontId="3" fillId="0" borderId="176" xfId="0" applyFont="1" applyBorder="1" applyAlignment="1">
      <alignment horizontal="center" vertical="center" shrinkToFit="1"/>
    </xf>
    <xf numFmtId="0" fontId="3" fillId="0" borderId="163" xfId="0" applyFont="1" applyBorder="1" applyAlignment="1">
      <alignment horizontal="center" vertical="center"/>
    </xf>
    <xf numFmtId="0" fontId="3" fillId="0" borderId="19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163" xfId="0" applyFont="1" applyBorder="1" applyAlignment="1">
      <alignment horizontal="center" vertical="center" wrapText="1"/>
    </xf>
    <xf numFmtId="0" fontId="3" fillId="0" borderId="176" xfId="0" applyFont="1" applyBorder="1" applyAlignment="1">
      <alignment horizontal="center" vertical="center" wrapText="1"/>
    </xf>
    <xf numFmtId="0" fontId="3" fillId="0" borderId="164" xfId="0" applyFont="1" applyBorder="1" applyAlignment="1">
      <alignment horizontal="center" vertical="center" wrapText="1"/>
    </xf>
    <xf numFmtId="0" fontId="3" fillId="0" borderId="155" xfId="0" applyFont="1" applyBorder="1" applyAlignment="1">
      <alignment horizontal="center" vertical="center"/>
    </xf>
    <xf numFmtId="0" fontId="53" fillId="0" borderId="152" xfId="0" applyFont="1" applyBorder="1" applyAlignment="1">
      <alignment horizontal="center" vertical="center" wrapText="1"/>
    </xf>
    <xf numFmtId="0" fontId="10" fillId="0" borderId="0" xfId="9" applyFont="1" applyAlignment="1">
      <alignment horizontal="center" textRotation="255"/>
    </xf>
    <xf numFmtId="38" fontId="10" fillId="0" borderId="189" xfId="1" applyFont="1" applyBorder="1" applyAlignment="1">
      <alignment shrinkToFit="1"/>
    </xf>
    <xf numFmtId="38" fontId="10" fillId="0" borderId="189" xfId="1" applyFont="1" applyBorder="1" applyAlignment="1">
      <alignment horizontal="right" shrinkToFit="1"/>
    </xf>
    <xf numFmtId="0" fontId="11" fillId="0" borderId="46" xfId="9" applyFont="1" applyBorder="1"/>
    <xf numFmtId="181" fontId="11" fillId="0" borderId="46" xfId="7" applyNumberFormat="1" applyFont="1" applyBorder="1" applyAlignment="1">
      <alignment horizontal="right"/>
    </xf>
    <xf numFmtId="181" fontId="11" fillId="0" borderId="122" xfId="9" applyNumberFormat="1" applyFont="1" applyBorder="1" applyAlignment="1">
      <alignment horizontal="right"/>
    </xf>
    <xf numFmtId="181" fontId="11" fillId="0" borderId="46" xfId="9" applyNumberFormat="1" applyFont="1" applyBorder="1" applyAlignment="1">
      <alignment horizontal="right"/>
    </xf>
    <xf numFmtId="0" fontId="11" fillId="0" borderId="0" xfId="9" applyFont="1" applyAlignment="1">
      <alignment horizontal="center" shrinkToFit="1"/>
    </xf>
    <xf numFmtId="0" fontId="14" fillId="0" borderId="183" xfId="9" applyFont="1" applyBorder="1"/>
    <xf numFmtId="38" fontId="10" fillId="0" borderId="191" xfId="9" applyNumberFormat="1" applyFont="1" applyBorder="1"/>
    <xf numFmtId="38" fontId="10" fillId="0" borderId="140" xfId="9" applyNumberFormat="1" applyFont="1" applyBorder="1"/>
    <xf numFmtId="38" fontId="10" fillId="0" borderId="172" xfId="9" applyNumberFormat="1" applyFont="1" applyBorder="1"/>
    <xf numFmtId="38" fontId="10" fillId="0" borderId="150" xfId="9" applyNumberFormat="1" applyFont="1" applyBorder="1"/>
    <xf numFmtId="0" fontId="12" fillId="0" borderId="77" xfId="9" applyFont="1" applyBorder="1" applyAlignment="1">
      <alignment horizontal="center" textRotation="255"/>
    </xf>
    <xf numFmtId="0" fontId="12" fillId="0" borderId="80" xfId="9" applyFont="1" applyBorder="1" applyAlignment="1">
      <alignment horizontal="center" textRotation="255"/>
    </xf>
    <xf numFmtId="0" fontId="12" fillId="0" borderId="82" xfId="9" applyFont="1" applyBorder="1" applyAlignment="1">
      <alignment horizontal="center" textRotation="255"/>
    </xf>
    <xf numFmtId="0" fontId="12" fillId="0" borderId="83" xfId="9" applyFont="1" applyBorder="1" applyAlignment="1">
      <alignment horizontal="center" textRotation="255"/>
    </xf>
    <xf numFmtId="181" fontId="10" fillId="0" borderId="159" xfId="9" applyNumberFormat="1" applyFont="1" applyBorder="1" applyAlignment="1">
      <alignment horizontal="right"/>
    </xf>
    <xf numFmtId="181" fontId="10" fillId="0" borderId="170" xfId="9" applyNumberFormat="1" applyFont="1" applyBorder="1" applyAlignment="1">
      <alignment horizontal="right"/>
    </xf>
    <xf numFmtId="181" fontId="10" fillId="0" borderId="41" xfId="9" applyNumberFormat="1" applyFont="1" applyBorder="1" applyAlignment="1">
      <alignment horizontal="right"/>
    </xf>
    <xf numFmtId="181" fontId="10" fillId="0" borderId="90" xfId="9" applyNumberFormat="1" applyFont="1" applyBorder="1" applyAlignment="1">
      <alignment horizontal="right"/>
    </xf>
    <xf numFmtId="0" fontId="12" fillId="0" borderId="177" xfId="9" applyFont="1" applyBorder="1" applyAlignment="1">
      <alignment horizontal="center"/>
    </xf>
    <xf numFmtId="0" fontId="10" fillId="0" borderId="136" xfId="9" applyFont="1" applyBorder="1" applyAlignment="1">
      <alignment horizontal="right"/>
    </xf>
    <xf numFmtId="0" fontId="12" fillId="0" borderId="0" xfId="9" applyFont="1" applyAlignment="1">
      <alignment horizontal="center"/>
    </xf>
    <xf numFmtId="0" fontId="11" fillId="0" borderId="0" xfId="9" applyFont="1" applyAlignment="1">
      <alignment horizontal="center"/>
    </xf>
    <xf numFmtId="0" fontId="12" fillId="0" borderId="79" xfId="9" applyFont="1" applyBorder="1" applyAlignment="1">
      <alignment horizontal="center" textRotation="255"/>
    </xf>
    <xf numFmtId="0" fontId="16" fillId="0" borderId="0" xfId="9" applyFont="1" applyAlignment="1">
      <alignment horizontal="center" textRotation="255"/>
    </xf>
    <xf numFmtId="0" fontId="10" fillId="0" borderId="47" xfId="9" applyFont="1" applyBorder="1"/>
    <xf numFmtId="0" fontId="10" fillId="0" borderId="85" xfId="9" applyFont="1" applyBorder="1"/>
    <xf numFmtId="0" fontId="10" fillId="0" borderId="97" xfId="9" applyFont="1" applyBorder="1"/>
    <xf numFmtId="0" fontId="10" fillId="0" borderId="48" xfId="9" applyFont="1" applyBorder="1"/>
    <xf numFmtId="0" fontId="10" fillId="0" borderId="51" xfId="9" applyFont="1" applyBorder="1"/>
    <xf numFmtId="0" fontId="10" fillId="0" borderId="49" xfId="9" applyFont="1" applyBorder="1"/>
    <xf numFmtId="0" fontId="10" fillId="0" borderId="88" xfId="9" applyFont="1" applyBorder="1"/>
    <xf numFmtId="0" fontId="12" fillId="0" borderId="167" xfId="9" applyFont="1" applyBorder="1" applyAlignment="1">
      <alignment horizontal="left"/>
    </xf>
    <xf numFmtId="181" fontId="10" fillId="0" borderId="169" xfId="9" applyNumberFormat="1" applyFont="1" applyBorder="1"/>
    <xf numFmtId="181" fontId="10" fillId="0" borderId="170" xfId="9" applyNumberFormat="1" applyFont="1" applyBorder="1"/>
    <xf numFmtId="0" fontId="12" fillId="0" borderId="108" xfId="9" applyFont="1" applyBorder="1" applyAlignment="1">
      <alignment horizontal="left"/>
    </xf>
    <xf numFmtId="0" fontId="10" fillId="24" borderId="0" xfId="9" applyFont="1" applyFill="1"/>
    <xf numFmtId="0" fontId="10" fillId="25" borderId="0" xfId="9" applyFont="1" applyFill="1"/>
    <xf numFmtId="0" fontId="10" fillId="26" borderId="0" xfId="9" applyFont="1" applyFill="1"/>
    <xf numFmtId="0" fontId="12" fillId="0" borderId="1" xfId="9" applyFont="1" applyBorder="1" applyAlignment="1">
      <alignment horizontal="left"/>
    </xf>
    <xf numFmtId="0" fontId="12" fillId="0" borderId="1" xfId="9" applyFont="1" applyBorder="1" applyAlignment="1">
      <alignment horizontal="left" shrinkToFit="1"/>
    </xf>
    <xf numFmtId="0" fontId="12" fillId="0" borderId="108" xfId="9" applyFont="1" applyBorder="1" applyAlignment="1">
      <alignment horizontal="left" shrinkToFit="1"/>
    </xf>
    <xf numFmtId="0" fontId="10" fillId="0" borderId="97" xfId="9" applyFont="1" applyBorder="1" applyAlignment="1">
      <alignment horizontal="right"/>
    </xf>
    <xf numFmtId="0" fontId="10" fillId="0" borderId="98" xfId="9" applyFont="1" applyBorder="1"/>
    <xf numFmtId="0" fontId="10" fillId="0" borderId="50" xfId="9" applyFont="1" applyBorder="1"/>
    <xf numFmtId="0" fontId="10" fillId="0" borderId="104" xfId="9" applyFont="1" applyBorder="1"/>
    <xf numFmtId="38" fontId="10" fillId="0" borderId="137" xfId="7" applyFont="1" applyFill="1" applyBorder="1" applyAlignment="1">
      <alignment shrinkToFit="1"/>
    </xf>
    <xf numFmtId="38" fontId="10" fillId="0" borderId="60" xfId="7" applyFont="1" applyFill="1" applyBorder="1"/>
    <xf numFmtId="0" fontId="11" fillId="0" borderId="149" xfId="9" applyFont="1" applyBorder="1"/>
    <xf numFmtId="0" fontId="11" fillId="0" borderId="0" xfId="9" applyFont="1" applyBorder="1"/>
    <xf numFmtId="0" fontId="11" fillId="0" borderId="0" xfId="9" applyFont="1" applyBorder="1" applyAlignment="1">
      <alignment horizontal="right" textRotation="255"/>
    </xf>
    <xf numFmtId="0" fontId="11" fillId="0" borderId="0" xfId="9" applyFont="1" applyBorder="1" applyAlignment="1">
      <alignment horizontal="right"/>
    </xf>
    <xf numFmtId="0" fontId="11" fillId="0" borderId="149" xfId="9" applyFont="1" applyBorder="1" applyAlignment="1">
      <alignment horizontal="right"/>
    </xf>
    <xf numFmtId="0" fontId="11" fillId="0" borderId="147" xfId="9" applyFont="1" applyBorder="1" applyAlignment="1">
      <alignment horizontal="right"/>
    </xf>
    <xf numFmtId="0" fontId="11" fillId="0" borderId="152" xfId="9" applyFont="1" applyBorder="1" applyAlignment="1">
      <alignment horizontal="center" shrinkToFit="1"/>
    </xf>
    <xf numFmtId="38" fontId="11" fillId="0" borderId="149" xfId="7" applyFont="1" applyBorder="1" applyAlignment="1">
      <alignment horizontal="right"/>
    </xf>
    <xf numFmtId="0" fontId="11" fillId="0" borderId="184" xfId="9" applyFont="1" applyBorder="1"/>
    <xf numFmtId="0" fontId="11" fillId="0" borderId="182" xfId="9" applyFont="1" applyBorder="1" applyAlignment="1">
      <alignment horizontal="center" shrinkToFit="1"/>
    </xf>
    <xf numFmtId="38" fontId="11" fillId="0" borderId="46" xfId="7" applyFont="1" applyBorder="1" applyAlignment="1">
      <alignment horizontal="right"/>
    </xf>
    <xf numFmtId="38" fontId="11" fillId="0" borderId="184" xfId="7" applyFont="1" applyBorder="1" applyAlignment="1">
      <alignment horizontal="right"/>
    </xf>
    <xf numFmtId="0" fontId="11" fillId="0" borderId="155" xfId="9" applyFont="1" applyBorder="1" applyAlignment="1">
      <alignment horizontal="right"/>
    </xf>
    <xf numFmtId="0" fontId="11" fillId="0" borderId="46" xfId="9" applyFont="1" applyBorder="1" applyAlignment="1">
      <alignment horizontal="right"/>
    </xf>
    <xf numFmtId="0" fontId="11" fillId="0" borderId="184" xfId="9" applyFont="1" applyBorder="1" applyAlignment="1">
      <alignment horizontal="right"/>
    </xf>
    <xf numFmtId="0" fontId="3" fillId="0" borderId="196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38" fontId="8" fillId="0" borderId="2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8" fillId="0" borderId="4" xfId="1" applyFont="1" applyFill="1" applyBorder="1" applyAlignment="1">
      <alignment horizontal="center" vertical="center" shrinkToFit="1"/>
    </xf>
    <xf numFmtId="38" fontId="8" fillId="0" borderId="11" xfId="1" applyFont="1" applyFill="1" applyBorder="1" applyAlignment="1">
      <alignment horizontal="center" vertical="center" shrinkToFit="1"/>
    </xf>
    <xf numFmtId="178" fontId="8" fillId="0" borderId="17" xfId="1" applyNumberFormat="1" applyFont="1" applyFill="1" applyBorder="1" applyAlignment="1">
      <alignment horizontal="center" vertical="center" shrinkToFit="1"/>
    </xf>
    <xf numFmtId="178" fontId="8" fillId="0" borderId="2" xfId="1" applyNumberFormat="1" applyFont="1" applyFill="1" applyBorder="1" applyAlignment="1">
      <alignment horizontal="center" vertical="center" shrinkToFit="1"/>
    </xf>
    <xf numFmtId="178" fontId="8" fillId="0" borderId="153" xfId="1" applyNumberFormat="1" applyFont="1" applyFill="1" applyBorder="1" applyAlignment="1">
      <alignment horizontal="center" vertical="center" shrinkToFit="1"/>
    </xf>
    <xf numFmtId="178" fontId="8" fillId="0" borderId="4" xfId="1" applyNumberFormat="1" applyFont="1" applyFill="1" applyBorder="1" applyAlignment="1">
      <alignment horizontal="center" vertical="center" shrinkToFit="1"/>
    </xf>
    <xf numFmtId="178" fontId="8" fillId="0" borderId="155" xfId="1" applyNumberFormat="1" applyFont="1" applyFill="1" applyBorder="1" applyAlignment="1">
      <alignment horizontal="center" vertical="center" shrinkToFit="1"/>
    </xf>
    <xf numFmtId="178" fontId="8" fillId="0" borderId="19" xfId="1" applyNumberFormat="1" applyFont="1" applyFill="1" applyBorder="1" applyAlignment="1">
      <alignment horizontal="center" vertical="center" shrinkToFit="1"/>
    </xf>
    <xf numFmtId="178" fontId="8" fillId="0" borderId="7" xfId="1" applyNumberFormat="1" applyFont="1" applyFill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171" xfId="0" applyFont="1" applyBorder="1" applyAlignment="1">
      <alignment horizontal="center" vertical="center" shrinkToFit="1"/>
    </xf>
    <xf numFmtId="0" fontId="8" fillId="0" borderId="172" xfId="0" applyFont="1" applyBorder="1" applyAlignment="1">
      <alignment horizontal="center" vertical="center" shrinkToFit="1"/>
    </xf>
    <xf numFmtId="179" fontId="8" fillId="0" borderId="155" xfId="1" applyNumberFormat="1" applyFont="1" applyFill="1" applyBorder="1" applyAlignment="1">
      <alignment horizontal="center" vertical="center" shrinkToFit="1"/>
    </xf>
    <xf numFmtId="179" fontId="8" fillId="0" borderId="19" xfId="1" applyNumberFormat="1" applyFont="1" applyFill="1" applyBorder="1" applyAlignment="1">
      <alignment horizontal="center" vertical="center" shrinkToFit="1"/>
    </xf>
    <xf numFmtId="38" fontId="8" fillId="0" borderId="30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153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textRotation="255" shrinkToFit="1"/>
    </xf>
    <xf numFmtId="0" fontId="8" fillId="0" borderId="17" xfId="0" applyFont="1" applyFill="1" applyBorder="1" applyAlignment="1">
      <alignment horizontal="center" vertical="center" wrapText="1" shrinkToFit="1"/>
    </xf>
    <xf numFmtId="0" fontId="8" fillId="0" borderId="17" xfId="0" applyFont="1" applyFill="1" applyBorder="1" applyAlignment="1">
      <alignment horizontal="center" vertical="center" shrinkToFit="1"/>
    </xf>
    <xf numFmtId="179" fontId="8" fillId="0" borderId="2" xfId="1" applyNumberFormat="1" applyFont="1" applyFill="1" applyBorder="1" applyAlignment="1">
      <alignment horizontal="center" vertical="center" shrinkToFit="1"/>
    </xf>
    <xf numFmtId="179" fontId="8" fillId="0" borderId="7" xfId="1" applyNumberFormat="1" applyFont="1" applyFill="1" applyBorder="1" applyAlignment="1">
      <alignment horizontal="center" vertical="center" shrinkToFit="1"/>
    </xf>
    <xf numFmtId="38" fontId="8" fillId="0" borderId="124" xfId="1" applyFont="1" applyFill="1" applyBorder="1" applyAlignment="1">
      <alignment horizontal="center" vertical="center" shrinkToFit="1"/>
    </xf>
    <xf numFmtId="38" fontId="8" fillId="0" borderId="180" xfId="1" applyFont="1" applyFill="1" applyBorder="1" applyAlignment="1">
      <alignment horizontal="center" vertical="center" shrinkToFit="1"/>
    </xf>
    <xf numFmtId="38" fontId="8" fillId="0" borderId="154" xfId="1" applyFont="1" applyFill="1" applyBorder="1" applyAlignment="1">
      <alignment horizontal="center" vertical="center" shrinkToFit="1"/>
    </xf>
    <xf numFmtId="38" fontId="8" fillId="0" borderId="13" xfId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 shrinkToFit="1"/>
    </xf>
    <xf numFmtId="38" fontId="8" fillId="0" borderId="19" xfId="1" applyFont="1" applyFill="1" applyBorder="1" applyAlignment="1">
      <alignment horizontal="center" vertical="center" textRotation="255" shrinkToFit="1"/>
    </xf>
    <xf numFmtId="38" fontId="8" fillId="0" borderId="32" xfId="1" applyFont="1" applyFill="1" applyBorder="1" applyAlignment="1">
      <alignment horizontal="center" vertical="center" shrinkToFit="1"/>
    </xf>
    <xf numFmtId="38" fontId="8" fillId="0" borderId="26" xfId="1" applyFont="1" applyFill="1" applyBorder="1" applyAlignment="1">
      <alignment horizontal="center" vertical="center" shrinkToFit="1"/>
    </xf>
    <xf numFmtId="38" fontId="8" fillId="0" borderId="155" xfId="1" applyFont="1" applyFill="1" applyBorder="1" applyAlignment="1">
      <alignment horizontal="center" vertical="center" shrinkToFit="1"/>
    </xf>
    <xf numFmtId="38" fontId="8" fillId="0" borderId="19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textRotation="255" wrapText="1" shrinkToFit="1"/>
    </xf>
    <xf numFmtId="0" fontId="8" fillId="0" borderId="17" xfId="0" applyFont="1" applyFill="1" applyBorder="1" applyAlignment="1">
      <alignment horizontal="center" vertical="center" textRotation="255" shrinkToFit="1"/>
    </xf>
    <xf numFmtId="0" fontId="8" fillId="0" borderId="13" xfId="0" applyFont="1" applyFill="1" applyBorder="1" applyAlignment="1">
      <alignment horizontal="center" vertical="center" textRotation="255" shrinkToFit="1"/>
    </xf>
    <xf numFmtId="38" fontId="8" fillId="0" borderId="2" xfId="1" applyFont="1" applyFill="1" applyBorder="1" applyAlignment="1">
      <alignment horizontal="center" vertical="center" textRotation="255" shrinkToFit="1"/>
    </xf>
    <xf numFmtId="0" fontId="8" fillId="0" borderId="17" xfId="0" applyFont="1" applyFill="1" applyBorder="1" applyAlignment="1">
      <alignment horizontal="center" vertical="center" textRotation="255" wrapText="1" shrinkToFit="1"/>
    </xf>
    <xf numFmtId="38" fontId="8" fillId="0" borderId="7" xfId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13" xfId="0" applyFont="1" applyFill="1" applyBorder="1" applyAlignment="1">
      <alignment horizontal="center" vertical="center" shrinkToFit="1"/>
    </xf>
    <xf numFmtId="0" fontId="8" fillId="0" borderId="153" xfId="0" applyFont="1" applyFill="1" applyBorder="1" applyAlignment="1">
      <alignment horizontal="center" vertical="center" shrinkToFit="1"/>
    </xf>
    <xf numFmtId="0" fontId="50" fillId="0" borderId="154" xfId="0" applyFont="1" applyFill="1" applyBorder="1" applyAlignment="1">
      <alignment horizontal="center" vertical="center" wrapText="1" shrinkToFit="1"/>
    </xf>
    <xf numFmtId="0" fontId="50" fillId="0" borderId="17" xfId="0" applyFont="1" applyFill="1" applyBorder="1" applyAlignment="1">
      <alignment horizontal="center" vertical="center" shrinkToFit="1"/>
    </xf>
    <xf numFmtId="0" fontId="8" fillId="0" borderId="153" xfId="0" applyFont="1" applyFill="1" applyBorder="1" applyAlignment="1">
      <alignment horizontal="center" vertical="center" wrapText="1" shrinkToFit="1"/>
    </xf>
    <xf numFmtId="38" fontId="8" fillId="0" borderId="153" xfId="1" applyFont="1" applyFill="1" applyBorder="1" applyAlignment="1">
      <alignment horizontal="center" vertical="center" textRotation="255" shrinkToFit="1"/>
    </xf>
    <xf numFmtId="38" fontId="8" fillId="0" borderId="18" xfId="1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38" fontId="8" fillId="0" borderId="19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38" fontId="8" fillId="0" borderId="20" xfId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textRotation="255"/>
    </xf>
    <xf numFmtId="0" fontId="8" fillId="0" borderId="21" xfId="0" applyFont="1" applyBorder="1" applyAlignment="1">
      <alignment horizontal="center" vertical="center" textRotation="255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2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textRotation="255"/>
    </xf>
    <xf numFmtId="0" fontId="8" fillId="0" borderId="4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17" xfId="0" applyFont="1" applyBorder="1" applyAlignment="1">
      <alignment horizontal="center" vertical="center" shrinkToFit="1"/>
    </xf>
    <xf numFmtId="176" fontId="8" fillId="0" borderId="2" xfId="2" applyNumberFormat="1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center" vertical="center"/>
    </xf>
    <xf numFmtId="176" fontId="8" fillId="0" borderId="5" xfId="2" applyNumberFormat="1" applyFont="1" applyFill="1" applyBorder="1" applyAlignment="1">
      <alignment horizontal="center" vertical="center"/>
    </xf>
    <xf numFmtId="176" fontId="8" fillId="0" borderId="3" xfId="2" applyNumberFormat="1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center" vertical="center" textRotation="255"/>
    </xf>
    <xf numFmtId="176" fontId="8" fillId="0" borderId="5" xfId="2" applyNumberFormat="1" applyFont="1" applyFill="1" applyBorder="1" applyAlignment="1">
      <alignment horizontal="center" vertical="center" textRotation="255"/>
    </xf>
    <xf numFmtId="176" fontId="8" fillId="0" borderId="3" xfId="2" applyNumberFormat="1" applyFont="1" applyFill="1" applyBorder="1" applyAlignment="1">
      <alignment horizontal="center" vertical="center" textRotation="255"/>
    </xf>
    <xf numFmtId="176" fontId="8" fillId="0" borderId="4" xfId="2" applyNumberFormat="1" applyFont="1" applyFill="1" applyBorder="1" applyAlignment="1">
      <alignment horizontal="center" vertical="center" shrinkToFit="1"/>
    </xf>
    <xf numFmtId="176" fontId="8" fillId="0" borderId="5" xfId="2" applyNumberFormat="1" applyFont="1" applyFill="1" applyBorder="1" applyAlignment="1">
      <alignment horizontal="center" vertical="center" shrinkToFit="1"/>
    </xf>
    <xf numFmtId="176" fontId="8" fillId="0" borderId="3" xfId="2" applyNumberFormat="1" applyFont="1" applyFill="1" applyBorder="1" applyAlignment="1">
      <alignment horizontal="center" vertical="center" shrinkToFit="1"/>
    </xf>
    <xf numFmtId="176" fontId="8" fillId="0" borderId="23" xfId="2" applyNumberFormat="1" applyFont="1" applyFill="1" applyBorder="1" applyAlignment="1">
      <alignment horizontal="center" vertical="center"/>
    </xf>
    <xf numFmtId="176" fontId="8" fillId="0" borderId="7" xfId="2" applyNumberFormat="1" applyFont="1" applyFill="1" applyBorder="1" applyAlignment="1">
      <alignment horizontal="center" vertical="center"/>
    </xf>
    <xf numFmtId="176" fontId="8" fillId="0" borderId="14" xfId="2" applyNumberFormat="1" applyFont="1" applyFill="1" applyBorder="1" applyAlignment="1">
      <alignment horizontal="center" vertical="center"/>
    </xf>
    <xf numFmtId="176" fontId="8" fillId="0" borderId="8" xfId="2" applyNumberFormat="1" applyFont="1" applyFill="1" applyBorder="1" applyAlignment="1">
      <alignment horizontal="center" vertical="center"/>
    </xf>
    <xf numFmtId="176" fontId="8" fillId="0" borderId="21" xfId="2" applyNumberFormat="1" applyFont="1" applyFill="1" applyBorder="1" applyAlignment="1">
      <alignment horizontal="center" vertical="center"/>
    </xf>
    <xf numFmtId="176" fontId="8" fillId="0" borderId="6" xfId="2" applyNumberFormat="1" applyFont="1" applyFill="1" applyBorder="1" applyAlignment="1">
      <alignment horizontal="center" vertical="center"/>
    </xf>
    <xf numFmtId="176" fontId="8" fillId="0" borderId="4" xfId="2" applyNumberFormat="1" applyFont="1" applyFill="1" applyBorder="1" applyAlignment="1">
      <alignment horizontal="center" vertical="center" wrapText="1" shrinkToFit="1"/>
    </xf>
    <xf numFmtId="38" fontId="13" fillId="0" borderId="0" xfId="1" applyFont="1" applyBorder="1" applyAlignment="1">
      <alignment horizontal="center" vertical="center" wrapText="1"/>
    </xf>
    <xf numFmtId="0" fontId="48" fillId="0" borderId="176" xfId="13" applyFont="1" applyBorder="1" applyAlignment="1">
      <alignment horizontal="center" vertical="center"/>
    </xf>
    <xf numFmtId="0" fontId="48" fillId="0" borderId="153" xfId="13" applyFont="1" applyBorder="1" applyAlignment="1">
      <alignment horizontal="center" vertical="center"/>
    </xf>
    <xf numFmtId="0" fontId="48" fillId="0" borderId="164" xfId="13" applyFont="1" applyBorder="1" applyAlignment="1">
      <alignment horizontal="center" vertical="center"/>
    </xf>
    <xf numFmtId="0" fontId="48" fillId="0" borderId="155" xfId="13" applyFont="1" applyBorder="1" applyAlignment="1">
      <alignment horizontal="center" vertical="center"/>
    </xf>
    <xf numFmtId="0" fontId="48" fillId="0" borderId="13" xfId="13" applyFont="1" applyBorder="1" applyAlignment="1">
      <alignment horizontal="center" vertical="center" shrinkToFit="1"/>
    </xf>
    <xf numFmtId="0" fontId="48" fillId="0" borderId="183" xfId="13" applyFont="1" applyBorder="1" applyAlignment="1">
      <alignment horizontal="center" vertical="center" shrinkToFit="1"/>
    </xf>
    <xf numFmtId="0" fontId="48" fillId="0" borderId="13" xfId="13" applyFont="1" applyBorder="1" applyAlignment="1">
      <alignment horizontal="center" vertical="center"/>
    </xf>
    <xf numFmtId="0" fontId="48" fillId="0" borderId="183" xfId="13" applyFont="1" applyBorder="1" applyAlignment="1">
      <alignment horizontal="center" vertical="center"/>
    </xf>
    <xf numFmtId="0" fontId="48" fillId="0" borderId="166" xfId="13" applyFont="1" applyBorder="1" applyAlignment="1">
      <alignment horizontal="center" vertical="center"/>
    </xf>
    <xf numFmtId="0" fontId="48" fillId="0" borderId="0" xfId="13" applyFont="1" applyBorder="1" applyAlignment="1">
      <alignment horizontal="center" vertical="center"/>
    </xf>
    <xf numFmtId="38" fontId="9" fillId="0" borderId="174" xfId="10" applyFont="1" applyBorder="1" applyAlignment="1">
      <alignment horizontal="center" vertical="center" wrapText="1" shrinkToFit="1"/>
    </xf>
    <xf numFmtId="38" fontId="9" fillId="0" borderId="173" xfId="10" applyFont="1" applyBorder="1" applyAlignment="1">
      <alignment horizontal="center" vertical="center" wrapText="1" shrinkToFit="1"/>
    </xf>
    <xf numFmtId="38" fontId="9" fillId="0" borderId="175" xfId="10" applyFont="1" applyBorder="1" applyAlignment="1">
      <alignment horizontal="center" vertical="center" wrapText="1" shrinkToFit="1"/>
    </xf>
    <xf numFmtId="38" fontId="9" fillId="0" borderId="1" xfId="10" applyFont="1" applyBorder="1" applyAlignment="1">
      <alignment horizontal="center" vertical="center" wrapText="1" shrinkToFit="1"/>
    </xf>
    <xf numFmtId="38" fontId="9" fillId="0" borderId="0" xfId="10" applyFont="1" applyBorder="1" applyAlignment="1">
      <alignment horizontal="center" vertical="center" wrapText="1" shrinkToFit="1"/>
    </xf>
    <xf numFmtId="38" fontId="9" fillId="0" borderId="146" xfId="10" applyFont="1" applyBorder="1" applyAlignment="1">
      <alignment horizontal="center" vertical="center" wrapText="1" shrinkToFit="1"/>
    </xf>
    <xf numFmtId="38" fontId="9" fillId="0" borderId="177" xfId="10" applyFont="1" applyBorder="1" applyAlignment="1">
      <alignment horizontal="center" vertical="center" wrapText="1" shrinkToFit="1"/>
    </xf>
    <xf numFmtId="38" fontId="9" fillId="0" borderId="178" xfId="10" applyFont="1" applyBorder="1" applyAlignment="1">
      <alignment horizontal="center" vertical="center" wrapText="1" shrinkToFit="1"/>
    </xf>
    <xf numFmtId="38" fontId="9" fillId="0" borderId="179" xfId="10" applyFont="1" applyBorder="1" applyAlignment="1">
      <alignment horizontal="center" vertical="center" wrapText="1" shrinkToFit="1"/>
    </xf>
    <xf numFmtId="38" fontId="9" fillId="0" borderId="12" xfId="10" applyFont="1" applyBorder="1" applyAlignment="1">
      <alignment horizontal="right"/>
    </xf>
    <xf numFmtId="38" fontId="17" fillId="0" borderId="139" xfId="10" applyFont="1" applyBorder="1" applyAlignment="1">
      <alignment horizontal="center" vertical="center"/>
    </xf>
    <xf numFmtId="38" fontId="17" fillId="0" borderId="144" xfId="10" applyFont="1" applyBorder="1" applyAlignment="1">
      <alignment horizontal="center" vertical="center"/>
    </xf>
    <xf numFmtId="38" fontId="17" fillId="0" borderId="138" xfId="10" applyFont="1" applyBorder="1" applyAlignment="1">
      <alignment horizontal="center" vertical="center"/>
    </xf>
    <xf numFmtId="38" fontId="17" fillId="0" borderId="150" xfId="10" applyFont="1" applyBorder="1" applyAlignment="1">
      <alignment horizontal="center" vertical="center"/>
    </xf>
    <xf numFmtId="38" fontId="17" fillId="0" borderId="161" xfId="10" applyFont="1" applyBorder="1" applyAlignment="1">
      <alignment horizontal="center" vertical="center"/>
    </xf>
    <xf numFmtId="38" fontId="17" fillId="0" borderId="162" xfId="10" applyFont="1" applyBorder="1" applyAlignment="1">
      <alignment horizontal="center" vertical="center"/>
    </xf>
    <xf numFmtId="0" fontId="48" fillId="0" borderId="163" xfId="13" applyFont="1" applyBorder="1" applyAlignment="1">
      <alignment horizontal="center" vertical="center"/>
    </xf>
    <xf numFmtId="0" fontId="48" fillId="0" borderId="184" xfId="13" applyFont="1" applyBorder="1" applyAlignment="1">
      <alignment horizontal="center" vertical="center"/>
    </xf>
    <xf numFmtId="38" fontId="9" fillId="0" borderId="174" xfId="1" applyFont="1" applyBorder="1" applyAlignment="1">
      <alignment horizontal="center" vertical="center" wrapText="1"/>
    </xf>
    <xf numFmtId="0" fontId="0" fillId="0" borderId="173" xfId="0" applyBorder="1" applyAlignment="1">
      <alignment horizontal="center" vertical="center" wrapText="1"/>
    </xf>
    <xf numFmtId="0" fontId="0" fillId="0" borderId="17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0" fillId="0" borderId="177" xfId="0" applyBorder="1" applyAlignment="1">
      <alignment horizontal="center" vertical="center" wrapText="1"/>
    </xf>
    <xf numFmtId="0" fontId="0" fillId="0" borderId="178" xfId="0" applyBorder="1" applyAlignment="1">
      <alignment horizontal="center" vertical="center" wrapText="1"/>
    </xf>
    <xf numFmtId="0" fontId="0" fillId="0" borderId="179" xfId="0" applyBorder="1" applyAlignment="1">
      <alignment horizontal="center" vertical="center" wrapText="1"/>
    </xf>
    <xf numFmtId="0" fontId="48" fillId="0" borderId="193" xfId="13" applyFont="1" applyBorder="1" applyAlignment="1">
      <alignment horizontal="center" vertical="center"/>
    </xf>
    <xf numFmtId="0" fontId="48" fillId="0" borderId="152" xfId="13" applyFont="1" applyBorder="1" applyAlignment="1">
      <alignment horizontal="center" vertical="center"/>
    </xf>
    <xf numFmtId="0" fontId="48" fillId="0" borderId="181" xfId="13" applyFont="1" applyBorder="1" applyAlignment="1">
      <alignment horizontal="center" vertical="center"/>
    </xf>
    <xf numFmtId="0" fontId="48" fillId="0" borderId="165" xfId="13" applyFont="1" applyBorder="1" applyAlignment="1">
      <alignment horizontal="center" vertical="center"/>
    </xf>
    <xf numFmtId="0" fontId="48" fillId="0" borderId="185" xfId="13" applyFont="1" applyBorder="1" applyAlignment="1">
      <alignment horizontal="center" vertical="center"/>
    </xf>
    <xf numFmtId="0" fontId="48" fillId="0" borderId="186" xfId="13" applyFont="1" applyBorder="1" applyAlignment="1">
      <alignment horizontal="center" vertical="center"/>
    </xf>
    <xf numFmtId="0" fontId="9" fillId="0" borderId="0" xfId="9" applyFont="1" applyAlignment="1">
      <alignment horizontal="left"/>
    </xf>
    <xf numFmtId="0" fontId="10" fillId="0" borderId="0" xfId="9" applyFont="1" applyAlignment="1">
      <alignment horizontal="right"/>
    </xf>
    <xf numFmtId="0" fontId="10" fillId="0" borderId="187" xfId="9" applyFont="1" applyBorder="1" applyAlignment="1">
      <alignment horizontal="center" vertical="center" wrapText="1"/>
    </xf>
    <xf numFmtId="0" fontId="12" fillId="0" borderId="163" xfId="9" applyFont="1" applyBorder="1" applyAlignment="1">
      <alignment horizontal="center" vertical="center" shrinkToFit="1"/>
    </xf>
    <xf numFmtId="0" fontId="12" fillId="0" borderId="149" xfId="9" applyFont="1" applyBorder="1" applyAlignment="1">
      <alignment horizontal="center" vertical="center" shrinkToFit="1"/>
    </xf>
    <xf numFmtId="0" fontId="12" fillId="0" borderId="194" xfId="9" applyFont="1" applyBorder="1" applyAlignment="1">
      <alignment horizontal="center" vertical="center" shrinkToFit="1"/>
    </xf>
    <xf numFmtId="0" fontId="10" fillId="0" borderId="187" xfId="9" applyFont="1" applyBorder="1" applyAlignment="1">
      <alignment horizontal="center" vertical="center"/>
    </xf>
    <xf numFmtId="0" fontId="10" fillId="0" borderId="172" xfId="9" applyFont="1" applyBorder="1" applyAlignment="1">
      <alignment horizontal="center" vertical="center"/>
    </xf>
    <xf numFmtId="0" fontId="10" fillId="0" borderId="156" xfId="9" applyFont="1" applyBorder="1" applyAlignment="1">
      <alignment horizontal="center" vertical="center" textRotation="255"/>
    </xf>
    <xf numFmtId="0" fontId="10" fillId="0" borderId="35" xfId="9" applyFont="1" applyBorder="1" applyAlignment="1">
      <alignment horizontal="center" vertical="center" textRotation="255"/>
    </xf>
    <xf numFmtId="0" fontId="10" fillId="0" borderId="140" xfId="9" applyFont="1" applyBorder="1" applyAlignment="1">
      <alignment horizontal="center" vertical="center"/>
    </xf>
    <xf numFmtId="0" fontId="10" fillId="0" borderId="140" xfId="9" applyFont="1" applyBorder="1" applyAlignment="1">
      <alignment horizontal="center" vertical="center" wrapText="1"/>
    </xf>
    <xf numFmtId="0" fontId="10" fillId="0" borderId="141" xfId="9" applyFont="1" applyBorder="1" applyAlignment="1">
      <alignment horizontal="center" vertical="center" wrapText="1"/>
    </xf>
    <xf numFmtId="0" fontId="10" fillId="0" borderId="172" xfId="9" applyFont="1" applyBorder="1" applyAlignment="1">
      <alignment horizontal="center" vertical="center" wrapText="1"/>
    </xf>
    <xf numFmtId="0" fontId="10" fillId="0" borderId="150" xfId="9" applyFont="1" applyBorder="1" applyAlignment="1">
      <alignment horizontal="center" vertical="center" wrapText="1"/>
    </xf>
    <xf numFmtId="0" fontId="10" fillId="0" borderId="150" xfId="9" applyFont="1" applyBorder="1" applyAlignment="1">
      <alignment horizontal="center" vertical="center"/>
    </xf>
    <xf numFmtId="0" fontId="10" fillId="0" borderId="0" xfId="9" applyFont="1" applyAlignment="1">
      <alignment horizontal="left"/>
    </xf>
    <xf numFmtId="0" fontId="10" fillId="0" borderId="151" xfId="9" applyFont="1" applyBorder="1" applyAlignment="1">
      <alignment horizontal="center" vertical="center"/>
    </xf>
    <xf numFmtId="0" fontId="10" fillId="0" borderId="143" xfId="9" applyFont="1" applyBorder="1" applyAlignment="1">
      <alignment horizontal="center" vertical="center"/>
    </xf>
    <xf numFmtId="0" fontId="10" fillId="0" borderId="188" xfId="9" applyFont="1" applyBorder="1" applyAlignment="1">
      <alignment horizontal="center" vertical="center"/>
    </xf>
    <xf numFmtId="0" fontId="10" fillId="0" borderId="141" xfId="9" applyFont="1" applyBorder="1" applyAlignment="1">
      <alignment horizontal="center" vertical="center"/>
    </xf>
    <xf numFmtId="0" fontId="10" fillId="0" borderId="151" xfId="9" applyFont="1" applyBorder="1" applyAlignment="1">
      <alignment horizontal="center" vertical="center" wrapText="1"/>
    </xf>
    <xf numFmtId="0" fontId="10" fillId="0" borderId="143" xfId="9" applyFont="1" applyBorder="1" applyAlignment="1">
      <alignment horizontal="center" vertical="center" wrapText="1"/>
    </xf>
    <xf numFmtId="0" fontId="11" fillId="0" borderId="187" xfId="9" applyFont="1" applyBorder="1" applyAlignment="1">
      <alignment horizontal="center"/>
    </xf>
    <xf numFmtId="0" fontId="11" fillId="0" borderId="172" xfId="9" applyFont="1" applyBorder="1" applyAlignment="1">
      <alignment horizontal="center"/>
    </xf>
    <xf numFmtId="0" fontId="11" fillId="0" borderId="150" xfId="9" applyFont="1" applyBorder="1" applyAlignment="1">
      <alignment horizontal="center"/>
    </xf>
    <xf numFmtId="0" fontId="11" fillId="0" borderId="163" xfId="9" applyFont="1" applyBorder="1" applyAlignment="1">
      <alignment horizontal="center" shrinkToFit="1"/>
    </xf>
    <xf numFmtId="0" fontId="11" fillId="0" borderId="149" xfId="9" applyFont="1" applyBorder="1" applyAlignment="1">
      <alignment horizontal="center" shrinkToFit="1"/>
    </xf>
    <xf numFmtId="0" fontId="11" fillId="0" borderId="46" xfId="9" applyFont="1" applyBorder="1" applyAlignment="1">
      <alignment horizontal="center" shrinkToFit="1"/>
    </xf>
    <xf numFmtId="0" fontId="11" fillId="0" borderId="52" xfId="9" applyFont="1" applyBorder="1" applyAlignment="1">
      <alignment horizontal="center" shrinkToFit="1"/>
    </xf>
    <xf numFmtId="0" fontId="13" fillId="0" borderId="0" xfId="9" applyFont="1" applyAlignment="1">
      <alignment horizontal="left"/>
    </xf>
    <xf numFmtId="0" fontId="11" fillId="0" borderId="187" xfId="9" applyFont="1" applyBorder="1" applyAlignment="1">
      <alignment horizontal="center" textRotation="255"/>
    </xf>
    <xf numFmtId="0" fontId="11" fillId="0" borderId="163" xfId="9" applyFont="1" applyBorder="1" applyAlignment="1">
      <alignment horizontal="center" vertical="center" shrinkToFit="1"/>
    </xf>
    <xf numFmtId="0" fontId="11" fillId="0" borderId="149" xfId="9" applyFont="1" applyBorder="1" applyAlignment="1">
      <alignment horizontal="center" vertical="center" shrinkToFit="1"/>
    </xf>
    <xf numFmtId="0" fontId="11" fillId="0" borderId="194" xfId="9" applyFont="1" applyBorder="1" applyAlignment="1">
      <alignment horizontal="center" vertical="center" shrinkToFit="1"/>
    </xf>
    <xf numFmtId="0" fontId="11" fillId="0" borderId="188" xfId="9" applyFont="1" applyBorder="1" applyAlignment="1">
      <alignment horizontal="center"/>
    </xf>
    <xf numFmtId="0" fontId="11" fillId="0" borderId="140" xfId="9" applyFont="1" applyBorder="1" applyAlignment="1">
      <alignment horizontal="center"/>
    </xf>
    <xf numFmtId="0" fontId="11" fillId="0" borderId="143" xfId="9" applyFont="1" applyBorder="1" applyAlignment="1">
      <alignment horizontal="center"/>
    </xf>
    <xf numFmtId="0" fontId="11" fillId="0" borderId="141" xfId="9" applyFont="1" applyBorder="1" applyAlignment="1">
      <alignment horizontal="center"/>
    </xf>
    <xf numFmtId="0" fontId="11" fillId="0" borderId="188" xfId="9" applyFont="1" applyBorder="1" applyAlignment="1">
      <alignment horizontal="center" textRotation="255"/>
    </xf>
    <xf numFmtId="0" fontId="11" fillId="0" borderId="44" xfId="9" applyFont="1" applyBorder="1" applyAlignment="1">
      <alignment horizontal="center"/>
    </xf>
    <xf numFmtId="0" fontId="11" fillId="0" borderId="157" xfId="9" applyFont="1" applyBorder="1" applyAlignment="1">
      <alignment horizontal="center" vertical="center" textRotation="255"/>
    </xf>
    <xf numFmtId="0" fontId="11" fillId="0" borderId="36" xfId="9" applyFont="1" applyBorder="1" applyAlignment="1">
      <alignment horizontal="center" vertical="center" textRotation="255"/>
    </xf>
    <xf numFmtId="0" fontId="11" fillId="0" borderId="141" xfId="9" applyFont="1" applyBorder="1" applyAlignment="1">
      <alignment horizontal="center" textRotation="255"/>
    </xf>
    <xf numFmtId="0" fontId="11" fillId="0" borderId="194" xfId="9" applyFont="1" applyBorder="1" applyAlignment="1">
      <alignment horizontal="center" shrinkToFit="1"/>
    </xf>
    <xf numFmtId="0" fontId="11" fillId="0" borderId="0" xfId="9" applyFont="1" applyAlignment="1">
      <alignment horizontal="left" shrinkToFit="1"/>
    </xf>
    <xf numFmtId="0" fontId="14" fillId="0" borderId="0" xfId="9" applyFont="1" applyAlignment="1">
      <alignment horizontal="left"/>
    </xf>
    <xf numFmtId="0" fontId="10" fillId="0" borderId="183" xfId="9" applyFont="1" applyBorder="1" applyAlignment="1">
      <alignment horizontal="right"/>
    </xf>
    <xf numFmtId="0" fontId="10" fillId="0" borderId="163" xfId="9" applyFont="1" applyBorder="1" applyAlignment="1">
      <alignment horizontal="center" vertical="center"/>
    </xf>
    <xf numFmtId="0" fontId="4" fillId="0" borderId="194" xfId="9" applyBorder="1" applyAlignment="1">
      <alignment vertical="center"/>
    </xf>
    <xf numFmtId="0" fontId="10" fillId="0" borderId="190" xfId="9" applyFont="1" applyBorder="1" applyAlignment="1">
      <alignment horizontal="center"/>
    </xf>
    <xf numFmtId="0" fontId="10" fillId="0" borderId="187" xfId="9" applyFont="1" applyBorder="1" applyAlignment="1">
      <alignment horizontal="center"/>
    </xf>
    <xf numFmtId="0" fontId="12" fillId="0" borderId="178" xfId="9" applyFont="1" applyBorder="1" applyAlignment="1">
      <alignment horizontal="left"/>
    </xf>
    <xf numFmtId="0" fontId="9" fillId="0" borderId="0" xfId="9" applyFont="1"/>
    <xf numFmtId="0" fontId="12" fillId="0" borderId="0" xfId="9" applyFont="1" applyAlignment="1">
      <alignment horizontal="center"/>
    </xf>
    <xf numFmtId="0" fontId="12" fillId="0" borderId="16" xfId="9" applyFont="1" applyBorder="1" applyAlignment="1">
      <alignment horizontal="center"/>
    </xf>
    <xf numFmtId="0" fontId="12" fillId="0" borderId="192" xfId="9" applyFont="1" applyBorder="1" applyAlignment="1">
      <alignment horizontal="center"/>
    </xf>
    <xf numFmtId="0" fontId="12" fillId="0" borderId="65" xfId="9" applyFont="1" applyBorder="1" applyAlignment="1">
      <alignment horizontal="center"/>
    </xf>
    <xf numFmtId="0" fontId="12" fillId="0" borderId="66" xfId="9" applyFont="1" applyBorder="1" applyAlignment="1">
      <alignment horizontal="center"/>
    </xf>
    <xf numFmtId="0" fontId="12" fillId="0" borderId="67" xfId="9" applyFont="1" applyBorder="1" applyAlignment="1">
      <alignment horizontal="center"/>
    </xf>
    <xf numFmtId="0" fontId="12" fillId="0" borderId="173" xfId="9" applyFont="1" applyBorder="1" applyAlignment="1">
      <alignment horizontal="center"/>
    </xf>
    <xf numFmtId="0" fontId="12" fillId="0" borderId="175" xfId="9" applyFont="1" applyBorder="1" applyAlignment="1">
      <alignment horizontal="center"/>
    </xf>
    <xf numFmtId="0" fontId="12" fillId="0" borderId="68" xfId="9" applyFont="1" applyBorder="1" applyAlignment="1">
      <alignment horizontal="center" textRotation="255"/>
    </xf>
    <xf numFmtId="0" fontId="12" fillId="0" borderId="76" xfId="9" applyFont="1" applyBorder="1" applyAlignment="1">
      <alignment horizontal="center" textRotation="255"/>
    </xf>
    <xf numFmtId="0" fontId="12" fillId="0" borderId="69" xfId="9" applyFont="1" applyBorder="1" applyAlignment="1">
      <alignment horizontal="center"/>
    </xf>
    <xf numFmtId="0" fontId="12" fillId="0" borderId="70" xfId="9" applyFont="1" applyBorder="1" applyAlignment="1">
      <alignment horizontal="center" textRotation="255"/>
    </xf>
    <xf numFmtId="0" fontId="12" fillId="0" borderId="78" xfId="9" applyFont="1" applyBorder="1"/>
    <xf numFmtId="0" fontId="12" fillId="0" borderId="71" xfId="9" applyFont="1" applyBorder="1" applyAlignment="1">
      <alignment horizontal="center"/>
    </xf>
    <xf numFmtId="0" fontId="12" fillId="0" borderId="72" xfId="9" applyFont="1" applyBorder="1" applyAlignment="1">
      <alignment horizontal="center"/>
    </xf>
    <xf numFmtId="0" fontId="12" fillId="0" borderId="73" xfId="9" applyFont="1" applyBorder="1" applyAlignment="1">
      <alignment horizontal="center"/>
    </xf>
    <xf numFmtId="0" fontId="12" fillId="0" borderId="74" xfId="9" applyFont="1" applyBorder="1" applyAlignment="1">
      <alignment horizontal="center"/>
    </xf>
    <xf numFmtId="0" fontId="12" fillId="0" borderId="75" xfId="9" applyFont="1" applyBorder="1" applyAlignment="1">
      <alignment horizontal="center"/>
    </xf>
    <xf numFmtId="0" fontId="12" fillId="0" borderId="58" xfId="9" applyFont="1" applyBorder="1" applyAlignment="1">
      <alignment horizontal="center"/>
    </xf>
    <xf numFmtId="0" fontId="12" fillId="0" borderId="64" xfId="9" applyFont="1" applyBorder="1" applyAlignment="1">
      <alignment horizontal="center"/>
    </xf>
    <xf numFmtId="0" fontId="12" fillId="0" borderId="59" xfId="9" applyFont="1" applyBorder="1" applyAlignment="1">
      <alignment horizontal="center"/>
    </xf>
    <xf numFmtId="0" fontId="12" fillId="0" borderId="93" xfId="9" applyFont="1" applyBorder="1" applyAlignment="1">
      <alignment horizontal="center"/>
    </xf>
    <xf numFmtId="0" fontId="12" fillId="0" borderId="94" xfId="9" applyFont="1" applyBorder="1" applyAlignment="1">
      <alignment horizontal="center"/>
    </xf>
    <xf numFmtId="0" fontId="12" fillId="0" borderId="95" xfId="9" applyFont="1" applyBorder="1" applyAlignment="1">
      <alignment horizontal="center"/>
    </xf>
    <xf numFmtId="0" fontId="12" fillId="0" borderId="96" xfId="9" applyFont="1" applyBorder="1" applyAlignment="1">
      <alignment horizontal="center"/>
    </xf>
    <xf numFmtId="0" fontId="12" fillId="0" borderId="97" xfId="9" applyFont="1" applyBorder="1" applyAlignment="1">
      <alignment horizontal="center" textRotation="255"/>
    </xf>
    <xf numFmtId="0" fontId="12" fillId="0" borderId="101" xfId="9" applyFont="1" applyBorder="1" applyAlignment="1">
      <alignment horizontal="center" textRotation="255"/>
    </xf>
    <xf numFmtId="0" fontId="12" fillId="0" borderId="33" xfId="9" applyFont="1" applyBorder="1" applyAlignment="1">
      <alignment horizontal="center"/>
    </xf>
    <xf numFmtId="0" fontId="12" fillId="0" borderId="98" xfId="9" applyFont="1" applyBorder="1" applyAlignment="1">
      <alignment horizontal="center" textRotation="255"/>
    </xf>
    <xf numFmtId="0" fontId="12" fillId="0" borderId="102" xfId="9" applyFont="1" applyBorder="1" applyAlignment="1">
      <alignment horizontal="center" textRotation="255"/>
    </xf>
    <xf numFmtId="0" fontId="12" fillId="0" borderId="99" xfId="9" applyFont="1" applyBorder="1" applyAlignment="1">
      <alignment horizontal="center"/>
    </xf>
    <xf numFmtId="0" fontId="12" fillId="0" borderId="29" xfId="9" applyFont="1" applyBorder="1" applyAlignment="1">
      <alignment horizontal="center"/>
    </xf>
    <xf numFmtId="0" fontId="12" fillId="0" borderId="28" xfId="9" applyFont="1" applyBorder="1" applyAlignment="1">
      <alignment horizontal="center"/>
    </xf>
    <xf numFmtId="0" fontId="12" fillId="0" borderId="100" xfId="9" applyFont="1" applyBorder="1" applyAlignment="1">
      <alignment horizontal="center"/>
    </xf>
    <xf numFmtId="0" fontId="12" fillId="0" borderId="106" xfId="9" applyFont="1" applyBorder="1" applyAlignment="1">
      <alignment horizontal="center"/>
    </xf>
    <xf numFmtId="0" fontId="12" fillId="0" borderId="107" xfId="9" applyFont="1" applyBorder="1" applyAlignment="1">
      <alignment horizontal="center"/>
    </xf>
    <xf numFmtId="0" fontId="12" fillId="0" borderId="0" xfId="9" applyFont="1" applyAlignment="1">
      <alignment horizontal="left" vertical="center"/>
    </xf>
    <xf numFmtId="0" fontId="14" fillId="0" borderId="0" xfId="9" applyFont="1" applyAlignment="1">
      <alignment vertical="center"/>
    </xf>
    <xf numFmtId="0" fontId="10" fillId="0" borderId="65" xfId="9" applyFont="1" applyBorder="1" applyAlignment="1">
      <alignment horizontal="center"/>
    </xf>
    <xf numFmtId="0" fontId="10" fillId="0" borderId="66" xfId="9" applyFont="1" applyBorder="1" applyAlignment="1">
      <alignment horizontal="center"/>
    </xf>
    <xf numFmtId="0" fontId="10" fillId="0" borderId="67" xfId="9" applyFont="1" applyBorder="1" applyAlignment="1">
      <alignment horizontal="center"/>
    </xf>
    <xf numFmtId="0" fontId="10" fillId="0" borderId="106" xfId="9" applyFont="1" applyBorder="1" applyAlignment="1">
      <alignment horizontal="center"/>
    </xf>
    <xf numFmtId="0" fontId="10" fillId="0" borderId="107" xfId="9" applyFont="1" applyBorder="1" applyAlignment="1">
      <alignment horizontal="center"/>
    </xf>
    <xf numFmtId="0" fontId="10" fillId="0" borderId="68" xfId="9" applyFont="1" applyBorder="1" applyAlignment="1">
      <alignment horizontal="center" textRotation="255" shrinkToFit="1"/>
    </xf>
    <xf numFmtId="0" fontId="10" fillId="0" borderId="76" xfId="9" applyFont="1" applyBorder="1" applyAlignment="1">
      <alignment horizontal="center" textRotation="255" shrinkToFit="1"/>
    </xf>
    <xf numFmtId="0" fontId="10" fillId="0" borderId="69" xfId="9" applyFont="1" applyBorder="1" applyAlignment="1">
      <alignment horizontal="center" textRotation="255" shrinkToFit="1"/>
    </xf>
    <xf numFmtId="0" fontId="10" fillId="0" borderId="77" xfId="9" applyFont="1" applyBorder="1" applyAlignment="1">
      <alignment horizontal="center" textRotation="255" shrinkToFit="1"/>
    </xf>
    <xf numFmtId="0" fontId="10" fillId="0" borderId="70" xfId="9" applyFont="1" applyBorder="1" applyAlignment="1">
      <alignment horizontal="center" textRotation="255" shrinkToFit="1"/>
    </xf>
    <xf numFmtId="0" fontId="10" fillId="0" borderId="78" xfId="9" applyFont="1" applyBorder="1" applyAlignment="1">
      <alignment horizontal="center" textRotation="255" shrinkToFit="1"/>
    </xf>
    <xf numFmtId="0" fontId="10" fillId="0" borderId="71" xfId="9" applyFont="1" applyBorder="1" applyAlignment="1">
      <alignment horizontal="center" shrinkToFit="1"/>
    </xf>
    <xf numFmtId="0" fontId="10" fillId="0" borderId="79" xfId="9" applyFont="1" applyBorder="1" applyAlignment="1">
      <alignment horizontal="center" shrinkToFit="1"/>
    </xf>
    <xf numFmtId="0" fontId="10" fillId="0" borderId="69" xfId="9" applyFont="1" applyBorder="1" applyAlignment="1">
      <alignment horizontal="center" shrinkToFit="1"/>
    </xf>
    <xf numFmtId="0" fontId="10" fillId="0" borderId="77" xfId="9" applyFont="1" applyBorder="1" applyAlignment="1">
      <alignment horizontal="center" shrinkToFit="1"/>
    </xf>
    <xf numFmtId="0" fontId="10" fillId="0" borderId="75" xfId="9" applyFont="1" applyBorder="1" applyAlignment="1">
      <alignment horizontal="center" shrinkToFit="1"/>
    </xf>
    <xf numFmtId="0" fontId="10" fillId="0" borderId="83" xfId="9" applyFont="1" applyBorder="1" applyAlignment="1">
      <alignment horizontal="center" shrinkToFit="1"/>
    </xf>
    <xf numFmtId="0" fontId="25" fillId="0" borderId="113" xfId="0" applyFont="1" applyBorder="1" applyAlignment="1">
      <alignment horizontal="center" vertical="center" wrapText="1"/>
    </xf>
    <xf numFmtId="0" fontId="25" fillId="0" borderId="114" xfId="0" applyFont="1" applyBorder="1" applyAlignment="1">
      <alignment horizontal="center" vertical="center"/>
    </xf>
    <xf numFmtId="0" fontId="25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0" fontId="25" fillId="0" borderId="118" xfId="0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</cellXfs>
  <cellStyles count="62">
    <cellStyle name="20% - アクセント 1 2" xfId="14" xr:uid="{00000000-0005-0000-0000-000000000000}"/>
    <cellStyle name="20% - アクセント 2 2" xfId="15" xr:uid="{00000000-0005-0000-0000-000001000000}"/>
    <cellStyle name="20% - アクセント 3 2" xfId="16" xr:uid="{00000000-0005-0000-0000-000002000000}"/>
    <cellStyle name="20% - アクセント 4 2" xfId="17" xr:uid="{00000000-0005-0000-0000-000003000000}"/>
    <cellStyle name="20% - アクセント 5 2" xfId="18" xr:uid="{00000000-0005-0000-0000-000004000000}"/>
    <cellStyle name="20% - アクセント 6 2" xfId="19" xr:uid="{00000000-0005-0000-0000-000005000000}"/>
    <cellStyle name="40% - アクセント 1 2" xfId="20" xr:uid="{00000000-0005-0000-0000-000006000000}"/>
    <cellStyle name="40% - アクセント 2 2" xfId="21" xr:uid="{00000000-0005-0000-0000-000007000000}"/>
    <cellStyle name="40% - アクセント 3 2" xfId="22" xr:uid="{00000000-0005-0000-0000-000008000000}"/>
    <cellStyle name="40% - アクセント 4 2" xfId="23" xr:uid="{00000000-0005-0000-0000-000009000000}"/>
    <cellStyle name="40% - アクセント 5 2" xfId="24" xr:uid="{00000000-0005-0000-0000-00000A000000}"/>
    <cellStyle name="40% - アクセント 6 2" xfId="25" xr:uid="{00000000-0005-0000-0000-00000B000000}"/>
    <cellStyle name="60% - アクセント 1 2" xfId="26" xr:uid="{00000000-0005-0000-0000-00000C000000}"/>
    <cellStyle name="60% - アクセント 2 2" xfId="27" xr:uid="{00000000-0005-0000-0000-00000D000000}"/>
    <cellStyle name="60% - アクセント 3 2" xfId="28" xr:uid="{00000000-0005-0000-0000-00000E000000}"/>
    <cellStyle name="60% - アクセント 4 2" xfId="29" xr:uid="{00000000-0005-0000-0000-00000F000000}"/>
    <cellStyle name="60% - アクセント 5 2" xfId="30" xr:uid="{00000000-0005-0000-0000-000010000000}"/>
    <cellStyle name="60% - アクセント 6 2" xfId="31" xr:uid="{00000000-0005-0000-0000-000011000000}"/>
    <cellStyle name="アクセント 1 2" xfId="32" xr:uid="{00000000-0005-0000-0000-000012000000}"/>
    <cellStyle name="アクセント 2 2" xfId="33" xr:uid="{00000000-0005-0000-0000-000013000000}"/>
    <cellStyle name="アクセント 3 2" xfId="34" xr:uid="{00000000-0005-0000-0000-000014000000}"/>
    <cellStyle name="アクセント 4 2" xfId="35" xr:uid="{00000000-0005-0000-0000-000015000000}"/>
    <cellStyle name="アクセント 5 2" xfId="36" xr:uid="{00000000-0005-0000-0000-000016000000}"/>
    <cellStyle name="アクセント 6 2" xfId="37" xr:uid="{00000000-0005-0000-0000-000017000000}"/>
    <cellStyle name="タイトル 2" xfId="38" xr:uid="{00000000-0005-0000-0000-000018000000}"/>
    <cellStyle name="チェック セル 2" xfId="39" xr:uid="{00000000-0005-0000-0000-000019000000}"/>
    <cellStyle name="どちらでもない 2" xfId="40" xr:uid="{00000000-0005-0000-0000-00001A000000}"/>
    <cellStyle name="メモ 2" xfId="41" xr:uid="{00000000-0005-0000-0000-00001B000000}"/>
    <cellStyle name="メモ 2 2" xfId="57" xr:uid="{00000000-0005-0000-0000-00001C000000}"/>
    <cellStyle name="リンク セル 2" xfId="42" xr:uid="{00000000-0005-0000-0000-00001D000000}"/>
    <cellStyle name="悪い 2" xfId="43" xr:uid="{00000000-0005-0000-0000-00001E000000}"/>
    <cellStyle name="計算 2" xfId="44" xr:uid="{00000000-0005-0000-0000-00001F000000}"/>
    <cellStyle name="計算 2 2" xfId="58" xr:uid="{00000000-0005-0000-0000-000020000000}"/>
    <cellStyle name="警告文 2" xfId="45" xr:uid="{00000000-0005-0000-0000-000021000000}"/>
    <cellStyle name="桁区切り" xfId="1" builtinId="6"/>
    <cellStyle name="桁区切り 2" xfId="3" xr:uid="{00000000-0005-0000-0000-000023000000}"/>
    <cellStyle name="桁区切り 2 2" xfId="10" xr:uid="{00000000-0005-0000-0000-000024000000}"/>
    <cellStyle name="桁区切り 2 3" xfId="56" xr:uid="{00000000-0005-0000-0000-000025000000}"/>
    <cellStyle name="桁区切り 3" xfId="7" xr:uid="{00000000-0005-0000-0000-000026000000}"/>
    <cellStyle name="見出し 1 2" xfId="46" xr:uid="{00000000-0005-0000-0000-000027000000}"/>
    <cellStyle name="見出し 2 2" xfId="47" xr:uid="{00000000-0005-0000-0000-000028000000}"/>
    <cellStyle name="見出し 3 2" xfId="48" xr:uid="{00000000-0005-0000-0000-000029000000}"/>
    <cellStyle name="見出し 4 2" xfId="49" xr:uid="{00000000-0005-0000-0000-00002A000000}"/>
    <cellStyle name="集計 2" xfId="50" xr:uid="{00000000-0005-0000-0000-00002B000000}"/>
    <cellStyle name="集計 2 2" xfId="59" xr:uid="{00000000-0005-0000-0000-00002C000000}"/>
    <cellStyle name="出力 2" xfId="51" xr:uid="{00000000-0005-0000-0000-00002D000000}"/>
    <cellStyle name="出力 2 2" xfId="60" xr:uid="{00000000-0005-0000-0000-00002E000000}"/>
    <cellStyle name="説明文 2" xfId="52" xr:uid="{00000000-0005-0000-0000-00002F000000}"/>
    <cellStyle name="入力 2" xfId="53" xr:uid="{00000000-0005-0000-0000-000030000000}"/>
    <cellStyle name="入力 2 2" xfId="61" xr:uid="{00000000-0005-0000-0000-000031000000}"/>
    <cellStyle name="標準" xfId="0" builtinId="0"/>
    <cellStyle name="標準 2" xfId="2" xr:uid="{00000000-0005-0000-0000-000033000000}"/>
    <cellStyle name="標準 2 2" xfId="9" xr:uid="{00000000-0005-0000-0000-000034000000}"/>
    <cellStyle name="標準 2 3" xfId="12" xr:uid="{00000000-0005-0000-0000-000035000000}"/>
    <cellStyle name="標準 2 4" xfId="13" xr:uid="{00000000-0005-0000-0000-000036000000}"/>
    <cellStyle name="標準 2 5" xfId="55" xr:uid="{00000000-0005-0000-0000-000037000000}"/>
    <cellStyle name="標準 3" xfId="5" xr:uid="{00000000-0005-0000-0000-000038000000}"/>
    <cellStyle name="標準 3 2" xfId="11" xr:uid="{00000000-0005-0000-0000-000039000000}"/>
    <cellStyle name="標準 4" xfId="6" xr:uid="{00000000-0005-0000-0000-00003A000000}"/>
    <cellStyle name="標準 5" xfId="8" xr:uid="{00000000-0005-0000-0000-00003B000000}"/>
    <cellStyle name="標準_18年度教育統計年報①（表紙～小学校）" xfId="4" xr:uid="{00000000-0005-0000-0000-00003C000000}"/>
    <cellStyle name="良い 2" xfId="54" xr:uid="{00000000-0005-0000-0000-00003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197677444507635E-2"/>
          <c:y val="5.4635805757681344E-2"/>
          <c:w val="0.90988458193717248"/>
          <c:h val="0.85099406543782452"/>
        </c:manualLayout>
      </c:layout>
      <c:barChart>
        <c:barDir val="col"/>
        <c:grouping val="stacked"/>
        <c:varyColors val="0"/>
        <c:ser>
          <c:idx val="1"/>
          <c:order val="0"/>
          <c:tx>
            <c:v>小学校数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[2]元データ!$A$5:$A$81</c:f>
              <c:strCache>
                <c:ptCount val="77"/>
                <c:pt idx="0">
                  <c:v>昭和24年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31年</c:v>
                </c:pt>
                <c:pt idx="8">
                  <c:v>32年</c:v>
                </c:pt>
                <c:pt idx="9">
                  <c:v>33年</c:v>
                </c:pt>
                <c:pt idx="10">
                  <c:v>34年</c:v>
                </c:pt>
                <c:pt idx="11">
                  <c:v>35年</c:v>
                </c:pt>
                <c:pt idx="12">
                  <c:v>36年</c:v>
                </c:pt>
                <c:pt idx="13">
                  <c:v>37年</c:v>
                </c:pt>
                <c:pt idx="14">
                  <c:v>38年</c:v>
                </c:pt>
                <c:pt idx="15">
                  <c:v>39年</c:v>
                </c:pt>
                <c:pt idx="16">
                  <c:v>40年</c:v>
                </c:pt>
                <c:pt idx="17">
                  <c:v>41年</c:v>
                </c:pt>
                <c:pt idx="18">
                  <c:v>42年</c:v>
                </c:pt>
                <c:pt idx="19">
                  <c:v>43年</c:v>
                </c:pt>
                <c:pt idx="20">
                  <c:v>44年</c:v>
                </c:pt>
                <c:pt idx="21">
                  <c:v>45年</c:v>
                </c:pt>
                <c:pt idx="22">
                  <c:v>46年</c:v>
                </c:pt>
                <c:pt idx="23">
                  <c:v>47年</c:v>
                </c:pt>
                <c:pt idx="24">
                  <c:v>48年</c:v>
                </c:pt>
                <c:pt idx="25">
                  <c:v>49年</c:v>
                </c:pt>
                <c:pt idx="26">
                  <c:v>50年</c:v>
                </c:pt>
                <c:pt idx="27">
                  <c:v>51年</c:v>
                </c:pt>
                <c:pt idx="28">
                  <c:v>52年</c:v>
                </c:pt>
                <c:pt idx="29">
                  <c:v>53年</c:v>
                </c:pt>
                <c:pt idx="30">
                  <c:v>54年</c:v>
                </c:pt>
                <c:pt idx="31">
                  <c:v>55年</c:v>
                </c:pt>
                <c:pt idx="32">
                  <c:v>56年</c:v>
                </c:pt>
                <c:pt idx="33">
                  <c:v>57年</c:v>
                </c:pt>
                <c:pt idx="34">
                  <c:v>58年</c:v>
                </c:pt>
                <c:pt idx="35">
                  <c:v>59年</c:v>
                </c:pt>
                <c:pt idx="36">
                  <c:v>60年</c:v>
                </c:pt>
                <c:pt idx="37">
                  <c:v>61年</c:v>
                </c:pt>
                <c:pt idx="38">
                  <c:v>62年</c:v>
                </c:pt>
                <c:pt idx="39">
                  <c:v>63年</c:v>
                </c:pt>
                <c:pt idx="40">
                  <c:v>平成元年</c:v>
                </c:pt>
                <c:pt idx="41">
                  <c:v>2年</c:v>
                </c:pt>
                <c:pt idx="42">
                  <c:v>3年</c:v>
                </c:pt>
                <c:pt idx="43">
                  <c:v>4年</c:v>
                </c:pt>
                <c:pt idx="44">
                  <c:v>5年</c:v>
                </c:pt>
                <c:pt idx="45">
                  <c:v>6年</c:v>
                </c:pt>
                <c:pt idx="46">
                  <c:v>7年</c:v>
                </c:pt>
                <c:pt idx="47">
                  <c:v>8年</c:v>
                </c:pt>
                <c:pt idx="48">
                  <c:v>9年</c:v>
                </c:pt>
                <c:pt idx="49">
                  <c:v>10年</c:v>
                </c:pt>
                <c:pt idx="50">
                  <c:v>11年</c:v>
                </c:pt>
                <c:pt idx="51">
                  <c:v>12年</c:v>
                </c:pt>
                <c:pt idx="52">
                  <c:v>13年</c:v>
                </c:pt>
                <c:pt idx="53">
                  <c:v>14年</c:v>
                </c:pt>
                <c:pt idx="54">
                  <c:v>15年</c:v>
                </c:pt>
                <c:pt idx="55">
                  <c:v>16年</c:v>
                </c:pt>
                <c:pt idx="56">
                  <c:v>17年</c:v>
                </c:pt>
                <c:pt idx="57">
                  <c:v>18年</c:v>
                </c:pt>
                <c:pt idx="58">
                  <c:v>19年</c:v>
                </c:pt>
                <c:pt idx="59">
                  <c:v>20年</c:v>
                </c:pt>
                <c:pt idx="60">
                  <c:v>21年</c:v>
                </c:pt>
                <c:pt idx="61">
                  <c:v>22年</c:v>
                </c:pt>
                <c:pt idx="62">
                  <c:v>23年</c:v>
                </c:pt>
                <c:pt idx="63">
                  <c:v>24年</c:v>
                </c:pt>
                <c:pt idx="64">
                  <c:v>25年</c:v>
                </c:pt>
                <c:pt idx="65">
                  <c:v>26年</c:v>
                </c:pt>
                <c:pt idx="66">
                  <c:v>27年</c:v>
                </c:pt>
                <c:pt idx="67">
                  <c:v>28年</c:v>
                </c:pt>
                <c:pt idx="68">
                  <c:v>29年</c:v>
                </c:pt>
                <c:pt idx="69">
                  <c:v>30年</c:v>
                </c:pt>
                <c:pt idx="70">
                  <c:v>令和元年</c:v>
                </c:pt>
                <c:pt idx="71">
                  <c:v>2年</c:v>
                </c:pt>
                <c:pt idx="72">
                  <c:v>3年</c:v>
                </c:pt>
                <c:pt idx="73">
                  <c:v>4年</c:v>
                </c:pt>
                <c:pt idx="74">
                  <c:v>5年</c:v>
                </c:pt>
                <c:pt idx="75">
                  <c:v>6年</c:v>
                </c:pt>
                <c:pt idx="76">
                  <c:v>7年</c:v>
                </c:pt>
              </c:strCache>
            </c:strRef>
          </c:cat>
          <c:val>
            <c:numRef>
              <c:f>[2]元データ!$B$5:$B$81</c:f>
              <c:numCache>
                <c:formatCode>General</c:formatCode>
                <c:ptCount val="77"/>
                <c:pt idx="0">
                  <c:v>34</c:v>
                </c:pt>
                <c:pt idx="1">
                  <c:v>36</c:v>
                </c:pt>
                <c:pt idx="2">
                  <c:v>36</c:v>
                </c:pt>
                <c:pt idx="3">
                  <c:v>38</c:v>
                </c:pt>
                <c:pt idx="4">
                  <c:v>40</c:v>
                </c:pt>
                <c:pt idx="5">
                  <c:v>42</c:v>
                </c:pt>
                <c:pt idx="6">
                  <c:v>54</c:v>
                </c:pt>
                <c:pt idx="7">
                  <c:v>56</c:v>
                </c:pt>
                <c:pt idx="8">
                  <c:v>59</c:v>
                </c:pt>
                <c:pt idx="9">
                  <c:v>61</c:v>
                </c:pt>
                <c:pt idx="10">
                  <c:v>63</c:v>
                </c:pt>
                <c:pt idx="11">
                  <c:v>63</c:v>
                </c:pt>
                <c:pt idx="12">
                  <c:v>71</c:v>
                </c:pt>
                <c:pt idx="13">
                  <c:v>71</c:v>
                </c:pt>
                <c:pt idx="14">
                  <c:v>72</c:v>
                </c:pt>
                <c:pt idx="15">
                  <c:v>74</c:v>
                </c:pt>
                <c:pt idx="16">
                  <c:v>75</c:v>
                </c:pt>
                <c:pt idx="17">
                  <c:v>76</c:v>
                </c:pt>
                <c:pt idx="18">
                  <c:v>76</c:v>
                </c:pt>
                <c:pt idx="19">
                  <c:v>77</c:v>
                </c:pt>
                <c:pt idx="20">
                  <c:v>78</c:v>
                </c:pt>
                <c:pt idx="21">
                  <c:v>81</c:v>
                </c:pt>
                <c:pt idx="22">
                  <c:v>87</c:v>
                </c:pt>
                <c:pt idx="23">
                  <c:v>90</c:v>
                </c:pt>
                <c:pt idx="24">
                  <c:v>91</c:v>
                </c:pt>
                <c:pt idx="25">
                  <c:v>96</c:v>
                </c:pt>
                <c:pt idx="26">
                  <c:v>104</c:v>
                </c:pt>
                <c:pt idx="27">
                  <c:v>108</c:v>
                </c:pt>
                <c:pt idx="28">
                  <c:v>111</c:v>
                </c:pt>
                <c:pt idx="29">
                  <c:v>117</c:v>
                </c:pt>
                <c:pt idx="30">
                  <c:v>120</c:v>
                </c:pt>
                <c:pt idx="31">
                  <c:v>122</c:v>
                </c:pt>
                <c:pt idx="32">
                  <c:v>125</c:v>
                </c:pt>
                <c:pt idx="33">
                  <c:v>129</c:v>
                </c:pt>
                <c:pt idx="34">
                  <c:v>130</c:v>
                </c:pt>
                <c:pt idx="35">
                  <c:v>132</c:v>
                </c:pt>
                <c:pt idx="36">
                  <c:v>134</c:v>
                </c:pt>
                <c:pt idx="37">
                  <c:v>136</c:v>
                </c:pt>
                <c:pt idx="38">
                  <c:v>138</c:v>
                </c:pt>
                <c:pt idx="39">
                  <c:v>138</c:v>
                </c:pt>
                <c:pt idx="40">
                  <c:v>141</c:v>
                </c:pt>
                <c:pt idx="41">
                  <c:v>142</c:v>
                </c:pt>
                <c:pt idx="42">
                  <c:v>142</c:v>
                </c:pt>
                <c:pt idx="43">
                  <c:v>143</c:v>
                </c:pt>
                <c:pt idx="44">
                  <c:v>145</c:v>
                </c:pt>
                <c:pt idx="45">
                  <c:v>145</c:v>
                </c:pt>
                <c:pt idx="46">
                  <c:v>146</c:v>
                </c:pt>
                <c:pt idx="47">
                  <c:v>148</c:v>
                </c:pt>
                <c:pt idx="48">
                  <c:v>148</c:v>
                </c:pt>
                <c:pt idx="49">
                  <c:v>145</c:v>
                </c:pt>
                <c:pt idx="50">
                  <c:v>145</c:v>
                </c:pt>
                <c:pt idx="51">
                  <c:v>145</c:v>
                </c:pt>
                <c:pt idx="52">
                  <c:v>145</c:v>
                </c:pt>
                <c:pt idx="53">
                  <c:v>145</c:v>
                </c:pt>
                <c:pt idx="54">
                  <c:v>145</c:v>
                </c:pt>
                <c:pt idx="55">
                  <c:v>145</c:v>
                </c:pt>
                <c:pt idx="56">
                  <c:v>145</c:v>
                </c:pt>
                <c:pt idx="57">
                  <c:v>145</c:v>
                </c:pt>
                <c:pt idx="58">
                  <c:v>147</c:v>
                </c:pt>
                <c:pt idx="59">
                  <c:v>147</c:v>
                </c:pt>
                <c:pt idx="60">
                  <c:v>147</c:v>
                </c:pt>
                <c:pt idx="61">
                  <c:v>146</c:v>
                </c:pt>
                <c:pt idx="62">
                  <c:v>146</c:v>
                </c:pt>
                <c:pt idx="63">
                  <c:v>145</c:v>
                </c:pt>
                <c:pt idx="64">
                  <c:v>145</c:v>
                </c:pt>
                <c:pt idx="65">
                  <c:v>143</c:v>
                </c:pt>
                <c:pt idx="66">
                  <c:v>143</c:v>
                </c:pt>
                <c:pt idx="67">
                  <c:v>143</c:v>
                </c:pt>
                <c:pt idx="68">
                  <c:v>144</c:v>
                </c:pt>
                <c:pt idx="69">
                  <c:v>144</c:v>
                </c:pt>
                <c:pt idx="70">
                  <c:v>145</c:v>
                </c:pt>
                <c:pt idx="71">
                  <c:v>145</c:v>
                </c:pt>
                <c:pt idx="72">
                  <c:v>145</c:v>
                </c:pt>
                <c:pt idx="73">
                  <c:v>145</c:v>
                </c:pt>
                <c:pt idx="74">
                  <c:v>146</c:v>
                </c:pt>
                <c:pt idx="75">
                  <c:v>147</c:v>
                </c:pt>
                <c:pt idx="76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F-40C2-BD65-B874006E6D70}"/>
            </c:ext>
          </c:extLst>
        </c:ser>
        <c:ser>
          <c:idx val="0"/>
          <c:order val="1"/>
          <c:tx>
            <c:v>中学校数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[2]元データ!$A$5:$A$81</c:f>
              <c:strCache>
                <c:ptCount val="77"/>
                <c:pt idx="0">
                  <c:v>昭和24年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31年</c:v>
                </c:pt>
                <c:pt idx="8">
                  <c:v>32年</c:v>
                </c:pt>
                <c:pt idx="9">
                  <c:v>33年</c:v>
                </c:pt>
                <c:pt idx="10">
                  <c:v>34年</c:v>
                </c:pt>
                <c:pt idx="11">
                  <c:v>35年</c:v>
                </c:pt>
                <c:pt idx="12">
                  <c:v>36年</c:v>
                </c:pt>
                <c:pt idx="13">
                  <c:v>37年</c:v>
                </c:pt>
                <c:pt idx="14">
                  <c:v>38年</c:v>
                </c:pt>
                <c:pt idx="15">
                  <c:v>39年</c:v>
                </c:pt>
                <c:pt idx="16">
                  <c:v>40年</c:v>
                </c:pt>
                <c:pt idx="17">
                  <c:v>41年</c:v>
                </c:pt>
                <c:pt idx="18">
                  <c:v>42年</c:v>
                </c:pt>
                <c:pt idx="19">
                  <c:v>43年</c:v>
                </c:pt>
                <c:pt idx="20">
                  <c:v>44年</c:v>
                </c:pt>
                <c:pt idx="21">
                  <c:v>45年</c:v>
                </c:pt>
                <c:pt idx="22">
                  <c:v>46年</c:v>
                </c:pt>
                <c:pt idx="23">
                  <c:v>47年</c:v>
                </c:pt>
                <c:pt idx="24">
                  <c:v>48年</c:v>
                </c:pt>
                <c:pt idx="25">
                  <c:v>49年</c:v>
                </c:pt>
                <c:pt idx="26">
                  <c:v>50年</c:v>
                </c:pt>
                <c:pt idx="27">
                  <c:v>51年</c:v>
                </c:pt>
                <c:pt idx="28">
                  <c:v>52年</c:v>
                </c:pt>
                <c:pt idx="29">
                  <c:v>53年</c:v>
                </c:pt>
                <c:pt idx="30">
                  <c:v>54年</c:v>
                </c:pt>
                <c:pt idx="31">
                  <c:v>55年</c:v>
                </c:pt>
                <c:pt idx="32">
                  <c:v>56年</c:v>
                </c:pt>
                <c:pt idx="33">
                  <c:v>57年</c:v>
                </c:pt>
                <c:pt idx="34">
                  <c:v>58年</c:v>
                </c:pt>
                <c:pt idx="35">
                  <c:v>59年</c:v>
                </c:pt>
                <c:pt idx="36">
                  <c:v>60年</c:v>
                </c:pt>
                <c:pt idx="37">
                  <c:v>61年</c:v>
                </c:pt>
                <c:pt idx="38">
                  <c:v>62年</c:v>
                </c:pt>
                <c:pt idx="39">
                  <c:v>63年</c:v>
                </c:pt>
                <c:pt idx="40">
                  <c:v>平成元年</c:v>
                </c:pt>
                <c:pt idx="41">
                  <c:v>2年</c:v>
                </c:pt>
                <c:pt idx="42">
                  <c:v>3年</c:v>
                </c:pt>
                <c:pt idx="43">
                  <c:v>4年</c:v>
                </c:pt>
                <c:pt idx="44">
                  <c:v>5年</c:v>
                </c:pt>
                <c:pt idx="45">
                  <c:v>6年</c:v>
                </c:pt>
                <c:pt idx="46">
                  <c:v>7年</c:v>
                </c:pt>
                <c:pt idx="47">
                  <c:v>8年</c:v>
                </c:pt>
                <c:pt idx="48">
                  <c:v>9年</c:v>
                </c:pt>
                <c:pt idx="49">
                  <c:v>10年</c:v>
                </c:pt>
                <c:pt idx="50">
                  <c:v>11年</c:v>
                </c:pt>
                <c:pt idx="51">
                  <c:v>12年</c:v>
                </c:pt>
                <c:pt idx="52">
                  <c:v>13年</c:v>
                </c:pt>
                <c:pt idx="53">
                  <c:v>14年</c:v>
                </c:pt>
                <c:pt idx="54">
                  <c:v>15年</c:v>
                </c:pt>
                <c:pt idx="55">
                  <c:v>16年</c:v>
                </c:pt>
                <c:pt idx="56">
                  <c:v>17年</c:v>
                </c:pt>
                <c:pt idx="57">
                  <c:v>18年</c:v>
                </c:pt>
                <c:pt idx="58">
                  <c:v>19年</c:v>
                </c:pt>
                <c:pt idx="59">
                  <c:v>20年</c:v>
                </c:pt>
                <c:pt idx="60">
                  <c:v>21年</c:v>
                </c:pt>
                <c:pt idx="61">
                  <c:v>22年</c:v>
                </c:pt>
                <c:pt idx="62">
                  <c:v>23年</c:v>
                </c:pt>
                <c:pt idx="63">
                  <c:v>24年</c:v>
                </c:pt>
                <c:pt idx="64">
                  <c:v>25年</c:v>
                </c:pt>
                <c:pt idx="65">
                  <c:v>26年</c:v>
                </c:pt>
                <c:pt idx="66">
                  <c:v>27年</c:v>
                </c:pt>
                <c:pt idx="67">
                  <c:v>28年</c:v>
                </c:pt>
                <c:pt idx="68">
                  <c:v>29年</c:v>
                </c:pt>
                <c:pt idx="69">
                  <c:v>30年</c:v>
                </c:pt>
                <c:pt idx="70">
                  <c:v>令和元年</c:v>
                </c:pt>
                <c:pt idx="71">
                  <c:v>2年</c:v>
                </c:pt>
                <c:pt idx="72">
                  <c:v>3年</c:v>
                </c:pt>
                <c:pt idx="73">
                  <c:v>4年</c:v>
                </c:pt>
                <c:pt idx="74">
                  <c:v>5年</c:v>
                </c:pt>
                <c:pt idx="75">
                  <c:v>6年</c:v>
                </c:pt>
                <c:pt idx="76">
                  <c:v>7年</c:v>
                </c:pt>
              </c:strCache>
            </c:strRef>
          </c:cat>
          <c:val>
            <c:numRef>
              <c:f>[2]元データ!$C$5:$C$81</c:f>
              <c:numCache>
                <c:formatCode>General</c:formatCode>
                <c:ptCount val="77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26</c:v>
                </c:pt>
                <c:pt idx="7">
                  <c:v>27</c:v>
                </c:pt>
                <c:pt idx="8">
                  <c:v>29</c:v>
                </c:pt>
                <c:pt idx="9">
                  <c:v>31</c:v>
                </c:pt>
                <c:pt idx="10">
                  <c:v>31</c:v>
                </c:pt>
                <c:pt idx="11">
                  <c:v>32</c:v>
                </c:pt>
                <c:pt idx="12">
                  <c:v>38</c:v>
                </c:pt>
                <c:pt idx="13">
                  <c:v>39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39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43</c:v>
                </c:pt>
                <c:pt idx="25">
                  <c:v>45</c:v>
                </c:pt>
                <c:pt idx="26">
                  <c:v>47</c:v>
                </c:pt>
                <c:pt idx="27">
                  <c:v>48</c:v>
                </c:pt>
                <c:pt idx="28">
                  <c:v>48</c:v>
                </c:pt>
                <c:pt idx="29">
                  <c:v>50</c:v>
                </c:pt>
                <c:pt idx="30">
                  <c:v>51</c:v>
                </c:pt>
                <c:pt idx="31">
                  <c:v>53</c:v>
                </c:pt>
                <c:pt idx="32">
                  <c:v>55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59</c:v>
                </c:pt>
                <c:pt idx="37">
                  <c:v>59</c:v>
                </c:pt>
                <c:pt idx="38">
                  <c:v>61</c:v>
                </c:pt>
                <c:pt idx="39">
                  <c:v>63</c:v>
                </c:pt>
                <c:pt idx="40">
                  <c:v>64</c:v>
                </c:pt>
                <c:pt idx="41">
                  <c:v>65</c:v>
                </c:pt>
                <c:pt idx="42">
                  <c:v>66</c:v>
                </c:pt>
                <c:pt idx="43">
                  <c:v>67</c:v>
                </c:pt>
                <c:pt idx="44">
                  <c:v>67</c:v>
                </c:pt>
                <c:pt idx="45">
                  <c:v>67</c:v>
                </c:pt>
                <c:pt idx="46">
                  <c:v>67</c:v>
                </c:pt>
                <c:pt idx="47">
                  <c:v>67</c:v>
                </c:pt>
                <c:pt idx="48">
                  <c:v>67</c:v>
                </c:pt>
                <c:pt idx="49">
                  <c:v>67</c:v>
                </c:pt>
                <c:pt idx="50">
                  <c:v>67</c:v>
                </c:pt>
                <c:pt idx="51">
                  <c:v>68</c:v>
                </c:pt>
                <c:pt idx="52">
                  <c:v>68</c:v>
                </c:pt>
                <c:pt idx="53">
                  <c:v>68</c:v>
                </c:pt>
                <c:pt idx="54">
                  <c:v>68</c:v>
                </c:pt>
                <c:pt idx="55">
                  <c:v>68</c:v>
                </c:pt>
                <c:pt idx="56">
                  <c:v>68</c:v>
                </c:pt>
                <c:pt idx="57">
                  <c:v>68</c:v>
                </c:pt>
                <c:pt idx="58">
                  <c:v>68</c:v>
                </c:pt>
                <c:pt idx="59">
                  <c:v>69</c:v>
                </c:pt>
                <c:pt idx="60">
                  <c:v>69</c:v>
                </c:pt>
                <c:pt idx="61">
                  <c:v>69</c:v>
                </c:pt>
                <c:pt idx="62">
                  <c:v>69</c:v>
                </c:pt>
                <c:pt idx="63">
                  <c:v>69</c:v>
                </c:pt>
                <c:pt idx="64">
                  <c:v>69</c:v>
                </c:pt>
                <c:pt idx="65">
                  <c:v>69</c:v>
                </c:pt>
                <c:pt idx="66">
                  <c:v>69</c:v>
                </c:pt>
                <c:pt idx="67">
                  <c:v>69</c:v>
                </c:pt>
                <c:pt idx="68">
                  <c:v>69</c:v>
                </c:pt>
                <c:pt idx="69">
                  <c:v>69</c:v>
                </c:pt>
                <c:pt idx="70">
                  <c:v>69</c:v>
                </c:pt>
                <c:pt idx="71">
                  <c:v>69</c:v>
                </c:pt>
                <c:pt idx="72">
                  <c:v>69</c:v>
                </c:pt>
                <c:pt idx="73">
                  <c:v>70</c:v>
                </c:pt>
                <c:pt idx="74">
                  <c:v>70</c:v>
                </c:pt>
                <c:pt idx="75">
                  <c:v>70</c:v>
                </c:pt>
                <c:pt idx="7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4F-40C2-BD65-B874006E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70939792"/>
        <c:axId val="1"/>
      </c:barChart>
      <c:lineChart>
        <c:grouping val="standard"/>
        <c:varyColors val="0"/>
        <c:ser>
          <c:idx val="2"/>
          <c:order val="2"/>
          <c:tx>
            <c:v>小学校児童数</c:v>
          </c:tx>
          <c:spPr>
            <a:ln w="38100">
              <a:solidFill>
                <a:srgbClr val="FF66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[2]元データ!$E$5:$E$71</c:f>
              <c:strCache>
                <c:ptCount val="67"/>
                <c:pt idx="0">
                  <c:v>昭和24年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31年</c:v>
                </c:pt>
                <c:pt idx="8">
                  <c:v>32年</c:v>
                </c:pt>
                <c:pt idx="9">
                  <c:v>33年</c:v>
                </c:pt>
                <c:pt idx="10">
                  <c:v>34年</c:v>
                </c:pt>
                <c:pt idx="11">
                  <c:v>35年</c:v>
                </c:pt>
                <c:pt idx="12">
                  <c:v>36年</c:v>
                </c:pt>
                <c:pt idx="13">
                  <c:v>37年</c:v>
                </c:pt>
                <c:pt idx="14">
                  <c:v>38年</c:v>
                </c:pt>
                <c:pt idx="15">
                  <c:v>39年</c:v>
                </c:pt>
                <c:pt idx="16">
                  <c:v>40年</c:v>
                </c:pt>
                <c:pt idx="17">
                  <c:v>41年</c:v>
                </c:pt>
                <c:pt idx="18">
                  <c:v>42年</c:v>
                </c:pt>
                <c:pt idx="19">
                  <c:v>43年</c:v>
                </c:pt>
                <c:pt idx="20">
                  <c:v>44年</c:v>
                </c:pt>
                <c:pt idx="21">
                  <c:v>45年</c:v>
                </c:pt>
                <c:pt idx="22">
                  <c:v>46年</c:v>
                </c:pt>
                <c:pt idx="23">
                  <c:v>47年</c:v>
                </c:pt>
                <c:pt idx="24">
                  <c:v>48年</c:v>
                </c:pt>
                <c:pt idx="25">
                  <c:v>49年</c:v>
                </c:pt>
                <c:pt idx="26">
                  <c:v>50年</c:v>
                </c:pt>
                <c:pt idx="27">
                  <c:v>51年</c:v>
                </c:pt>
                <c:pt idx="28">
                  <c:v>52年</c:v>
                </c:pt>
                <c:pt idx="29">
                  <c:v>53年</c:v>
                </c:pt>
                <c:pt idx="30">
                  <c:v>54年</c:v>
                </c:pt>
                <c:pt idx="31">
                  <c:v>55年</c:v>
                </c:pt>
                <c:pt idx="32">
                  <c:v>56年</c:v>
                </c:pt>
                <c:pt idx="33">
                  <c:v>57年</c:v>
                </c:pt>
                <c:pt idx="34">
                  <c:v>58年</c:v>
                </c:pt>
                <c:pt idx="35">
                  <c:v>59年</c:v>
                </c:pt>
                <c:pt idx="36">
                  <c:v>60年</c:v>
                </c:pt>
                <c:pt idx="37">
                  <c:v>61年</c:v>
                </c:pt>
                <c:pt idx="38">
                  <c:v>62年</c:v>
                </c:pt>
                <c:pt idx="39">
                  <c:v>63年</c:v>
                </c:pt>
                <c:pt idx="40">
                  <c:v>平成元年</c:v>
                </c:pt>
                <c:pt idx="41">
                  <c:v>2年</c:v>
                </c:pt>
                <c:pt idx="42">
                  <c:v>3年</c:v>
                </c:pt>
                <c:pt idx="43">
                  <c:v>4年</c:v>
                </c:pt>
                <c:pt idx="44">
                  <c:v>5年</c:v>
                </c:pt>
                <c:pt idx="45">
                  <c:v>6年</c:v>
                </c:pt>
                <c:pt idx="46">
                  <c:v>7年</c:v>
                </c:pt>
                <c:pt idx="47">
                  <c:v>8年</c:v>
                </c:pt>
                <c:pt idx="48">
                  <c:v>9年</c:v>
                </c:pt>
                <c:pt idx="49">
                  <c:v>10年</c:v>
                </c:pt>
                <c:pt idx="50">
                  <c:v>11年</c:v>
                </c:pt>
                <c:pt idx="51">
                  <c:v>12年</c:v>
                </c:pt>
                <c:pt idx="52">
                  <c:v>13年</c:v>
                </c:pt>
                <c:pt idx="53">
                  <c:v>14年</c:v>
                </c:pt>
                <c:pt idx="54">
                  <c:v>15年</c:v>
                </c:pt>
                <c:pt idx="55">
                  <c:v>16年</c:v>
                </c:pt>
                <c:pt idx="56">
                  <c:v>17年</c:v>
                </c:pt>
                <c:pt idx="57">
                  <c:v>18年</c:v>
                </c:pt>
                <c:pt idx="58">
                  <c:v>19年</c:v>
                </c:pt>
                <c:pt idx="59">
                  <c:v>20年</c:v>
                </c:pt>
                <c:pt idx="60">
                  <c:v>21年</c:v>
                </c:pt>
                <c:pt idx="61">
                  <c:v>22年</c:v>
                </c:pt>
                <c:pt idx="62">
                  <c:v>23年</c:v>
                </c:pt>
                <c:pt idx="63">
                  <c:v>24年</c:v>
                </c:pt>
                <c:pt idx="64">
                  <c:v>25年</c:v>
                </c:pt>
                <c:pt idx="65">
                  <c:v>26年</c:v>
                </c:pt>
                <c:pt idx="66">
                  <c:v>27年</c:v>
                </c:pt>
              </c:strCache>
            </c:strRef>
          </c:cat>
          <c:val>
            <c:numRef>
              <c:f>[2]元データ!$F$5:$F$81</c:f>
              <c:numCache>
                <c:formatCode>General</c:formatCode>
                <c:ptCount val="77"/>
                <c:pt idx="0">
                  <c:v>42058</c:v>
                </c:pt>
                <c:pt idx="1">
                  <c:v>45061</c:v>
                </c:pt>
                <c:pt idx="2">
                  <c:v>48262</c:v>
                </c:pt>
                <c:pt idx="3">
                  <c:v>49117</c:v>
                </c:pt>
                <c:pt idx="4">
                  <c:v>51327</c:v>
                </c:pt>
                <c:pt idx="5">
                  <c:v>55146</c:v>
                </c:pt>
                <c:pt idx="6">
                  <c:v>68442</c:v>
                </c:pt>
                <c:pt idx="7">
                  <c:v>72356</c:v>
                </c:pt>
                <c:pt idx="8">
                  <c:v>75359</c:v>
                </c:pt>
                <c:pt idx="9">
                  <c:v>79646</c:v>
                </c:pt>
                <c:pt idx="10">
                  <c:v>79442</c:v>
                </c:pt>
                <c:pt idx="11">
                  <c:v>76305</c:v>
                </c:pt>
                <c:pt idx="12">
                  <c:v>74997</c:v>
                </c:pt>
                <c:pt idx="13">
                  <c:v>70749</c:v>
                </c:pt>
                <c:pt idx="14">
                  <c:v>67352</c:v>
                </c:pt>
                <c:pt idx="15">
                  <c:v>64987</c:v>
                </c:pt>
                <c:pt idx="16">
                  <c:v>64453</c:v>
                </c:pt>
                <c:pt idx="17">
                  <c:v>64621</c:v>
                </c:pt>
                <c:pt idx="18">
                  <c:v>65246</c:v>
                </c:pt>
                <c:pt idx="19">
                  <c:v>66321</c:v>
                </c:pt>
                <c:pt idx="20">
                  <c:v>67905</c:v>
                </c:pt>
                <c:pt idx="21">
                  <c:v>69968</c:v>
                </c:pt>
                <c:pt idx="22">
                  <c:v>73101</c:v>
                </c:pt>
                <c:pt idx="23">
                  <c:v>75641</c:v>
                </c:pt>
                <c:pt idx="24">
                  <c:v>77472</c:v>
                </c:pt>
                <c:pt idx="25">
                  <c:v>81180</c:v>
                </c:pt>
                <c:pt idx="26">
                  <c:v>86062</c:v>
                </c:pt>
                <c:pt idx="27">
                  <c:v>89397</c:v>
                </c:pt>
                <c:pt idx="28">
                  <c:v>92206</c:v>
                </c:pt>
                <c:pt idx="29">
                  <c:v>95526</c:v>
                </c:pt>
                <c:pt idx="30">
                  <c:v>100015</c:v>
                </c:pt>
                <c:pt idx="31">
                  <c:v>102765</c:v>
                </c:pt>
                <c:pt idx="32">
                  <c:v>105076</c:v>
                </c:pt>
                <c:pt idx="33">
                  <c:v>105979</c:v>
                </c:pt>
                <c:pt idx="34">
                  <c:v>105784</c:v>
                </c:pt>
                <c:pt idx="35">
                  <c:v>104550</c:v>
                </c:pt>
                <c:pt idx="36">
                  <c:v>102960</c:v>
                </c:pt>
                <c:pt idx="37">
                  <c:v>100953</c:v>
                </c:pt>
                <c:pt idx="38">
                  <c:v>98483</c:v>
                </c:pt>
                <c:pt idx="39">
                  <c:v>96672</c:v>
                </c:pt>
                <c:pt idx="40">
                  <c:v>95701</c:v>
                </c:pt>
                <c:pt idx="41">
                  <c:v>94445</c:v>
                </c:pt>
                <c:pt idx="42">
                  <c:v>92840</c:v>
                </c:pt>
                <c:pt idx="43">
                  <c:v>90855</c:v>
                </c:pt>
                <c:pt idx="44">
                  <c:v>88752</c:v>
                </c:pt>
                <c:pt idx="45">
                  <c:v>86354</c:v>
                </c:pt>
                <c:pt idx="46">
                  <c:v>83589</c:v>
                </c:pt>
                <c:pt idx="47">
                  <c:v>80912</c:v>
                </c:pt>
                <c:pt idx="48">
                  <c:v>78170</c:v>
                </c:pt>
                <c:pt idx="49">
                  <c:v>76287</c:v>
                </c:pt>
                <c:pt idx="50">
                  <c:v>74587</c:v>
                </c:pt>
                <c:pt idx="51">
                  <c:v>73466</c:v>
                </c:pt>
                <c:pt idx="52">
                  <c:v>73155</c:v>
                </c:pt>
                <c:pt idx="53">
                  <c:v>73268</c:v>
                </c:pt>
                <c:pt idx="54">
                  <c:v>73703</c:v>
                </c:pt>
                <c:pt idx="55">
                  <c:v>73931</c:v>
                </c:pt>
                <c:pt idx="56">
                  <c:v>74265</c:v>
                </c:pt>
                <c:pt idx="57">
                  <c:v>75016</c:v>
                </c:pt>
                <c:pt idx="58">
                  <c:v>75212</c:v>
                </c:pt>
                <c:pt idx="59">
                  <c:v>75818</c:v>
                </c:pt>
                <c:pt idx="60">
                  <c:v>76016</c:v>
                </c:pt>
                <c:pt idx="61">
                  <c:v>76021</c:v>
                </c:pt>
                <c:pt idx="62">
                  <c:v>75925</c:v>
                </c:pt>
                <c:pt idx="63">
                  <c:v>75683</c:v>
                </c:pt>
                <c:pt idx="64">
                  <c:v>76057</c:v>
                </c:pt>
                <c:pt idx="65">
                  <c:v>76774</c:v>
                </c:pt>
                <c:pt idx="66">
                  <c:v>77544</c:v>
                </c:pt>
                <c:pt idx="67">
                  <c:v>78730</c:v>
                </c:pt>
                <c:pt idx="68">
                  <c:v>80077</c:v>
                </c:pt>
                <c:pt idx="69">
                  <c:v>81615</c:v>
                </c:pt>
                <c:pt idx="70">
                  <c:v>82303</c:v>
                </c:pt>
                <c:pt idx="71">
                  <c:v>82741</c:v>
                </c:pt>
                <c:pt idx="72">
                  <c:v>83008</c:v>
                </c:pt>
                <c:pt idx="73">
                  <c:v>83170</c:v>
                </c:pt>
                <c:pt idx="74">
                  <c:v>82843</c:v>
                </c:pt>
                <c:pt idx="75">
                  <c:v>82772</c:v>
                </c:pt>
                <c:pt idx="76">
                  <c:v>82207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4F-40C2-BD65-B874006E6D70}"/>
            </c:ext>
          </c:extLst>
        </c:ser>
        <c:ser>
          <c:idx val="3"/>
          <c:order val="3"/>
          <c:tx>
            <c:v>中学校生徒数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[2]元データ!$E$5:$E$71</c:f>
              <c:strCache>
                <c:ptCount val="67"/>
                <c:pt idx="0">
                  <c:v>昭和24年</c:v>
                </c:pt>
                <c:pt idx="1">
                  <c:v>25年</c:v>
                </c:pt>
                <c:pt idx="2">
                  <c:v>26年</c:v>
                </c:pt>
                <c:pt idx="3">
                  <c:v>27年</c:v>
                </c:pt>
                <c:pt idx="4">
                  <c:v>28年</c:v>
                </c:pt>
                <c:pt idx="5">
                  <c:v>29年</c:v>
                </c:pt>
                <c:pt idx="6">
                  <c:v>30年</c:v>
                </c:pt>
                <c:pt idx="7">
                  <c:v>31年</c:v>
                </c:pt>
                <c:pt idx="8">
                  <c:v>32年</c:v>
                </c:pt>
                <c:pt idx="9">
                  <c:v>33年</c:v>
                </c:pt>
                <c:pt idx="10">
                  <c:v>34年</c:v>
                </c:pt>
                <c:pt idx="11">
                  <c:v>35年</c:v>
                </c:pt>
                <c:pt idx="12">
                  <c:v>36年</c:v>
                </c:pt>
                <c:pt idx="13">
                  <c:v>37年</c:v>
                </c:pt>
                <c:pt idx="14">
                  <c:v>38年</c:v>
                </c:pt>
                <c:pt idx="15">
                  <c:v>39年</c:v>
                </c:pt>
                <c:pt idx="16">
                  <c:v>40年</c:v>
                </c:pt>
                <c:pt idx="17">
                  <c:v>41年</c:v>
                </c:pt>
                <c:pt idx="18">
                  <c:v>42年</c:v>
                </c:pt>
                <c:pt idx="19">
                  <c:v>43年</c:v>
                </c:pt>
                <c:pt idx="20">
                  <c:v>44年</c:v>
                </c:pt>
                <c:pt idx="21">
                  <c:v>45年</c:v>
                </c:pt>
                <c:pt idx="22">
                  <c:v>46年</c:v>
                </c:pt>
                <c:pt idx="23">
                  <c:v>47年</c:v>
                </c:pt>
                <c:pt idx="24">
                  <c:v>48年</c:v>
                </c:pt>
                <c:pt idx="25">
                  <c:v>49年</c:v>
                </c:pt>
                <c:pt idx="26">
                  <c:v>50年</c:v>
                </c:pt>
                <c:pt idx="27">
                  <c:v>51年</c:v>
                </c:pt>
                <c:pt idx="28">
                  <c:v>52年</c:v>
                </c:pt>
                <c:pt idx="29">
                  <c:v>53年</c:v>
                </c:pt>
                <c:pt idx="30">
                  <c:v>54年</c:v>
                </c:pt>
                <c:pt idx="31">
                  <c:v>55年</c:v>
                </c:pt>
                <c:pt idx="32">
                  <c:v>56年</c:v>
                </c:pt>
                <c:pt idx="33">
                  <c:v>57年</c:v>
                </c:pt>
                <c:pt idx="34">
                  <c:v>58年</c:v>
                </c:pt>
                <c:pt idx="35">
                  <c:v>59年</c:v>
                </c:pt>
                <c:pt idx="36">
                  <c:v>60年</c:v>
                </c:pt>
                <c:pt idx="37">
                  <c:v>61年</c:v>
                </c:pt>
                <c:pt idx="38">
                  <c:v>62年</c:v>
                </c:pt>
                <c:pt idx="39">
                  <c:v>63年</c:v>
                </c:pt>
                <c:pt idx="40">
                  <c:v>平成元年</c:v>
                </c:pt>
                <c:pt idx="41">
                  <c:v>2年</c:v>
                </c:pt>
                <c:pt idx="42">
                  <c:v>3年</c:v>
                </c:pt>
                <c:pt idx="43">
                  <c:v>4年</c:v>
                </c:pt>
                <c:pt idx="44">
                  <c:v>5年</c:v>
                </c:pt>
                <c:pt idx="45">
                  <c:v>6年</c:v>
                </c:pt>
                <c:pt idx="46">
                  <c:v>7年</c:v>
                </c:pt>
                <c:pt idx="47">
                  <c:v>8年</c:v>
                </c:pt>
                <c:pt idx="48">
                  <c:v>9年</c:v>
                </c:pt>
                <c:pt idx="49">
                  <c:v>10年</c:v>
                </c:pt>
                <c:pt idx="50">
                  <c:v>11年</c:v>
                </c:pt>
                <c:pt idx="51">
                  <c:v>12年</c:v>
                </c:pt>
                <c:pt idx="52">
                  <c:v>13年</c:v>
                </c:pt>
                <c:pt idx="53">
                  <c:v>14年</c:v>
                </c:pt>
                <c:pt idx="54">
                  <c:v>15年</c:v>
                </c:pt>
                <c:pt idx="55">
                  <c:v>16年</c:v>
                </c:pt>
                <c:pt idx="56">
                  <c:v>17年</c:v>
                </c:pt>
                <c:pt idx="57">
                  <c:v>18年</c:v>
                </c:pt>
                <c:pt idx="58">
                  <c:v>19年</c:v>
                </c:pt>
                <c:pt idx="59">
                  <c:v>20年</c:v>
                </c:pt>
                <c:pt idx="60">
                  <c:v>21年</c:v>
                </c:pt>
                <c:pt idx="61">
                  <c:v>22年</c:v>
                </c:pt>
                <c:pt idx="62">
                  <c:v>23年</c:v>
                </c:pt>
                <c:pt idx="63">
                  <c:v>24年</c:v>
                </c:pt>
                <c:pt idx="64">
                  <c:v>25年</c:v>
                </c:pt>
                <c:pt idx="65">
                  <c:v>26年</c:v>
                </c:pt>
                <c:pt idx="66">
                  <c:v>27年</c:v>
                </c:pt>
              </c:strCache>
            </c:strRef>
          </c:cat>
          <c:val>
            <c:numRef>
              <c:f>[2]元データ!$G$5:$G$81</c:f>
              <c:numCache>
                <c:formatCode>General</c:formatCode>
                <c:ptCount val="77"/>
                <c:pt idx="0">
                  <c:v>15642</c:v>
                </c:pt>
                <c:pt idx="1">
                  <c:v>17049</c:v>
                </c:pt>
                <c:pt idx="2">
                  <c:v>17446</c:v>
                </c:pt>
                <c:pt idx="3">
                  <c:v>19598</c:v>
                </c:pt>
                <c:pt idx="4">
                  <c:v>22082</c:v>
                </c:pt>
                <c:pt idx="5">
                  <c:v>25253</c:v>
                </c:pt>
                <c:pt idx="6">
                  <c:v>28367</c:v>
                </c:pt>
                <c:pt idx="7">
                  <c:v>27804</c:v>
                </c:pt>
                <c:pt idx="8">
                  <c:v>27457</c:v>
                </c:pt>
                <c:pt idx="9">
                  <c:v>27665</c:v>
                </c:pt>
                <c:pt idx="10">
                  <c:v>28949</c:v>
                </c:pt>
                <c:pt idx="11">
                  <c:v>33084</c:v>
                </c:pt>
                <c:pt idx="12">
                  <c:v>42172</c:v>
                </c:pt>
                <c:pt idx="13">
                  <c:v>45081</c:v>
                </c:pt>
                <c:pt idx="14">
                  <c:v>44086</c:v>
                </c:pt>
                <c:pt idx="15">
                  <c:v>40797</c:v>
                </c:pt>
                <c:pt idx="16">
                  <c:v>37496</c:v>
                </c:pt>
                <c:pt idx="17">
                  <c:v>35068</c:v>
                </c:pt>
                <c:pt idx="18">
                  <c:v>32980</c:v>
                </c:pt>
                <c:pt idx="19">
                  <c:v>31667</c:v>
                </c:pt>
                <c:pt idx="20">
                  <c:v>30528</c:v>
                </c:pt>
                <c:pt idx="21">
                  <c:v>30368</c:v>
                </c:pt>
                <c:pt idx="22">
                  <c:v>31635</c:v>
                </c:pt>
                <c:pt idx="23">
                  <c:v>32634</c:v>
                </c:pt>
                <c:pt idx="24">
                  <c:v>33292</c:v>
                </c:pt>
                <c:pt idx="25">
                  <c:v>33452</c:v>
                </c:pt>
                <c:pt idx="26">
                  <c:v>34524</c:v>
                </c:pt>
                <c:pt idx="27">
                  <c:v>35555</c:v>
                </c:pt>
                <c:pt idx="28">
                  <c:v>37390</c:v>
                </c:pt>
                <c:pt idx="29">
                  <c:v>38907</c:v>
                </c:pt>
                <c:pt idx="30">
                  <c:v>39207</c:v>
                </c:pt>
                <c:pt idx="31">
                  <c:v>40804</c:v>
                </c:pt>
                <c:pt idx="32">
                  <c:v>42911</c:v>
                </c:pt>
                <c:pt idx="33">
                  <c:v>45813</c:v>
                </c:pt>
                <c:pt idx="34">
                  <c:v>46929</c:v>
                </c:pt>
                <c:pt idx="35">
                  <c:v>48070</c:v>
                </c:pt>
                <c:pt idx="36">
                  <c:v>49711</c:v>
                </c:pt>
                <c:pt idx="37">
                  <c:v>51439</c:v>
                </c:pt>
                <c:pt idx="38">
                  <c:v>52165</c:v>
                </c:pt>
                <c:pt idx="39">
                  <c:v>51447</c:v>
                </c:pt>
                <c:pt idx="40">
                  <c:v>49469</c:v>
                </c:pt>
                <c:pt idx="41">
                  <c:v>47785</c:v>
                </c:pt>
                <c:pt idx="42">
                  <c:v>46941</c:v>
                </c:pt>
                <c:pt idx="43">
                  <c:v>46261</c:v>
                </c:pt>
                <c:pt idx="44">
                  <c:v>45070</c:v>
                </c:pt>
                <c:pt idx="45">
                  <c:v>43467</c:v>
                </c:pt>
                <c:pt idx="46">
                  <c:v>42432</c:v>
                </c:pt>
                <c:pt idx="47">
                  <c:v>41977</c:v>
                </c:pt>
                <c:pt idx="48">
                  <c:v>41741</c:v>
                </c:pt>
                <c:pt idx="49">
                  <c:v>40988</c:v>
                </c:pt>
                <c:pt idx="50">
                  <c:v>40004</c:v>
                </c:pt>
                <c:pt idx="51">
                  <c:v>38417</c:v>
                </c:pt>
                <c:pt idx="52">
                  <c:v>37271</c:v>
                </c:pt>
                <c:pt idx="53">
                  <c:v>35839</c:v>
                </c:pt>
                <c:pt idx="54">
                  <c:v>34858</c:v>
                </c:pt>
                <c:pt idx="55">
                  <c:v>34288</c:v>
                </c:pt>
                <c:pt idx="56">
                  <c:v>34107</c:v>
                </c:pt>
                <c:pt idx="57">
                  <c:v>34153</c:v>
                </c:pt>
                <c:pt idx="58">
                  <c:v>34476</c:v>
                </c:pt>
                <c:pt idx="59">
                  <c:v>34588</c:v>
                </c:pt>
                <c:pt idx="60">
                  <c:v>34970</c:v>
                </c:pt>
                <c:pt idx="61">
                  <c:v>35049</c:v>
                </c:pt>
                <c:pt idx="62">
                  <c:v>35451</c:v>
                </c:pt>
                <c:pt idx="63">
                  <c:v>35609</c:v>
                </c:pt>
                <c:pt idx="64">
                  <c:v>35762</c:v>
                </c:pt>
                <c:pt idx="65">
                  <c:v>36060</c:v>
                </c:pt>
                <c:pt idx="66">
                  <c:v>36142</c:v>
                </c:pt>
                <c:pt idx="67">
                  <c:v>36075</c:v>
                </c:pt>
                <c:pt idx="68">
                  <c:v>35735</c:v>
                </c:pt>
                <c:pt idx="69">
                  <c:v>35183</c:v>
                </c:pt>
                <c:pt idx="70">
                  <c:v>35478</c:v>
                </c:pt>
                <c:pt idx="71">
                  <c:v>36405</c:v>
                </c:pt>
                <c:pt idx="72">
                  <c:v>37745</c:v>
                </c:pt>
                <c:pt idx="73">
                  <c:v>38436</c:v>
                </c:pt>
                <c:pt idx="74">
                  <c:v>38796</c:v>
                </c:pt>
                <c:pt idx="75">
                  <c:v>39156</c:v>
                </c:pt>
                <c:pt idx="76">
                  <c:v>39204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4F-40C2-BD65-B874006E6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709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5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校</a:t>
                </a:r>
              </a:p>
            </c:rich>
          </c:tx>
          <c:layout>
            <c:manualLayout>
              <c:xMode val="edge"/>
              <c:yMode val="edge"/>
              <c:x val="2.2286804158905209E-2"/>
              <c:y val="8.27812625116775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7093979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93120252522628832"/>
              <c:y val="8.27812625116775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4586471931347884E-2"/>
          <c:y val="5.3156101250055605E-2"/>
          <c:w val="0.11654137012326804"/>
          <c:h val="0.146179278437652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673100</xdr:colOff>
      <xdr:row>26</xdr:row>
      <xdr:rowOff>0</xdr:rowOff>
    </xdr:from>
    <xdr:to>
      <xdr:col>7</xdr:col>
      <xdr:colOff>32327</xdr:colOff>
      <xdr:row>29</xdr:row>
      <xdr:rowOff>103908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358900" y="4622800"/>
          <a:ext cx="3474027" cy="6373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600"/>
            <a:t>速報値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17318</xdr:colOff>
      <xdr:row>2</xdr:row>
      <xdr:rowOff>51955</xdr:rowOff>
    </xdr:from>
    <xdr:to>
      <xdr:col>12</xdr:col>
      <xdr:colOff>1125682</xdr:colOff>
      <xdr:row>35</xdr:row>
      <xdr:rowOff>138545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B2C1D-4F90-439D-AA4B-31BDC67287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0.4011</cdr:x>
      <cdr:y>0.63646</cdr:y>
    </cdr:from>
    <cdr:to>
      <cdr:x>0.56649</cdr:x>
      <cdr:y>0.74587</cdr:y>
    </cdr:to>
    <cdr:sp macro="" textlink="">
      <cdr:nvSpPr>
        <cdr:cNvPr id="3079" name="AutoShape 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56676" y="3576769"/>
          <a:ext cx="1672732" cy="614857"/>
        </a:xfrm>
        <a:prstGeom xmlns:a="http://schemas.openxmlformats.org/drawingml/2006/main" prst="wedgeRoundRectCallout">
          <a:avLst>
            <a:gd name="adj1" fmla="val 3102"/>
            <a:gd name="adj2" fmla="val -116069"/>
            <a:gd name="adj3" fmla="val 16667"/>
          </a:avLst>
        </a:prstGeom>
        <a:solidFill xmlns:a="http://schemas.openxmlformats.org/drawingml/2006/main">
          <a:srgbClr val="000080"/>
        </a:solidFill>
        <a:ln xmlns:a="http://schemas.openxmlformats.org/drawingml/2006/main" w="9525" algn="ctr">
          <a:solidFill>
            <a:srgbClr val="00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昭和６２年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５２，１６５人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100" b="1" i="0" strike="noStrike">
              <a:solidFill>
                <a:srgbClr val="FFFFFF"/>
              </a:solidFill>
              <a:latin typeface="ＭＳ Ｐゴシック"/>
              <a:ea typeface="ＭＳ Ｐゴシック"/>
            </a:rPr>
            <a:t>（中学校生徒数最大）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endParaRPr lang="ja-JP" altLang="en-US" sz="1100" b="1" i="0" strike="noStrike">
            <a:solidFill>
              <a:srgbClr val="FFFFFF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0.2132</cdr:x>
      <cdr:y>0.00279</cdr:y>
    </cdr:from>
    <cdr:to>
      <cdr:x>0.40211</cdr:x>
      <cdr:y>0.14023</cdr:y>
    </cdr:to>
    <cdr:sp macro="" textlink="">
      <cdr:nvSpPr>
        <cdr:cNvPr id="27652" name="AutoShap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2156320" y="15679"/>
          <a:ext cx="1910611" cy="772379"/>
        </a:xfrm>
        <a:prstGeom xmlns:a="http://schemas.openxmlformats.org/drawingml/2006/main" prst="wedgeRoundRectCallout">
          <a:avLst>
            <a:gd name="adj1" fmla="val -62398"/>
            <a:gd name="adj2" fmla="val 49787"/>
            <a:gd name="adj3" fmla="val 16667"/>
          </a:avLst>
        </a:prstGeom>
        <a:solidFill xmlns:a="http://schemas.openxmlformats.org/drawingml/2006/main">
          <a:srgbClr val="FF6600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18288" anchor="ctr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昭和５７年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１０５，９７９人</a:t>
          </a:r>
        </a:p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（小学校児童数最大）</a:t>
          </a:r>
          <a:endParaRPr lang="ja-JP" altLang="en-US"/>
        </a:p>
      </cdr:txBody>
    </cdr:sp>
  </cdr:relSizeAnchor>
  <cdr:relSizeAnchor xmlns:cdr="http://schemas.openxmlformats.org/drawingml/2006/chartDrawing">
    <cdr:from>
      <cdr:x>0.0291</cdr:x>
      <cdr:y>0.28069</cdr:y>
    </cdr:from>
    <cdr:to>
      <cdr:x>0.24524</cdr:x>
      <cdr:y>0.34781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530" y="1619246"/>
          <a:ext cx="2126644" cy="3811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（注）学校数には分校を含む。</a:t>
          </a:r>
        </a:p>
      </cdr:txBody>
    </cdr:sp>
  </cdr:relSizeAnchor>
  <cdr:relSizeAnchor xmlns:cdr="http://schemas.openxmlformats.org/drawingml/2006/chartDrawing">
    <cdr:from>
      <cdr:x>0.76435</cdr:x>
      <cdr:y>0.07111</cdr:y>
    </cdr:from>
    <cdr:to>
      <cdr:x>0.89464</cdr:x>
      <cdr:y>0.18358</cdr:y>
    </cdr:to>
    <cdr:sp macro="" textlink="">
      <cdr:nvSpPr>
        <cdr:cNvPr id="3077" name="AutoShape 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0514" y="406510"/>
          <a:ext cx="1315207" cy="629300"/>
        </a:xfrm>
        <a:prstGeom xmlns:a="http://schemas.openxmlformats.org/drawingml/2006/main" prst="wedgeRectCallout">
          <a:avLst>
            <a:gd name="adj1" fmla="val 79120"/>
            <a:gd name="adj2" fmla="val 132856"/>
          </a:avLst>
        </a:prstGeom>
        <a:solidFill xmlns:a="http://schemas.openxmlformats.org/drawingml/2006/main">
          <a:schemeClr val="bg1"/>
        </a:solidFill>
        <a:ln xmlns:a="http://schemas.openxmlformats.org/drawingml/2006/main" w="28575" algn="ctr">
          <a:solidFill>
            <a:srgbClr val="FF66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18288" rIns="36576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　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８２，２０７人</a:t>
          </a:r>
          <a:endParaRPr lang="ja-JP" altLang="en-US"/>
        </a:p>
      </cdr:txBody>
    </cdr:sp>
  </cdr:relSizeAnchor>
  <cdr:relSizeAnchor xmlns:cdr="http://schemas.openxmlformats.org/drawingml/2006/chartDrawing">
    <cdr:from>
      <cdr:x>0.79396</cdr:x>
      <cdr:y>0.73312</cdr:y>
    </cdr:from>
    <cdr:to>
      <cdr:x>0.89894</cdr:x>
      <cdr:y>0.81448</cdr:y>
    </cdr:to>
    <cdr:sp macro="" textlink="">
      <cdr:nvSpPr>
        <cdr:cNvPr id="27650" name="AutoShape 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27499" y="4115803"/>
          <a:ext cx="1061728" cy="454444"/>
        </a:xfrm>
        <a:prstGeom xmlns:a="http://schemas.openxmlformats.org/drawingml/2006/main" prst="wedgeRectCallout">
          <a:avLst>
            <a:gd name="adj1" fmla="val 82036"/>
            <a:gd name="adj2" fmla="val -150000"/>
          </a:avLst>
        </a:prstGeom>
        <a:solidFill xmlns:a="http://schemas.openxmlformats.org/drawingml/2006/main">
          <a:srgbClr val="FFFFFF"/>
        </a:solidFill>
        <a:ln xmlns:a="http://schemas.openxmlformats.org/drawingml/2006/main" w="28575" algn="ctr">
          <a:solidFill>
            <a:srgbClr val="00008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36576" tIns="18288" rIns="36576" bIns="18288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令和７年</a:t>
          </a:r>
        </a:p>
        <a:p xmlns:a="http://schemas.openxmlformats.org/drawingml/2006/main"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３９，２０４人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&#12487;&#12540;&#12479;.WK4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65330;&#65303;\&#9734;&#35519;&#26619;&#24195;&#22577;&#38306;&#20418;\&#20816;&#31461;&#29983;&#24466;&#25968;&#19968;&#35239;\&#25126;&#24460;&#25512;&#31227;\R7&#25126;&#24460;&#25512;&#35336;&#12464;&#12521;&#12501;.xls" TargetMode="External"/><Relationship Id="rId1" Type="http://schemas.openxmlformats.org/officeDocument/2006/relationships/externalLinkPath" Target="&#25126;&#24460;&#25512;&#31227;/R7&#25126;&#24460;&#25512;&#35336;&#12464;&#12521;&#12501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65330;&#65303;\&#9734;&#35519;&#26619;&#24195;&#22577;&#38306;&#20418;\&#35519;&#26619;&#32113;&#35336;\&#12295;&#12304;&#27704;&#24180;&#12305;&#23398;&#26657;&#22522;&#26412;&#35519;&#26619;&#12487;&#12540;&#12479;&#65288;H14~&#65289;\R7nd\&#20816;&#31461;&#29983;&#24466;&#25968;\&#12304;&#28168;&#12305;R7%20&#23567;&#23398;&#26657;&#20816;&#31461;&#25968;250602.xls" TargetMode="External"/><Relationship Id="rId1" Type="http://schemas.openxmlformats.org/officeDocument/2006/relationships/externalLinkPath" Target="/&#65330;&#65303;/&#9734;&#35519;&#26619;&#24195;&#22577;&#38306;&#20418;/&#35519;&#26619;&#32113;&#35336;/&#12295;&#12304;&#27704;&#24180;&#12305;&#23398;&#26657;&#22522;&#26412;&#35519;&#26619;&#12487;&#12540;&#12479;&#65288;H14~&#65289;/R7nd/&#20816;&#31461;&#29983;&#24466;&#25968;/&#12304;&#28168;&#12305;R7%20&#23567;&#23398;&#26657;&#20816;&#31461;&#25968;250602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65330;&#65303;\&#9734;&#35519;&#26619;&#24195;&#22577;&#38306;&#20418;\&#35519;&#26619;&#32113;&#35336;\&#12295;&#12304;&#27704;&#24180;&#12305;&#23398;&#26657;&#22522;&#26412;&#35519;&#26619;&#12487;&#12540;&#12479;&#65288;H14~&#65289;\R7nd\&#20816;&#31461;&#29983;&#24466;&#25968;\&#12304;&#28168;&#12305;R7%20&#20013;&#23398;&#26657;&#29983;&#24466;&#25968;.xls" TargetMode="External"/><Relationship Id="rId1" Type="http://schemas.openxmlformats.org/officeDocument/2006/relationships/externalLinkPath" Target="/&#65330;&#65303;/&#9734;&#35519;&#26619;&#24195;&#22577;&#38306;&#20418;/&#35519;&#26619;&#32113;&#35336;/&#12295;&#12304;&#27704;&#24180;&#12305;&#23398;&#26657;&#22522;&#26412;&#35519;&#26619;&#12487;&#12540;&#12479;&#65288;H14~&#65289;/R7nd/&#20816;&#31461;&#29983;&#24466;&#25968;/&#12304;&#28168;&#12305;R7%20&#20013;&#23398;&#26657;&#29983;&#24466;&#25968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65330;&#65303;\&#9734;&#35519;&#26619;&#24195;&#22577;&#38306;&#20418;\&#35519;&#26619;&#32113;&#35336;\&#12295;&#12304;&#27704;&#24180;&#12305;&#23398;&#26657;&#22522;&#26412;&#35519;&#26619;&#12487;&#12540;&#12479;&#65288;H14~&#65289;\R7nd\&#20816;&#31461;&#29983;&#24466;&#25968;\&#12304;&#28168;&#12305;R7%20&#39640;&#29983;&#24466;&#25968;.xls" TargetMode="External"/><Relationship Id="rId1" Type="http://schemas.openxmlformats.org/officeDocument/2006/relationships/externalLinkPath" Target="/&#65330;&#65303;/&#9734;&#35519;&#26619;&#24195;&#22577;&#38306;&#20418;/&#35519;&#26619;&#32113;&#35336;/&#12295;&#12304;&#27704;&#24180;&#12305;&#23398;&#26657;&#22522;&#26412;&#35519;&#26619;&#12487;&#12540;&#12479;&#65288;H14~&#65289;/R7nd/&#20816;&#31461;&#29983;&#24466;&#25968;/&#12304;&#28168;&#12305;R7%20&#39640;&#29983;&#24466;&#25968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&#65330;&#65303;\&#9734;&#35519;&#26619;&#24195;&#22577;&#38306;&#20418;\&#35519;&#26619;&#32113;&#35336;\&#12295;&#12304;&#27704;&#24180;&#12305;&#23398;&#26657;&#22522;&#26412;&#35519;&#26619;&#12487;&#12540;&#12479;&#65288;H14~&#65289;\R7nd\&#20816;&#31461;&#29983;&#24466;&#25968;\&#12304;&#28168;&#12305;R7%20&#29305;&#21029;&#25903;&#25588;&#23398;&#26657;&#20816;&#31461;&#29983;&#24466;&#25968;.xls" TargetMode="External"/><Relationship Id="rId1" Type="http://schemas.openxmlformats.org/officeDocument/2006/relationships/externalLinkPath" Target="/&#65330;&#65303;/&#9734;&#35519;&#26619;&#24195;&#22577;&#38306;&#20418;/&#35519;&#26619;&#32113;&#35336;/&#12295;&#12304;&#27704;&#24180;&#12305;&#23398;&#26657;&#22522;&#26412;&#35519;&#26619;&#12487;&#12540;&#12479;&#65288;H14~&#65289;/R7nd/&#20816;&#31461;&#29983;&#24466;&#25968;/&#12304;&#28168;&#12305;R7%20&#29305;&#21029;&#25903;&#25588;&#23398;&#26657;&#20816;&#31461;&#29983;&#24466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グラフ（できあがり）"/>
      <sheetName val="Sheet1"/>
      <sheetName val="元データ"/>
      <sheetName val="Sheet"/>
      <sheetName val="Sheet2"/>
    </sheetNames>
    <sheetDataSet>
      <sheetData sheetId="0"/>
      <sheetData sheetId="1"/>
      <sheetData sheetId="2">
        <row r="5">
          <cell r="A5" t="str">
            <v>昭和24年</v>
          </cell>
          <cell r="B5">
            <v>34</v>
          </cell>
          <cell r="C5">
            <v>19</v>
          </cell>
          <cell r="E5" t="str">
            <v>昭和24年</v>
          </cell>
          <cell r="F5">
            <v>42058</v>
          </cell>
          <cell r="G5">
            <v>15642</v>
          </cell>
        </row>
        <row r="6">
          <cell r="A6" t="str">
            <v>25年</v>
          </cell>
          <cell r="B6">
            <v>36</v>
          </cell>
          <cell r="C6">
            <v>19</v>
          </cell>
          <cell r="E6" t="str">
            <v>25年</v>
          </cell>
          <cell r="F6">
            <v>45061</v>
          </cell>
          <cell r="G6">
            <v>17049</v>
          </cell>
        </row>
        <row r="7">
          <cell r="A7" t="str">
            <v>26年</v>
          </cell>
          <cell r="B7">
            <v>36</v>
          </cell>
          <cell r="C7">
            <v>19</v>
          </cell>
          <cell r="E7" t="str">
            <v>26年</v>
          </cell>
          <cell r="F7">
            <v>48262</v>
          </cell>
          <cell r="G7">
            <v>17446</v>
          </cell>
        </row>
        <row r="8">
          <cell r="A8" t="str">
            <v>27年</v>
          </cell>
          <cell r="B8">
            <v>38</v>
          </cell>
          <cell r="C8">
            <v>20</v>
          </cell>
          <cell r="E8" t="str">
            <v>27年</v>
          </cell>
          <cell r="F8">
            <v>49117</v>
          </cell>
          <cell r="G8">
            <v>19598</v>
          </cell>
        </row>
        <row r="9">
          <cell r="A9" t="str">
            <v>28年</v>
          </cell>
          <cell r="B9">
            <v>40</v>
          </cell>
          <cell r="C9">
            <v>21</v>
          </cell>
          <cell r="E9" t="str">
            <v>28年</v>
          </cell>
          <cell r="F9">
            <v>51327</v>
          </cell>
          <cell r="G9">
            <v>22082</v>
          </cell>
        </row>
        <row r="10">
          <cell r="A10" t="str">
            <v>29年</v>
          </cell>
          <cell r="B10">
            <v>42</v>
          </cell>
          <cell r="C10">
            <v>22</v>
          </cell>
          <cell r="E10" t="str">
            <v>29年</v>
          </cell>
          <cell r="F10">
            <v>55146</v>
          </cell>
          <cell r="G10">
            <v>25253</v>
          </cell>
        </row>
        <row r="11">
          <cell r="A11" t="str">
            <v>30年</v>
          </cell>
          <cell r="B11">
            <v>54</v>
          </cell>
          <cell r="C11">
            <v>26</v>
          </cell>
          <cell r="E11" t="str">
            <v>30年</v>
          </cell>
          <cell r="F11">
            <v>68442</v>
          </cell>
          <cell r="G11">
            <v>28367</v>
          </cell>
        </row>
        <row r="12">
          <cell r="A12" t="str">
            <v>31年</v>
          </cell>
          <cell r="B12">
            <v>56</v>
          </cell>
          <cell r="C12">
            <v>27</v>
          </cell>
          <cell r="E12" t="str">
            <v>31年</v>
          </cell>
          <cell r="F12">
            <v>72356</v>
          </cell>
          <cell r="G12">
            <v>27804</v>
          </cell>
        </row>
        <row r="13">
          <cell r="A13" t="str">
            <v>32年</v>
          </cell>
          <cell r="B13">
            <v>59</v>
          </cell>
          <cell r="C13">
            <v>29</v>
          </cell>
          <cell r="E13" t="str">
            <v>32年</v>
          </cell>
          <cell r="F13">
            <v>75359</v>
          </cell>
          <cell r="G13">
            <v>27457</v>
          </cell>
        </row>
        <row r="14">
          <cell r="A14" t="str">
            <v>33年</v>
          </cell>
          <cell r="B14">
            <v>61</v>
          </cell>
          <cell r="C14">
            <v>31</v>
          </cell>
          <cell r="E14" t="str">
            <v>33年</v>
          </cell>
          <cell r="F14">
            <v>79646</v>
          </cell>
          <cell r="G14">
            <v>27665</v>
          </cell>
        </row>
        <row r="15">
          <cell r="A15" t="str">
            <v>34年</v>
          </cell>
          <cell r="B15">
            <v>63</v>
          </cell>
          <cell r="C15">
            <v>31</v>
          </cell>
          <cell r="E15" t="str">
            <v>34年</v>
          </cell>
          <cell r="F15">
            <v>79442</v>
          </cell>
          <cell r="G15">
            <v>28949</v>
          </cell>
        </row>
        <row r="16">
          <cell r="A16" t="str">
            <v>35年</v>
          </cell>
          <cell r="B16">
            <v>63</v>
          </cell>
          <cell r="C16">
            <v>32</v>
          </cell>
          <cell r="E16" t="str">
            <v>35年</v>
          </cell>
          <cell r="F16">
            <v>76305</v>
          </cell>
          <cell r="G16">
            <v>33084</v>
          </cell>
        </row>
        <row r="17">
          <cell r="A17" t="str">
            <v>36年</v>
          </cell>
          <cell r="B17">
            <v>71</v>
          </cell>
          <cell r="C17">
            <v>38</v>
          </cell>
          <cell r="E17" t="str">
            <v>36年</v>
          </cell>
          <cell r="F17">
            <v>74997</v>
          </cell>
          <cell r="G17">
            <v>42172</v>
          </cell>
        </row>
        <row r="18">
          <cell r="A18" t="str">
            <v>37年</v>
          </cell>
          <cell r="B18">
            <v>71</v>
          </cell>
          <cell r="C18">
            <v>39</v>
          </cell>
          <cell r="E18" t="str">
            <v>37年</v>
          </cell>
          <cell r="F18">
            <v>70749</v>
          </cell>
          <cell r="G18">
            <v>45081</v>
          </cell>
        </row>
        <row r="19">
          <cell r="A19" t="str">
            <v>38年</v>
          </cell>
          <cell r="B19">
            <v>72</v>
          </cell>
          <cell r="C19">
            <v>39</v>
          </cell>
          <cell r="E19" t="str">
            <v>38年</v>
          </cell>
          <cell r="F19">
            <v>67352</v>
          </cell>
          <cell r="G19">
            <v>44086</v>
          </cell>
        </row>
        <row r="20">
          <cell r="A20" t="str">
            <v>39年</v>
          </cell>
          <cell r="B20">
            <v>74</v>
          </cell>
          <cell r="C20">
            <v>39</v>
          </cell>
          <cell r="E20" t="str">
            <v>39年</v>
          </cell>
          <cell r="F20">
            <v>64987</v>
          </cell>
          <cell r="G20">
            <v>40797</v>
          </cell>
        </row>
        <row r="21">
          <cell r="A21" t="str">
            <v>40年</v>
          </cell>
          <cell r="B21">
            <v>75</v>
          </cell>
          <cell r="C21">
            <v>39</v>
          </cell>
          <cell r="E21" t="str">
            <v>40年</v>
          </cell>
          <cell r="F21">
            <v>64453</v>
          </cell>
          <cell r="G21">
            <v>37496</v>
          </cell>
        </row>
        <row r="22">
          <cell r="A22" t="str">
            <v>41年</v>
          </cell>
          <cell r="B22">
            <v>76</v>
          </cell>
          <cell r="C22">
            <v>38</v>
          </cell>
          <cell r="E22" t="str">
            <v>41年</v>
          </cell>
          <cell r="F22">
            <v>64621</v>
          </cell>
          <cell r="G22">
            <v>35068</v>
          </cell>
        </row>
        <row r="23">
          <cell r="A23" t="str">
            <v>42年</v>
          </cell>
          <cell r="B23">
            <v>76</v>
          </cell>
          <cell r="C23">
            <v>38</v>
          </cell>
          <cell r="E23" t="str">
            <v>42年</v>
          </cell>
          <cell r="F23">
            <v>65246</v>
          </cell>
          <cell r="G23">
            <v>32980</v>
          </cell>
        </row>
        <row r="24">
          <cell r="A24" t="str">
            <v>43年</v>
          </cell>
          <cell r="B24">
            <v>77</v>
          </cell>
          <cell r="C24">
            <v>38</v>
          </cell>
          <cell r="E24" t="str">
            <v>43年</v>
          </cell>
          <cell r="F24">
            <v>66321</v>
          </cell>
          <cell r="G24">
            <v>31667</v>
          </cell>
        </row>
        <row r="25">
          <cell r="A25" t="str">
            <v>44年</v>
          </cell>
          <cell r="B25">
            <v>78</v>
          </cell>
          <cell r="C25">
            <v>39</v>
          </cell>
          <cell r="E25" t="str">
            <v>44年</v>
          </cell>
          <cell r="F25">
            <v>67905</v>
          </cell>
          <cell r="G25">
            <v>30528</v>
          </cell>
        </row>
        <row r="26">
          <cell r="A26" t="str">
            <v>45年</v>
          </cell>
          <cell r="B26">
            <v>81</v>
          </cell>
          <cell r="C26">
            <v>39</v>
          </cell>
          <cell r="E26" t="str">
            <v>45年</v>
          </cell>
          <cell r="F26">
            <v>69968</v>
          </cell>
          <cell r="G26">
            <v>30368</v>
          </cell>
        </row>
        <row r="27">
          <cell r="A27" t="str">
            <v>46年</v>
          </cell>
          <cell r="B27">
            <v>87</v>
          </cell>
          <cell r="C27">
            <v>40</v>
          </cell>
          <cell r="E27" t="str">
            <v>46年</v>
          </cell>
          <cell r="F27">
            <v>73101</v>
          </cell>
          <cell r="G27">
            <v>31635</v>
          </cell>
        </row>
        <row r="28">
          <cell r="A28" t="str">
            <v>47年</v>
          </cell>
          <cell r="B28">
            <v>90</v>
          </cell>
          <cell r="C28">
            <v>41</v>
          </cell>
          <cell r="E28" t="str">
            <v>47年</v>
          </cell>
          <cell r="F28">
            <v>75641</v>
          </cell>
          <cell r="G28">
            <v>32634</v>
          </cell>
        </row>
        <row r="29">
          <cell r="A29" t="str">
            <v>48年</v>
          </cell>
          <cell r="B29">
            <v>91</v>
          </cell>
          <cell r="C29">
            <v>43</v>
          </cell>
          <cell r="E29" t="str">
            <v>48年</v>
          </cell>
          <cell r="F29">
            <v>77472</v>
          </cell>
          <cell r="G29">
            <v>33292</v>
          </cell>
        </row>
        <row r="30">
          <cell r="A30" t="str">
            <v>49年</v>
          </cell>
          <cell r="B30">
            <v>96</v>
          </cell>
          <cell r="C30">
            <v>45</v>
          </cell>
          <cell r="E30" t="str">
            <v>49年</v>
          </cell>
          <cell r="F30">
            <v>81180</v>
          </cell>
          <cell r="G30">
            <v>33452</v>
          </cell>
        </row>
        <row r="31">
          <cell r="A31" t="str">
            <v>50年</v>
          </cell>
          <cell r="B31">
            <v>104</v>
          </cell>
          <cell r="C31">
            <v>47</v>
          </cell>
          <cell r="E31" t="str">
            <v>50年</v>
          </cell>
          <cell r="F31">
            <v>86062</v>
          </cell>
          <cell r="G31">
            <v>34524</v>
          </cell>
        </row>
        <row r="32">
          <cell r="A32" t="str">
            <v>51年</v>
          </cell>
          <cell r="B32">
            <v>108</v>
          </cell>
          <cell r="C32">
            <v>48</v>
          </cell>
          <cell r="E32" t="str">
            <v>51年</v>
          </cell>
          <cell r="F32">
            <v>89397</v>
          </cell>
          <cell r="G32">
            <v>35555</v>
          </cell>
        </row>
        <row r="33">
          <cell r="A33" t="str">
            <v>52年</v>
          </cell>
          <cell r="B33">
            <v>111</v>
          </cell>
          <cell r="C33">
            <v>48</v>
          </cell>
          <cell r="E33" t="str">
            <v>52年</v>
          </cell>
          <cell r="F33">
            <v>92206</v>
          </cell>
          <cell r="G33">
            <v>37390</v>
          </cell>
        </row>
        <row r="34">
          <cell r="A34" t="str">
            <v>53年</v>
          </cell>
          <cell r="B34">
            <v>117</v>
          </cell>
          <cell r="C34">
            <v>50</v>
          </cell>
          <cell r="E34" t="str">
            <v>53年</v>
          </cell>
          <cell r="F34">
            <v>95526</v>
          </cell>
          <cell r="G34">
            <v>38907</v>
          </cell>
        </row>
        <row r="35">
          <cell r="A35" t="str">
            <v>54年</v>
          </cell>
          <cell r="B35">
            <v>120</v>
          </cell>
          <cell r="C35">
            <v>51</v>
          </cell>
          <cell r="E35" t="str">
            <v>54年</v>
          </cell>
          <cell r="F35">
            <v>100015</v>
          </cell>
          <cell r="G35">
            <v>39207</v>
          </cell>
        </row>
        <row r="36">
          <cell r="A36" t="str">
            <v>55年</v>
          </cell>
          <cell r="B36">
            <v>122</v>
          </cell>
          <cell r="C36">
            <v>53</v>
          </cell>
          <cell r="E36" t="str">
            <v>55年</v>
          </cell>
          <cell r="F36">
            <v>102765</v>
          </cell>
          <cell r="G36">
            <v>40804</v>
          </cell>
        </row>
        <row r="37">
          <cell r="A37" t="str">
            <v>56年</v>
          </cell>
          <cell r="B37">
            <v>125</v>
          </cell>
          <cell r="C37">
            <v>55</v>
          </cell>
          <cell r="E37" t="str">
            <v>56年</v>
          </cell>
          <cell r="F37">
            <v>105076</v>
          </cell>
          <cell r="G37">
            <v>42911</v>
          </cell>
        </row>
        <row r="38">
          <cell r="A38" t="str">
            <v>57年</v>
          </cell>
          <cell r="B38">
            <v>129</v>
          </cell>
          <cell r="C38">
            <v>55</v>
          </cell>
          <cell r="E38" t="str">
            <v>57年</v>
          </cell>
          <cell r="F38">
            <v>105979</v>
          </cell>
          <cell r="G38">
            <v>45813</v>
          </cell>
        </row>
        <row r="39">
          <cell r="A39" t="str">
            <v>58年</v>
          </cell>
          <cell r="B39">
            <v>130</v>
          </cell>
          <cell r="C39">
            <v>56</v>
          </cell>
          <cell r="E39" t="str">
            <v>58年</v>
          </cell>
          <cell r="F39">
            <v>105784</v>
          </cell>
          <cell r="G39">
            <v>46929</v>
          </cell>
        </row>
        <row r="40">
          <cell r="A40" t="str">
            <v>59年</v>
          </cell>
          <cell r="B40">
            <v>132</v>
          </cell>
          <cell r="C40">
            <v>57</v>
          </cell>
          <cell r="E40" t="str">
            <v>59年</v>
          </cell>
          <cell r="F40">
            <v>104550</v>
          </cell>
          <cell r="G40">
            <v>48070</v>
          </cell>
        </row>
        <row r="41">
          <cell r="A41" t="str">
            <v>60年</v>
          </cell>
          <cell r="B41">
            <v>134</v>
          </cell>
          <cell r="C41">
            <v>59</v>
          </cell>
          <cell r="E41" t="str">
            <v>60年</v>
          </cell>
          <cell r="F41">
            <v>102960</v>
          </cell>
          <cell r="G41">
            <v>49711</v>
          </cell>
        </row>
        <row r="42">
          <cell r="A42" t="str">
            <v>61年</v>
          </cell>
          <cell r="B42">
            <v>136</v>
          </cell>
          <cell r="C42">
            <v>59</v>
          </cell>
          <cell r="E42" t="str">
            <v>61年</v>
          </cell>
          <cell r="F42">
            <v>100953</v>
          </cell>
          <cell r="G42">
            <v>51439</v>
          </cell>
        </row>
        <row r="43">
          <cell r="A43" t="str">
            <v>62年</v>
          </cell>
          <cell r="B43">
            <v>138</v>
          </cell>
          <cell r="C43">
            <v>61</v>
          </cell>
          <cell r="E43" t="str">
            <v>62年</v>
          </cell>
          <cell r="F43">
            <v>98483</v>
          </cell>
          <cell r="G43">
            <v>52165</v>
          </cell>
        </row>
        <row r="44">
          <cell r="A44" t="str">
            <v>63年</v>
          </cell>
          <cell r="B44">
            <v>138</v>
          </cell>
          <cell r="C44">
            <v>63</v>
          </cell>
          <cell r="E44" t="str">
            <v>63年</v>
          </cell>
          <cell r="F44">
            <v>96672</v>
          </cell>
          <cell r="G44">
            <v>51447</v>
          </cell>
        </row>
        <row r="45">
          <cell r="A45" t="str">
            <v>平成元年</v>
          </cell>
          <cell r="B45">
            <v>141</v>
          </cell>
          <cell r="C45">
            <v>64</v>
          </cell>
          <cell r="E45" t="str">
            <v>平成元年</v>
          </cell>
          <cell r="F45">
            <v>95701</v>
          </cell>
          <cell r="G45">
            <v>49469</v>
          </cell>
        </row>
        <row r="46">
          <cell r="A46" t="str">
            <v>2年</v>
          </cell>
          <cell r="B46">
            <v>142</v>
          </cell>
          <cell r="C46">
            <v>65</v>
          </cell>
          <cell r="E46" t="str">
            <v>2年</v>
          </cell>
          <cell r="F46">
            <v>94445</v>
          </cell>
          <cell r="G46">
            <v>47785</v>
          </cell>
        </row>
        <row r="47">
          <cell r="A47" t="str">
            <v>3年</v>
          </cell>
          <cell r="B47">
            <v>142</v>
          </cell>
          <cell r="C47">
            <v>66</v>
          </cell>
          <cell r="E47" t="str">
            <v>3年</v>
          </cell>
          <cell r="F47">
            <v>92840</v>
          </cell>
          <cell r="G47">
            <v>46941</v>
          </cell>
        </row>
        <row r="48">
          <cell r="A48" t="str">
            <v>4年</v>
          </cell>
          <cell r="B48">
            <v>143</v>
          </cell>
          <cell r="C48">
            <v>67</v>
          </cell>
          <cell r="E48" t="str">
            <v>4年</v>
          </cell>
          <cell r="F48">
            <v>90855</v>
          </cell>
          <cell r="G48">
            <v>46261</v>
          </cell>
        </row>
        <row r="49">
          <cell r="A49" t="str">
            <v>5年</v>
          </cell>
          <cell r="B49">
            <v>145</v>
          </cell>
          <cell r="C49">
            <v>67</v>
          </cell>
          <cell r="E49" t="str">
            <v>5年</v>
          </cell>
          <cell r="F49">
            <v>88752</v>
          </cell>
          <cell r="G49">
            <v>45070</v>
          </cell>
        </row>
        <row r="50">
          <cell r="A50" t="str">
            <v>6年</v>
          </cell>
          <cell r="B50">
            <v>145</v>
          </cell>
          <cell r="C50">
            <v>67</v>
          </cell>
          <cell r="E50" t="str">
            <v>6年</v>
          </cell>
          <cell r="F50">
            <v>86354</v>
          </cell>
          <cell r="G50">
            <v>43467</v>
          </cell>
        </row>
        <row r="51">
          <cell r="A51" t="str">
            <v>7年</v>
          </cell>
          <cell r="B51">
            <v>146</v>
          </cell>
          <cell r="C51">
            <v>67</v>
          </cell>
          <cell r="E51" t="str">
            <v>7年</v>
          </cell>
          <cell r="F51">
            <v>83589</v>
          </cell>
          <cell r="G51">
            <v>42432</v>
          </cell>
        </row>
        <row r="52">
          <cell r="A52" t="str">
            <v>8年</v>
          </cell>
          <cell r="B52">
            <v>148</v>
          </cell>
          <cell r="C52">
            <v>67</v>
          </cell>
          <cell r="E52" t="str">
            <v>8年</v>
          </cell>
          <cell r="F52">
            <v>80912</v>
          </cell>
          <cell r="G52">
            <v>41977</v>
          </cell>
        </row>
        <row r="53">
          <cell r="A53" t="str">
            <v>9年</v>
          </cell>
          <cell r="B53">
            <v>148</v>
          </cell>
          <cell r="C53">
            <v>67</v>
          </cell>
          <cell r="E53" t="str">
            <v>9年</v>
          </cell>
          <cell r="F53">
            <v>78170</v>
          </cell>
          <cell r="G53">
            <v>41741</v>
          </cell>
        </row>
        <row r="54">
          <cell r="A54" t="str">
            <v>10年</v>
          </cell>
          <cell r="B54">
            <v>145</v>
          </cell>
          <cell r="C54">
            <v>67</v>
          </cell>
          <cell r="E54" t="str">
            <v>10年</v>
          </cell>
          <cell r="F54">
            <v>76287</v>
          </cell>
          <cell r="G54">
            <v>40988</v>
          </cell>
        </row>
        <row r="55">
          <cell r="A55" t="str">
            <v>11年</v>
          </cell>
          <cell r="B55">
            <v>145</v>
          </cell>
          <cell r="C55">
            <v>67</v>
          </cell>
          <cell r="E55" t="str">
            <v>11年</v>
          </cell>
          <cell r="F55">
            <v>74587</v>
          </cell>
          <cell r="G55">
            <v>40004</v>
          </cell>
        </row>
        <row r="56">
          <cell r="A56" t="str">
            <v>12年</v>
          </cell>
          <cell r="B56">
            <v>145</v>
          </cell>
          <cell r="C56">
            <v>68</v>
          </cell>
          <cell r="E56" t="str">
            <v>12年</v>
          </cell>
          <cell r="F56">
            <v>73466</v>
          </cell>
          <cell r="G56">
            <v>38417</v>
          </cell>
        </row>
        <row r="57">
          <cell r="A57" t="str">
            <v>13年</v>
          </cell>
          <cell r="B57">
            <v>145</v>
          </cell>
          <cell r="C57">
            <v>68</v>
          </cell>
          <cell r="E57" t="str">
            <v>13年</v>
          </cell>
          <cell r="F57">
            <v>73155</v>
          </cell>
          <cell r="G57">
            <v>37271</v>
          </cell>
        </row>
        <row r="58">
          <cell r="A58" t="str">
            <v>14年</v>
          </cell>
          <cell r="B58">
            <v>145</v>
          </cell>
          <cell r="C58">
            <v>68</v>
          </cell>
          <cell r="E58" t="str">
            <v>14年</v>
          </cell>
          <cell r="F58">
            <v>73268</v>
          </cell>
          <cell r="G58">
            <v>35839</v>
          </cell>
        </row>
        <row r="59">
          <cell r="A59" t="str">
            <v>15年</v>
          </cell>
          <cell r="B59">
            <v>145</v>
          </cell>
          <cell r="C59">
            <v>68</v>
          </cell>
          <cell r="E59" t="str">
            <v>15年</v>
          </cell>
          <cell r="F59">
            <v>73703</v>
          </cell>
          <cell r="G59">
            <v>34858</v>
          </cell>
        </row>
        <row r="60">
          <cell r="A60" t="str">
            <v>16年</v>
          </cell>
          <cell r="B60">
            <v>145</v>
          </cell>
          <cell r="C60">
            <v>68</v>
          </cell>
          <cell r="E60" t="str">
            <v>16年</v>
          </cell>
          <cell r="F60">
            <v>73931</v>
          </cell>
          <cell r="G60">
            <v>34288</v>
          </cell>
        </row>
        <row r="61">
          <cell r="A61" t="str">
            <v>17年</v>
          </cell>
          <cell r="B61">
            <v>145</v>
          </cell>
          <cell r="C61">
            <v>68</v>
          </cell>
          <cell r="E61" t="str">
            <v>17年</v>
          </cell>
          <cell r="F61">
            <v>74265</v>
          </cell>
          <cell r="G61">
            <v>34107</v>
          </cell>
        </row>
        <row r="62">
          <cell r="A62" t="str">
            <v>18年</v>
          </cell>
          <cell r="B62">
            <v>145</v>
          </cell>
          <cell r="C62">
            <v>68</v>
          </cell>
          <cell r="E62" t="str">
            <v>18年</v>
          </cell>
          <cell r="F62">
            <v>75016</v>
          </cell>
          <cell r="G62">
            <v>34153</v>
          </cell>
        </row>
        <row r="63">
          <cell r="A63" t="str">
            <v>19年</v>
          </cell>
          <cell r="B63">
            <v>147</v>
          </cell>
          <cell r="C63">
            <v>68</v>
          </cell>
          <cell r="E63" t="str">
            <v>19年</v>
          </cell>
          <cell r="F63">
            <v>75212</v>
          </cell>
          <cell r="G63">
            <v>34476</v>
          </cell>
        </row>
        <row r="64">
          <cell r="A64" t="str">
            <v>20年</v>
          </cell>
          <cell r="B64">
            <v>147</v>
          </cell>
          <cell r="C64">
            <v>69</v>
          </cell>
          <cell r="E64" t="str">
            <v>20年</v>
          </cell>
          <cell r="F64">
            <v>75818</v>
          </cell>
          <cell r="G64">
            <v>34588</v>
          </cell>
        </row>
        <row r="65">
          <cell r="A65" t="str">
            <v>21年</v>
          </cell>
          <cell r="B65">
            <v>147</v>
          </cell>
          <cell r="C65">
            <v>69</v>
          </cell>
          <cell r="E65" t="str">
            <v>21年</v>
          </cell>
          <cell r="F65">
            <v>76016</v>
          </cell>
          <cell r="G65">
            <v>34970</v>
          </cell>
        </row>
        <row r="66">
          <cell r="A66" t="str">
            <v>22年</v>
          </cell>
          <cell r="B66">
            <v>146</v>
          </cell>
          <cell r="C66">
            <v>69</v>
          </cell>
          <cell r="E66" t="str">
            <v>22年</v>
          </cell>
          <cell r="F66">
            <v>76021</v>
          </cell>
          <cell r="G66">
            <v>35049</v>
          </cell>
        </row>
        <row r="67">
          <cell r="A67" t="str">
            <v>23年</v>
          </cell>
          <cell r="B67">
            <v>146</v>
          </cell>
          <cell r="C67">
            <v>69</v>
          </cell>
          <cell r="E67" t="str">
            <v>23年</v>
          </cell>
          <cell r="F67">
            <v>75925</v>
          </cell>
          <cell r="G67">
            <v>35451</v>
          </cell>
        </row>
        <row r="68">
          <cell r="A68" t="str">
            <v>24年</v>
          </cell>
          <cell r="B68">
            <v>145</v>
          </cell>
          <cell r="C68">
            <v>69</v>
          </cell>
          <cell r="E68" t="str">
            <v>24年</v>
          </cell>
          <cell r="F68">
            <v>75683</v>
          </cell>
          <cell r="G68">
            <v>35609</v>
          </cell>
        </row>
        <row r="69">
          <cell r="A69" t="str">
            <v>25年</v>
          </cell>
          <cell r="B69">
            <v>145</v>
          </cell>
          <cell r="C69">
            <v>69</v>
          </cell>
          <cell r="E69" t="str">
            <v>25年</v>
          </cell>
          <cell r="F69">
            <v>76057</v>
          </cell>
          <cell r="G69">
            <v>35762</v>
          </cell>
        </row>
        <row r="70">
          <cell r="A70" t="str">
            <v>26年</v>
          </cell>
          <cell r="B70">
            <v>143</v>
          </cell>
          <cell r="C70">
            <v>69</v>
          </cell>
          <cell r="E70" t="str">
            <v>26年</v>
          </cell>
          <cell r="F70">
            <v>76774</v>
          </cell>
          <cell r="G70">
            <v>36060</v>
          </cell>
        </row>
        <row r="71">
          <cell r="A71" t="str">
            <v>27年</v>
          </cell>
          <cell r="B71">
            <v>143</v>
          </cell>
          <cell r="C71">
            <v>69</v>
          </cell>
          <cell r="E71" t="str">
            <v>27年</v>
          </cell>
          <cell r="F71">
            <v>77544</v>
          </cell>
          <cell r="G71">
            <v>36142</v>
          </cell>
        </row>
        <row r="72">
          <cell r="A72" t="str">
            <v>28年</v>
          </cell>
          <cell r="B72">
            <v>143</v>
          </cell>
          <cell r="C72">
            <v>69</v>
          </cell>
          <cell r="F72">
            <v>78730</v>
          </cell>
          <cell r="G72">
            <v>36075</v>
          </cell>
        </row>
        <row r="73">
          <cell r="A73" t="str">
            <v>29年</v>
          </cell>
          <cell r="B73">
            <v>144</v>
          </cell>
          <cell r="C73">
            <v>69</v>
          </cell>
          <cell r="F73">
            <v>80077</v>
          </cell>
          <cell r="G73">
            <v>35735</v>
          </cell>
        </row>
        <row r="74">
          <cell r="A74" t="str">
            <v>30年</v>
          </cell>
          <cell r="B74">
            <v>144</v>
          </cell>
          <cell r="C74">
            <v>69</v>
          </cell>
          <cell r="F74">
            <v>81615</v>
          </cell>
          <cell r="G74">
            <v>35183</v>
          </cell>
        </row>
        <row r="75">
          <cell r="A75" t="str">
            <v>令和元年</v>
          </cell>
          <cell r="B75">
            <v>145</v>
          </cell>
          <cell r="C75">
            <v>69</v>
          </cell>
          <cell r="F75">
            <v>82303</v>
          </cell>
          <cell r="G75">
            <v>35478</v>
          </cell>
        </row>
        <row r="76">
          <cell r="A76" t="str">
            <v>2年</v>
          </cell>
          <cell r="B76">
            <v>145</v>
          </cell>
          <cell r="C76">
            <v>69</v>
          </cell>
          <cell r="F76">
            <v>82741</v>
          </cell>
          <cell r="G76">
            <v>36405</v>
          </cell>
        </row>
        <row r="77">
          <cell r="A77" t="str">
            <v>3年</v>
          </cell>
          <cell r="B77">
            <v>145</v>
          </cell>
          <cell r="C77">
            <v>69</v>
          </cell>
          <cell r="F77">
            <v>83008</v>
          </cell>
          <cell r="G77">
            <v>37745</v>
          </cell>
        </row>
        <row r="78">
          <cell r="A78" t="str">
            <v>4年</v>
          </cell>
          <cell r="B78">
            <v>145</v>
          </cell>
          <cell r="C78">
            <v>70</v>
          </cell>
          <cell r="F78">
            <v>83170</v>
          </cell>
          <cell r="G78">
            <v>38436</v>
          </cell>
        </row>
        <row r="79">
          <cell r="A79" t="str">
            <v>5年</v>
          </cell>
          <cell r="B79">
            <v>146</v>
          </cell>
          <cell r="C79">
            <v>70</v>
          </cell>
          <cell r="F79">
            <v>82843</v>
          </cell>
          <cell r="G79">
            <v>38796</v>
          </cell>
        </row>
        <row r="80">
          <cell r="A80" t="str">
            <v>6年</v>
          </cell>
          <cell r="B80">
            <v>147</v>
          </cell>
          <cell r="C80">
            <v>70</v>
          </cell>
          <cell r="F80">
            <v>82772</v>
          </cell>
          <cell r="G80">
            <v>39156</v>
          </cell>
        </row>
        <row r="81">
          <cell r="A81" t="str">
            <v>7年</v>
          </cell>
          <cell r="B81">
            <v>147</v>
          </cell>
          <cell r="C81">
            <v>70</v>
          </cell>
          <cell r="F81">
            <v>82207</v>
          </cell>
          <cell r="G81">
            <v>39204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(ソート不可）"/>
      <sheetName val="他課渡(速報前データ)"/>
      <sheetName val="東区"/>
      <sheetName val="博多区"/>
      <sheetName val="中央区"/>
      <sheetName val="南区"/>
      <sheetName val="城南区"/>
      <sheetName val="早良区"/>
      <sheetName val="西区"/>
      <sheetName val="全市"/>
      <sheetName val="学校別児童数"/>
      <sheetName val="速報合計用"/>
      <sheetName val="互換性レポート"/>
    </sheetNames>
    <sheetDataSet>
      <sheetData sheetId="0">
        <row r="3">
          <cell r="H3">
            <v>3</v>
          </cell>
          <cell r="I3">
            <v>3</v>
          </cell>
          <cell r="J3">
            <v>3</v>
          </cell>
          <cell r="K3">
            <v>3</v>
          </cell>
          <cell r="L3">
            <v>2</v>
          </cell>
          <cell r="M3">
            <v>3</v>
          </cell>
          <cell r="O3">
            <v>5</v>
          </cell>
          <cell r="T3">
            <v>43</v>
          </cell>
          <cell r="U3">
            <v>44</v>
          </cell>
          <cell r="V3">
            <v>56</v>
          </cell>
          <cell r="W3">
            <v>44</v>
          </cell>
          <cell r="X3">
            <v>39</v>
          </cell>
          <cell r="Y3">
            <v>65</v>
          </cell>
          <cell r="Z3">
            <v>46</v>
          </cell>
          <cell r="AA3">
            <v>45</v>
          </cell>
          <cell r="AB3">
            <v>42</v>
          </cell>
          <cell r="AC3">
            <v>33</v>
          </cell>
          <cell r="AD3">
            <v>65</v>
          </cell>
          <cell r="AE3">
            <v>45</v>
          </cell>
          <cell r="AG3">
            <v>2</v>
          </cell>
          <cell r="AH3">
            <v>5</v>
          </cell>
          <cell r="AI3">
            <v>4</v>
          </cell>
          <cell r="AJ3">
            <v>4</v>
          </cell>
          <cell r="AK3">
            <v>5</v>
          </cell>
          <cell r="AL3">
            <v>5</v>
          </cell>
        </row>
        <row r="4"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4</v>
          </cell>
          <cell r="M4">
            <v>4</v>
          </cell>
          <cell r="O4">
            <v>5</v>
          </cell>
          <cell r="T4">
            <v>44</v>
          </cell>
          <cell r="U4">
            <v>48</v>
          </cell>
          <cell r="V4">
            <v>46</v>
          </cell>
          <cell r="W4">
            <v>59</v>
          </cell>
          <cell r="X4">
            <v>58</v>
          </cell>
          <cell r="Y4">
            <v>40</v>
          </cell>
          <cell r="Z4">
            <v>59</v>
          </cell>
          <cell r="AA4">
            <v>50</v>
          </cell>
          <cell r="AB4">
            <v>61</v>
          </cell>
          <cell r="AC4">
            <v>50</v>
          </cell>
          <cell r="AD4">
            <v>57</v>
          </cell>
          <cell r="AE4">
            <v>55</v>
          </cell>
          <cell r="AG4">
            <v>11</v>
          </cell>
          <cell r="AH4">
            <v>3</v>
          </cell>
          <cell r="AI4">
            <v>4</v>
          </cell>
          <cell r="AJ4">
            <v>8</v>
          </cell>
          <cell r="AK4">
            <v>1</v>
          </cell>
          <cell r="AL4">
            <v>2</v>
          </cell>
        </row>
        <row r="5">
          <cell r="H5">
            <v>5</v>
          </cell>
          <cell r="I5">
            <v>5</v>
          </cell>
          <cell r="J5">
            <v>5</v>
          </cell>
          <cell r="K5">
            <v>6</v>
          </cell>
          <cell r="L5">
            <v>5</v>
          </cell>
          <cell r="M5">
            <v>6</v>
          </cell>
          <cell r="O5">
            <v>5</v>
          </cell>
          <cell r="T5">
            <v>64</v>
          </cell>
          <cell r="U5">
            <v>82</v>
          </cell>
          <cell r="V5">
            <v>90</v>
          </cell>
          <cell r="W5">
            <v>69</v>
          </cell>
          <cell r="X5">
            <v>79</v>
          </cell>
          <cell r="Y5">
            <v>98</v>
          </cell>
          <cell r="Z5">
            <v>97</v>
          </cell>
          <cell r="AA5">
            <v>96</v>
          </cell>
          <cell r="AB5">
            <v>80</v>
          </cell>
          <cell r="AC5">
            <v>73</v>
          </cell>
          <cell r="AD5">
            <v>94</v>
          </cell>
          <cell r="AE5">
            <v>97</v>
          </cell>
          <cell r="AG5">
            <v>4</v>
          </cell>
          <cell r="AH5">
            <v>3</v>
          </cell>
          <cell r="AI5">
            <v>6</v>
          </cell>
          <cell r="AJ5">
            <v>7</v>
          </cell>
          <cell r="AK5">
            <v>5</v>
          </cell>
          <cell r="AL5">
            <v>2</v>
          </cell>
        </row>
        <row r="6">
          <cell r="H6">
            <v>1</v>
          </cell>
          <cell r="I6">
            <v>1</v>
          </cell>
          <cell r="J6">
            <v>1</v>
          </cell>
          <cell r="K6">
            <v>1</v>
          </cell>
          <cell r="L6">
            <v>1</v>
          </cell>
          <cell r="M6">
            <v>1</v>
          </cell>
          <cell r="O6">
            <v>2</v>
          </cell>
          <cell r="T6">
            <v>17</v>
          </cell>
          <cell r="U6">
            <v>16</v>
          </cell>
          <cell r="V6">
            <v>5</v>
          </cell>
          <cell r="W6">
            <v>16</v>
          </cell>
          <cell r="X6">
            <v>7</v>
          </cell>
          <cell r="Y6">
            <v>9</v>
          </cell>
          <cell r="Z6">
            <v>13</v>
          </cell>
          <cell r="AA6">
            <v>11</v>
          </cell>
          <cell r="AB6">
            <v>7</v>
          </cell>
          <cell r="AC6">
            <v>11</v>
          </cell>
          <cell r="AD6">
            <v>16</v>
          </cell>
          <cell r="AE6">
            <v>13</v>
          </cell>
          <cell r="AG6">
            <v>3</v>
          </cell>
          <cell r="AH6">
            <v>3</v>
          </cell>
          <cell r="AI6">
            <v>3</v>
          </cell>
          <cell r="AJ6">
            <v>1</v>
          </cell>
          <cell r="AL6">
            <v>3</v>
          </cell>
        </row>
        <row r="7">
          <cell r="H7">
            <v>3</v>
          </cell>
          <cell r="I7">
            <v>3</v>
          </cell>
          <cell r="J7">
            <v>3</v>
          </cell>
          <cell r="K7">
            <v>3</v>
          </cell>
          <cell r="L7">
            <v>3</v>
          </cell>
          <cell r="M7">
            <v>3</v>
          </cell>
          <cell r="O7">
            <v>4</v>
          </cell>
          <cell r="T7">
            <v>52</v>
          </cell>
          <cell r="U7">
            <v>37</v>
          </cell>
          <cell r="V7">
            <v>46</v>
          </cell>
          <cell r="W7">
            <v>55</v>
          </cell>
          <cell r="X7">
            <v>58</v>
          </cell>
          <cell r="Y7">
            <v>52</v>
          </cell>
          <cell r="Z7">
            <v>50</v>
          </cell>
          <cell r="AA7">
            <v>58</v>
          </cell>
          <cell r="AB7">
            <v>50</v>
          </cell>
          <cell r="AC7">
            <v>56</v>
          </cell>
          <cell r="AD7">
            <v>55</v>
          </cell>
          <cell r="AE7">
            <v>43</v>
          </cell>
          <cell r="AG7">
            <v>6</v>
          </cell>
          <cell r="AH7">
            <v>2</v>
          </cell>
          <cell r="AI7">
            <v>5</v>
          </cell>
          <cell r="AJ7">
            <v>8</v>
          </cell>
          <cell r="AK7">
            <v>3</v>
          </cell>
          <cell r="AL7">
            <v>3</v>
          </cell>
        </row>
        <row r="8">
          <cell r="H8">
            <v>4</v>
          </cell>
          <cell r="I8">
            <v>4</v>
          </cell>
          <cell r="J8">
            <v>4</v>
          </cell>
          <cell r="K8">
            <v>5</v>
          </cell>
          <cell r="L8">
            <v>5</v>
          </cell>
          <cell r="M8">
            <v>5</v>
          </cell>
          <cell r="O8">
            <v>5</v>
          </cell>
          <cell r="T8">
            <v>67</v>
          </cell>
          <cell r="U8">
            <v>51</v>
          </cell>
          <cell r="V8">
            <v>83</v>
          </cell>
          <cell r="W8">
            <v>58</v>
          </cell>
          <cell r="X8">
            <v>71</v>
          </cell>
          <cell r="Y8">
            <v>53</v>
          </cell>
          <cell r="Z8">
            <v>82</v>
          </cell>
          <cell r="AA8">
            <v>76</v>
          </cell>
          <cell r="AB8">
            <v>90</v>
          </cell>
          <cell r="AC8">
            <v>76</v>
          </cell>
          <cell r="AD8">
            <v>78</v>
          </cell>
          <cell r="AE8">
            <v>91</v>
          </cell>
          <cell r="AG8">
            <v>3</v>
          </cell>
          <cell r="AH8">
            <v>9</v>
          </cell>
          <cell r="AI8">
            <v>3</v>
          </cell>
          <cell r="AJ8">
            <v>4</v>
          </cell>
          <cell r="AK8">
            <v>4</v>
          </cell>
          <cell r="AL8">
            <v>5</v>
          </cell>
        </row>
        <row r="9"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1</v>
          </cell>
          <cell r="M9">
            <v>1</v>
          </cell>
          <cell r="O9">
            <v>5</v>
          </cell>
          <cell r="T9">
            <v>14</v>
          </cell>
          <cell r="U9">
            <v>16</v>
          </cell>
          <cell r="V9">
            <v>23</v>
          </cell>
          <cell r="W9">
            <v>17</v>
          </cell>
          <cell r="X9">
            <v>18</v>
          </cell>
          <cell r="Y9">
            <v>9</v>
          </cell>
          <cell r="Z9">
            <v>19</v>
          </cell>
          <cell r="AA9">
            <v>10</v>
          </cell>
          <cell r="AB9">
            <v>21</v>
          </cell>
          <cell r="AC9">
            <v>15</v>
          </cell>
          <cell r="AD9">
            <v>17</v>
          </cell>
          <cell r="AE9">
            <v>12</v>
          </cell>
          <cell r="AG9">
            <v>3</v>
          </cell>
          <cell r="AH9">
            <v>6</v>
          </cell>
          <cell r="AI9">
            <v>3</v>
          </cell>
          <cell r="AJ9">
            <v>6</v>
          </cell>
          <cell r="AK9">
            <v>5</v>
          </cell>
          <cell r="AL9">
            <v>9</v>
          </cell>
        </row>
        <row r="10">
          <cell r="H10">
            <v>2</v>
          </cell>
          <cell r="I10">
            <v>2</v>
          </cell>
          <cell r="J10">
            <v>2</v>
          </cell>
          <cell r="K10">
            <v>2</v>
          </cell>
          <cell r="L10">
            <v>2</v>
          </cell>
          <cell r="M10">
            <v>2</v>
          </cell>
          <cell r="O10">
            <v>3</v>
          </cell>
          <cell r="T10">
            <v>24</v>
          </cell>
          <cell r="U10">
            <v>27</v>
          </cell>
          <cell r="V10">
            <v>23</v>
          </cell>
          <cell r="W10">
            <v>32</v>
          </cell>
          <cell r="X10">
            <v>36</v>
          </cell>
          <cell r="Y10">
            <v>32</v>
          </cell>
          <cell r="Z10">
            <v>35</v>
          </cell>
          <cell r="AA10">
            <v>30</v>
          </cell>
          <cell r="AB10">
            <v>33</v>
          </cell>
          <cell r="AC10">
            <v>29</v>
          </cell>
          <cell r="AD10">
            <v>24</v>
          </cell>
          <cell r="AE10">
            <v>27</v>
          </cell>
          <cell r="AH10">
            <v>7</v>
          </cell>
          <cell r="AI10">
            <v>1</v>
          </cell>
          <cell r="AJ10">
            <v>4</v>
          </cell>
          <cell r="AL10">
            <v>4</v>
          </cell>
        </row>
        <row r="11">
          <cell r="H11">
            <v>1</v>
          </cell>
          <cell r="I11">
            <v>1</v>
          </cell>
          <cell r="J11">
            <v>1</v>
          </cell>
          <cell r="K11">
            <v>1</v>
          </cell>
          <cell r="L11">
            <v>1</v>
          </cell>
          <cell r="M11">
            <v>1</v>
          </cell>
          <cell r="O11">
            <v>5</v>
          </cell>
          <cell r="T11">
            <v>20</v>
          </cell>
          <cell r="U11">
            <v>17</v>
          </cell>
          <cell r="V11">
            <v>18</v>
          </cell>
          <cell r="W11">
            <v>17</v>
          </cell>
          <cell r="X11">
            <v>11</v>
          </cell>
          <cell r="Y11">
            <v>19</v>
          </cell>
          <cell r="Z11">
            <v>12</v>
          </cell>
          <cell r="AA11">
            <v>26</v>
          </cell>
          <cell r="AB11">
            <v>19</v>
          </cell>
          <cell r="AC11">
            <v>18</v>
          </cell>
          <cell r="AD11">
            <v>16</v>
          </cell>
          <cell r="AE11">
            <v>21</v>
          </cell>
          <cell r="AG11">
            <v>3</v>
          </cell>
          <cell r="AH11">
            <v>3</v>
          </cell>
          <cell r="AI11">
            <v>5</v>
          </cell>
          <cell r="AJ11">
            <v>6</v>
          </cell>
          <cell r="AK11">
            <v>5</v>
          </cell>
          <cell r="AL11">
            <v>3</v>
          </cell>
        </row>
        <row r="12">
          <cell r="H12">
            <v>3</v>
          </cell>
          <cell r="I12">
            <v>4</v>
          </cell>
          <cell r="J12">
            <v>4</v>
          </cell>
          <cell r="K12">
            <v>4</v>
          </cell>
          <cell r="L12">
            <v>4</v>
          </cell>
          <cell r="M12">
            <v>3</v>
          </cell>
          <cell r="O12">
            <v>8</v>
          </cell>
          <cell r="T12">
            <v>54</v>
          </cell>
          <cell r="U12">
            <v>57</v>
          </cell>
          <cell r="V12">
            <v>70</v>
          </cell>
          <cell r="W12">
            <v>59</v>
          </cell>
          <cell r="X12">
            <v>67</v>
          </cell>
          <cell r="Y12">
            <v>65</v>
          </cell>
          <cell r="Z12">
            <v>71</v>
          </cell>
          <cell r="AA12">
            <v>63</v>
          </cell>
          <cell r="AB12">
            <v>87</v>
          </cell>
          <cell r="AC12">
            <v>68</v>
          </cell>
          <cell r="AD12">
            <v>62</v>
          </cell>
          <cell r="AE12">
            <v>46</v>
          </cell>
          <cell r="AG12">
            <v>7</v>
          </cell>
          <cell r="AH12">
            <v>5</v>
          </cell>
          <cell r="AI12">
            <v>6</v>
          </cell>
          <cell r="AJ12">
            <v>11</v>
          </cell>
          <cell r="AK12">
            <v>15</v>
          </cell>
          <cell r="AL12">
            <v>7</v>
          </cell>
        </row>
        <row r="13">
          <cell r="H13">
            <v>3</v>
          </cell>
          <cell r="I13">
            <v>3</v>
          </cell>
          <cell r="J13">
            <v>3</v>
          </cell>
          <cell r="K13">
            <v>4</v>
          </cell>
          <cell r="L13">
            <v>4</v>
          </cell>
          <cell r="M13">
            <v>4</v>
          </cell>
          <cell r="O13">
            <v>5</v>
          </cell>
          <cell r="T13">
            <v>44</v>
          </cell>
          <cell r="U13">
            <v>40</v>
          </cell>
          <cell r="V13">
            <v>50</v>
          </cell>
          <cell r="W13">
            <v>52</v>
          </cell>
          <cell r="X13">
            <v>43</v>
          </cell>
          <cell r="Y13">
            <v>40</v>
          </cell>
          <cell r="Z13">
            <v>65</v>
          </cell>
          <cell r="AA13">
            <v>51</v>
          </cell>
          <cell r="AB13">
            <v>55</v>
          </cell>
          <cell r="AC13">
            <v>59</v>
          </cell>
          <cell r="AD13">
            <v>66</v>
          </cell>
          <cell r="AE13">
            <v>66</v>
          </cell>
          <cell r="AG13">
            <v>4</v>
          </cell>
          <cell r="AH13">
            <v>7</v>
          </cell>
          <cell r="AI13">
            <v>3</v>
          </cell>
          <cell r="AJ13">
            <v>1</v>
          </cell>
          <cell r="AK13">
            <v>4</v>
          </cell>
          <cell r="AL13">
            <v>7</v>
          </cell>
        </row>
        <row r="14">
          <cell r="H14">
            <v>3</v>
          </cell>
          <cell r="I14">
            <v>2</v>
          </cell>
          <cell r="J14">
            <v>2</v>
          </cell>
          <cell r="K14">
            <v>3</v>
          </cell>
          <cell r="L14">
            <v>2</v>
          </cell>
          <cell r="M14">
            <v>3</v>
          </cell>
          <cell r="O14">
            <v>3</v>
          </cell>
          <cell r="T14">
            <v>39</v>
          </cell>
          <cell r="U14">
            <v>38</v>
          </cell>
          <cell r="V14">
            <v>37</v>
          </cell>
          <cell r="W14">
            <v>36</v>
          </cell>
          <cell r="X14">
            <v>30</v>
          </cell>
          <cell r="Y14">
            <v>38</v>
          </cell>
          <cell r="Z14">
            <v>44</v>
          </cell>
          <cell r="AA14">
            <v>38</v>
          </cell>
          <cell r="AB14">
            <v>32</v>
          </cell>
          <cell r="AC14">
            <v>30</v>
          </cell>
          <cell r="AD14">
            <v>42</v>
          </cell>
          <cell r="AE14">
            <v>32</v>
          </cell>
          <cell r="AG14">
            <v>6</v>
          </cell>
          <cell r="AH14">
            <v>2</v>
          </cell>
          <cell r="AI14">
            <v>2</v>
          </cell>
          <cell r="AJ14">
            <v>2</v>
          </cell>
          <cell r="AK14">
            <v>3</v>
          </cell>
          <cell r="AL14">
            <v>2</v>
          </cell>
        </row>
        <row r="15">
          <cell r="H15">
            <v>1</v>
          </cell>
          <cell r="I15">
            <v>1</v>
          </cell>
          <cell r="J15">
            <v>2</v>
          </cell>
          <cell r="K15">
            <v>1</v>
          </cell>
          <cell r="L15">
            <v>1</v>
          </cell>
          <cell r="M15">
            <v>1</v>
          </cell>
          <cell r="O15">
            <v>4</v>
          </cell>
          <cell r="T15">
            <v>19</v>
          </cell>
          <cell r="U15">
            <v>14</v>
          </cell>
          <cell r="V15">
            <v>20</v>
          </cell>
          <cell r="W15">
            <v>18</v>
          </cell>
          <cell r="X15">
            <v>29</v>
          </cell>
          <cell r="Y15">
            <v>23</v>
          </cell>
          <cell r="Z15">
            <v>13</v>
          </cell>
          <cell r="AA15">
            <v>13</v>
          </cell>
          <cell r="AB15">
            <v>19</v>
          </cell>
          <cell r="AC15">
            <v>8</v>
          </cell>
          <cell r="AD15">
            <v>10</v>
          </cell>
          <cell r="AE15">
            <v>20</v>
          </cell>
          <cell r="AG15">
            <v>4</v>
          </cell>
          <cell r="AH15">
            <v>5</v>
          </cell>
          <cell r="AI15">
            <v>6</v>
          </cell>
          <cell r="AJ15">
            <v>2</v>
          </cell>
          <cell r="AK15">
            <v>2</v>
          </cell>
          <cell r="AL15">
            <v>2</v>
          </cell>
        </row>
        <row r="16">
          <cell r="H16">
            <v>4</v>
          </cell>
          <cell r="I16">
            <v>4</v>
          </cell>
          <cell r="J16">
            <v>4</v>
          </cell>
          <cell r="K16">
            <v>3</v>
          </cell>
          <cell r="L16">
            <v>4</v>
          </cell>
          <cell r="M16">
            <v>4</v>
          </cell>
          <cell r="O16">
            <v>7</v>
          </cell>
          <cell r="T16">
            <v>47</v>
          </cell>
          <cell r="U16">
            <v>73</v>
          </cell>
          <cell r="V16">
            <v>59</v>
          </cell>
          <cell r="W16">
            <v>58</v>
          </cell>
          <cell r="X16">
            <v>52</v>
          </cell>
          <cell r="Y16">
            <v>61</v>
          </cell>
          <cell r="Z16">
            <v>48</v>
          </cell>
          <cell r="AA16">
            <v>50</v>
          </cell>
          <cell r="AB16">
            <v>63</v>
          </cell>
          <cell r="AC16">
            <v>56</v>
          </cell>
          <cell r="AD16">
            <v>62</v>
          </cell>
          <cell r="AE16">
            <v>67</v>
          </cell>
          <cell r="AG16">
            <v>11</v>
          </cell>
          <cell r="AH16">
            <v>9</v>
          </cell>
          <cell r="AI16">
            <v>6</v>
          </cell>
          <cell r="AJ16">
            <v>6</v>
          </cell>
          <cell r="AK16">
            <v>8</v>
          </cell>
          <cell r="AL16">
            <v>4</v>
          </cell>
        </row>
        <row r="17">
          <cell r="H17">
            <v>5</v>
          </cell>
          <cell r="I17">
            <v>5</v>
          </cell>
          <cell r="J17">
            <v>6</v>
          </cell>
          <cell r="K17">
            <v>6</v>
          </cell>
          <cell r="L17">
            <v>6</v>
          </cell>
          <cell r="M17">
            <v>6</v>
          </cell>
          <cell r="O17">
            <v>9</v>
          </cell>
          <cell r="T17">
            <v>101</v>
          </cell>
          <cell r="U17">
            <v>73</v>
          </cell>
          <cell r="V17">
            <v>102</v>
          </cell>
          <cell r="W17">
            <v>75</v>
          </cell>
          <cell r="X17">
            <v>99</v>
          </cell>
          <cell r="Y17">
            <v>93</v>
          </cell>
          <cell r="Z17">
            <v>103</v>
          </cell>
          <cell r="AA17">
            <v>95</v>
          </cell>
          <cell r="AB17">
            <v>98</v>
          </cell>
          <cell r="AC17">
            <v>94</v>
          </cell>
          <cell r="AD17">
            <v>98</v>
          </cell>
          <cell r="AE17">
            <v>89</v>
          </cell>
          <cell r="AG17">
            <v>7</v>
          </cell>
          <cell r="AH17">
            <v>11</v>
          </cell>
          <cell r="AI17">
            <v>9</v>
          </cell>
          <cell r="AJ17">
            <v>2</v>
          </cell>
          <cell r="AK17">
            <v>9</v>
          </cell>
          <cell r="AL17">
            <v>7</v>
          </cell>
        </row>
        <row r="18">
          <cell r="H18">
            <v>3</v>
          </cell>
          <cell r="I18">
            <v>3</v>
          </cell>
          <cell r="J18">
            <v>3</v>
          </cell>
          <cell r="K18">
            <v>3</v>
          </cell>
          <cell r="L18">
            <v>3</v>
          </cell>
          <cell r="M18">
            <v>3</v>
          </cell>
          <cell r="O18">
            <v>3</v>
          </cell>
          <cell r="T18">
            <v>40</v>
          </cell>
          <cell r="U18">
            <v>34</v>
          </cell>
          <cell r="V18">
            <v>41</v>
          </cell>
          <cell r="W18">
            <v>37</v>
          </cell>
          <cell r="X18">
            <v>45</v>
          </cell>
          <cell r="Y18">
            <v>44</v>
          </cell>
          <cell r="Z18">
            <v>42</v>
          </cell>
          <cell r="AA18">
            <v>42</v>
          </cell>
          <cell r="AB18">
            <v>47</v>
          </cell>
          <cell r="AC18">
            <v>36</v>
          </cell>
          <cell r="AD18">
            <v>51</v>
          </cell>
          <cell r="AE18">
            <v>38</v>
          </cell>
          <cell r="AG18">
            <v>3</v>
          </cell>
          <cell r="AH18">
            <v>4</v>
          </cell>
          <cell r="AI18">
            <v>5</v>
          </cell>
          <cell r="AJ18">
            <v>2</v>
          </cell>
          <cell r="AK18">
            <v>1</v>
          </cell>
          <cell r="AL18">
            <v>2</v>
          </cell>
        </row>
        <row r="19">
          <cell r="H19">
            <v>5</v>
          </cell>
          <cell r="I19">
            <v>5</v>
          </cell>
          <cell r="J19">
            <v>4</v>
          </cell>
          <cell r="K19">
            <v>5</v>
          </cell>
          <cell r="L19">
            <v>4</v>
          </cell>
          <cell r="M19">
            <v>5</v>
          </cell>
          <cell r="O19">
            <v>4</v>
          </cell>
          <cell r="T19">
            <v>80</v>
          </cell>
          <cell r="U19">
            <v>80</v>
          </cell>
          <cell r="V19">
            <v>79</v>
          </cell>
          <cell r="W19">
            <v>85</v>
          </cell>
          <cell r="X19">
            <v>62</v>
          </cell>
          <cell r="Y19">
            <v>60</v>
          </cell>
          <cell r="Z19">
            <v>73</v>
          </cell>
          <cell r="AA19">
            <v>77</v>
          </cell>
          <cell r="AB19">
            <v>70</v>
          </cell>
          <cell r="AC19">
            <v>72</v>
          </cell>
          <cell r="AD19">
            <v>76</v>
          </cell>
          <cell r="AE19">
            <v>77</v>
          </cell>
          <cell r="AG19">
            <v>2</v>
          </cell>
          <cell r="AH19">
            <v>7</v>
          </cell>
          <cell r="AI19">
            <v>4</v>
          </cell>
          <cell r="AJ19">
            <v>4</v>
          </cell>
          <cell r="AK19">
            <v>6</v>
          </cell>
          <cell r="AL19">
            <v>2</v>
          </cell>
        </row>
        <row r="20">
          <cell r="H20">
            <v>2</v>
          </cell>
          <cell r="I20">
            <v>2</v>
          </cell>
          <cell r="J20">
            <v>2</v>
          </cell>
          <cell r="K20">
            <v>3</v>
          </cell>
          <cell r="L20">
            <v>2</v>
          </cell>
          <cell r="M20">
            <v>2</v>
          </cell>
          <cell r="O20">
            <v>2</v>
          </cell>
          <cell r="T20">
            <v>27</v>
          </cell>
          <cell r="U20">
            <v>38</v>
          </cell>
          <cell r="V20">
            <v>25</v>
          </cell>
          <cell r="W20">
            <v>38</v>
          </cell>
          <cell r="X20">
            <v>23</v>
          </cell>
          <cell r="Y20">
            <v>29</v>
          </cell>
          <cell r="Z20">
            <v>40</v>
          </cell>
          <cell r="AA20">
            <v>36</v>
          </cell>
          <cell r="AB20">
            <v>28</v>
          </cell>
          <cell r="AC20">
            <v>35</v>
          </cell>
          <cell r="AD20">
            <v>30</v>
          </cell>
          <cell r="AE20">
            <v>28</v>
          </cell>
          <cell r="AG20">
            <v>1</v>
          </cell>
          <cell r="AH20">
            <v>2</v>
          </cell>
          <cell r="AI20">
            <v>1</v>
          </cell>
          <cell r="AJ20">
            <v>5</v>
          </cell>
          <cell r="AK20">
            <v>2</v>
          </cell>
          <cell r="AL20">
            <v>3</v>
          </cell>
        </row>
        <row r="21">
          <cell r="H21">
            <v>5</v>
          </cell>
          <cell r="I21">
            <v>5</v>
          </cell>
          <cell r="J21">
            <v>5</v>
          </cell>
          <cell r="K21">
            <v>5</v>
          </cell>
          <cell r="L21">
            <v>4</v>
          </cell>
          <cell r="M21">
            <v>6</v>
          </cell>
          <cell r="O21">
            <v>3</v>
          </cell>
          <cell r="T21">
            <v>94</v>
          </cell>
          <cell r="U21">
            <v>53</v>
          </cell>
          <cell r="V21">
            <v>87</v>
          </cell>
          <cell r="W21">
            <v>73</v>
          </cell>
          <cell r="X21">
            <v>74</v>
          </cell>
          <cell r="Y21">
            <v>85</v>
          </cell>
          <cell r="Z21">
            <v>85</v>
          </cell>
          <cell r="AA21">
            <v>73</v>
          </cell>
          <cell r="AB21">
            <v>66</v>
          </cell>
          <cell r="AC21">
            <v>76</v>
          </cell>
          <cell r="AD21">
            <v>100</v>
          </cell>
          <cell r="AE21">
            <v>99</v>
          </cell>
          <cell r="AG21">
            <v>4</v>
          </cell>
          <cell r="AH21">
            <v>2</v>
          </cell>
          <cell r="AI21">
            <v>4</v>
          </cell>
          <cell r="AJ21">
            <v>2</v>
          </cell>
          <cell r="AK21">
            <v>4</v>
          </cell>
          <cell r="AL21">
            <v>4</v>
          </cell>
        </row>
        <row r="22">
          <cell r="H22">
            <v>3</v>
          </cell>
          <cell r="I22">
            <v>3</v>
          </cell>
          <cell r="J22">
            <v>3</v>
          </cell>
          <cell r="K22">
            <v>3</v>
          </cell>
          <cell r="L22">
            <v>3</v>
          </cell>
          <cell r="M22">
            <v>3</v>
          </cell>
          <cell r="O22">
            <v>8</v>
          </cell>
          <cell r="T22">
            <v>39</v>
          </cell>
          <cell r="U22">
            <v>43</v>
          </cell>
          <cell r="V22">
            <v>55</v>
          </cell>
          <cell r="W22">
            <v>52</v>
          </cell>
          <cell r="X22">
            <v>55</v>
          </cell>
          <cell r="Y22">
            <v>44</v>
          </cell>
          <cell r="Z22">
            <v>53</v>
          </cell>
          <cell r="AA22">
            <v>53</v>
          </cell>
          <cell r="AB22">
            <v>52</v>
          </cell>
          <cell r="AC22">
            <v>59</v>
          </cell>
          <cell r="AD22">
            <v>47</v>
          </cell>
          <cell r="AE22">
            <v>51</v>
          </cell>
          <cell r="AG22">
            <v>5</v>
          </cell>
          <cell r="AH22">
            <v>7</v>
          </cell>
          <cell r="AI22">
            <v>9</v>
          </cell>
          <cell r="AJ22">
            <v>9</v>
          </cell>
          <cell r="AK22">
            <v>11</v>
          </cell>
          <cell r="AL22">
            <v>7</v>
          </cell>
        </row>
        <row r="23">
          <cell r="H23">
            <v>2</v>
          </cell>
          <cell r="I23">
            <v>2</v>
          </cell>
          <cell r="J23">
            <v>2</v>
          </cell>
          <cell r="K23">
            <v>2</v>
          </cell>
          <cell r="L23">
            <v>2</v>
          </cell>
          <cell r="M23">
            <v>3</v>
          </cell>
          <cell r="O23">
            <v>3</v>
          </cell>
          <cell r="T23">
            <v>28</v>
          </cell>
          <cell r="U23">
            <v>29</v>
          </cell>
          <cell r="V23">
            <v>35</v>
          </cell>
          <cell r="W23">
            <v>34</v>
          </cell>
          <cell r="X23">
            <v>30</v>
          </cell>
          <cell r="Y23">
            <v>18</v>
          </cell>
          <cell r="Z23">
            <v>40</v>
          </cell>
          <cell r="AA23">
            <v>23</v>
          </cell>
          <cell r="AB23">
            <v>34</v>
          </cell>
          <cell r="AC23">
            <v>35</v>
          </cell>
          <cell r="AD23">
            <v>41</v>
          </cell>
          <cell r="AE23">
            <v>31</v>
          </cell>
          <cell r="AG23">
            <v>2</v>
          </cell>
          <cell r="AH23">
            <v>3</v>
          </cell>
          <cell r="AI23">
            <v>2</v>
          </cell>
          <cell r="AJ23">
            <v>5</v>
          </cell>
          <cell r="AK23">
            <v>2</v>
          </cell>
          <cell r="AL23">
            <v>1</v>
          </cell>
        </row>
        <row r="24">
          <cell r="H24">
            <v>3</v>
          </cell>
          <cell r="I24">
            <v>4</v>
          </cell>
          <cell r="J24">
            <v>3</v>
          </cell>
          <cell r="K24">
            <v>3</v>
          </cell>
          <cell r="L24">
            <v>3</v>
          </cell>
          <cell r="M24">
            <v>3</v>
          </cell>
          <cell r="O24">
            <v>10</v>
          </cell>
          <cell r="T24">
            <v>47</v>
          </cell>
          <cell r="U24">
            <v>45</v>
          </cell>
          <cell r="V24">
            <v>46</v>
          </cell>
          <cell r="W24">
            <v>66</v>
          </cell>
          <cell r="X24">
            <v>49</v>
          </cell>
          <cell r="Y24">
            <v>49</v>
          </cell>
          <cell r="Z24">
            <v>42</v>
          </cell>
          <cell r="AA24">
            <v>42</v>
          </cell>
          <cell r="AB24">
            <v>61</v>
          </cell>
          <cell r="AC24">
            <v>46</v>
          </cell>
          <cell r="AD24">
            <v>50</v>
          </cell>
          <cell r="AE24">
            <v>49</v>
          </cell>
          <cell r="AG24">
            <v>7</v>
          </cell>
          <cell r="AH24">
            <v>5</v>
          </cell>
          <cell r="AI24">
            <v>13</v>
          </cell>
          <cell r="AJ24">
            <v>6</v>
          </cell>
          <cell r="AK24">
            <v>9</v>
          </cell>
          <cell r="AL24">
            <v>6</v>
          </cell>
        </row>
        <row r="25">
          <cell r="H25">
            <v>4</v>
          </cell>
          <cell r="I25">
            <v>4</v>
          </cell>
          <cell r="J25">
            <v>4</v>
          </cell>
          <cell r="K25">
            <v>5</v>
          </cell>
          <cell r="L25">
            <v>4</v>
          </cell>
          <cell r="M25">
            <v>4</v>
          </cell>
          <cell r="O25">
            <v>9</v>
          </cell>
          <cell r="T25">
            <v>53</v>
          </cell>
          <cell r="U25">
            <v>75</v>
          </cell>
          <cell r="V25">
            <v>61</v>
          </cell>
          <cell r="W25">
            <v>70</v>
          </cell>
          <cell r="X25">
            <v>75</v>
          </cell>
          <cell r="Y25">
            <v>54</v>
          </cell>
          <cell r="Z25">
            <v>72</v>
          </cell>
          <cell r="AA25">
            <v>81</v>
          </cell>
          <cell r="AB25">
            <v>76</v>
          </cell>
          <cell r="AC25">
            <v>66</v>
          </cell>
          <cell r="AD25">
            <v>82</v>
          </cell>
          <cell r="AE25">
            <v>66</v>
          </cell>
          <cell r="AG25">
            <v>5</v>
          </cell>
          <cell r="AH25">
            <v>9</v>
          </cell>
          <cell r="AI25">
            <v>7</v>
          </cell>
          <cell r="AJ25">
            <v>6</v>
          </cell>
          <cell r="AK25">
            <v>17</v>
          </cell>
          <cell r="AL25">
            <v>10</v>
          </cell>
        </row>
        <row r="26"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O26">
            <v>1</v>
          </cell>
          <cell r="T26">
            <v>9</v>
          </cell>
          <cell r="U26">
            <v>7</v>
          </cell>
          <cell r="V26">
            <v>12</v>
          </cell>
          <cell r="W26">
            <v>9</v>
          </cell>
          <cell r="X26">
            <v>16</v>
          </cell>
          <cell r="Y26">
            <v>4</v>
          </cell>
          <cell r="Z26">
            <v>11</v>
          </cell>
          <cell r="AA26">
            <v>9</v>
          </cell>
          <cell r="AB26">
            <v>12</v>
          </cell>
          <cell r="AC26">
            <v>4</v>
          </cell>
          <cell r="AD26">
            <v>11</v>
          </cell>
          <cell r="AE26">
            <v>10</v>
          </cell>
          <cell r="AH26">
            <v>1</v>
          </cell>
          <cell r="AL26">
            <v>2</v>
          </cell>
        </row>
        <row r="27">
          <cell r="H27">
            <v>4</v>
          </cell>
          <cell r="I27">
            <v>5</v>
          </cell>
          <cell r="J27">
            <v>6</v>
          </cell>
          <cell r="K27">
            <v>5</v>
          </cell>
          <cell r="L27">
            <v>5</v>
          </cell>
          <cell r="M27">
            <v>6</v>
          </cell>
          <cell r="O27">
            <v>7</v>
          </cell>
          <cell r="T27">
            <v>62</v>
          </cell>
          <cell r="U27">
            <v>79</v>
          </cell>
          <cell r="V27">
            <v>71</v>
          </cell>
          <cell r="W27">
            <v>93</v>
          </cell>
          <cell r="X27">
            <v>83</v>
          </cell>
          <cell r="Y27">
            <v>104</v>
          </cell>
          <cell r="Z27">
            <v>101</v>
          </cell>
          <cell r="AA27">
            <v>81</v>
          </cell>
          <cell r="AB27">
            <v>90</v>
          </cell>
          <cell r="AC27">
            <v>65</v>
          </cell>
          <cell r="AD27">
            <v>115</v>
          </cell>
          <cell r="AE27">
            <v>88</v>
          </cell>
          <cell r="AG27">
            <v>5</v>
          </cell>
          <cell r="AH27">
            <v>8</v>
          </cell>
          <cell r="AI27">
            <v>5</v>
          </cell>
          <cell r="AJ27">
            <v>7</v>
          </cell>
          <cell r="AK27">
            <v>9</v>
          </cell>
          <cell r="AL27">
            <v>7</v>
          </cell>
        </row>
        <row r="28">
          <cell r="H28">
            <v>2</v>
          </cell>
          <cell r="I28">
            <v>2</v>
          </cell>
          <cell r="J28">
            <v>1</v>
          </cell>
          <cell r="K28">
            <v>1</v>
          </cell>
          <cell r="L28">
            <v>1</v>
          </cell>
          <cell r="M28">
            <v>1</v>
          </cell>
          <cell r="O28">
            <v>2</v>
          </cell>
          <cell r="T28">
            <v>21</v>
          </cell>
          <cell r="U28">
            <v>22</v>
          </cell>
          <cell r="V28">
            <v>21</v>
          </cell>
          <cell r="W28">
            <v>20</v>
          </cell>
          <cell r="X28">
            <v>15</v>
          </cell>
          <cell r="Y28">
            <v>21</v>
          </cell>
          <cell r="Z28">
            <v>23</v>
          </cell>
          <cell r="AA28">
            <v>12</v>
          </cell>
          <cell r="AB28">
            <v>18</v>
          </cell>
          <cell r="AC28">
            <v>17</v>
          </cell>
          <cell r="AD28">
            <v>21</v>
          </cell>
          <cell r="AE28">
            <v>13</v>
          </cell>
          <cell r="AG28">
            <v>2</v>
          </cell>
          <cell r="AH28">
            <v>1</v>
          </cell>
          <cell r="AI28">
            <v>1</v>
          </cell>
          <cell r="AK28">
            <v>1</v>
          </cell>
        </row>
        <row r="29">
          <cell r="H29">
            <v>4</v>
          </cell>
          <cell r="I29">
            <v>4</v>
          </cell>
          <cell r="J29">
            <v>4</v>
          </cell>
          <cell r="K29">
            <v>4</v>
          </cell>
          <cell r="L29">
            <v>4</v>
          </cell>
          <cell r="M29">
            <v>4</v>
          </cell>
          <cell r="O29">
            <v>5</v>
          </cell>
          <cell r="T29">
            <v>55</v>
          </cell>
          <cell r="U29">
            <v>61</v>
          </cell>
          <cell r="V29">
            <v>73</v>
          </cell>
          <cell r="W29">
            <v>70</v>
          </cell>
          <cell r="X29">
            <v>71</v>
          </cell>
          <cell r="Y29">
            <v>69</v>
          </cell>
          <cell r="Z29">
            <v>57</v>
          </cell>
          <cell r="AA29">
            <v>61</v>
          </cell>
          <cell r="AB29">
            <v>68</v>
          </cell>
          <cell r="AC29">
            <v>66</v>
          </cell>
          <cell r="AD29">
            <v>61</v>
          </cell>
          <cell r="AE29">
            <v>68</v>
          </cell>
          <cell r="AG29">
            <v>9</v>
          </cell>
          <cell r="AH29">
            <v>3</v>
          </cell>
          <cell r="AI29">
            <v>4</v>
          </cell>
          <cell r="AJ29">
            <v>3</v>
          </cell>
          <cell r="AK29">
            <v>6</v>
          </cell>
          <cell r="AL29">
            <v>4</v>
          </cell>
        </row>
        <row r="30">
          <cell r="H30">
            <v>5</v>
          </cell>
          <cell r="I30">
            <v>5</v>
          </cell>
          <cell r="J30">
            <v>6</v>
          </cell>
          <cell r="K30">
            <v>5</v>
          </cell>
          <cell r="L30">
            <v>6</v>
          </cell>
          <cell r="M30">
            <v>6</v>
          </cell>
          <cell r="O30">
            <v>3</v>
          </cell>
          <cell r="T30">
            <v>76</v>
          </cell>
          <cell r="U30">
            <v>81</v>
          </cell>
          <cell r="V30">
            <v>93</v>
          </cell>
          <cell r="W30">
            <v>87</v>
          </cell>
          <cell r="X30">
            <v>101</v>
          </cell>
          <cell r="Y30">
            <v>79</v>
          </cell>
          <cell r="Z30">
            <v>92</v>
          </cell>
          <cell r="AA30">
            <v>84</v>
          </cell>
          <cell r="AB30">
            <v>94</v>
          </cell>
          <cell r="AC30">
            <v>105</v>
          </cell>
          <cell r="AD30">
            <v>94</v>
          </cell>
          <cell r="AE30">
            <v>88</v>
          </cell>
          <cell r="AG30">
            <v>4</v>
          </cell>
          <cell r="AH30">
            <v>4</v>
          </cell>
          <cell r="AI30">
            <v>2</v>
          </cell>
          <cell r="AJ30">
            <v>4</v>
          </cell>
          <cell r="AK30">
            <v>5</v>
          </cell>
          <cell r="AL30">
            <v>3</v>
          </cell>
        </row>
        <row r="31">
          <cell r="H31">
            <v>3</v>
          </cell>
          <cell r="I31">
            <v>3</v>
          </cell>
          <cell r="J31">
            <v>3</v>
          </cell>
          <cell r="K31">
            <v>3</v>
          </cell>
          <cell r="L31">
            <v>3</v>
          </cell>
          <cell r="M31">
            <v>3</v>
          </cell>
          <cell r="O31">
            <v>6</v>
          </cell>
          <cell r="T31">
            <v>41</v>
          </cell>
          <cell r="U31">
            <v>44</v>
          </cell>
          <cell r="V31">
            <v>56</v>
          </cell>
          <cell r="W31">
            <v>48</v>
          </cell>
          <cell r="X31">
            <v>53</v>
          </cell>
          <cell r="Y31">
            <v>40</v>
          </cell>
          <cell r="Z31">
            <v>37</v>
          </cell>
          <cell r="AA31">
            <v>58</v>
          </cell>
          <cell r="AB31">
            <v>49</v>
          </cell>
          <cell r="AC31">
            <v>50</v>
          </cell>
          <cell r="AD31">
            <v>51</v>
          </cell>
          <cell r="AE31">
            <v>46</v>
          </cell>
          <cell r="AG31">
            <v>7</v>
          </cell>
          <cell r="AH31">
            <v>5</v>
          </cell>
          <cell r="AI31">
            <v>10</v>
          </cell>
          <cell r="AJ31">
            <v>3</v>
          </cell>
          <cell r="AK31">
            <v>3</v>
          </cell>
          <cell r="AL31">
            <v>4</v>
          </cell>
        </row>
        <row r="32">
          <cell r="H32">
            <v>5</v>
          </cell>
          <cell r="I32">
            <v>5</v>
          </cell>
          <cell r="J32">
            <v>5</v>
          </cell>
          <cell r="K32">
            <v>6</v>
          </cell>
          <cell r="L32">
            <v>5</v>
          </cell>
          <cell r="M32">
            <v>6</v>
          </cell>
          <cell r="O32">
            <v>7</v>
          </cell>
          <cell r="T32">
            <v>73</v>
          </cell>
          <cell r="U32">
            <v>89</v>
          </cell>
          <cell r="V32">
            <v>96</v>
          </cell>
          <cell r="W32">
            <v>85</v>
          </cell>
          <cell r="X32">
            <v>84</v>
          </cell>
          <cell r="Y32">
            <v>82</v>
          </cell>
          <cell r="Z32">
            <v>92</v>
          </cell>
          <cell r="AA32">
            <v>103</v>
          </cell>
          <cell r="AB32">
            <v>99</v>
          </cell>
          <cell r="AC32">
            <v>86</v>
          </cell>
          <cell r="AD32">
            <v>109</v>
          </cell>
          <cell r="AE32">
            <v>88</v>
          </cell>
          <cell r="AG32">
            <v>9</v>
          </cell>
          <cell r="AH32">
            <v>12</v>
          </cell>
          <cell r="AI32">
            <v>2</v>
          </cell>
          <cell r="AJ32">
            <v>7</v>
          </cell>
          <cell r="AK32">
            <v>10</v>
          </cell>
          <cell r="AL32">
            <v>3</v>
          </cell>
        </row>
        <row r="33">
          <cell r="H33">
            <v>3</v>
          </cell>
          <cell r="I33">
            <v>3</v>
          </cell>
          <cell r="J33">
            <v>3</v>
          </cell>
          <cell r="K33">
            <v>4</v>
          </cell>
          <cell r="L33">
            <v>3</v>
          </cell>
          <cell r="M33">
            <v>3</v>
          </cell>
          <cell r="O33">
            <v>4</v>
          </cell>
          <cell r="T33">
            <v>40</v>
          </cell>
          <cell r="U33">
            <v>58</v>
          </cell>
          <cell r="V33">
            <v>56</v>
          </cell>
          <cell r="W33">
            <v>42</v>
          </cell>
          <cell r="X33">
            <v>49</v>
          </cell>
          <cell r="Y33">
            <v>49</v>
          </cell>
          <cell r="Z33">
            <v>58</v>
          </cell>
          <cell r="AA33">
            <v>58</v>
          </cell>
          <cell r="AB33">
            <v>46</v>
          </cell>
          <cell r="AC33">
            <v>41</v>
          </cell>
          <cell r="AD33">
            <v>44</v>
          </cell>
          <cell r="AE33">
            <v>50</v>
          </cell>
          <cell r="AG33">
            <v>3</v>
          </cell>
          <cell r="AH33">
            <v>4</v>
          </cell>
          <cell r="AI33">
            <v>5</v>
          </cell>
          <cell r="AJ33">
            <v>4</v>
          </cell>
          <cell r="AK33">
            <v>3</v>
          </cell>
          <cell r="AL33">
            <v>2</v>
          </cell>
        </row>
        <row r="34"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4</v>
          </cell>
          <cell r="M34">
            <v>3</v>
          </cell>
          <cell r="O34">
            <v>4</v>
          </cell>
          <cell r="T34">
            <v>48</v>
          </cell>
          <cell r="U34">
            <v>38</v>
          </cell>
          <cell r="V34">
            <v>55</v>
          </cell>
          <cell r="W34">
            <v>58</v>
          </cell>
          <cell r="X34">
            <v>56</v>
          </cell>
          <cell r="Y34">
            <v>44</v>
          </cell>
          <cell r="Z34">
            <v>50</v>
          </cell>
          <cell r="AA34">
            <v>59</v>
          </cell>
          <cell r="AB34">
            <v>50</v>
          </cell>
          <cell r="AC34">
            <v>62</v>
          </cell>
          <cell r="AD34">
            <v>52</v>
          </cell>
          <cell r="AE34">
            <v>52</v>
          </cell>
          <cell r="AG34">
            <v>2</v>
          </cell>
          <cell r="AH34">
            <v>6</v>
          </cell>
          <cell r="AI34">
            <v>2</v>
          </cell>
          <cell r="AJ34">
            <v>4</v>
          </cell>
          <cell r="AK34">
            <v>1</v>
          </cell>
          <cell r="AL34">
            <v>6</v>
          </cell>
        </row>
        <row r="35">
          <cell r="H35">
            <v>2</v>
          </cell>
          <cell r="I35">
            <v>2</v>
          </cell>
          <cell r="J35">
            <v>2</v>
          </cell>
          <cell r="K35">
            <v>2</v>
          </cell>
          <cell r="L35">
            <v>2</v>
          </cell>
          <cell r="M35">
            <v>2</v>
          </cell>
          <cell r="O35">
            <v>7</v>
          </cell>
          <cell r="T35">
            <v>36</v>
          </cell>
          <cell r="U35">
            <v>30</v>
          </cell>
          <cell r="V35">
            <v>39</v>
          </cell>
          <cell r="W35">
            <v>32</v>
          </cell>
          <cell r="X35">
            <v>39</v>
          </cell>
          <cell r="Y35">
            <v>31</v>
          </cell>
          <cell r="Z35">
            <v>34</v>
          </cell>
          <cell r="AA35">
            <v>19</v>
          </cell>
          <cell r="AB35">
            <v>33</v>
          </cell>
          <cell r="AC35">
            <v>30</v>
          </cell>
          <cell r="AD35">
            <v>30</v>
          </cell>
          <cell r="AE35">
            <v>28</v>
          </cell>
          <cell r="AG35">
            <v>3</v>
          </cell>
          <cell r="AH35">
            <v>11</v>
          </cell>
          <cell r="AI35">
            <v>7</v>
          </cell>
          <cell r="AJ35">
            <v>8</v>
          </cell>
          <cell r="AK35">
            <v>4</v>
          </cell>
          <cell r="AL35">
            <v>4</v>
          </cell>
        </row>
        <row r="36">
          <cell r="H36">
            <v>3</v>
          </cell>
          <cell r="I36">
            <v>3</v>
          </cell>
          <cell r="J36">
            <v>2</v>
          </cell>
          <cell r="K36">
            <v>3</v>
          </cell>
          <cell r="L36">
            <v>2</v>
          </cell>
          <cell r="M36">
            <v>3</v>
          </cell>
          <cell r="O36">
            <v>4</v>
          </cell>
          <cell r="T36">
            <v>35</v>
          </cell>
          <cell r="U36">
            <v>45</v>
          </cell>
          <cell r="V36">
            <v>41</v>
          </cell>
          <cell r="W36">
            <v>38</v>
          </cell>
          <cell r="X36">
            <v>27</v>
          </cell>
          <cell r="Y36">
            <v>35</v>
          </cell>
          <cell r="Z36">
            <v>43</v>
          </cell>
          <cell r="AA36">
            <v>33</v>
          </cell>
          <cell r="AB36">
            <v>34</v>
          </cell>
          <cell r="AC36">
            <v>30</v>
          </cell>
          <cell r="AD36">
            <v>39</v>
          </cell>
          <cell r="AE36">
            <v>42</v>
          </cell>
          <cell r="AG36">
            <v>3</v>
          </cell>
          <cell r="AH36">
            <v>4</v>
          </cell>
          <cell r="AI36">
            <v>1</v>
          </cell>
          <cell r="AJ36">
            <v>3</v>
          </cell>
          <cell r="AK36">
            <v>4</v>
          </cell>
          <cell r="AL36">
            <v>3</v>
          </cell>
        </row>
        <row r="37">
          <cell r="H37">
            <v>5</v>
          </cell>
          <cell r="I37">
            <v>4</v>
          </cell>
          <cell r="J37">
            <v>4</v>
          </cell>
          <cell r="K37">
            <v>4</v>
          </cell>
          <cell r="L37">
            <v>4</v>
          </cell>
          <cell r="M37">
            <v>4</v>
          </cell>
          <cell r="O37">
            <v>5</v>
          </cell>
          <cell r="T37">
            <v>78</v>
          </cell>
          <cell r="U37">
            <v>74</v>
          </cell>
          <cell r="V37">
            <v>72</v>
          </cell>
          <cell r="W37">
            <v>63</v>
          </cell>
          <cell r="X37">
            <v>66</v>
          </cell>
          <cell r="Y37">
            <v>63</v>
          </cell>
          <cell r="Z37">
            <v>78</v>
          </cell>
          <cell r="AA37">
            <v>54</v>
          </cell>
          <cell r="AB37">
            <v>58</v>
          </cell>
          <cell r="AC37">
            <v>67</v>
          </cell>
          <cell r="AD37">
            <v>70</v>
          </cell>
          <cell r="AE37">
            <v>77</v>
          </cell>
          <cell r="AG37">
            <v>7</v>
          </cell>
          <cell r="AH37">
            <v>5</v>
          </cell>
          <cell r="AI37">
            <v>5</v>
          </cell>
          <cell r="AJ37">
            <v>6</v>
          </cell>
          <cell r="AK37">
            <v>2</v>
          </cell>
          <cell r="AL37">
            <v>7</v>
          </cell>
        </row>
        <row r="38">
          <cell r="H38">
            <v>2</v>
          </cell>
          <cell r="I38">
            <v>2</v>
          </cell>
          <cell r="J38">
            <v>2</v>
          </cell>
          <cell r="K38">
            <v>3</v>
          </cell>
          <cell r="L38">
            <v>2</v>
          </cell>
          <cell r="M38">
            <v>2</v>
          </cell>
          <cell r="O38">
            <v>6</v>
          </cell>
          <cell r="T38">
            <v>30</v>
          </cell>
          <cell r="U38">
            <v>30</v>
          </cell>
          <cell r="V38">
            <v>36</v>
          </cell>
          <cell r="W38">
            <v>40</v>
          </cell>
          <cell r="X38">
            <v>40</v>
          </cell>
          <cell r="Y38">
            <v>32</v>
          </cell>
          <cell r="Z38">
            <v>41</v>
          </cell>
          <cell r="AA38">
            <v>47</v>
          </cell>
          <cell r="AB38">
            <v>40</v>
          </cell>
          <cell r="AC38">
            <v>34</v>
          </cell>
          <cell r="AD38">
            <v>36</v>
          </cell>
          <cell r="AE38">
            <v>32</v>
          </cell>
          <cell r="AG38">
            <v>2</v>
          </cell>
          <cell r="AH38">
            <v>9</v>
          </cell>
          <cell r="AI38">
            <v>8</v>
          </cell>
          <cell r="AJ38">
            <v>5</v>
          </cell>
          <cell r="AK38">
            <v>8</v>
          </cell>
          <cell r="AL38">
            <v>5</v>
          </cell>
        </row>
        <row r="39"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  <cell r="O39">
            <v>13</v>
          </cell>
          <cell r="T39">
            <v>56</v>
          </cell>
          <cell r="U39">
            <v>41</v>
          </cell>
          <cell r="V39">
            <v>36</v>
          </cell>
          <cell r="W39">
            <v>52</v>
          </cell>
          <cell r="X39">
            <v>52</v>
          </cell>
          <cell r="Y39">
            <v>54</v>
          </cell>
          <cell r="Z39">
            <v>60</v>
          </cell>
          <cell r="AA39">
            <v>45</v>
          </cell>
          <cell r="AB39">
            <v>57</v>
          </cell>
          <cell r="AC39">
            <v>46</v>
          </cell>
          <cell r="AD39">
            <v>60</v>
          </cell>
          <cell r="AE39">
            <v>58</v>
          </cell>
          <cell r="AG39">
            <v>12</v>
          </cell>
          <cell r="AH39">
            <v>10</v>
          </cell>
          <cell r="AI39">
            <v>10</v>
          </cell>
          <cell r="AJ39">
            <v>17</v>
          </cell>
          <cell r="AK39">
            <v>14</v>
          </cell>
          <cell r="AL39">
            <v>16</v>
          </cell>
        </row>
        <row r="40">
          <cell r="H40">
            <v>3</v>
          </cell>
          <cell r="I40">
            <v>3</v>
          </cell>
          <cell r="J40">
            <v>4</v>
          </cell>
          <cell r="K40">
            <v>3</v>
          </cell>
          <cell r="L40">
            <v>4</v>
          </cell>
          <cell r="M40">
            <v>3</v>
          </cell>
          <cell r="O40">
            <v>9</v>
          </cell>
          <cell r="T40">
            <v>58</v>
          </cell>
          <cell r="U40">
            <v>45</v>
          </cell>
          <cell r="V40">
            <v>61</v>
          </cell>
          <cell r="W40">
            <v>46</v>
          </cell>
          <cell r="X40">
            <v>58</v>
          </cell>
          <cell r="Y40">
            <v>58</v>
          </cell>
          <cell r="Z40">
            <v>61</v>
          </cell>
          <cell r="AA40">
            <v>48</v>
          </cell>
          <cell r="AB40">
            <v>63</v>
          </cell>
          <cell r="AC40">
            <v>66</v>
          </cell>
          <cell r="AD40">
            <v>55</v>
          </cell>
          <cell r="AE40">
            <v>49</v>
          </cell>
          <cell r="AG40">
            <v>8</v>
          </cell>
          <cell r="AH40">
            <v>4</v>
          </cell>
          <cell r="AI40">
            <v>8</v>
          </cell>
          <cell r="AJ40">
            <v>9</v>
          </cell>
          <cell r="AK40">
            <v>10</v>
          </cell>
          <cell r="AL40">
            <v>9</v>
          </cell>
        </row>
        <row r="41">
          <cell r="H41">
            <v>6</v>
          </cell>
          <cell r="I41">
            <v>5</v>
          </cell>
          <cell r="J41">
            <v>5</v>
          </cell>
          <cell r="K41">
            <v>5</v>
          </cell>
          <cell r="L41">
            <v>5</v>
          </cell>
          <cell r="M41">
            <v>5</v>
          </cell>
          <cell r="O41">
            <v>10</v>
          </cell>
          <cell r="T41">
            <v>97</v>
          </cell>
          <cell r="U41">
            <v>90</v>
          </cell>
          <cell r="V41">
            <v>92</v>
          </cell>
          <cell r="W41">
            <v>59</v>
          </cell>
          <cell r="X41">
            <v>78</v>
          </cell>
          <cell r="Y41">
            <v>80</v>
          </cell>
          <cell r="Z41">
            <v>97</v>
          </cell>
          <cell r="AA41">
            <v>69</v>
          </cell>
          <cell r="AB41">
            <v>85</v>
          </cell>
          <cell r="AC41">
            <v>79</v>
          </cell>
          <cell r="AD41">
            <v>88</v>
          </cell>
          <cell r="AE41">
            <v>93</v>
          </cell>
          <cell r="AG41">
            <v>6</v>
          </cell>
          <cell r="AH41">
            <v>6</v>
          </cell>
          <cell r="AI41">
            <v>9</v>
          </cell>
          <cell r="AJ41">
            <v>9</v>
          </cell>
          <cell r="AK41">
            <v>9</v>
          </cell>
          <cell r="AL41">
            <v>10</v>
          </cell>
        </row>
        <row r="42">
          <cell r="H42">
            <v>2</v>
          </cell>
          <cell r="I42">
            <v>2</v>
          </cell>
          <cell r="J42">
            <v>2</v>
          </cell>
          <cell r="K42">
            <v>2</v>
          </cell>
          <cell r="L42">
            <v>3</v>
          </cell>
          <cell r="M42">
            <v>2</v>
          </cell>
          <cell r="O42">
            <v>2</v>
          </cell>
          <cell r="T42">
            <v>35</v>
          </cell>
          <cell r="U42">
            <v>22</v>
          </cell>
          <cell r="V42">
            <v>35</v>
          </cell>
          <cell r="W42">
            <v>35</v>
          </cell>
          <cell r="X42">
            <v>38</v>
          </cell>
          <cell r="Y42">
            <v>28</v>
          </cell>
          <cell r="Z42">
            <v>35</v>
          </cell>
          <cell r="AA42">
            <v>29</v>
          </cell>
          <cell r="AB42">
            <v>41</v>
          </cell>
          <cell r="AC42">
            <v>31</v>
          </cell>
          <cell r="AD42">
            <v>30</v>
          </cell>
          <cell r="AE42">
            <v>39</v>
          </cell>
          <cell r="AG42">
            <v>3</v>
          </cell>
          <cell r="AH42">
            <v>1</v>
          </cell>
          <cell r="AI42">
            <v>1</v>
          </cell>
          <cell r="AJ42">
            <v>3</v>
          </cell>
          <cell r="AK42">
            <v>1</v>
          </cell>
          <cell r="AL42">
            <v>1</v>
          </cell>
        </row>
        <row r="43">
          <cell r="H43">
            <v>4</v>
          </cell>
          <cell r="I43">
            <v>3</v>
          </cell>
          <cell r="J43">
            <v>4</v>
          </cell>
          <cell r="K43">
            <v>3</v>
          </cell>
          <cell r="L43">
            <v>4</v>
          </cell>
          <cell r="M43">
            <v>4</v>
          </cell>
          <cell r="O43">
            <v>6</v>
          </cell>
          <cell r="T43">
            <v>57</v>
          </cell>
          <cell r="U43">
            <v>62</v>
          </cell>
          <cell r="V43">
            <v>51</v>
          </cell>
          <cell r="W43">
            <v>52</v>
          </cell>
          <cell r="X43">
            <v>62</v>
          </cell>
          <cell r="Y43">
            <v>62</v>
          </cell>
          <cell r="Z43">
            <v>62</v>
          </cell>
          <cell r="AA43">
            <v>50</v>
          </cell>
          <cell r="AB43">
            <v>54</v>
          </cell>
          <cell r="AC43">
            <v>61</v>
          </cell>
          <cell r="AD43">
            <v>59</v>
          </cell>
          <cell r="AE43">
            <v>53</v>
          </cell>
          <cell r="AG43">
            <v>6</v>
          </cell>
          <cell r="AH43">
            <v>8</v>
          </cell>
          <cell r="AI43">
            <v>7</v>
          </cell>
          <cell r="AJ43">
            <v>7</v>
          </cell>
          <cell r="AK43">
            <v>5</v>
          </cell>
          <cell r="AL43">
            <v>3</v>
          </cell>
        </row>
        <row r="44">
          <cell r="H44">
            <v>4</v>
          </cell>
          <cell r="I44">
            <v>4</v>
          </cell>
          <cell r="J44">
            <v>3</v>
          </cell>
          <cell r="K44">
            <v>4</v>
          </cell>
          <cell r="L44">
            <v>3</v>
          </cell>
          <cell r="M44">
            <v>4</v>
          </cell>
          <cell r="O44">
            <v>5</v>
          </cell>
          <cell r="T44">
            <v>59</v>
          </cell>
          <cell r="U44">
            <v>70</v>
          </cell>
          <cell r="V44">
            <v>62</v>
          </cell>
          <cell r="W44">
            <v>66</v>
          </cell>
          <cell r="X44">
            <v>59</v>
          </cell>
          <cell r="Y44">
            <v>49</v>
          </cell>
          <cell r="Z44">
            <v>61</v>
          </cell>
          <cell r="AA44">
            <v>77</v>
          </cell>
          <cell r="AB44">
            <v>52</v>
          </cell>
          <cell r="AC44">
            <v>61</v>
          </cell>
          <cell r="AD44">
            <v>68</v>
          </cell>
          <cell r="AE44">
            <v>57</v>
          </cell>
          <cell r="AG44">
            <v>6</v>
          </cell>
          <cell r="AH44">
            <v>7</v>
          </cell>
          <cell r="AI44">
            <v>5</v>
          </cell>
          <cell r="AJ44">
            <v>3</v>
          </cell>
          <cell r="AK44">
            <v>8</v>
          </cell>
          <cell r="AL44">
            <v>7</v>
          </cell>
        </row>
        <row r="45">
          <cell r="H45">
            <v>6</v>
          </cell>
          <cell r="I45">
            <v>5</v>
          </cell>
          <cell r="J45">
            <v>6</v>
          </cell>
          <cell r="K45">
            <v>5</v>
          </cell>
          <cell r="L45">
            <v>5</v>
          </cell>
          <cell r="M45">
            <v>5</v>
          </cell>
          <cell r="O45">
            <v>10</v>
          </cell>
          <cell r="T45">
            <v>96</v>
          </cell>
          <cell r="U45">
            <v>97</v>
          </cell>
          <cell r="V45">
            <v>74</v>
          </cell>
          <cell r="W45">
            <v>73</v>
          </cell>
          <cell r="X45">
            <v>91</v>
          </cell>
          <cell r="Y45">
            <v>108</v>
          </cell>
          <cell r="Z45">
            <v>91</v>
          </cell>
          <cell r="AA45">
            <v>70</v>
          </cell>
          <cell r="AB45">
            <v>74</v>
          </cell>
          <cell r="AC45">
            <v>92</v>
          </cell>
          <cell r="AD45">
            <v>80</v>
          </cell>
          <cell r="AE45">
            <v>81</v>
          </cell>
          <cell r="AG45">
            <v>11</v>
          </cell>
          <cell r="AH45">
            <v>7</v>
          </cell>
          <cell r="AI45">
            <v>4</v>
          </cell>
          <cell r="AJ45">
            <v>14</v>
          </cell>
          <cell r="AK45">
            <v>11</v>
          </cell>
          <cell r="AL45">
            <v>6</v>
          </cell>
        </row>
        <row r="46">
          <cell r="H46">
            <v>3</v>
          </cell>
          <cell r="I46">
            <v>3</v>
          </cell>
          <cell r="J46">
            <v>3</v>
          </cell>
          <cell r="K46">
            <v>3</v>
          </cell>
          <cell r="L46">
            <v>3</v>
          </cell>
          <cell r="M46">
            <v>3</v>
          </cell>
          <cell r="O46">
            <v>6</v>
          </cell>
          <cell r="T46">
            <v>44</v>
          </cell>
          <cell r="U46">
            <v>40</v>
          </cell>
          <cell r="V46">
            <v>42</v>
          </cell>
          <cell r="W46">
            <v>54</v>
          </cell>
          <cell r="X46">
            <v>52</v>
          </cell>
          <cell r="Y46">
            <v>36</v>
          </cell>
          <cell r="Z46">
            <v>50</v>
          </cell>
          <cell r="AA46">
            <v>50</v>
          </cell>
          <cell r="AB46">
            <v>57</v>
          </cell>
          <cell r="AC46">
            <v>48</v>
          </cell>
          <cell r="AD46">
            <v>45</v>
          </cell>
          <cell r="AE46">
            <v>52</v>
          </cell>
          <cell r="AG46">
            <v>8</v>
          </cell>
          <cell r="AH46">
            <v>6</v>
          </cell>
          <cell r="AI46">
            <v>5</v>
          </cell>
          <cell r="AJ46">
            <v>7</v>
          </cell>
          <cell r="AK46">
            <v>9</v>
          </cell>
          <cell r="AL46">
            <v>5</v>
          </cell>
        </row>
        <row r="47">
          <cell r="H47">
            <v>5</v>
          </cell>
          <cell r="I47">
            <v>4</v>
          </cell>
          <cell r="J47">
            <v>5</v>
          </cell>
          <cell r="K47">
            <v>6</v>
          </cell>
          <cell r="L47">
            <v>4</v>
          </cell>
          <cell r="M47">
            <v>5</v>
          </cell>
          <cell r="O47">
            <v>7</v>
          </cell>
          <cell r="T47">
            <v>72</v>
          </cell>
          <cell r="U47">
            <v>88</v>
          </cell>
          <cell r="V47">
            <v>70</v>
          </cell>
          <cell r="W47">
            <v>65</v>
          </cell>
          <cell r="X47">
            <v>77</v>
          </cell>
          <cell r="Y47">
            <v>79</v>
          </cell>
          <cell r="Z47">
            <v>93</v>
          </cell>
          <cell r="AA47">
            <v>89</v>
          </cell>
          <cell r="AB47">
            <v>69</v>
          </cell>
          <cell r="AC47">
            <v>67</v>
          </cell>
          <cell r="AD47">
            <v>69</v>
          </cell>
          <cell r="AE47">
            <v>88</v>
          </cell>
          <cell r="AG47">
            <v>3</v>
          </cell>
          <cell r="AH47">
            <v>3</v>
          </cell>
          <cell r="AI47">
            <v>10</v>
          </cell>
          <cell r="AJ47">
            <v>6</v>
          </cell>
          <cell r="AK47">
            <v>6</v>
          </cell>
          <cell r="AL47">
            <v>8</v>
          </cell>
        </row>
        <row r="48">
          <cell r="H48">
            <v>1</v>
          </cell>
          <cell r="I48">
            <v>2</v>
          </cell>
          <cell r="J48">
            <v>2</v>
          </cell>
          <cell r="K48">
            <v>2</v>
          </cell>
          <cell r="L48">
            <v>1</v>
          </cell>
          <cell r="M48">
            <v>2</v>
          </cell>
          <cell r="O48">
            <v>2</v>
          </cell>
          <cell r="T48">
            <v>18</v>
          </cell>
          <cell r="U48">
            <v>14</v>
          </cell>
          <cell r="V48">
            <v>18</v>
          </cell>
          <cell r="W48">
            <v>28</v>
          </cell>
          <cell r="X48">
            <v>21</v>
          </cell>
          <cell r="Y48">
            <v>27</v>
          </cell>
          <cell r="Z48">
            <v>22</v>
          </cell>
          <cell r="AA48">
            <v>17</v>
          </cell>
          <cell r="AB48">
            <v>19</v>
          </cell>
          <cell r="AC48">
            <v>15</v>
          </cell>
          <cell r="AD48">
            <v>30</v>
          </cell>
          <cell r="AE48">
            <v>28</v>
          </cell>
          <cell r="AG48">
            <v>1</v>
          </cell>
          <cell r="AH48">
            <v>2</v>
          </cell>
          <cell r="AI48">
            <v>1</v>
          </cell>
          <cell r="AJ48">
            <v>1</v>
          </cell>
          <cell r="AK48">
            <v>2</v>
          </cell>
          <cell r="AL48">
            <v>2</v>
          </cell>
        </row>
        <row r="49">
          <cell r="H49">
            <v>4</v>
          </cell>
          <cell r="I49">
            <v>4</v>
          </cell>
          <cell r="J49">
            <v>5</v>
          </cell>
          <cell r="K49">
            <v>5</v>
          </cell>
          <cell r="L49">
            <v>4</v>
          </cell>
          <cell r="M49">
            <v>4</v>
          </cell>
          <cell r="O49">
            <v>4</v>
          </cell>
          <cell r="T49">
            <v>65</v>
          </cell>
          <cell r="U49">
            <v>65</v>
          </cell>
          <cell r="V49">
            <v>55</v>
          </cell>
          <cell r="W49">
            <v>74</v>
          </cell>
          <cell r="X49">
            <v>82</v>
          </cell>
          <cell r="Y49">
            <v>81</v>
          </cell>
          <cell r="Z49">
            <v>77</v>
          </cell>
          <cell r="AA49">
            <v>71</v>
          </cell>
          <cell r="AB49">
            <v>63</v>
          </cell>
          <cell r="AC49">
            <v>52</v>
          </cell>
          <cell r="AD49">
            <v>69</v>
          </cell>
          <cell r="AE49">
            <v>64</v>
          </cell>
          <cell r="AH49">
            <v>3</v>
          </cell>
          <cell r="AI49">
            <v>5</v>
          </cell>
          <cell r="AJ49">
            <v>6</v>
          </cell>
          <cell r="AK49">
            <v>5</v>
          </cell>
          <cell r="AL49">
            <v>2</v>
          </cell>
        </row>
        <row r="50">
          <cell r="H50">
            <v>3</v>
          </cell>
          <cell r="I50">
            <v>4</v>
          </cell>
          <cell r="J50">
            <v>4</v>
          </cell>
          <cell r="K50">
            <v>3</v>
          </cell>
          <cell r="L50">
            <v>3</v>
          </cell>
          <cell r="M50">
            <v>3</v>
          </cell>
          <cell r="O50">
            <v>4</v>
          </cell>
          <cell r="T50">
            <v>50</v>
          </cell>
          <cell r="U50">
            <v>49</v>
          </cell>
          <cell r="V50">
            <v>41</v>
          </cell>
          <cell r="W50">
            <v>71</v>
          </cell>
          <cell r="X50">
            <v>58</v>
          </cell>
          <cell r="Y50">
            <v>64</v>
          </cell>
          <cell r="Z50">
            <v>47</v>
          </cell>
          <cell r="AA50">
            <v>48</v>
          </cell>
          <cell r="AB50">
            <v>48</v>
          </cell>
          <cell r="AC50">
            <v>58</v>
          </cell>
          <cell r="AD50">
            <v>34</v>
          </cell>
          <cell r="AE50">
            <v>46</v>
          </cell>
          <cell r="AG50">
            <v>4</v>
          </cell>
          <cell r="AI50">
            <v>8</v>
          </cell>
          <cell r="AJ50">
            <v>5</v>
          </cell>
          <cell r="AK50">
            <v>3</v>
          </cell>
          <cell r="AL50">
            <v>4</v>
          </cell>
        </row>
        <row r="51">
          <cell r="H51">
            <v>4</v>
          </cell>
          <cell r="I51">
            <v>4</v>
          </cell>
          <cell r="J51">
            <v>3</v>
          </cell>
          <cell r="K51">
            <v>3</v>
          </cell>
          <cell r="L51">
            <v>4</v>
          </cell>
          <cell r="M51">
            <v>4</v>
          </cell>
          <cell r="O51">
            <v>6</v>
          </cell>
          <cell r="T51">
            <v>52</v>
          </cell>
          <cell r="U51">
            <v>72</v>
          </cell>
          <cell r="V51">
            <v>70</v>
          </cell>
          <cell r="W51">
            <v>63</v>
          </cell>
          <cell r="X51">
            <v>44</v>
          </cell>
          <cell r="Y51">
            <v>59</v>
          </cell>
          <cell r="Z51">
            <v>52</v>
          </cell>
          <cell r="AA51">
            <v>60</v>
          </cell>
          <cell r="AB51">
            <v>69</v>
          </cell>
          <cell r="AC51">
            <v>66</v>
          </cell>
          <cell r="AD51">
            <v>77</v>
          </cell>
          <cell r="AE51">
            <v>55</v>
          </cell>
          <cell r="AG51">
            <v>3</v>
          </cell>
          <cell r="AH51">
            <v>10</v>
          </cell>
          <cell r="AI51">
            <v>8</v>
          </cell>
          <cell r="AJ51">
            <v>10</v>
          </cell>
          <cell r="AK51">
            <v>8</v>
          </cell>
          <cell r="AL51">
            <v>5</v>
          </cell>
        </row>
        <row r="52">
          <cell r="H52">
            <v>2</v>
          </cell>
          <cell r="I52">
            <v>2</v>
          </cell>
          <cell r="J52">
            <v>2</v>
          </cell>
          <cell r="K52">
            <v>2</v>
          </cell>
          <cell r="L52">
            <v>2</v>
          </cell>
          <cell r="M52">
            <v>2</v>
          </cell>
          <cell r="O52">
            <v>5</v>
          </cell>
          <cell r="T52">
            <v>28</v>
          </cell>
          <cell r="U52">
            <v>36</v>
          </cell>
          <cell r="V52">
            <v>27</v>
          </cell>
          <cell r="W52">
            <v>31</v>
          </cell>
          <cell r="X52">
            <v>27</v>
          </cell>
          <cell r="Y52">
            <v>29</v>
          </cell>
          <cell r="Z52">
            <v>22</v>
          </cell>
          <cell r="AA52">
            <v>37</v>
          </cell>
          <cell r="AB52">
            <v>37</v>
          </cell>
          <cell r="AC52">
            <v>29</v>
          </cell>
          <cell r="AD52">
            <v>27</v>
          </cell>
          <cell r="AE52">
            <v>28</v>
          </cell>
          <cell r="AG52">
            <v>4</v>
          </cell>
          <cell r="AH52">
            <v>8</v>
          </cell>
          <cell r="AI52">
            <v>6</v>
          </cell>
          <cell r="AJ52">
            <v>5</v>
          </cell>
          <cell r="AK52">
            <v>2</v>
          </cell>
          <cell r="AL52">
            <v>6</v>
          </cell>
        </row>
        <row r="53">
          <cell r="H53">
            <v>4</v>
          </cell>
          <cell r="I53">
            <v>4</v>
          </cell>
          <cell r="J53">
            <v>4</v>
          </cell>
          <cell r="K53">
            <v>3</v>
          </cell>
          <cell r="L53">
            <v>3</v>
          </cell>
          <cell r="M53">
            <v>4</v>
          </cell>
          <cell r="O53">
            <v>5</v>
          </cell>
          <cell r="T53">
            <v>74</v>
          </cell>
          <cell r="U53">
            <v>64</v>
          </cell>
          <cell r="V53">
            <v>66</v>
          </cell>
          <cell r="W53">
            <v>54</v>
          </cell>
          <cell r="X53">
            <v>65</v>
          </cell>
          <cell r="Y53">
            <v>61</v>
          </cell>
          <cell r="Z53">
            <v>66</v>
          </cell>
          <cell r="AA53">
            <v>46</v>
          </cell>
          <cell r="AB53">
            <v>52</v>
          </cell>
          <cell r="AC53">
            <v>46</v>
          </cell>
          <cell r="AD53">
            <v>47</v>
          </cell>
          <cell r="AE53">
            <v>65</v>
          </cell>
          <cell r="AG53">
            <v>8</v>
          </cell>
          <cell r="AH53">
            <v>3</v>
          </cell>
          <cell r="AI53">
            <v>5</v>
          </cell>
          <cell r="AJ53">
            <v>8</v>
          </cell>
          <cell r="AK53">
            <v>5</v>
          </cell>
          <cell r="AL53">
            <v>3</v>
          </cell>
        </row>
        <row r="54">
          <cell r="H54">
            <v>5</v>
          </cell>
          <cell r="I54">
            <v>5</v>
          </cell>
          <cell r="J54">
            <v>5</v>
          </cell>
          <cell r="K54">
            <v>4</v>
          </cell>
          <cell r="L54">
            <v>5</v>
          </cell>
          <cell r="M54">
            <v>5</v>
          </cell>
          <cell r="O54">
            <v>7</v>
          </cell>
          <cell r="T54">
            <v>91</v>
          </cell>
          <cell r="U54">
            <v>68</v>
          </cell>
          <cell r="V54">
            <v>99</v>
          </cell>
          <cell r="W54">
            <v>78</v>
          </cell>
          <cell r="X54">
            <v>86</v>
          </cell>
          <cell r="Y54">
            <v>75</v>
          </cell>
          <cell r="Z54">
            <v>68</v>
          </cell>
          <cell r="AA54">
            <v>80</v>
          </cell>
          <cell r="AB54">
            <v>80</v>
          </cell>
          <cell r="AC54">
            <v>76</v>
          </cell>
          <cell r="AD54">
            <v>82</v>
          </cell>
          <cell r="AE54">
            <v>79</v>
          </cell>
          <cell r="AG54">
            <v>4</v>
          </cell>
          <cell r="AH54">
            <v>7</v>
          </cell>
          <cell r="AI54">
            <v>10</v>
          </cell>
          <cell r="AJ54">
            <v>10</v>
          </cell>
          <cell r="AK54">
            <v>5</v>
          </cell>
          <cell r="AL54">
            <v>4</v>
          </cell>
        </row>
        <row r="55">
          <cell r="H55">
            <v>3</v>
          </cell>
          <cell r="I55">
            <v>4</v>
          </cell>
          <cell r="J55">
            <v>3</v>
          </cell>
          <cell r="K55">
            <v>4</v>
          </cell>
          <cell r="L55">
            <v>4</v>
          </cell>
          <cell r="M55">
            <v>3</v>
          </cell>
          <cell r="O55">
            <v>2</v>
          </cell>
          <cell r="T55">
            <v>43</v>
          </cell>
          <cell r="U55">
            <v>56</v>
          </cell>
          <cell r="V55">
            <v>57</v>
          </cell>
          <cell r="W55">
            <v>56</v>
          </cell>
          <cell r="X55">
            <v>55</v>
          </cell>
          <cell r="Y55">
            <v>46</v>
          </cell>
          <cell r="Z55">
            <v>69</v>
          </cell>
          <cell r="AA55">
            <v>43</v>
          </cell>
          <cell r="AB55">
            <v>57</v>
          </cell>
          <cell r="AC55">
            <v>50</v>
          </cell>
          <cell r="AD55">
            <v>61</v>
          </cell>
          <cell r="AE55">
            <v>44</v>
          </cell>
          <cell r="AH55">
            <v>5</v>
          </cell>
          <cell r="AJ55">
            <v>2</v>
          </cell>
          <cell r="AL55">
            <v>3</v>
          </cell>
        </row>
        <row r="56">
          <cell r="H56">
            <v>5</v>
          </cell>
          <cell r="I56">
            <v>4</v>
          </cell>
          <cell r="J56">
            <v>5</v>
          </cell>
          <cell r="K56">
            <v>4</v>
          </cell>
          <cell r="L56">
            <v>5</v>
          </cell>
          <cell r="M56">
            <v>5</v>
          </cell>
          <cell r="O56">
            <v>5</v>
          </cell>
          <cell r="T56">
            <v>92</v>
          </cell>
          <cell r="U56">
            <v>75</v>
          </cell>
          <cell r="V56">
            <v>66</v>
          </cell>
          <cell r="W56">
            <v>74</v>
          </cell>
          <cell r="X56">
            <v>75</v>
          </cell>
          <cell r="Y56">
            <v>81</v>
          </cell>
          <cell r="Z56">
            <v>55</v>
          </cell>
          <cell r="AA56">
            <v>68</v>
          </cell>
          <cell r="AB56">
            <v>79</v>
          </cell>
          <cell r="AC56">
            <v>77</v>
          </cell>
          <cell r="AD56">
            <v>86</v>
          </cell>
          <cell r="AE56">
            <v>87</v>
          </cell>
          <cell r="AG56">
            <v>10</v>
          </cell>
          <cell r="AH56">
            <v>8</v>
          </cell>
          <cell r="AI56">
            <v>4</v>
          </cell>
          <cell r="AJ56">
            <v>7</v>
          </cell>
          <cell r="AK56">
            <v>6</v>
          </cell>
          <cell r="AL56">
            <v>4</v>
          </cell>
        </row>
        <row r="57">
          <cell r="H57">
            <v>3</v>
          </cell>
          <cell r="I57">
            <v>3</v>
          </cell>
          <cell r="J57">
            <v>3</v>
          </cell>
          <cell r="K57">
            <v>3</v>
          </cell>
          <cell r="L57">
            <v>3</v>
          </cell>
          <cell r="M57">
            <v>4</v>
          </cell>
          <cell r="O57">
            <v>4</v>
          </cell>
          <cell r="T57">
            <v>47</v>
          </cell>
          <cell r="U57">
            <v>30</v>
          </cell>
          <cell r="V57">
            <v>51</v>
          </cell>
          <cell r="W57">
            <v>38</v>
          </cell>
          <cell r="X57">
            <v>48</v>
          </cell>
          <cell r="Y57">
            <v>46</v>
          </cell>
          <cell r="Z57">
            <v>52</v>
          </cell>
          <cell r="AA57">
            <v>42</v>
          </cell>
          <cell r="AB57">
            <v>51</v>
          </cell>
          <cell r="AC57">
            <v>43</v>
          </cell>
          <cell r="AD57">
            <v>48</v>
          </cell>
          <cell r="AE57">
            <v>61</v>
          </cell>
          <cell r="AG57">
            <v>3</v>
          </cell>
          <cell r="AH57">
            <v>3</v>
          </cell>
          <cell r="AI57">
            <v>4</v>
          </cell>
          <cell r="AJ57">
            <v>3</v>
          </cell>
          <cell r="AK57">
            <v>3</v>
          </cell>
          <cell r="AL57">
            <v>3</v>
          </cell>
        </row>
        <row r="58">
          <cell r="H58">
            <v>2</v>
          </cell>
          <cell r="I58">
            <v>2</v>
          </cell>
          <cell r="J58">
            <v>3</v>
          </cell>
          <cell r="K58">
            <v>3</v>
          </cell>
          <cell r="L58">
            <v>3</v>
          </cell>
          <cell r="M58">
            <v>4</v>
          </cell>
          <cell r="O58">
            <v>3</v>
          </cell>
          <cell r="T58">
            <v>33</v>
          </cell>
          <cell r="U58">
            <v>26</v>
          </cell>
          <cell r="V58">
            <v>28</v>
          </cell>
          <cell r="W58">
            <v>23</v>
          </cell>
          <cell r="X58">
            <v>37</v>
          </cell>
          <cell r="Y58">
            <v>44</v>
          </cell>
          <cell r="Z58">
            <v>45</v>
          </cell>
          <cell r="AA58">
            <v>48</v>
          </cell>
          <cell r="AB58">
            <v>45</v>
          </cell>
          <cell r="AC58">
            <v>41</v>
          </cell>
          <cell r="AD58">
            <v>66</v>
          </cell>
          <cell r="AE58">
            <v>61</v>
          </cell>
          <cell r="AG58">
            <v>2</v>
          </cell>
          <cell r="AH58">
            <v>2</v>
          </cell>
          <cell r="AI58">
            <v>1</v>
          </cell>
          <cell r="AJ58">
            <v>4</v>
          </cell>
          <cell r="AK58">
            <v>2</v>
          </cell>
          <cell r="AL58">
            <v>4</v>
          </cell>
        </row>
        <row r="59">
          <cell r="H59">
            <v>4</v>
          </cell>
          <cell r="I59">
            <v>3</v>
          </cell>
          <cell r="J59">
            <v>4</v>
          </cell>
          <cell r="K59">
            <v>3</v>
          </cell>
          <cell r="L59">
            <v>4</v>
          </cell>
          <cell r="M59">
            <v>3</v>
          </cell>
          <cell r="O59">
            <v>5</v>
          </cell>
          <cell r="T59">
            <v>64</v>
          </cell>
          <cell r="U59">
            <v>61</v>
          </cell>
          <cell r="V59">
            <v>49</v>
          </cell>
          <cell r="W59">
            <v>48</v>
          </cell>
          <cell r="X59">
            <v>60</v>
          </cell>
          <cell r="Y59">
            <v>59</v>
          </cell>
          <cell r="Z59">
            <v>54</v>
          </cell>
          <cell r="AA59">
            <v>52</v>
          </cell>
          <cell r="AB59">
            <v>47</v>
          </cell>
          <cell r="AC59">
            <v>63</v>
          </cell>
          <cell r="AD59">
            <v>56</v>
          </cell>
          <cell r="AE59">
            <v>46</v>
          </cell>
          <cell r="AG59">
            <v>4</v>
          </cell>
          <cell r="AH59">
            <v>5</v>
          </cell>
          <cell r="AI59">
            <v>6</v>
          </cell>
          <cell r="AJ59">
            <v>3</v>
          </cell>
          <cell r="AK59">
            <v>4</v>
          </cell>
          <cell r="AL59">
            <v>5</v>
          </cell>
        </row>
        <row r="60">
          <cell r="H60">
            <v>3</v>
          </cell>
          <cell r="I60">
            <v>3</v>
          </cell>
          <cell r="J60">
            <v>3</v>
          </cell>
          <cell r="K60">
            <v>4</v>
          </cell>
          <cell r="L60">
            <v>4</v>
          </cell>
          <cell r="M60">
            <v>4</v>
          </cell>
          <cell r="O60">
            <v>6</v>
          </cell>
          <cell r="T60">
            <v>45</v>
          </cell>
          <cell r="U60">
            <v>62</v>
          </cell>
          <cell r="V60">
            <v>51</v>
          </cell>
          <cell r="W60">
            <v>46</v>
          </cell>
          <cell r="X60">
            <v>40</v>
          </cell>
          <cell r="Y60">
            <v>60</v>
          </cell>
          <cell r="Z60">
            <v>63</v>
          </cell>
          <cell r="AA60">
            <v>61</v>
          </cell>
          <cell r="AB60">
            <v>55</v>
          </cell>
          <cell r="AC60">
            <v>55</v>
          </cell>
          <cell r="AD60">
            <v>58</v>
          </cell>
          <cell r="AE60">
            <v>57</v>
          </cell>
          <cell r="AG60">
            <v>4</v>
          </cell>
          <cell r="AH60">
            <v>8</v>
          </cell>
          <cell r="AI60">
            <v>6</v>
          </cell>
          <cell r="AJ60">
            <v>7</v>
          </cell>
          <cell r="AK60">
            <v>3</v>
          </cell>
          <cell r="AL60">
            <v>5</v>
          </cell>
        </row>
        <row r="61">
          <cell r="H61">
            <v>1</v>
          </cell>
          <cell r="I61">
            <v>1</v>
          </cell>
          <cell r="J61">
            <v>1</v>
          </cell>
          <cell r="K61">
            <v>1</v>
          </cell>
          <cell r="L61">
            <v>1</v>
          </cell>
          <cell r="M61">
            <v>1</v>
          </cell>
          <cell r="O61">
            <v>1</v>
          </cell>
          <cell r="T61">
            <v>4</v>
          </cell>
          <cell r="U61">
            <v>6</v>
          </cell>
          <cell r="V61">
            <v>6</v>
          </cell>
          <cell r="W61">
            <v>2</v>
          </cell>
          <cell r="X61">
            <v>11</v>
          </cell>
          <cell r="Y61">
            <v>9</v>
          </cell>
          <cell r="Z61">
            <v>6</v>
          </cell>
          <cell r="AA61">
            <v>6</v>
          </cell>
          <cell r="AB61">
            <v>6</v>
          </cell>
          <cell r="AC61">
            <v>3</v>
          </cell>
          <cell r="AD61">
            <v>7</v>
          </cell>
          <cell r="AE61">
            <v>8</v>
          </cell>
          <cell r="AH61">
            <v>2</v>
          </cell>
          <cell r="AI61">
            <v>1</v>
          </cell>
          <cell r="AJ61">
            <v>1</v>
          </cell>
          <cell r="AK61">
            <v>1</v>
          </cell>
          <cell r="AL61">
            <v>1</v>
          </cell>
        </row>
        <row r="62">
          <cell r="H62">
            <v>1</v>
          </cell>
          <cell r="I62">
            <v>1</v>
          </cell>
          <cell r="K62">
            <v>1</v>
          </cell>
          <cell r="L62">
            <v>1</v>
          </cell>
          <cell r="U62">
            <v>1</v>
          </cell>
          <cell r="V62">
            <v>1</v>
          </cell>
          <cell r="AA62">
            <v>2</v>
          </cell>
          <cell r="AC62">
            <v>1</v>
          </cell>
        </row>
        <row r="63">
          <cell r="L63">
            <v>1</v>
          </cell>
          <cell r="N63">
            <v>2</v>
          </cell>
          <cell r="T63">
            <v>1</v>
          </cell>
          <cell r="V63">
            <v>2</v>
          </cell>
          <cell r="Y63">
            <v>1</v>
          </cell>
          <cell r="AA63">
            <v>1</v>
          </cell>
          <cell r="AB63">
            <v>1</v>
          </cell>
          <cell r="AC63">
            <v>1</v>
          </cell>
        </row>
        <row r="64">
          <cell r="H64">
            <v>5</v>
          </cell>
          <cell r="I64">
            <v>5</v>
          </cell>
          <cell r="J64">
            <v>5</v>
          </cell>
          <cell r="K64">
            <v>5</v>
          </cell>
          <cell r="L64">
            <v>6</v>
          </cell>
          <cell r="M64">
            <v>5</v>
          </cell>
          <cell r="O64">
            <v>5</v>
          </cell>
          <cell r="T64">
            <v>68</v>
          </cell>
          <cell r="U64">
            <v>77</v>
          </cell>
          <cell r="V64">
            <v>66</v>
          </cell>
          <cell r="W64">
            <v>84</v>
          </cell>
          <cell r="X64">
            <v>81</v>
          </cell>
          <cell r="Y64">
            <v>77</v>
          </cell>
          <cell r="Z64">
            <v>90</v>
          </cell>
          <cell r="AA64">
            <v>63</v>
          </cell>
          <cell r="AB64">
            <v>95</v>
          </cell>
          <cell r="AC64">
            <v>104</v>
          </cell>
          <cell r="AD64">
            <v>91</v>
          </cell>
          <cell r="AE64">
            <v>71</v>
          </cell>
          <cell r="AG64">
            <v>3</v>
          </cell>
          <cell r="AH64">
            <v>2</v>
          </cell>
          <cell r="AI64">
            <v>7</v>
          </cell>
          <cell r="AJ64">
            <v>11</v>
          </cell>
          <cell r="AK64">
            <v>7</v>
          </cell>
          <cell r="AL64">
            <v>2</v>
          </cell>
        </row>
        <row r="65">
          <cell r="H65">
            <v>5</v>
          </cell>
          <cell r="I65">
            <v>4</v>
          </cell>
          <cell r="J65">
            <v>4</v>
          </cell>
          <cell r="K65">
            <v>5</v>
          </cell>
          <cell r="L65">
            <v>4</v>
          </cell>
          <cell r="M65">
            <v>5</v>
          </cell>
          <cell r="O65">
            <v>7</v>
          </cell>
          <cell r="T65">
            <v>70</v>
          </cell>
          <cell r="U65">
            <v>82</v>
          </cell>
          <cell r="V65">
            <v>71</v>
          </cell>
          <cell r="W65">
            <v>58</v>
          </cell>
          <cell r="X65">
            <v>84</v>
          </cell>
          <cell r="Y65">
            <v>63</v>
          </cell>
          <cell r="Z65">
            <v>80</v>
          </cell>
          <cell r="AA65">
            <v>75</v>
          </cell>
          <cell r="AB65">
            <v>70</v>
          </cell>
          <cell r="AC65">
            <v>64</v>
          </cell>
          <cell r="AD65">
            <v>80</v>
          </cell>
          <cell r="AE65">
            <v>86</v>
          </cell>
          <cell r="AG65">
            <v>7</v>
          </cell>
          <cell r="AH65">
            <v>6</v>
          </cell>
          <cell r="AI65">
            <v>7</v>
          </cell>
          <cell r="AJ65">
            <v>7</v>
          </cell>
          <cell r="AK65">
            <v>6</v>
          </cell>
          <cell r="AL65">
            <v>7</v>
          </cell>
        </row>
        <row r="66">
          <cell r="H66">
            <v>3</v>
          </cell>
          <cell r="I66">
            <v>4</v>
          </cell>
          <cell r="J66">
            <v>4</v>
          </cell>
          <cell r="K66">
            <v>4</v>
          </cell>
          <cell r="L66">
            <v>3</v>
          </cell>
          <cell r="M66">
            <v>4</v>
          </cell>
          <cell r="O66">
            <v>6</v>
          </cell>
          <cell r="T66">
            <v>48</v>
          </cell>
          <cell r="U66">
            <v>62</v>
          </cell>
          <cell r="V66">
            <v>63</v>
          </cell>
          <cell r="W66">
            <v>60</v>
          </cell>
          <cell r="X66">
            <v>54</v>
          </cell>
          <cell r="Y66">
            <v>59</v>
          </cell>
          <cell r="Z66">
            <v>68</v>
          </cell>
          <cell r="AA66">
            <v>52</v>
          </cell>
          <cell r="AB66">
            <v>50</v>
          </cell>
          <cell r="AC66">
            <v>46</v>
          </cell>
          <cell r="AD66">
            <v>60</v>
          </cell>
          <cell r="AE66">
            <v>60</v>
          </cell>
          <cell r="AG66">
            <v>14</v>
          </cell>
          <cell r="AH66">
            <v>7</v>
          </cell>
          <cell r="AI66">
            <v>2</v>
          </cell>
          <cell r="AJ66">
            <v>4</v>
          </cell>
          <cell r="AK66">
            <v>4</v>
          </cell>
          <cell r="AL66">
            <v>2</v>
          </cell>
        </row>
        <row r="67">
          <cell r="H67">
            <v>3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  <cell r="M67">
            <v>4</v>
          </cell>
          <cell r="O67">
            <v>4</v>
          </cell>
          <cell r="T67">
            <v>56</v>
          </cell>
          <cell r="U67">
            <v>41</v>
          </cell>
          <cell r="V67">
            <v>43</v>
          </cell>
          <cell r="W67">
            <v>48</v>
          </cell>
          <cell r="X67">
            <v>35</v>
          </cell>
          <cell r="Y67">
            <v>41</v>
          </cell>
          <cell r="Z67">
            <v>49</v>
          </cell>
          <cell r="AA67">
            <v>46</v>
          </cell>
          <cell r="AB67">
            <v>59</v>
          </cell>
          <cell r="AC67">
            <v>30</v>
          </cell>
          <cell r="AD67">
            <v>69</v>
          </cell>
          <cell r="AE67">
            <v>46</v>
          </cell>
          <cell r="AG67">
            <v>5</v>
          </cell>
          <cell r="AH67">
            <v>5</v>
          </cell>
          <cell r="AI67">
            <v>1</v>
          </cell>
          <cell r="AJ67">
            <v>6</v>
          </cell>
          <cell r="AK67">
            <v>6</v>
          </cell>
          <cell r="AL67">
            <v>4</v>
          </cell>
        </row>
        <row r="68">
          <cell r="H68">
            <v>4</v>
          </cell>
          <cell r="I68">
            <v>4</v>
          </cell>
          <cell r="J68">
            <v>4</v>
          </cell>
          <cell r="K68">
            <v>4</v>
          </cell>
          <cell r="L68">
            <v>4</v>
          </cell>
          <cell r="M68">
            <v>4</v>
          </cell>
          <cell r="O68">
            <v>8</v>
          </cell>
          <cell r="T68">
            <v>77</v>
          </cell>
          <cell r="U68">
            <v>52</v>
          </cell>
          <cell r="V68">
            <v>70</v>
          </cell>
          <cell r="W68">
            <v>49</v>
          </cell>
          <cell r="X68">
            <v>65</v>
          </cell>
          <cell r="Y68">
            <v>67</v>
          </cell>
          <cell r="Z68">
            <v>70</v>
          </cell>
          <cell r="AA68">
            <v>55</v>
          </cell>
          <cell r="AB68">
            <v>74</v>
          </cell>
          <cell r="AC68">
            <v>72</v>
          </cell>
          <cell r="AD68">
            <v>66</v>
          </cell>
          <cell r="AE68">
            <v>75</v>
          </cell>
          <cell r="AG68">
            <v>9</v>
          </cell>
          <cell r="AH68">
            <v>6</v>
          </cell>
          <cell r="AI68">
            <v>4</v>
          </cell>
          <cell r="AJ68">
            <v>9</v>
          </cell>
          <cell r="AK68">
            <v>11</v>
          </cell>
          <cell r="AL68">
            <v>9</v>
          </cell>
        </row>
        <row r="69">
          <cell r="H69">
            <v>3</v>
          </cell>
          <cell r="I69">
            <v>3</v>
          </cell>
          <cell r="J69">
            <v>2</v>
          </cell>
          <cell r="K69">
            <v>3</v>
          </cell>
          <cell r="L69">
            <v>3</v>
          </cell>
          <cell r="M69">
            <v>3</v>
          </cell>
          <cell r="O69">
            <v>5</v>
          </cell>
          <cell r="T69">
            <v>37</v>
          </cell>
          <cell r="U69">
            <v>44</v>
          </cell>
          <cell r="V69">
            <v>48</v>
          </cell>
          <cell r="W69">
            <v>41</v>
          </cell>
          <cell r="X69">
            <v>34</v>
          </cell>
          <cell r="Y69">
            <v>36</v>
          </cell>
          <cell r="Z69">
            <v>51</v>
          </cell>
          <cell r="AA69">
            <v>51</v>
          </cell>
          <cell r="AB69">
            <v>41</v>
          </cell>
          <cell r="AC69">
            <v>51</v>
          </cell>
          <cell r="AD69">
            <v>54</v>
          </cell>
          <cell r="AE69">
            <v>52</v>
          </cell>
          <cell r="AG69">
            <v>4</v>
          </cell>
          <cell r="AH69">
            <v>3</v>
          </cell>
          <cell r="AI69">
            <v>3</v>
          </cell>
          <cell r="AJ69">
            <v>5</v>
          </cell>
          <cell r="AK69">
            <v>8</v>
          </cell>
          <cell r="AL69">
            <v>10</v>
          </cell>
        </row>
        <row r="70">
          <cell r="H70">
            <v>3</v>
          </cell>
          <cell r="I70">
            <v>4</v>
          </cell>
          <cell r="J70">
            <v>3</v>
          </cell>
          <cell r="K70">
            <v>4</v>
          </cell>
          <cell r="L70">
            <v>3</v>
          </cell>
          <cell r="M70">
            <v>3</v>
          </cell>
          <cell r="O70">
            <v>4</v>
          </cell>
          <cell r="T70">
            <v>51</v>
          </cell>
          <cell r="U70">
            <v>54</v>
          </cell>
          <cell r="V70">
            <v>55</v>
          </cell>
          <cell r="W70">
            <v>55</v>
          </cell>
          <cell r="X70">
            <v>46</v>
          </cell>
          <cell r="Y70">
            <v>51</v>
          </cell>
          <cell r="Z70">
            <v>68</v>
          </cell>
          <cell r="AA70">
            <v>51</v>
          </cell>
          <cell r="AB70">
            <v>45</v>
          </cell>
          <cell r="AC70">
            <v>53</v>
          </cell>
          <cell r="AD70">
            <v>51</v>
          </cell>
          <cell r="AE70">
            <v>44</v>
          </cell>
          <cell r="AG70">
            <v>6</v>
          </cell>
          <cell r="AH70">
            <v>1</v>
          </cell>
          <cell r="AI70">
            <v>4</v>
          </cell>
          <cell r="AJ70">
            <v>8</v>
          </cell>
          <cell r="AK70">
            <v>2</v>
          </cell>
          <cell r="AL70">
            <v>2</v>
          </cell>
        </row>
        <row r="71">
          <cell r="H71">
            <v>4</v>
          </cell>
          <cell r="I71">
            <v>4</v>
          </cell>
          <cell r="J71">
            <v>4</v>
          </cell>
          <cell r="K71">
            <v>4</v>
          </cell>
          <cell r="L71">
            <v>5</v>
          </cell>
          <cell r="M71">
            <v>4</v>
          </cell>
          <cell r="O71">
            <v>5</v>
          </cell>
          <cell r="T71">
            <v>59</v>
          </cell>
          <cell r="U71">
            <v>58</v>
          </cell>
          <cell r="V71">
            <v>52</v>
          </cell>
          <cell r="W71">
            <v>58</v>
          </cell>
          <cell r="X71">
            <v>63</v>
          </cell>
          <cell r="Y71">
            <v>73</v>
          </cell>
          <cell r="Z71">
            <v>65</v>
          </cell>
          <cell r="AA71">
            <v>52</v>
          </cell>
          <cell r="AB71">
            <v>89</v>
          </cell>
          <cell r="AC71">
            <v>74</v>
          </cell>
          <cell r="AD71">
            <v>54</v>
          </cell>
          <cell r="AE71">
            <v>57</v>
          </cell>
          <cell r="AG71">
            <v>3</v>
          </cell>
          <cell r="AH71">
            <v>3</v>
          </cell>
          <cell r="AI71">
            <v>3</v>
          </cell>
          <cell r="AJ71">
            <v>7</v>
          </cell>
          <cell r="AK71">
            <v>10</v>
          </cell>
          <cell r="AL71">
            <v>5</v>
          </cell>
        </row>
        <row r="72">
          <cell r="H72">
            <v>5</v>
          </cell>
          <cell r="I72">
            <v>4</v>
          </cell>
          <cell r="J72">
            <v>4</v>
          </cell>
          <cell r="K72">
            <v>5</v>
          </cell>
          <cell r="L72">
            <v>5</v>
          </cell>
          <cell r="M72">
            <v>4</v>
          </cell>
          <cell r="O72">
            <v>6</v>
          </cell>
          <cell r="T72">
            <v>79</v>
          </cell>
          <cell r="U72">
            <v>68</v>
          </cell>
          <cell r="V72">
            <v>65</v>
          </cell>
          <cell r="W72">
            <v>69</v>
          </cell>
          <cell r="X72">
            <v>86</v>
          </cell>
          <cell r="Y72">
            <v>60</v>
          </cell>
          <cell r="Z72">
            <v>78</v>
          </cell>
          <cell r="AA72">
            <v>87</v>
          </cell>
          <cell r="AB72">
            <v>77</v>
          </cell>
          <cell r="AC72">
            <v>92</v>
          </cell>
          <cell r="AD72">
            <v>60</v>
          </cell>
          <cell r="AE72">
            <v>73</v>
          </cell>
          <cell r="AG72">
            <v>5</v>
          </cell>
          <cell r="AH72">
            <v>3</v>
          </cell>
          <cell r="AI72">
            <v>7</v>
          </cell>
          <cell r="AJ72">
            <v>5</v>
          </cell>
          <cell r="AK72">
            <v>11</v>
          </cell>
          <cell r="AL72">
            <v>7</v>
          </cell>
        </row>
        <row r="73">
          <cell r="H73">
            <v>2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  <cell r="M73">
            <v>1</v>
          </cell>
          <cell r="O73">
            <v>4</v>
          </cell>
          <cell r="T73">
            <v>25</v>
          </cell>
          <cell r="U73">
            <v>26</v>
          </cell>
          <cell r="V73">
            <v>25</v>
          </cell>
          <cell r="W73">
            <v>21</v>
          </cell>
          <cell r="X73">
            <v>16</v>
          </cell>
          <cell r="Y73">
            <v>26</v>
          </cell>
          <cell r="Z73">
            <v>25</v>
          </cell>
          <cell r="AA73">
            <v>30</v>
          </cell>
          <cell r="AB73">
            <v>23</v>
          </cell>
          <cell r="AC73">
            <v>27</v>
          </cell>
          <cell r="AD73">
            <v>18</v>
          </cell>
          <cell r="AE73">
            <v>19</v>
          </cell>
          <cell r="AG73">
            <v>1</v>
          </cell>
          <cell r="AH73">
            <v>3</v>
          </cell>
          <cell r="AI73">
            <v>6</v>
          </cell>
          <cell r="AJ73">
            <v>6</v>
          </cell>
          <cell r="AK73">
            <v>9</v>
          </cell>
          <cell r="AL73">
            <v>2</v>
          </cell>
        </row>
        <row r="74">
          <cell r="H74">
            <v>3</v>
          </cell>
          <cell r="I74">
            <v>3</v>
          </cell>
          <cell r="J74">
            <v>3</v>
          </cell>
          <cell r="K74">
            <v>3</v>
          </cell>
          <cell r="L74">
            <v>3</v>
          </cell>
          <cell r="M74">
            <v>3</v>
          </cell>
          <cell r="O74">
            <v>4</v>
          </cell>
          <cell r="T74">
            <v>45</v>
          </cell>
          <cell r="U74">
            <v>39</v>
          </cell>
          <cell r="V74">
            <v>42</v>
          </cell>
          <cell r="W74">
            <v>38</v>
          </cell>
          <cell r="X74">
            <v>42</v>
          </cell>
          <cell r="Y74">
            <v>49</v>
          </cell>
          <cell r="Z74">
            <v>44</v>
          </cell>
          <cell r="AA74">
            <v>62</v>
          </cell>
          <cell r="AB74">
            <v>52</v>
          </cell>
          <cell r="AC74">
            <v>44</v>
          </cell>
          <cell r="AD74">
            <v>48</v>
          </cell>
          <cell r="AE74">
            <v>47</v>
          </cell>
          <cell r="AG74">
            <v>2</v>
          </cell>
          <cell r="AH74">
            <v>8</v>
          </cell>
          <cell r="AI74">
            <v>2</v>
          </cell>
          <cell r="AJ74">
            <v>6</v>
          </cell>
          <cell r="AK74">
            <v>7</v>
          </cell>
          <cell r="AL74">
            <v>2</v>
          </cell>
        </row>
        <row r="75">
          <cell r="H75">
            <v>3</v>
          </cell>
          <cell r="I75">
            <v>3</v>
          </cell>
          <cell r="J75">
            <v>3</v>
          </cell>
          <cell r="K75">
            <v>3</v>
          </cell>
          <cell r="L75">
            <v>4</v>
          </cell>
          <cell r="M75">
            <v>3</v>
          </cell>
          <cell r="O75">
            <v>5</v>
          </cell>
          <cell r="T75">
            <v>49</v>
          </cell>
          <cell r="U75">
            <v>42</v>
          </cell>
          <cell r="V75">
            <v>45</v>
          </cell>
          <cell r="W75">
            <v>54</v>
          </cell>
          <cell r="X75">
            <v>61</v>
          </cell>
          <cell r="Y75">
            <v>34</v>
          </cell>
          <cell r="Z75">
            <v>43</v>
          </cell>
          <cell r="AA75">
            <v>63</v>
          </cell>
          <cell r="AB75">
            <v>74</v>
          </cell>
          <cell r="AC75">
            <v>50</v>
          </cell>
          <cell r="AD75">
            <v>58</v>
          </cell>
          <cell r="AE75">
            <v>44</v>
          </cell>
          <cell r="AG75">
            <v>5</v>
          </cell>
          <cell r="AH75">
            <v>6</v>
          </cell>
          <cell r="AI75">
            <v>5</v>
          </cell>
          <cell r="AJ75">
            <v>4</v>
          </cell>
          <cell r="AK75">
            <v>5</v>
          </cell>
          <cell r="AL75">
            <v>5</v>
          </cell>
        </row>
        <row r="76">
          <cell r="H76">
            <v>4</v>
          </cell>
          <cell r="I76">
            <v>4</v>
          </cell>
          <cell r="J76">
            <v>4</v>
          </cell>
          <cell r="K76">
            <v>4</v>
          </cell>
          <cell r="L76">
            <v>5</v>
          </cell>
          <cell r="M76">
            <v>5</v>
          </cell>
          <cell r="O76">
            <v>4</v>
          </cell>
          <cell r="T76">
            <v>66</v>
          </cell>
          <cell r="U76">
            <v>65</v>
          </cell>
          <cell r="V76">
            <v>57</v>
          </cell>
          <cell r="W76">
            <v>75</v>
          </cell>
          <cell r="X76">
            <v>77</v>
          </cell>
          <cell r="Y76">
            <v>71</v>
          </cell>
          <cell r="Z76">
            <v>63</v>
          </cell>
          <cell r="AA76">
            <v>74</v>
          </cell>
          <cell r="AB76">
            <v>78</v>
          </cell>
          <cell r="AC76">
            <v>69</v>
          </cell>
          <cell r="AD76">
            <v>78</v>
          </cell>
          <cell r="AE76">
            <v>76</v>
          </cell>
          <cell r="AG76">
            <v>3</v>
          </cell>
          <cell r="AH76">
            <v>4</v>
          </cell>
          <cell r="AI76">
            <v>12</v>
          </cell>
          <cell r="AJ76">
            <v>1</v>
          </cell>
          <cell r="AK76">
            <v>3</v>
          </cell>
          <cell r="AL76">
            <v>5</v>
          </cell>
        </row>
        <row r="77">
          <cell r="H77">
            <v>2</v>
          </cell>
          <cell r="I77">
            <v>3</v>
          </cell>
          <cell r="J77">
            <v>3</v>
          </cell>
          <cell r="K77">
            <v>4</v>
          </cell>
          <cell r="L77">
            <v>3</v>
          </cell>
          <cell r="M77">
            <v>2</v>
          </cell>
          <cell r="O77">
            <v>7</v>
          </cell>
          <cell r="T77">
            <v>43</v>
          </cell>
          <cell r="U77">
            <v>25</v>
          </cell>
          <cell r="V77">
            <v>52</v>
          </cell>
          <cell r="W77">
            <v>57</v>
          </cell>
          <cell r="X77">
            <v>40</v>
          </cell>
          <cell r="Y77">
            <v>37</v>
          </cell>
          <cell r="Z77">
            <v>58</v>
          </cell>
          <cell r="AA77">
            <v>57</v>
          </cell>
          <cell r="AB77">
            <v>51</v>
          </cell>
          <cell r="AC77">
            <v>29</v>
          </cell>
          <cell r="AD77">
            <v>40</v>
          </cell>
          <cell r="AE77">
            <v>28</v>
          </cell>
          <cell r="AG77">
            <v>7</v>
          </cell>
          <cell r="AH77">
            <v>5</v>
          </cell>
          <cell r="AI77">
            <v>5</v>
          </cell>
          <cell r="AJ77">
            <v>6</v>
          </cell>
          <cell r="AK77">
            <v>8</v>
          </cell>
          <cell r="AL77">
            <v>12</v>
          </cell>
        </row>
        <row r="78">
          <cell r="H78">
            <v>1</v>
          </cell>
          <cell r="I78">
            <v>1</v>
          </cell>
          <cell r="J78">
            <v>1</v>
          </cell>
          <cell r="K78">
            <v>1</v>
          </cell>
          <cell r="L78">
            <v>1</v>
          </cell>
          <cell r="M78">
            <v>1</v>
          </cell>
          <cell r="O78">
            <v>4</v>
          </cell>
          <cell r="T78">
            <v>13</v>
          </cell>
          <cell r="U78">
            <v>11</v>
          </cell>
          <cell r="V78">
            <v>12</v>
          </cell>
          <cell r="W78">
            <v>5</v>
          </cell>
          <cell r="X78">
            <v>7</v>
          </cell>
          <cell r="Y78">
            <v>8</v>
          </cell>
          <cell r="Z78">
            <v>10</v>
          </cell>
          <cell r="AA78">
            <v>6</v>
          </cell>
          <cell r="AB78">
            <v>10</v>
          </cell>
          <cell r="AC78">
            <v>9</v>
          </cell>
          <cell r="AD78">
            <v>7</v>
          </cell>
          <cell r="AE78">
            <v>9</v>
          </cell>
          <cell r="AG78">
            <v>5</v>
          </cell>
          <cell r="AH78">
            <v>1</v>
          </cell>
          <cell r="AI78">
            <v>2</v>
          </cell>
          <cell r="AJ78">
            <v>2</v>
          </cell>
          <cell r="AK78">
            <v>5</v>
          </cell>
          <cell r="AL78">
            <v>2</v>
          </cell>
        </row>
        <row r="79">
          <cell r="H79">
            <v>3</v>
          </cell>
          <cell r="I79">
            <v>3</v>
          </cell>
          <cell r="J79">
            <v>3</v>
          </cell>
          <cell r="K79">
            <v>3</v>
          </cell>
          <cell r="L79">
            <v>2</v>
          </cell>
          <cell r="M79">
            <v>2</v>
          </cell>
          <cell r="O79">
            <v>5</v>
          </cell>
          <cell r="T79">
            <v>39</v>
          </cell>
          <cell r="U79">
            <v>48</v>
          </cell>
          <cell r="V79">
            <v>49</v>
          </cell>
          <cell r="W79">
            <v>43</v>
          </cell>
          <cell r="X79">
            <v>40</v>
          </cell>
          <cell r="Y79">
            <v>35</v>
          </cell>
          <cell r="Z79">
            <v>51</v>
          </cell>
          <cell r="AA79">
            <v>48</v>
          </cell>
          <cell r="AB79">
            <v>37</v>
          </cell>
          <cell r="AC79">
            <v>37</v>
          </cell>
          <cell r="AD79">
            <v>39</v>
          </cell>
          <cell r="AE79">
            <v>33</v>
          </cell>
          <cell r="AG79">
            <v>5</v>
          </cell>
          <cell r="AH79">
            <v>5</v>
          </cell>
          <cell r="AI79">
            <v>3</v>
          </cell>
          <cell r="AJ79">
            <v>4</v>
          </cell>
          <cell r="AK79">
            <v>6</v>
          </cell>
          <cell r="AL79">
            <v>5</v>
          </cell>
        </row>
        <row r="80">
          <cell r="H80">
            <v>2</v>
          </cell>
          <cell r="I80">
            <v>2</v>
          </cell>
          <cell r="J80">
            <v>2</v>
          </cell>
          <cell r="K80">
            <v>2</v>
          </cell>
          <cell r="L80">
            <v>2</v>
          </cell>
          <cell r="M80">
            <v>2</v>
          </cell>
          <cell r="O80">
            <v>1</v>
          </cell>
          <cell r="T80">
            <v>33</v>
          </cell>
          <cell r="U80">
            <v>29</v>
          </cell>
          <cell r="V80">
            <v>25</v>
          </cell>
          <cell r="W80">
            <v>17</v>
          </cell>
          <cell r="X80">
            <v>31</v>
          </cell>
          <cell r="Y80">
            <v>32</v>
          </cell>
          <cell r="Z80">
            <v>34</v>
          </cell>
          <cell r="AA80">
            <v>30</v>
          </cell>
          <cell r="AB80">
            <v>33</v>
          </cell>
          <cell r="AC80">
            <v>35</v>
          </cell>
          <cell r="AD80">
            <v>23</v>
          </cell>
          <cell r="AE80">
            <v>34</v>
          </cell>
          <cell r="AG80">
            <v>1</v>
          </cell>
          <cell r="AH80">
            <v>1</v>
          </cell>
          <cell r="AI80">
            <v>3</v>
          </cell>
          <cell r="AJ80">
            <v>2</v>
          </cell>
        </row>
        <row r="81">
          <cell r="H81">
            <v>2</v>
          </cell>
          <cell r="I81">
            <v>3</v>
          </cell>
          <cell r="J81">
            <v>3</v>
          </cell>
          <cell r="K81">
            <v>3</v>
          </cell>
          <cell r="L81">
            <v>2</v>
          </cell>
          <cell r="M81">
            <v>3</v>
          </cell>
          <cell r="O81">
            <v>4</v>
          </cell>
          <cell r="T81">
            <v>27</v>
          </cell>
          <cell r="U81">
            <v>26</v>
          </cell>
          <cell r="V81">
            <v>37</v>
          </cell>
          <cell r="W81">
            <v>37</v>
          </cell>
          <cell r="X81">
            <v>42</v>
          </cell>
          <cell r="Y81">
            <v>41</v>
          </cell>
          <cell r="Z81">
            <v>45</v>
          </cell>
          <cell r="AA81">
            <v>37</v>
          </cell>
          <cell r="AB81">
            <v>40</v>
          </cell>
          <cell r="AC81">
            <v>31</v>
          </cell>
          <cell r="AD81">
            <v>49</v>
          </cell>
          <cell r="AE81">
            <v>37</v>
          </cell>
          <cell r="AG81">
            <v>1</v>
          </cell>
          <cell r="AH81">
            <v>3</v>
          </cell>
          <cell r="AI81">
            <v>1</v>
          </cell>
          <cell r="AJ81">
            <v>4</v>
          </cell>
          <cell r="AK81">
            <v>3</v>
          </cell>
          <cell r="AL81">
            <v>7</v>
          </cell>
        </row>
        <row r="82">
          <cell r="H82">
            <v>4</v>
          </cell>
          <cell r="I82">
            <v>3</v>
          </cell>
          <cell r="J82">
            <v>4</v>
          </cell>
          <cell r="K82">
            <v>3</v>
          </cell>
          <cell r="L82">
            <v>4</v>
          </cell>
          <cell r="M82">
            <v>3</v>
          </cell>
          <cell r="O82">
            <v>6</v>
          </cell>
          <cell r="T82">
            <v>54</v>
          </cell>
          <cell r="U82">
            <v>61</v>
          </cell>
          <cell r="V82">
            <v>46</v>
          </cell>
          <cell r="W82">
            <v>48</v>
          </cell>
          <cell r="X82">
            <v>70</v>
          </cell>
          <cell r="Y82">
            <v>56</v>
          </cell>
          <cell r="Z82">
            <v>39</v>
          </cell>
          <cell r="AA82">
            <v>50</v>
          </cell>
          <cell r="AB82">
            <v>71</v>
          </cell>
          <cell r="AC82">
            <v>60</v>
          </cell>
          <cell r="AD82">
            <v>56</v>
          </cell>
          <cell r="AE82">
            <v>55</v>
          </cell>
          <cell r="AG82">
            <v>4</v>
          </cell>
          <cell r="AH82">
            <v>7</v>
          </cell>
          <cell r="AI82">
            <v>8</v>
          </cell>
          <cell r="AJ82">
            <v>6</v>
          </cell>
          <cell r="AK82">
            <v>6</v>
          </cell>
          <cell r="AL82">
            <v>8</v>
          </cell>
        </row>
        <row r="83">
          <cell r="H83">
            <v>5</v>
          </cell>
          <cell r="I83">
            <v>4</v>
          </cell>
          <cell r="J83">
            <v>5</v>
          </cell>
          <cell r="K83">
            <v>5</v>
          </cell>
          <cell r="L83">
            <v>5</v>
          </cell>
          <cell r="M83">
            <v>5</v>
          </cell>
          <cell r="O83">
            <v>5</v>
          </cell>
          <cell r="T83">
            <v>77</v>
          </cell>
          <cell r="U83">
            <v>69</v>
          </cell>
          <cell r="V83">
            <v>68</v>
          </cell>
          <cell r="W83">
            <v>71</v>
          </cell>
          <cell r="X83">
            <v>75</v>
          </cell>
          <cell r="Y83">
            <v>92</v>
          </cell>
          <cell r="Z83">
            <v>73</v>
          </cell>
          <cell r="AA83">
            <v>76</v>
          </cell>
          <cell r="AB83">
            <v>76</v>
          </cell>
          <cell r="AC83">
            <v>92</v>
          </cell>
          <cell r="AD83">
            <v>84</v>
          </cell>
          <cell r="AE83">
            <v>67</v>
          </cell>
          <cell r="AG83">
            <v>4</v>
          </cell>
          <cell r="AH83">
            <v>5</v>
          </cell>
          <cell r="AI83">
            <v>8</v>
          </cell>
          <cell r="AJ83">
            <v>3</v>
          </cell>
          <cell r="AK83">
            <v>5</v>
          </cell>
          <cell r="AL83">
            <v>7</v>
          </cell>
        </row>
        <row r="84">
          <cell r="H84">
            <v>2</v>
          </cell>
          <cell r="I84">
            <v>2</v>
          </cell>
          <cell r="J84">
            <v>3</v>
          </cell>
          <cell r="K84">
            <v>2</v>
          </cell>
          <cell r="L84">
            <v>3</v>
          </cell>
          <cell r="M84">
            <v>2</v>
          </cell>
          <cell r="O84">
            <v>6</v>
          </cell>
          <cell r="T84">
            <v>33</v>
          </cell>
          <cell r="U84">
            <v>29</v>
          </cell>
          <cell r="V84">
            <v>38</v>
          </cell>
          <cell r="W84">
            <v>26</v>
          </cell>
          <cell r="X84">
            <v>40</v>
          </cell>
          <cell r="Y84">
            <v>40</v>
          </cell>
          <cell r="Z84">
            <v>32</v>
          </cell>
          <cell r="AA84">
            <v>33</v>
          </cell>
          <cell r="AB84">
            <v>46</v>
          </cell>
          <cell r="AC84">
            <v>38</v>
          </cell>
          <cell r="AD84">
            <v>37</v>
          </cell>
          <cell r="AE84">
            <v>36</v>
          </cell>
          <cell r="AG84">
            <v>1</v>
          </cell>
          <cell r="AH84">
            <v>6</v>
          </cell>
          <cell r="AI84">
            <v>8</v>
          </cell>
          <cell r="AJ84">
            <v>8</v>
          </cell>
          <cell r="AK84">
            <v>7</v>
          </cell>
          <cell r="AL84">
            <v>6</v>
          </cell>
        </row>
        <row r="85">
          <cell r="H85">
            <v>2</v>
          </cell>
          <cell r="I85">
            <v>2</v>
          </cell>
          <cell r="J85">
            <v>2</v>
          </cell>
          <cell r="K85">
            <v>2</v>
          </cell>
          <cell r="L85">
            <v>2</v>
          </cell>
          <cell r="M85">
            <v>2</v>
          </cell>
          <cell r="O85">
            <v>4</v>
          </cell>
          <cell r="T85">
            <v>33</v>
          </cell>
          <cell r="U85">
            <v>23</v>
          </cell>
          <cell r="V85">
            <v>44</v>
          </cell>
          <cell r="W85">
            <v>37</v>
          </cell>
          <cell r="X85">
            <v>32</v>
          </cell>
          <cell r="Y85">
            <v>35</v>
          </cell>
          <cell r="Z85">
            <v>24</v>
          </cell>
          <cell r="AA85">
            <v>30</v>
          </cell>
          <cell r="AB85">
            <v>39</v>
          </cell>
          <cell r="AC85">
            <v>27</v>
          </cell>
          <cell r="AD85">
            <v>25</v>
          </cell>
          <cell r="AE85">
            <v>29</v>
          </cell>
          <cell r="AG85">
            <v>3</v>
          </cell>
          <cell r="AH85">
            <v>11</v>
          </cell>
          <cell r="AI85">
            <v>1</v>
          </cell>
          <cell r="AJ85">
            <v>1</v>
          </cell>
          <cell r="AK85">
            <v>3</v>
          </cell>
          <cell r="AL85">
            <v>6</v>
          </cell>
        </row>
        <row r="86">
          <cell r="H86">
            <v>2</v>
          </cell>
          <cell r="I86">
            <v>2</v>
          </cell>
          <cell r="J86">
            <v>2</v>
          </cell>
          <cell r="K86">
            <v>2</v>
          </cell>
          <cell r="L86">
            <v>2</v>
          </cell>
          <cell r="M86">
            <v>2</v>
          </cell>
          <cell r="O86">
            <v>4</v>
          </cell>
          <cell r="T86">
            <v>28</v>
          </cell>
          <cell r="U86">
            <v>24</v>
          </cell>
          <cell r="V86">
            <v>19</v>
          </cell>
          <cell r="W86">
            <v>25</v>
          </cell>
          <cell r="X86">
            <v>30</v>
          </cell>
          <cell r="Y86">
            <v>25</v>
          </cell>
          <cell r="Z86">
            <v>29</v>
          </cell>
          <cell r="AA86">
            <v>19</v>
          </cell>
          <cell r="AB86">
            <v>30</v>
          </cell>
          <cell r="AC86">
            <v>23</v>
          </cell>
          <cell r="AD86">
            <v>17</v>
          </cell>
          <cell r="AE86">
            <v>28</v>
          </cell>
          <cell r="AG86">
            <v>3</v>
          </cell>
          <cell r="AH86">
            <v>1</v>
          </cell>
          <cell r="AI86">
            <v>6</v>
          </cell>
          <cell r="AJ86">
            <v>5</v>
          </cell>
          <cell r="AK86">
            <v>5</v>
          </cell>
        </row>
        <row r="87">
          <cell r="H87">
            <v>3</v>
          </cell>
          <cell r="I87">
            <v>3</v>
          </cell>
          <cell r="J87">
            <v>3</v>
          </cell>
          <cell r="K87">
            <v>3</v>
          </cell>
          <cell r="L87">
            <v>3</v>
          </cell>
          <cell r="M87">
            <v>3</v>
          </cell>
          <cell r="O87">
            <v>6</v>
          </cell>
          <cell r="T87">
            <v>57</v>
          </cell>
          <cell r="U87">
            <v>53</v>
          </cell>
          <cell r="V87">
            <v>51</v>
          </cell>
          <cell r="W87">
            <v>57</v>
          </cell>
          <cell r="X87">
            <v>41</v>
          </cell>
          <cell r="Y87">
            <v>47</v>
          </cell>
          <cell r="Z87">
            <v>47</v>
          </cell>
          <cell r="AA87">
            <v>45</v>
          </cell>
          <cell r="AB87">
            <v>50</v>
          </cell>
          <cell r="AC87">
            <v>57</v>
          </cell>
          <cell r="AD87">
            <v>48</v>
          </cell>
          <cell r="AE87">
            <v>43</v>
          </cell>
          <cell r="AG87">
            <v>8</v>
          </cell>
          <cell r="AH87">
            <v>3</v>
          </cell>
          <cell r="AI87">
            <v>3</v>
          </cell>
          <cell r="AJ87">
            <v>10</v>
          </cell>
          <cell r="AK87">
            <v>6</v>
          </cell>
          <cell r="AL87">
            <v>5</v>
          </cell>
        </row>
        <row r="88">
          <cell r="H88">
            <v>3</v>
          </cell>
          <cell r="I88">
            <v>3</v>
          </cell>
          <cell r="J88">
            <v>3</v>
          </cell>
          <cell r="K88">
            <v>3</v>
          </cell>
          <cell r="L88">
            <v>3</v>
          </cell>
          <cell r="M88">
            <v>3</v>
          </cell>
          <cell r="O88">
            <v>4</v>
          </cell>
          <cell r="T88">
            <v>40</v>
          </cell>
          <cell r="U88">
            <v>41</v>
          </cell>
          <cell r="V88">
            <v>36</v>
          </cell>
          <cell r="W88">
            <v>43</v>
          </cell>
          <cell r="X88">
            <v>48</v>
          </cell>
          <cell r="Y88">
            <v>36</v>
          </cell>
          <cell r="Z88">
            <v>40</v>
          </cell>
          <cell r="AA88">
            <v>40</v>
          </cell>
          <cell r="AB88">
            <v>41</v>
          </cell>
          <cell r="AC88">
            <v>43</v>
          </cell>
          <cell r="AD88">
            <v>44</v>
          </cell>
          <cell r="AE88">
            <v>31</v>
          </cell>
          <cell r="AG88">
            <v>4</v>
          </cell>
          <cell r="AH88">
            <v>5</v>
          </cell>
          <cell r="AI88">
            <v>4</v>
          </cell>
          <cell r="AJ88">
            <v>4</v>
          </cell>
          <cell r="AK88">
            <v>7</v>
          </cell>
          <cell r="AL88">
            <v>4</v>
          </cell>
        </row>
        <row r="89">
          <cell r="H89">
            <v>3</v>
          </cell>
          <cell r="I89">
            <v>3</v>
          </cell>
          <cell r="J89">
            <v>3</v>
          </cell>
          <cell r="K89">
            <v>3</v>
          </cell>
          <cell r="L89">
            <v>4</v>
          </cell>
          <cell r="M89">
            <v>3</v>
          </cell>
          <cell r="O89">
            <v>6</v>
          </cell>
          <cell r="T89">
            <v>50</v>
          </cell>
          <cell r="U89">
            <v>47</v>
          </cell>
          <cell r="V89">
            <v>48</v>
          </cell>
          <cell r="W89">
            <v>47</v>
          </cell>
          <cell r="X89">
            <v>51</v>
          </cell>
          <cell r="Y89">
            <v>46</v>
          </cell>
          <cell r="Z89">
            <v>46</v>
          </cell>
          <cell r="AA89">
            <v>50</v>
          </cell>
          <cell r="AB89">
            <v>58</v>
          </cell>
          <cell r="AC89">
            <v>57</v>
          </cell>
          <cell r="AD89">
            <v>55</v>
          </cell>
          <cell r="AE89">
            <v>53</v>
          </cell>
          <cell r="AG89">
            <v>6</v>
          </cell>
          <cell r="AH89">
            <v>7</v>
          </cell>
          <cell r="AI89">
            <v>3</v>
          </cell>
          <cell r="AJ89">
            <v>6</v>
          </cell>
          <cell r="AK89">
            <v>9</v>
          </cell>
          <cell r="AL89">
            <v>6</v>
          </cell>
        </row>
        <row r="90">
          <cell r="H90">
            <v>3</v>
          </cell>
          <cell r="I90">
            <v>3</v>
          </cell>
          <cell r="J90">
            <v>3</v>
          </cell>
          <cell r="K90">
            <v>3</v>
          </cell>
          <cell r="L90">
            <v>3</v>
          </cell>
          <cell r="M90">
            <v>4</v>
          </cell>
          <cell r="O90">
            <v>4</v>
          </cell>
          <cell r="T90">
            <v>50</v>
          </cell>
          <cell r="U90">
            <v>36</v>
          </cell>
          <cell r="V90">
            <v>54</v>
          </cell>
          <cell r="W90">
            <v>41</v>
          </cell>
          <cell r="X90">
            <v>48</v>
          </cell>
          <cell r="Y90">
            <v>34</v>
          </cell>
          <cell r="Z90">
            <v>48</v>
          </cell>
          <cell r="AA90">
            <v>42</v>
          </cell>
          <cell r="AB90">
            <v>41</v>
          </cell>
          <cell r="AC90">
            <v>55</v>
          </cell>
          <cell r="AD90">
            <v>49</v>
          </cell>
          <cell r="AE90">
            <v>59</v>
          </cell>
          <cell r="AG90">
            <v>5</v>
          </cell>
          <cell r="AH90">
            <v>5</v>
          </cell>
          <cell r="AI90">
            <v>5</v>
          </cell>
          <cell r="AJ90">
            <v>3</v>
          </cell>
          <cell r="AK90">
            <v>5</v>
          </cell>
          <cell r="AL90">
            <v>1</v>
          </cell>
        </row>
        <row r="91">
          <cell r="H91">
            <v>3</v>
          </cell>
          <cell r="I91">
            <v>3</v>
          </cell>
          <cell r="J91">
            <v>4</v>
          </cell>
          <cell r="K91">
            <v>3</v>
          </cell>
          <cell r="L91">
            <v>4</v>
          </cell>
          <cell r="M91">
            <v>4</v>
          </cell>
          <cell r="O91">
            <v>4</v>
          </cell>
          <cell r="T91">
            <v>51</v>
          </cell>
          <cell r="U91">
            <v>46</v>
          </cell>
          <cell r="V91">
            <v>54</v>
          </cell>
          <cell r="W91">
            <v>54</v>
          </cell>
          <cell r="X91">
            <v>72</v>
          </cell>
          <cell r="Y91">
            <v>49</v>
          </cell>
          <cell r="Z91">
            <v>31</v>
          </cell>
          <cell r="AA91">
            <v>54</v>
          </cell>
          <cell r="AB91">
            <v>55</v>
          </cell>
          <cell r="AC91">
            <v>55</v>
          </cell>
          <cell r="AD91">
            <v>75</v>
          </cell>
          <cell r="AE91">
            <v>50</v>
          </cell>
          <cell r="AG91">
            <v>1</v>
          </cell>
          <cell r="AH91">
            <v>5</v>
          </cell>
          <cell r="AI91">
            <v>5</v>
          </cell>
          <cell r="AJ91">
            <v>3</v>
          </cell>
          <cell r="AK91">
            <v>4</v>
          </cell>
          <cell r="AL91">
            <v>5</v>
          </cell>
        </row>
        <row r="92">
          <cell r="H92">
            <v>4</v>
          </cell>
          <cell r="I92">
            <v>4</v>
          </cell>
          <cell r="J92">
            <v>4</v>
          </cell>
          <cell r="K92">
            <v>4</v>
          </cell>
          <cell r="L92">
            <v>4</v>
          </cell>
          <cell r="M92">
            <v>4</v>
          </cell>
          <cell r="O92">
            <v>7</v>
          </cell>
          <cell r="T92">
            <v>63</v>
          </cell>
          <cell r="U92">
            <v>61</v>
          </cell>
          <cell r="V92">
            <v>67</v>
          </cell>
          <cell r="W92">
            <v>61</v>
          </cell>
          <cell r="X92">
            <v>67</v>
          </cell>
          <cell r="Y92">
            <v>58</v>
          </cell>
          <cell r="Z92">
            <v>67</v>
          </cell>
          <cell r="AA92">
            <v>69</v>
          </cell>
          <cell r="AB92">
            <v>63</v>
          </cell>
          <cell r="AC92">
            <v>69</v>
          </cell>
          <cell r="AD92">
            <v>55</v>
          </cell>
          <cell r="AE92">
            <v>60</v>
          </cell>
          <cell r="AG92">
            <v>4</v>
          </cell>
          <cell r="AH92">
            <v>7</v>
          </cell>
          <cell r="AI92">
            <v>10</v>
          </cell>
          <cell r="AJ92">
            <v>8</v>
          </cell>
          <cell r="AK92">
            <v>7</v>
          </cell>
          <cell r="AL92">
            <v>9</v>
          </cell>
        </row>
        <row r="93">
          <cell r="H93">
            <v>2</v>
          </cell>
          <cell r="I93">
            <v>1</v>
          </cell>
          <cell r="J93">
            <v>2</v>
          </cell>
          <cell r="K93">
            <v>2</v>
          </cell>
          <cell r="L93">
            <v>2</v>
          </cell>
          <cell r="M93">
            <v>2</v>
          </cell>
          <cell r="O93">
            <v>3</v>
          </cell>
          <cell r="T93">
            <v>12</v>
          </cell>
          <cell r="U93">
            <v>29</v>
          </cell>
          <cell r="V93">
            <v>21</v>
          </cell>
          <cell r="W93">
            <v>13</v>
          </cell>
          <cell r="X93">
            <v>21</v>
          </cell>
          <cell r="Y93">
            <v>20</v>
          </cell>
          <cell r="Z93">
            <v>28</v>
          </cell>
          <cell r="AA93">
            <v>16</v>
          </cell>
          <cell r="AB93">
            <v>19</v>
          </cell>
          <cell r="AC93">
            <v>21</v>
          </cell>
          <cell r="AD93">
            <v>23</v>
          </cell>
          <cell r="AE93">
            <v>21</v>
          </cell>
          <cell r="AG93">
            <v>2</v>
          </cell>
          <cell r="AH93">
            <v>2</v>
          </cell>
          <cell r="AI93">
            <v>5</v>
          </cell>
          <cell r="AJ93">
            <v>6</v>
          </cell>
          <cell r="AK93">
            <v>2</v>
          </cell>
          <cell r="AL93">
            <v>3</v>
          </cell>
        </row>
        <row r="94">
          <cell r="H94">
            <v>4</v>
          </cell>
          <cell r="I94">
            <v>4</v>
          </cell>
          <cell r="J94">
            <v>4</v>
          </cell>
          <cell r="K94">
            <v>4</v>
          </cell>
          <cell r="L94">
            <v>4</v>
          </cell>
          <cell r="M94">
            <v>4</v>
          </cell>
          <cell r="O94">
            <v>6</v>
          </cell>
          <cell r="T94">
            <v>63</v>
          </cell>
          <cell r="U94">
            <v>47</v>
          </cell>
          <cell r="V94">
            <v>62</v>
          </cell>
          <cell r="W94">
            <v>54</v>
          </cell>
          <cell r="X94">
            <v>59</v>
          </cell>
          <cell r="Y94">
            <v>57</v>
          </cell>
          <cell r="Z94">
            <v>72</v>
          </cell>
          <cell r="AA94">
            <v>60</v>
          </cell>
          <cell r="AB94">
            <v>61</v>
          </cell>
          <cell r="AC94">
            <v>60</v>
          </cell>
          <cell r="AD94">
            <v>69</v>
          </cell>
          <cell r="AE94">
            <v>62</v>
          </cell>
          <cell r="AG94">
            <v>4</v>
          </cell>
          <cell r="AH94">
            <v>3</v>
          </cell>
          <cell r="AI94">
            <v>6</v>
          </cell>
          <cell r="AJ94">
            <v>7</v>
          </cell>
          <cell r="AK94">
            <v>4</v>
          </cell>
          <cell r="AL94">
            <v>7</v>
          </cell>
        </row>
        <row r="95">
          <cell r="H95">
            <v>4</v>
          </cell>
          <cell r="I95">
            <v>3</v>
          </cell>
          <cell r="J95">
            <v>4</v>
          </cell>
          <cell r="K95">
            <v>4</v>
          </cell>
          <cell r="L95">
            <v>3</v>
          </cell>
          <cell r="M95">
            <v>3</v>
          </cell>
          <cell r="O95">
            <v>6</v>
          </cell>
          <cell r="T95">
            <v>58</v>
          </cell>
          <cell r="U95">
            <v>51</v>
          </cell>
          <cell r="V95">
            <v>52</v>
          </cell>
          <cell r="W95">
            <v>51</v>
          </cell>
          <cell r="X95">
            <v>63</v>
          </cell>
          <cell r="Y95">
            <v>60</v>
          </cell>
          <cell r="Z95">
            <v>66</v>
          </cell>
          <cell r="AA95">
            <v>64</v>
          </cell>
          <cell r="AB95">
            <v>55</v>
          </cell>
          <cell r="AC95">
            <v>45</v>
          </cell>
          <cell r="AD95">
            <v>47</v>
          </cell>
          <cell r="AE95">
            <v>56</v>
          </cell>
          <cell r="AG95">
            <v>3</v>
          </cell>
          <cell r="AH95">
            <v>5</v>
          </cell>
          <cell r="AI95">
            <v>5</v>
          </cell>
          <cell r="AJ95">
            <v>9</v>
          </cell>
          <cell r="AK95">
            <v>14</v>
          </cell>
          <cell r="AL95">
            <v>1</v>
          </cell>
        </row>
        <row r="96">
          <cell r="H96">
            <v>1</v>
          </cell>
          <cell r="I96">
            <v>1</v>
          </cell>
          <cell r="J96">
            <v>1</v>
          </cell>
          <cell r="K96">
            <v>2</v>
          </cell>
          <cell r="L96">
            <v>1</v>
          </cell>
          <cell r="M96">
            <v>1</v>
          </cell>
          <cell r="O96">
            <v>4</v>
          </cell>
          <cell r="T96">
            <v>9</v>
          </cell>
          <cell r="U96">
            <v>8</v>
          </cell>
          <cell r="V96">
            <v>25</v>
          </cell>
          <cell r="W96">
            <v>7</v>
          </cell>
          <cell r="X96">
            <v>9</v>
          </cell>
          <cell r="Y96">
            <v>9</v>
          </cell>
          <cell r="Z96">
            <v>19</v>
          </cell>
          <cell r="AA96">
            <v>30</v>
          </cell>
          <cell r="AB96">
            <v>18</v>
          </cell>
          <cell r="AC96">
            <v>11</v>
          </cell>
          <cell r="AD96">
            <v>18</v>
          </cell>
          <cell r="AE96">
            <v>14</v>
          </cell>
          <cell r="AG96">
            <v>1</v>
          </cell>
          <cell r="AH96">
            <v>3</v>
          </cell>
          <cell r="AI96">
            <v>4</v>
          </cell>
          <cell r="AJ96">
            <v>8</v>
          </cell>
          <cell r="AK96">
            <v>1</v>
          </cell>
          <cell r="AL96">
            <v>4</v>
          </cell>
        </row>
        <row r="97">
          <cell r="H97">
            <v>3</v>
          </cell>
          <cell r="I97">
            <v>4</v>
          </cell>
          <cell r="J97">
            <v>3</v>
          </cell>
          <cell r="K97">
            <v>4</v>
          </cell>
          <cell r="L97">
            <v>4</v>
          </cell>
          <cell r="M97">
            <v>3</v>
          </cell>
          <cell r="O97">
            <v>6</v>
          </cell>
          <cell r="T97">
            <v>56</v>
          </cell>
          <cell r="U97">
            <v>54</v>
          </cell>
          <cell r="V97">
            <v>56</v>
          </cell>
          <cell r="W97">
            <v>56</v>
          </cell>
          <cell r="X97">
            <v>45</v>
          </cell>
          <cell r="Y97">
            <v>51</v>
          </cell>
          <cell r="Z97">
            <v>65</v>
          </cell>
          <cell r="AA97">
            <v>52</v>
          </cell>
          <cell r="AB97">
            <v>60</v>
          </cell>
          <cell r="AC97">
            <v>71</v>
          </cell>
          <cell r="AD97">
            <v>59</v>
          </cell>
          <cell r="AE97">
            <v>47</v>
          </cell>
          <cell r="AG97">
            <v>5</v>
          </cell>
          <cell r="AH97">
            <v>3</v>
          </cell>
          <cell r="AI97">
            <v>6</v>
          </cell>
          <cell r="AJ97">
            <v>3</v>
          </cell>
          <cell r="AK97">
            <v>5</v>
          </cell>
          <cell r="AL97">
            <v>7</v>
          </cell>
        </row>
        <row r="98">
          <cell r="H98">
            <v>2</v>
          </cell>
          <cell r="I98">
            <v>2</v>
          </cell>
          <cell r="J98">
            <v>2</v>
          </cell>
          <cell r="K98">
            <v>2</v>
          </cell>
          <cell r="L98">
            <v>2</v>
          </cell>
          <cell r="M98">
            <v>2</v>
          </cell>
          <cell r="O98">
            <v>6</v>
          </cell>
          <cell r="T98">
            <v>26</v>
          </cell>
          <cell r="U98">
            <v>31</v>
          </cell>
          <cell r="V98">
            <v>29</v>
          </cell>
          <cell r="W98">
            <v>19</v>
          </cell>
          <cell r="X98">
            <v>31</v>
          </cell>
          <cell r="Y98">
            <v>36</v>
          </cell>
          <cell r="Z98">
            <v>28</v>
          </cell>
          <cell r="AA98">
            <v>28</v>
          </cell>
          <cell r="AB98">
            <v>35</v>
          </cell>
          <cell r="AC98">
            <v>20</v>
          </cell>
          <cell r="AD98">
            <v>36</v>
          </cell>
          <cell r="AE98">
            <v>26</v>
          </cell>
          <cell r="AG98">
            <v>8</v>
          </cell>
          <cell r="AH98">
            <v>5</v>
          </cell>
          <cell r="AI98">
            <v>7</v>
          </cell>
          <cell r="AJ98">
            <v>8</v>
          </cell>
          <cell r="AK98">
            <v>6</v>
          </cell>
          <cell r="AL98">
            <v>4</v>
          </cell>
        </row>
        <row r="99">
          <cell r="H99">
            <v>4</v>
          </cell>
          <cell r="I99">
            <v>4</v>
          </cell>
          <cell r="J99">
            <v>4</v>
          </cell>
          <cell r="K99">
            <v>4</v>
          </cell>
          <cell r="L99">
            <v>3</v>
          </cell>
          <cell r="M99">
            <v>4</v>
          </cell>
          <cell r="O99">
            <v>9</v>
          </cell>
          <cell r="T99">
            <v>65</v>
          </cell>
          <cell r="U99">
            <v>57</v>
          </cell>
          <cell r="V99">
            <v>68</v>
          </cell>
          <cell r="W99">
            <v>66</v>
          </cell>
          <cell r="X99">
            <v>67</v>
          </cell>
          <cell r="Y99">
            <v>64</v>
          </cell>
          <cell r="Z99">
            <v>65</v>
          </cell>
          <cell r="AA99">
            <v>69</v>
          </cell>
          <cell r="AB99">
            <v>63</v>
          </cell>
          <cell r="AC99">
            <v>53</v>
          </cell>
          <cell r="AD99">
            <v>70</v>
          </cell>
          <cell r="AE99">
            <v>63</v>
          </cell>
          <cell r="AG99">
            <v>8</v>
          </cell>
          <cell r="AH99">
            <v>5</v>
          </cell>
          <cell r="AI99">
            <v>13</v>
          </cell>
          <cell r="AJ99">
            <v>7</v>
          </cell>
          <cell r="AK99">
            <v>11</v>
          </cell>
          <cell r="AL99">
            <v>8</v>
          </cell>
        </row>
        <row r="100">
          <cell r="H100">
            <v>2</v>
          </cell>
          <cell r="I100">
            <v>2</v>
          </cell>
          <cell r="J100">
            <v>3</v>
          </cell>
          <cell r="K100">
            <v>3</v>
          </cell>
          <cell r="L100">
            <v>2</v>
          </cell>
          <cell r="M100">
            <v>3</v>
          </cell>
          <cell r="O100">
            <v>6</v>
          </cell>
          <cell r="T100">
            <v>39</v>
          </cell>
          <cell r="U100">
            <v>30</v>
          </cell>
          <cell r="V100">
            <v>34</v>
          </cell>
          <cell r="W100">
            <v>31</v>
          </cell>
          <cell r="X100">
            <v>47</v>
          </cell>
          <cell r="Y100">
            <v>35</v>
          </cell>
          <cell r="Z100">
            <v>35</v>
          </cell>
          <cell r="AA100">
            <v>40</v>
          </cell>
          <cell r="AB100">
            <v>52</v>
          </cell>
          <cell r="AC100">
            <v>25</v>
          </cell>
          <cell r="AD100">
            <v>45</v>
          </cell>
          <cell r="AE100">
            <v>35</v>
          </cell>
          <cell r="AG100">
            <v>5</v>
          </cell>
          <cell r="AH100">
            <v>8</v>
          </cell>
          <cell r="AI100">
            <v>8</v>
          </cell>
          <cell r="AJ100">
            <v>4</v>
          </cell>
          <cell r="AK100">
            <v>8</v>
          </cell>
          <cell r="AL100">
            <v>3</v>
          </cell>
        </row>
        <row r="101">
          <cell r="H101">
            <v>3</v>
          </cell>
          <cell r="I101">
            <v>4</v>
          </cell>
          <cell r="J101">
            <v>3</v>
          </cell>
          <cell r="K101">
            <v>3</v>
          </cell>
          <cell r="L101">
            <v>4</v>
          </cell>
          <cell r="M101">
            <v>3</v>
          </cell>
          <cell r="O101">
            <v>4</v>
          </cell>
          <cell r="T101">
            <v>51</v>
          </cell>
          <cell r="U101">
            <v>36</v>
          </cell>
          <cell r="V101">
            <v>50</v>
          </cell>
          <cell r="W101">
            <v>64</v>
          </cell>
          <cell r="X101">
            <v>47</v>
          </cell>
          <cell r="Y101">
            <v>46</v>
          </cell>
          <cell r="Z101">
            <v>48</v>
          </cell>
          <cell r="AA101">
            <v>43</v>
          </cell>
          <cell r="AB101">
            <v>51</v>
          </cell>
          <cell r="AC101">
            <v>57</v>
          </cell>
          <cell r="AD101">
            <v>36</v>
          </cell>
          <cell r="AE101">
            <v>53</v>
          </cell>
          <cell r="AG101">
            <v>1</v>
          </cell>
          <cell r="AH101">
            <v>5</v>
          </cell>
          <cell r="AI101">
            <v>1</v>
          </cell>
          <cell r="AJ101">
            <v>7</v>
          </cell>
          <cell r="AL101">
            <v>6</v>
          </cell>
        </row>
        <row r="102">
          <cell r="H102">
            <v>2</v>
          </cell>
          <cell r="I102">
            <v>3</v>
          </cell>
          <cell r="J102">
            <v>2</v>
          </cell>
          <cell r="K102">
            <v>3</v>
          </cell>
          <cell r="L102">
            <v>2</v>
          </cell>
          <cell r="M102">
            <v>2</v>
          </cell>
          <cell r="O102">
            <v>5</v>
          </cell>
          <cell r="T102">
            <v>31</v>
          </cell>
          <cell r="U102">
            <v>34</v>
          </cell>
          <cell r="V102">
            <v>29</v>
          </cell>
          <cell r="W102">
            <v>51</v>
          </cell>
          <cell r="X102">
            <v>36</v>
          </cell>
          <cell r="Y102">
            <v>27</v>
          </cell>
          <cell r="Z102">
            <v>48</v>
          </cell>
          <cell r="AA102">
            <v>30</v>
          </cell>
          <cell r="AB102">
            <v>31</v>
          </cell>
          <cell r="AC102">
            <v>40</v>
          </cell>
          <cell r="AD102">
            <v>31</v>
          </cell>
          <cell r="AE102">
            <v>26</v>
          </cell>
          <cell r="AG102">
            <v>1</v>
          </cell>
          <cell r="AH102">
            <v>4</v>
          </cell>
          <cell r="AI102">
            <v>3</v>
          </cell>
          <cell r="AJ102">
            <v>5</v>
          </cell>
          <cell r="AK102">
            <v>8</v>
          </cell>
          <cell r="AL102">
            <v>6</v>
          </cell>
        </row>
        <row r="103">
          <cell r="H103">
            <v>1</v>
          </cell>
          <cell r="I103">
            <v>1</v>
          </cell>
          <cell r="J103">
            <v>1</v>
          </cell>
          <cell r="K103">
            <v>1</v>
          </cell>
          <cell r="L103">
            <v>1</v>
          </cell>
          <cell r="M103">
            <v>1</v>
          </cell>
          <cell r="O103">
            <v>2</v>
          </cell>
          <cell r="T103">
            <v>10</v>
          </cell>
          <cell r="U103">
            <v>8</v>
          </cell>
          <cell r="V103">
            <v>13</v>
          </cell>
          <cell r="W103">
            <v>1</v>
          </cell>
          <cell r="X103">
            <v>3</v>
          </cell>
          <cell r="Y103">
            <v>10</v>
          </cell>
          <cell r="Z103">
            <v>7</v>
          </cell>
          <cell r="AA103">
            <v>4</v>
          </cell>
          <cell r="AB103">
            <v>7</v>
          </cell>
          <cell r="AC103">
            <v>4</v>
          </cell>
          <cell r="AD103">
            <v>9</v>
          </cell>
          <cell r="AE103">
            <v>6</v>
          </cell>
          <cell r="AG103">
            <v>5</v>
          </cell>
          <cell r="AH103">
            <v>2</v>
          </cell>
          <cell r="AI103">
            <v>2</v>
          </cell>
          <cell r="AK103">
            <v>1</v>
          </cell>
          <cell r="AL103">
            <v>1</v>
          </cell>
        </row>
        <row r="104">
          <cell r="H104">
            <v>3</v>
          </cell>
          <cell r="I104">
            <v>3</v>
          </cell>
          <cell r="J104">
            <v>3</v>
          </cell>
          <cell r="K104">
            <v>3</v>
          </cell>
          <cell r="L104">
            <v>3</v>
          </cell>
          <cell r="M104">
            <v>4</v>
          </cell>
          <cell r="O104">
            <v>6</v>
          </cell>
          <cell r="T104">
            <v>60</v>
          </cell>
          <cell r="U104">
            <v>42</v>
          </cell>
          <cell r="V104">
            <v>52</v>
          </cell>
          <cell r="W104">
            <v>41</v>
          </cell>
          <cell r="X104">
            <v>55</v>
          </cell>
          <cell r="Y104">
            <v>32</v>
          </cell>
          <cell r="Z104">
            <v>58</v>
          </cell>
          <cell r="AA104">
            <v>37</v>
          </cell>
          <cell r="AB104">
            <v>36</v>
          </cell>
          <cell r="AC104">
            <v>44</v>
          </cell>
          <cell r="AD104">
            <v>71</v>
          </cell>
          <cell r="AE104">
            <v>41</v>
          </cell>
          <cell r="AG104">
            <v>5</v>
          </cell>
          <cell r="AH104">
            <v>11</v>
          </cell>
          <cell r="AI104">
            <v>6</v>
          </cell>
          <cell r="AJ104">
            <v>5</v>
          </cell>
          <cell r="AK104">
            <v>7</v>
          </cell>
          <cell r="AL104">
            <v>5</v>
          </cell>
        </row>
        <row r="105">
          <cell r="H105">
            <v>2</v>
          </cell>
          <cell r="I105">
            <v>2</v>
          </cell>
          <cell r="J105">
            <v>3</v>
          </cell>
          <cell r="K105">
            <v>2</v>
          </cell>
          <cell r="L105">
            <v>3</v>
          </cell>
          <cell r="M105">
            <v>2</v>
          </cell>
          <cell r="O105">
            <v>3</v>
          </cell>
          <cell r="T105">
            <v>35</v>
          </cell>
          <cell r="U105">
            <v>34</v>
          </cell>
          <cell r="V105">
            <v>28</v>
          </cell>
          <cell r="W105">
            <v>38</v>
          </cell>
          <cell r="X105">
            <v>40</v>
          </cell>
          <cell r="Y105">
            <v>45</v>
          </cell>
          <cell r="Z105">
            <v>33</v>
          </cell>
          <cell r="AA105">
            <v>31</v>
          </cell>
          <cell r="AB105">
            <v>40</v>
          </cell>
          <cell r="AC105">
            <v>37</v>
          </cell>
          <cell r="AD105">
            <v>34</v>
          </cell>
          <cell r="AE105">
            <v>34</v>
          </cell>
          <cell r="AG105">
            <v>3</v>
          </cell>
          <cell r="AH105">
            <v>8</v>
          </cell>
          <cell r="AI105">
            <v>2</v>
          </cell>
          <cell r="AJ105">
            <v>1</v>
          </cell>
          <cell r="AK105">
            <v>4</v>
          </cell>
          <cell r="AL105">
            <v>2</v>
          </cell>
        </row>
        <row r="106">
          <cell r="H106">
            <v>2</v>
          </cell>
          <cell r="I106">
            <v>2</v>
          </cell>
          <cell r="J106">
            <v>2</v>
          </cell>
          <cell r="K106">
            <v>2</v>
          </cell>
          <cell r="L106">
            <v>2</v>
          </cell>
          <cell r="M106">
            <v>2</v>
          </cell>
          <cell r="O106">
            <v>6</v>
          </cell>
          <cell r="T106">
            <v>29</v>
          </cell>
          <cell r="U106">
            <v>30</v>
          </cell>
          <cell r="V106">
            <v>24</v>
          </cell>
          <cell r="W106">
            <v>26</v>
          </cell>
          <cell r="X106">
            <v>32</v>
          </cell>
          <cell r="Y106">
            <v>28</v>
          </cell>
          <cell r="Z106">
            <v>41</v>
          </cell>
          <cell r="AA106">
            <v>32</v>
          </cell>
          <cell r="AB106">
            <v>40</v>
          </cell>
          <cell r="AC106">
            <v>32</v>
          </cell>
          <cell r="AD106">
            <v>28</v>
          </cell>
          <cell r="AE106">
            <v>29</v>
          </cell>
          <cell r="AG106">
            <v>5</v>
          </cell>
          <cell r="AH106">
            <v>6</v>
          </cell>
          <cell r="AI106">
            <v>3</v>
          </cell>
          <cell r="AJ106">
            <v>11</v>
          </cell>
          <cell r="AK106">
            <v>5</v>
          </cell>
          <cell r="AL106">
            <v>8</v>
          </cell>
        </row>
        <row r="107">
          <cell r="H107">
            <v>3</v>
          </cell>
          <cell r="I107">
            <v>3</v>
          </cell>
          <cell r="J107">
            <v>3</v>
          </cell>
          <cell r="K107">
            <v>3</v>
          </cell>
          <cell r="L107">
            <v>3</v>
          </cell>
          <cell r="M107">
            <v>3</v>
          </cell>
          <cell r="O107">
            <v>6</v>
          </cell>
          <cell r="T107">
            <v>51</v>
          </cell>
          <cell r="U107">
            <v>41</v>
          </cell>
          <cell r="V107">
            <v>56</v>
          </cell>
          <cell r="W107">
            <v>52</v>
          </cell>
          <cell r="X107">
            <v>57</v>
          </cell>
          <cell r="Y107">
            <v>47</v>
          </cell>
          <cell r="Z107">
            <v>58</v>
          </cell>
          <cell r="AA107">
            <v>30</v>
          </cell>
          <cell r="AB107">
            <v>57</v>
          </cell>
          <cell r="AC107">
            <v>50</v>
          </cell>
          <cell r="AD107">
            <v>50</v>
          </cell>
          <cell r="AE107">
            <v>43</v>
          </cell>
          <cell r="AG107">
            <v>8</v>
          </cell>
          <cell r="AH107">
            <v>3</v>
          </cell>
          <cell r="AI107">
            <v>5</v>
          </cell>
          <cell r="AJ107">
            <v>10</v>
          </cell>
          <cell r="AK107">
            <v>9</v>
          </cell>
          <cell r="AL107">
            <v>2</v>
          </cell>
        </row>
        <row r="108">
          <cell r="H108">
            <v>3</v>
          </cell>
          <cell r="I108">
            <v>3</v>
          </cell>
          <cell r="J108">
            <v>3</v>
          </cell>
          <cell r="K108">
            <v>4</v>
          </cell>
          <cell r="L108">
            <v>4</v>
          </cell>
          <cell r="M108">
            <v>4</v>
          </cell>
          <cell r="O108">
            <v>3</v>
          </cell>
          <cell r="T108">
            <v>46</v>
          </cell>
          <cell r="U108">
            <v>46</v>
          </cell>
          <cell r="V108">
            <v>46</v>
          </cell>
          <cell r="W108">
            <v>57</v>
          </cell>
          <cell r="X108">
            <v>60</v>
          </cell>
          <cell r="Y108">
            <v>45</v>
          </cell>
          <cell r="Z108">
            <v>57</v>
          </cell>
          <cell r="AA108">
            <v>53</v>
          </cell>
          <cell r="AB108">
            <v>69</v>
          </cell>
          <cell r="AC108">
            <v>53</v>
          </cell>
          <cell r="AD108">
            <v>62</v>
          </cell>
          <cell r="AE108">
            <v>59</v>
          </cell>
          <cell r="AG108">
            <v>8</v>
          </cell>
          <cell r="AH108">
            <v>2</v>
          </cell>
          <cell r="AI108">
            <v>4</v>
          </cell>
          <cell r="AJ108">
            <v>2</v>
          </cell>
          <cell r="AK108">
            <v>1</v>
          </cell>
        </row>
        <row r="109">
          <cell r="H109">
            <v>4</v>
          </cell>
          <cell r="I109">
            <v>4</v>
          </cell>
          <cell r="J109">
            <v>4</v>
          </cell>
          <cell r="K109">
            <v>3</v>
          </cell>
          <cell r="L109">
            <v>4</v>
          </cell>
          <cell r="M109">
            <v>4</v>
          </cell>
          <cell r="O109">
            <v>7</v>
          </cell>
          <cell r="T109">
            <v>55</v>
          </cell>
          <cell r="U109">
            <v>58</v>
          </cell>
          <cell r="V109">
            <v>72</v>
          </cell>
          <cell r="W109">
            <v>52</v>
          </cell>
          <cell r="X109">
            <v>63</v>
          </cell>
          <cell r="Y109">
            <v>54</v>
          </cell>
          <cell r="Z109">
            <v>50</v>
          </cell>
          <cell r="AA109">
            <v>59</v>
          </cell>
          <cell r="AB109">
            <v>58</v>
          </cell>
          <cell r="AC109">
            <v>54</v>
          </cell>
          <cell r="AD109">
            <v>61</v>
          </cell>
          <cell r="AE109">
            <v>55</v>
          </cell>
          <cell r="AG109">
            <v>6</v>
          </cell>
          <cell r="AH109">
            <v>11</v>
          </cell>
          <cell r="AI109">
            <v>11</v>
          </cell>
          <cell r="AJ109">
            <v>4</v>
          </cell>
          <cell r="AK109">
            <v>4</v>
          </cell>
          <cell r="AL109">
            <v>6</v>
          </cell>
        </row>
        <row r="110">
          <cell r="H110">
            <v>3</v>
          </cell>
          <cell r="I110">
            <v>3</v>
          </cell>
          <cell r="J110">
            <v>2</v>
          </cell>
          <cell r="K110">
            <v>3</v>
          </cell>
          <cell r="L110">
            <v>3</v>
          </cell>
          <cell r="M110">
            <v>3</v>
          </cell>
          <cell r="O110">
            <v>3</v>
          </cell>
          <cell r="T110">
            <v>53</v>
          </cell>
          <cell r="U110">
            <v>50</v>
          </cell>
          <cell r="V110">
            <v>58</v>
          </cell>
          <cell r="W110">
            <v>35</v>
          </cell>
          <cell r="X110">
            <v>39</v>
          </cell>
          <cell r="Y110">
            <v>29</v>
          </cell>
          <cell r="Z110">
            <v>49</v>
          </cell>
          <cell r="AA110">
            <v>46</v>
          </cell>
          <cell r="AB110">
            <v>40</v>
          </cell>
          <cell r="AC110">
            <v>49</v>
          </cell>
          <cell r="AD110">
            <v>47</v>
          </cell>
          <cell r="AE110">
            <v>45</v>
          </cell>
          <cell r="AG110">
            <v>7</v>
          </cell>
          <cell r="AH110">
            <v>5</v>
          </cell>
          <cell r="AJ110">
            <v>2</v>
          </cell>
          <cell r="AK110">
            <v>2</v>
          </cell>
          <cell r="AL110">
            <v>2</v>
          </cell>
        </row>
        <row r="111"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4</v>
          </cell>
          <cell r="M111">
            <v>4</v>
          </cell>
          <cell r="O111">
            <v>8</v>
          </cell>
          <cell r="T111">
            <v>47</v>
          </cell>
          <cell r="U111">
            <v>47</v>
          </cell>
          <cell r="V111">
            <v>44</v>
          </cell>
          <cell r="W111">
            <v>49</v>
          </cell>
          <cell r="X111">
            <v>48</v>
          </cell>
          <cell r="Y111">
            <v>51</v>
          </cell>
          <cell r="Z111">
            <v>57</v>
          </cell>
          <cell r="AA111">
            <v>49</v>
          </cell>
          <cell r="AB111">
            <v>61</v>
          </cell>
          <cell r="AC111">
            <v>69</v>
          </cell>
          <cell r="AD111">
            <v>51</v>
          </cell>
          <cell r="AE111">
            <v>68</v>
          </cell>
          <cell r="AG111">
            <v>6</v>
          </cell>
          <cell r="AH111">
            <v>9</v>
          </cell>
          <cell r="AI111">
            <v>8</v>
          </cell>
          <cell r="AJ111">
            <v>9</v>
          </cell>
          <cell r="AK111">
            <v>7</v>
          </cell>
          <cell r="AL111">
            <v>8</v>
          </cell>
        </row>
        <row r="112">
          <cell r="H112">
            <v>2</v>
          </cell>
          <cell r="I112">
            <v>3</v>
          </cell>
          <cell r="J112">
            <v>3</v>
          </cell>
          <cell r="K112">
            <v>3</v>
          </cell>
          <cell r="L112">
            <v>3</v>
          </cell>
          <cell r="M112">
            <v>3</v>
          </cell>
          <cell r="O112">
            <v>7</v>
          </cell>
          <cell r="T112">
            <v>33</v>
          </cell>
          <cell r="U112">
            <v>39</v>
          </cell>
          <cell r="V112">
            <v>44</v>
          </cell>
          <cell r="W112">
            <v>36</v>
          </cell>
          <cell r="X112">
            <v>45</v>
          </cell>
          <cell r="Y112">
            <v>48</v>
          </cell>
          <cell r="Z112">
            <v>48</v>
          </cell>
          <cell r="AA112">
            <v>39</v>
          </cell>
          <cell r="AB112">
            <v>50</v>
          </cell>
          <cell r="AC112">
            <v>42</v>
          </cell>
          <cell r="AD112">
            <v>55</v>
          </cell>
          <cell r="AE112">
            <v>38</v>
          </cell>
          <cell r="AG112">
            <v>3</v>
          </cell>
          <cell r="AH112">
            <v>4</v>
          </cell>
          <cell r="AI112">
            <v>7</v>
          </cell>
          <cell r="AJ112">
            <v>8</v>
          </cell>
          <cell r="AK112">
            <v>3</v>
          </cell>
          <cell r="AL112">
            <v>9</v>
          </cell>
        </row>
        <row r="113">
          <cell r="H113">
            <v>4</v>
          </cell>
          <cell r="I113">
            <v>3</v>
          </cell>
          <cell r="J113">
            <v>3</v>
          </cell>
          <cell r="K113">
            <v>4</v>
          </cell>
          <cell r="L113">
            <v>3</v>
          </cell>
          <cell r="M113">
            <v>3</v>
          </cell>
          <cell r="O113">
            <v>6</v>
          </cell>
          <cell r="T113">
            <v>58</v>
          </cell>
          <cell r="U113">
            <v>56</v>
          </cell>
          <cell r="V113">
            <v>46</v>
          </cell>
          <cell r="W113">
            <v>49</v>
          </cell>
          <cell r="X113">
            <v>55</v>
          </cell>
          <cell r="Y113">
            <v>47</v>
          </cell>
          <cell r="Z113">
            <v>60</v>
          </cell>
          <cell r="AA113">
            <v>54</v>
          </cell>
          <cell r="AB113">
            <v>52</v>
          </cell>
          <cell r="AC113">
            <v>52</v>
          </cell>
          <cell r="AD113">
            <v>52</v>
          </cell>
          <cell r="AE113">
            <v>58</v>
          </cell>
          <cell r="AG113">
            <v>7</v>
          </cell>
          <cell r="AH113">
            <v>5</v>
          </cell>
          <cell r="AI113">
            <v>8</v>
          </cell>
          <cell r="AJ113">
            <v>4</v>
          </cell>
          <cell r="AK113">
            <v>4</v>
          </cell>
          <cell r="AL113">
            <v>7</v>
          </cell>
        </row>
        <row r="114">
          <cell r="H114">
            <v>3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  <cell r="O114">
            <v>3</v>
          </cell>
          <cell r="T114">
            <v>39</v>
          </cell>
          <cell r="U114">
            <v>37</v>
          </cell>
          <cell r="V114">
            <v>51</v>
          </cell>
          <cell r="W114">
            <v>36</v>
          </cell>
          <cell r="X114">
            <v>42</v>
          </cell>
          <cell r="Y114">
            <v>43</v>
          </cell>
          <cell r="Z114">
            <v>45</v>
          </cell>
          <cell r="AA114">
            <v>43</v>
          </cell>
          <cell r="AB114">
            <v>52</v>
          </cell>
          <cell r="AC114">
            <v>32</v>
          </cell>
          <cell r="AD114">
            <v>41</v>
          </cell>
          <cell r="AE114">
            <v>39</v>
          </cell>
          <cell r="AG114">
            <v>1</v>
          </cell>
          <cell r="AH114">
            <v>3</v>
          </cell>
          <cell r="AJ114">
            <v>2</v>
          </cell>
          <cell r="AK114">
            <v>2</v>
          </cell>
          <cell r="AL114">
            <v>4</v>
          </cell>
        </row>
        <row r="115">
          <cell r="H115">
            <v>2</v>
          </cell>
          <cell r="I115">
            <v>2</v>
          </cell>
          <cell r="J115">
            <v>2</v>
          </cell>
          <cell r="K115">
            <v>2</v>
          </cell>
          <cell r="L115">
            <v>2</v>
          </cell>
          <cell r="M115">
            <v>2</v>
          </cell>
          <cell r="O115">
            <v>6</v>
          </cell>
          <cell r="T115">
            <v>29</v>
          </cell>
          <cell r="U115">
            <v>30</v>
          </cell>
          <cell r="V115">
            <v>32</v>
          </cell>
          <cell r="W115">
            <v>30</v>
          </cell>
          <cell r="X115">
            <v>30</v>
          </cell>
          <cell r="Y115">
            <v>44</v>
          </cell>
          <cell r="Z115">
            <v>34</v>
          </cell>
          <cell r="AA115">
            <v>27</v>
          </cell>
          <cell r="AB115">
            <v>37</v>
          </cell>
          <cell r="AC115">
            <v>27</v>
          </cell>
          <cell r="AD115">
            <v>34</v>
          </cell>
          <cell r="AE115">
            <v>32</v>
          </cell>
          <cell r="AG115">
            <v>4</v>
          </cell>
          <cell r="AH115">
            <v>6</v>
          </cell>
          <cell r="AI115">
            <v>6</v>
          </cell>
          <cell r="AJ115">
            <v>9</v>
          </cell>
          <cell r="AK115">
            <v>8</v>
          </cell>
          <cell r="AL115">
            <v>4</v>
          </cell>
        </row>
        <row r="116">
          <cell r="H116">
            <v>1</v>
          </cell>
          <cell r="I116">
            <v>2</v>
          </cell>
          <cell r="J116">
            <v>2</v>
          </cell>
          <cell r="K116">
            <v>1</v>
          </cell>
          <cell r="L116">
            <v>2</v>
          </cell>
          <cell r="M116">
            <v>1</v>
          </cell>
          <cell r="O116">
            <v>3</v>
          </cell>
          <cell r="T116">
            <v>14</v>
          </cell>
          <cell r="U116">
            <v>17</v>
          </cell>
          <cell r="V116">
            <v>17</v>
          </cell>
          <cell r="W116">
            <v>20</v>
          </cell>
          <cell r="X116">
            <v>21</v>
          </cell>
          <cell r="Y116">
            <v>18</v>
          </cell>
          <cell r="Z116">
            <v>18</v>
          </cell>
          <cell r="AA116">
            <v>13</v>
          </cell>
          <cell r="AB116">
            <v>26</v>
          </cell>
          <cell r="AC116">
            <v>24</v>
          </cell>
          <cell r="AD116">
            <v>21</v>
          </cell>
          <cell r="AE116">
            <v>14</v>
          </cell>
          <cell r="AG116">
            <v>2</v>
          </cell>
          <cell r="AH116">
            <v>1</v>
          </cell>
          <cell r="AI116">
            <v>2</v>
          </cell>
          <cell r="AJ116">
            <v>5</v>
          </cell>
          <cell r="AK116">
            <v>4</v>
          </cell>
          <cell r="AL116">
            <v>5</v>
          </cell>
        </row>
        <row r="117">
          <cell r="H117">
            <v>1</v>
          </cell>
          <cell r="I117">
            <v>1</v>
          </cell>
          <cell r="J117">
            <v>1</v>
          </cell>
          <cell r="K117">
            <v>1</v>
          </cell>
          <cell r="L117">
            <v>1</v>
          </cell>
          <cell r="M117">
            <v>1</v>
          </cell>
          <cell r="O117">
            <v>3</v>
          </cell>
          <cell r="T117">
            <v>15</v>
          </cell>
          <cell r="U117">
            <v>8</v>
          </cell>
          <cell r="V117">
            <v>15</v>
          </cell>
          <cell r="W117">
            <v>11</v>
          </cell>
          <cell r="X117">
            <v>10</v>
          </cell>
          <cell r="Y117">
            <v>12</v>
          </cell>
          <cell r="Z117">
            <v>13</v>
          </cell>
          <cell r="AA117">
            <v>10</v>
          </cell>
          <cell r="AB117">
            <v>18</v>
          </cell>
          <cell r="AC117">
            <v>17</v>
          </cell>
          <cell r="AD117">
            <v>8</v>
          </cell>
          <cell r="AE117">
            <v>9</v>
          </cell>
          <cell r="AG117">
            <v>1</v>
          </cell>
          <cell r="AH117">
            <v>3</v>
          </cell>
          <cell r="AJ117">
            <v>6</v>
          </cell>
          <cell r="AK117">
            <v>2</v>
          </cell>
          <cell r="AL117">
            <v>2</v>
          </cell>
        </row>
        <row r="118">
          <cell r="H118">
            <v>3</v>
          </cell>
          <cell r="I118">
            <v>3</v>
          </cell>
          <cell r="J118">
            <v>3</v>
          </cell>
          <cell r="K118">
            <v>3</v>
          </cell>
          <cell r="L118">
            <v>2</v>
          </cell>
          <cell r="M118">
            <v>2</v>
          </cell>
          <cell r="O118">
            <v>5</v>
          </cell>
          <cell r="T118">
            <v>51</v>
          </cell>
          <cell r="U118">
            <v>48</v>
          </cell>
          <cell r="V118">
            <v>63</v>
          </cell>
          <cell r="W118">
            <v>41</v>
          </cell>
          <cell r="X118">
            <v>34</v>
          </cell>
          <cell r="Y118">
            <v>46</v>
          </cell>
          <cell r="Z118">
            <v>42</v>
          </cell>
          <cell r="AA118">
            <v>46</v>
          </cell>
          <cell r="AB118">
            <v>39</v>
          </cell>
          <cell r="AC118">
            <v>37</v>
          </cell>
          <cell r="AD118">
            <v>28</v>
          </cell>
          <cell r="AE118">
            <v>36</v>
          </cell>
          <cell r="AG118">
            <v>6</v>
          </cell>
          <cell r="AH118">
            <v>9</v>
          </cell>
          <cell r="AI118">
            <v>6</v>
          </cell>
          <cell r="AJ118">
            <v>4</v>
          </cell>
          <cell r="AK118">
            <v>6</v>
          </cell>
          <cell r="AL118">
            <v>1</v>
          </cell>
        </row>
        <row r="119">
          <cell r="H119">
            <v>3</v>
          </cell>
          <cell r="I119">
            <v>3</v>
          </cell>
          <cell r="J119">
            <v>3</v>
          </cell>
          <cell r="K119">
            <v>3</v>
          </cell>
          <cell r="L119">
            <v>3</v>
          </cell>
          <cell r="M119">
            <v>4</v>
          </cell>
          <cell r="O119">
            <v>3</v>
          </cell>
          <cell r="T119">
            <v>44</v>
          </cell>
          <cell r="U119">
            <v>44</v>
          </cell>
          <cell r="V119">
            <v>45</v>
          </cell>
          <cell r="W119">
            <v>46</v>
          </cell>
          <cell r="X119">
            <v>47</v>
          </cell>
          <cell r="Y119">
            <v>49</v>
          </cell>
          <cell r="Z119">
            <v>54</v>
          </cell>
          <cell r="AA119">
            <v>42</v>
          </cell>
          <cell r="AB119">
            <v>42</v>
          </cell>
          <cell r="AC119">
            <v>53</v>
          </cell>
          <cell r="AD119">
            <v>58</v>
          </cell>
          <cell r="AE119">
            <v>57</v>
          </cell>
          <cell r="AG119">
            <v>3</v>
          </cell>
          <cell r="AH119">
            <v>1</v>
          </cell>
          <cell r="AI119">
            <v>4</v>
          </cell>
          <cell r="AJ119">
            <v>4</v>
          </cell>
          <cell r="AL119">
            <v>3</v>
          </cell>
        </row>
        <row r="120">
          <cell r="H120">
            <v>1</v>
          </cell>
          <cell r="I120">
            <v>2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  <cell r="O120">
            <v>2</v>
          </cell>
          <cell r="T120">
            <v>15</v>
          </cell>
          <cell r="U120">
            <v>18</v>
          </cell>
          <cell r="V120">
            <v>21</v>
          </cell>
          <cell r="W120">
            <v>16</v>
          </cell>
          <cell r="X120">
            <v>12</v>
          </cell>
          <cell r="Y120">
            <v>13</v>
          </cell>
          <cell r="Z120">
            <v>8</v>
          </cell>
          <cell r="AA120">
            <v>14</v>
          </cell>
          <cell r="AB120">
            <v>20</v>
          </cell>
          <cell r="AC120">
            <v>10</v>
          </cell>
          <cell r="AD120">
            <v>16</v>
          </cell>
          <cell r="AE120">
            <v>12</v>
          </cell>
          <cell r="AG120">
            <v>1</v>
          </cell>
          <cell r="AH120">
            <v>1</v>
          </cell>
          <cell r="AI120">
            <v>2</v>
          </cell>
          <cell r="AJ120">
            <v>2</v>
          </cell>
          <cell r="AK120">
            <v>1</v>
          </cell>
          <cell r="AL120">
            <v>2</v>
          </cell>
        </row>
        <row r="121">
          <cell r="H121">
            <v>5</v>
          </cell>
          <cell r="I121">
            <v>5</v>
          </cell>
          <cell r="J121">
            <v>5</v>
          </cell>
          <cell r="K121">
            <v>5</v>
          </cell>
          <cell r="L121">
            <v>4</v>
          </cell>
          <cell r="M121">
            <v>5</v>
          </cell>
          <cell r="O121">
            <v>10</v>
          </cell>
          <cell r="T121">
            <v>75</v>
          </cell>
          <cell r="U121">
            <v>80</v>
          </cell>
          <cell r="V121">
            <v>89</v>
          </cell>
          <cell r="W121">
            <v>75</v>
          </cell>
          <cell r="X121">
            <v>91</v>
          </cell>
          <cell r="Y121">
            <v>67</v>
          </cell>
          <cell r="Z121">
            <v>93</v>
          </cell>
          <cell r="AA121">
            <v>71</v>
          </cell>
          <cell r="AB121">
            <v>67</v>
          </cell>
          <cell r="AC121">
            <v>78</v>
          </cell>
          <cell r="AD121">
            <v>89</v>
          </cell>
          <cell r="AE121">
            <v>70</v>
          </cell>
          <cell r="AG121">
            <v>10</v>
          </cell>
          <cell r="AH121">
            <v>7</v>
          </cell>
          <cell r="AI121">
            <v>8</v>
          </cell>
          <cell r="AJ121">
            <v>14</v>
          </cell>
          <cell r="AK121">
            <v>12</v>
          </cell>
          <cell r="AL121">
            <v>8</v>
          </cell>
        </row>
        <row r="122">
          <cell r="H122">
            <v>3</v>
          </cell>
          <cell r="I122">
            <v>2</v>
          </cell>
          <cell r="J122">
            <v>2</v>
          </cell>
          <cell r="K122">
            <v>3</v>
          </cell>
          <cell r="L122">
            <v>3</v>
          </cell>
          <cell r="M122">
            <v>2</v>
          </cell>
          <cell r="O122">
            <v>5</v>
          </cell>
          <cell r="T122">
            <v>45</v>
          </cell>
          <cell r="U122">
            <v>37</v>
          </cell>
          <cell r="V122">
            <v>35</v>
          </cell>
          <cell r="W122">
            <v>32</v>
          </cell>
          <cell r="X122">
            <v>47</v>
          </cell>
          <cell r="Y122">
            <v>30</v>
          </cell>
          <cell r="Z122">
            <v>39</v>
          </cell>
          <cell r="AA122">
            <v>38</v>
          </cell>
          <cell r="AB122">
            <v>44</v>
          </cell>
          <cell r="AC122">
            <v>37</v>
          </cell>
          <cell r="AD122">
            <v>31</v>
          </cell>
          <cell r="AE122">
            <v>32</v>
          </cell>
          <cell r="AG122">
            <v>4</v>
          </cell>
          <cell r="AH122">
            <v>4</v>
          </cell>
          <cell r="AI122">
            <v>7</v>
          </cell>
          <cell r="AJ122">
            <v>3</v>
          </cell>
          <cell r="AK122">
            <v>4</v>
          </cell>
          <cell r="AL122">
            <v>3</v>
          </cell>
        </row>
        <row r="123">
          <cell r="H123">
            <v>3</v>
          </cell>
          <cell r="I123">
            <v>4</v>
          </cell>
          <cell r="J123">
            <v>4</v>
          </cell>
          <cell r="K123">
            <v>4</v>
          </cell>
          <cell r="L123">
            <v>4</v>
          </cell>
          <cell r="M123">
            <v>4</v>
          </cell>
          <cell r="O123">
            <v>5</v>
          </cell>
          <cell r="T123">
            <v>48</v>
          </cell>
          <cell r="U123">
            <v>55</v>
          </cell>
          <cell r="V123">
            <v>63</v>
          </cell>
          <cell r="W123">
            <v>53</v>
          </cell>
          <cell r="X123">
            <v>64</v>
          </cell>
          <cell r="Y123">
            <v>65</v>
          </cell>
          <cell r="Z123">
            <v>57</v>
          </cell>
          <cell r="AA123">
            <v>67</v>
          </cell>
          <cell r="AB123">
            <v>65</v>
          </cell>
          <cell r="AC123">
            <v>49</v>
          </cell>
          <cell r="AD123">
            <v>76</v>
          </cell>
          <cell r="AE123">
            <v>62</v>
          </cell>
          <cell r="AG123">
            <v>6</v>
          </cell>
          <cell r="AH123">
            <v>4</v>
          </cell>
          <cell r="AI123">
            <v>5</v>
          </cell>
          <cell r="AJ123">
            <v>2</v>
          </cell>
          <cell r="AK123">
            <v>6</v>
          </cell>
          <cell r="AL123">
            <v>8</v>
          </cell>
        </row>
        <row r="124">
          <cell r="H124">
            <v>3</v>
          </cell>
          <cell r="I124">
            <v>3</v>
          </cell>
          <cell r="J124">
            <v>4</v>
          </cell>
          <cell r="K124">
            <v>4</v>
          </cell>
          <cell r="L124">
            <v>4</v>
          </cell>
          <cell r="M124">
            <v>3</v>
          </cell>
          <cell r="O124">
            <v>6</v>
          </cell>
          <cell r="T124">
            <v>56</v>
          </cell>
          <cell r="U124">
            <v>49</v>
          </cell>
          <cell r="V124">
            <v>50</v>
          </cell>
          <cell r="W124">
            <v>51</v>
          </cell>
          <cell r="X124">
            <v>55</v>
          </cell>
          <cell r="Y124">
            <v>63</v>
          </cell>
          <cell r="Z124">
            <v>56</v>
          </cell>
          <cell r="AA124">
            <v>62</v>
          </cell>
          <cell r="AB124">
            <v>84</v>
          </cell>
          <cell r="AC124">
            <v>50</v>
          </cell>
          <cell r="AD124">
            <v>42</v>
          </cell>
          <cell r="AE124">
            <v>48</v>
          </cell>
          <cell r="AG124">
            <v>6</v>
          </cell>
          <cell r="AH124">
            <v>5</v>
          </cell>
          <cell r="AI124">
            <v>7</v>
          </cell>
          <cell r="AJ124">
            <v>4</v>
          </cell>
          <cell r="AK124">
            <v>6</v>
          </cell>
          <cell r="AL124">
            <v>5</v>
          </cell>
        </row>
        <row r="125">
          <cell r="H125">
            <v>3</v>
          </cell>
          <cell r="I125">
            <v>3</v>
          </cell>
          <cell r="J125">
            <v>3</v>
          </cell>
          <cell r="K125">
            <v>3</v>
          </cell>
          <cell r="L125">
            <v>3</v>
          </cell>
          <cell r="M125">
            <v>3</v>
          </cell>
          <cell r="O125">
            <v>5</v>
          </cell>
          <cell r="T125">
            <v>46</v>
          </cell>
          <cell r="U125">
            <v>42</v>
          </cell>
          <cell r="V125">
            <v>44</v>
          </cell>
          <cell r="W125">
            <v>42</v>
          </cell>
          <cell r="X125">
            <v>50</v>
          </cell>
          <cell r="Y125">
            <v>39</v>
          </cell>
          <cell r="Z125">
            <v>52</v>
          </cell>
          <cell r="AA125">
            <v>39</v>
          </cell>
          <cell r="AB125">
            <v>52</v>
          </cell>
          <cell r="AC125">
            <v>45</v>
          </cell>
          <cell r="AD125">
            <v>49</v>
          </cell>
          <cell r="AE125">
            <v>50</v>
          </cell>
          <cell r="AG125">
            <v>4</v>
          </cell>
          <cell r="AH125">
            <v>8</v>
          </cell>
          <cell r="AI125">
            <v>3</v>
          </cell>
          <cell r="AJ125">
            <v>7</v>
          </cell>
          <cell r="AK125">
            <v>3</v>
          </cell>
          <cell r="AL125">
            <v>5</v>
          </cell>
        </row>
        <row r="126">
          <cell r="H126">
            <v>2</v>
          </cell>
          <cell r="I126">
            <v>2</v>
          </cell>
          <cell r="J126">
            <v>2</v>
          </cell>
          <cell r="K126">
            <v>2</v>
          </cell>
          <cell r="L126">
            <v>3</v>
          </cell>
          <cell r="M126">
            <v>2</v>
          </cell>
          <cell r="O126">
            <v>2</v>
          </cell>
          <cell r="T126">
            <v>28</v>
          </cell>
          <cell r="U126">
            <v>29</v>
          </cell>
          <cell r="V126">
            <v>37</v>
          </cell>
          <cell r="W126">
            <v>35</v>
          </cell>
          <cell r="X126">
            <v>36</v>
          </cell>
          <cell r="Y126">
            <v>32</v>
          </cell>
          <cell r="Z126">
            <v>37</v>
          </cell>
          <cell r="AA126">
            <v>24</v>
          </cell>
          <cell r="AB126">
            <v>43</v>
          </cell>
          <cell r="AC126">
            <v>37</v>
          </cell>
          <cell r="AD126">
            <v>29</v>
          </cell>
          <cell r="AE126">
            <v>37</v>
          </cell>
          <cell r="AG126">
            <v>2</v>
          </cell>
          <cell r="AH126">
            <v>4</v>
          </cell>
          <cell r="AJ126">
            <v>1</v>
          </cell>
          <cell r="AK126">
            <v>3</v>
          </cell>
          <cell r="AL126">
            <v>2</v>
          </cell>
        </row>
        <row r="127">
          <cell r="H127">
            <v>3</v>
          </cell>
          <cell r="I127">
            <v>4</v>
          </cell>
          <cell r="J127">
            <v>3</v>
          </cell>
          <cell r="K127">
            <v>4</v>
          </cell>
          <cell r="L127">
            <v>4</v>
          </cell>
          <cell r="M127">
            <v>4</v>
          </cell>
          <cell r="O127">
            <v>4</v>
          </cell>
          <cell r="T127">
            <v>45</v>
          </cell>
          <cell r="U127">
            <v>48</v>
          </cell>
          <cell r="V127">
            <v>74</v>
          </cell>
          <cell r="W127">
            <v>54</v>
          </cell>
          <cell r="X127">
            <v>54</v>
          </cell>
          <cell r="Y127">
            <v>56</v>
          </cell>
          <cell r="Z127">
            <v>60</v>
          </cell>
          <cell r="AA127">
            <v>68</v>
          </cell>
          <cell r="AB127">
            <v>66</v>
          </cell>
          <cell r="AC127">
            <v>68</v>
          </cell>
          <cell r="AD127">
            <v>76</v>
          </cell>
          <cell r="AE127">
            <v>65</v>
          </cell>
          <cell r="AG127">
            <v>2</v>
          </cell>
          <cell r="AH127">
            <v>7</v>
          </cell>
          <cell r="AI127">
            <v>6</v>
          </cell>
          <cell r="AJ127">
            <v>3</v>
          </cell>
          <cell r="AK127">
            <v>3</v>
          </cell>
          <cell r="AL127">
            <v>4</v>
          </cell>
        </row>
        <row r="128">
          <cell r="H128">
            <v>4</v>
          </cell>
          <cell r="I128">
            <v>4</v>
          </cell>
          <cell r="J128">
            <v>4</v>
          </cell>
          <cell r="K128">
            <v>4</v>
          </cell>
          <cell r="L128">
            <v>4</v>
          </cell>
          <cell r="M128">
            <v>4</v>
          </cell>
          <cell r="O128">
            <v>3</v>
          </cell>
          <cell r="T128">
            <v>43</v>
          </cell>
          <cell r="U128">
            <v>69</v>
          </cell>
          <cell r="V128">
            <v>52</v>
          </cell>
          <cell r="W128">
            <v>55</v>
          </cell>
          <cell r="X128">
            <v>58</v>
          </cell>
          <cell r="Y128">
            <v>50</v>
          </cell>
          <cell r="Z128">
            <v>57</v>
          </cell>
          <cell r="AA128">
            <v>56</v>
          </cell>
          <cell r="AB128">
            <v>61</v>
          </cell>
          <cell r="AC128">
            <v>55</v>
          </cell>
          <cell r="AD128">
            <v>69</v>
          </cell>
          <cell r="AE128">
            <v>62</v>
          </cell>
          <cell r="AG128">
            <v>3</v>
          </cell>
          <cell r="AH128">
            <v>1</v>
          </cell>
          <cell r="AJ128">
            <v>2</v>
          </cell>
          <cell r="AK128">
            <v>5</v>
          </cell>
          <cell r="AL128">
            <v>4</v>
          </cell>
        </row>
        <row r="129">
          <cell r="H129">
            <v>3</v>
          </cell>
          <cell r="I129">
            <v>3</v>
          </cell>
          <cell r="J129">
            <v>3</v>
          </cell>
          <cell r="K129">
            <v>3</v>
          </cell>
          <cell r="L129">
            <v>2</v>
          </cell>
          <cell r="M129">
            <v>3</v>
          </cell>
          <cell r="O129">
            <v>2</v>
          </cell>
          <cell r="T129">
            <v>42</v>
          </cell>
          <cell r="U129">
            <v>40</v>
          </cell>
          <cell r="V129">
            <v>40</v>
          </cell>
          <cell r="W129">
            <v>38</v>
          </cell>
          <cell r="X129">
            <v>40</v>
          </cell>
          <cell r="Y129">
            <v>42</v>
          </cell>
          <cell r="Z129">
            <v>36</v>
          </cell>
          <cell r="AA129">
            <v>49</v>
          </cell>
          <cell r="AB129">
            <v>28</v>
          </cell>
          <cell r="AC129">
            <v>30</v>
          </cell>
          <cell r="AD129">
            <v>43</v>
          </cell>
          <cell r="AE129">
            <v>35</v>
          </cell>
          <cell r="AJ129">
            <v>4</v>
          </cell>
          <cell r="AK129">
            <v>2</v>
          </cell>
          <cell r="AL129">
            <v>2</v>
          </cell>
        </row>
        <row r="130">
          <cell r="H130">
            <v>6</v>
          </cell>
          <cell r="I130">
            <v>4</v>
          </cell>
          <cell r="J130">
            <v>5</v>
          </cell>
          <cell r="K130">
            <v>5</v>
          </cell>
          <cell r="L130">
            <v>5</v>
          </cell>
          <cell r="M130">
            <v>5</v>
          </cell>
          <cell r="O130">
            <v>9</v>
          </cell>
          <cell r="T130">
            <v>91</v>
          </cell>
          <cell r="U130">
            <v>104</v>
          </cell>
          <cell r="V130">
            <v>68</v>
          </cell>
          <cell r="W130">
            <v>69</v>
          </cell>
          <cell r="X130">
            <v>90</v>
          </cell>
          <cell r="Y130">
            <v>80</v>
          </cell>
          <cell r="Z130">
            <v>104</v>
          </cell>
          <cell r="AA130">
            <v>80</v>
          </cell>
          <cell r="AB130">
            <v>89</v>
          </cell>
          <cell r="AC130">
            <v>70</v>
          </cell>
          <cell r="AD130">
            <v>85</v>
          </cell>
          <cell r="AE130">
            <v>76</v>
          </cell>
          <cell r="AG130">
            <v>11</v>
          </cell>
          <cell r="AH130">
            <v>6</v>
          </cell>
          <cell r="AI130">
            <v>7</v>
          </cell>
          <cell r="AJ130">
            <v>13</v>
          </cell>
          <cell r="AK130">
            <v>12</v>
          </cell>
          <cell r="AL130">
            <v>7</v>
          </cell>
        </row>
        <row r="131">
          <cell r="H131">
            <v>2</v>
          </cell>
          <cell r="I131">
            <v>2</v>
          </cell>
          <cell r="J131">
            <v>3</v>
          </cell>
          <cell r="K131">
            <v>3</v>
          </cell>
          <cell r="L131">
            <v>3</v>
          </cell>
          <cell r="M131">
            <v>3</v>
          </cell>
          <cell r="O131">
            <v>3</v>
          </cell>
          <cell r="T131">
            <v>19</v>
          </cell>
          <cell r="U131">
            <v>26</v>
          </cell>
          <cell r="V131">
            <v>37</v>
          </cell>
          <cell r="W131">
            <v>35</v>
          </cell>
          <cell r="X131">
            <v>55</v>
          </cell>
          <cell r="Y131">
            <v>37</v>
          </cell>
          <cell r="Z131">
            <v>48</v>
          </cell>
          <cell r="AA131">
            <v>42</v>
          </cell>
          <cell r="AB131">
            <v>40</v>
          </cell>
          <cell r="AC131">
            <v>36</v>
          </cell>
          <cell r="AD131">
            <v>49</v>
          </cell>
          <cell r="AE131">
            <v>43</v>
          </cell>
          <cell r="AG131">
            <v>1</v>
          </cell>
          <cell r="AH131">
            <v>3</v>
          </cell>
          <cell r="AI131">
            <v>4</v>
          </cell>
          <cell r="AJ131">
            <v>1</v>
          </cell>
          <cell r="AK131">
            <v>2</v>
          </cell>
          <cell r="AL131">
            <v>3</v>
          </cell>
        </row>
        <row r="132">
          <cell r="H132">
            <v>3</v>
          </cell>
          <cell r="I132">
            <v>3</v>
          </cell>
          <cell r="J132">
            <v>3</v>
          </cell>
          <cell r="K132">
            <v>3</v>
          </cell>
          <cell r="L132">
            <v>3</v>
          </cell>
          <cell r="M132">
            <v>3</v>
          </cell>
          <cell r="O132">
            <v>4</v>
          </cell>
          <cell r="T132">
            <v>51</v>
          </cell>
          <cell r="U132">
            <v>31</v>
          </cell>
          <cell r="V132">
            <v>43</v>
          </cell>
          <cell r="W132">
            <v>45</v>
          </cell>
          <cell r="X132">
            <v>44</v>
          </cell>
          <cell r="Y132">
            <v>48</v>
          </cell>
          <cell r="Z132">
            <v>37</v>
          </cell>
          <cell r="AA132">
            <v>50</v>
          </cell>
          <cell r="AB132">
            <v>44</v>
          </cell>
          <cell r="AC132">
            <v>37</v>
          </cell>
          <cell r="AD132">
            <v>39</v>
          </cell>
          <cell r="AE132">
            <v>40</v>
          </cell>
          <cell r="AG132">
            <v>4</v>
          </cell>
          <cell r="AH132">
            <v>8</v>
          </cell>
          <cell r="AI132">
            <v>5</v>
          </cell>
          <cell r="AJ132">
            <v>2</v>
          </cell>
          <cell r="AK132">
            <v>1</v>
          </cell>
          <cell r="AL132">
            <v>4</v>
          </cell>
        </row>
        <row r="133">
          <cell r="H133">
            <v>3</v>
          </cell>
          <cell r="I133">
            <v>3</v>
          </cell>
          <cell r="J133">
            <v>3</v>
          </cell>
          <cell r="K133">
            <v>3</v>
          </cell>
          <cell r="L133">
            <v>3</v>
          </cell>
          <cell r="M133">
            <v>3</v>
          </cell>
          <cell r="O133">
            <v>9</v>
          </cell>
          <cell r="T133">
            <v>38</v>
          </cell>
          <cell r="U133">
            <v>50</v>
          </cell>
          <cell r="V133">
            <v>50</v>
          </cell>
          <cell r="W133">
            <v>38</v>
          </cell>
          <cell r="X133">
            <v>41</v>
          </cell>
          <cell r="Y133">
            <v>44</v>
          </cell>
          <cell r="Z133">
            <v>52</v>
          </cell>
          <cell r="AA133">
            <v>47</v>
          </cell>
          <cell r="AB133">
            <v>44</v>
          </cell>
          <cell r="AC133">
            <v>45</v>
          </cell>
          <cell r="AD133">
            <v>41</v>
          </cell>
          <cell r="AE133">
            <v>38</v>
          </cell>
          <cell r="AH133">
            <v>9</v>
          </cell>
          <cell r="AI133">
            <v>13</v>
          </cell>
          <cell r="AJ133">
            <v>9</v>
          </cell>
          <cell r="AK133">
            <v>9</v>
          </cell>
          <cell r="AL133">
            <v>3</v>
          </cell>
        </row>
        <row r="134">
          <cell r="H134">
            <v>2</v>
          </cell>
          <cell r="I134">
            <v>1</v>
          </cell>
          <cell r="J134">
            <v>2</v>
          </cell>
          <cell r="K134">
            <v>2</v>
          </cell>
          <cell r="L134">
            <v>2</v>
          </cell>
          <cell r="M134">
            <v>2</v>
          </cell>
          <cell r="O134">
            <v>2</v>
          </cell>
          <cell r="T134">
            <v>21</v>
          </cell>
          <cell r="U134">
            <v>23</v>
          </cell>
          <cell r="V134">
            <v>19</v>
          </cell>
          <cell r="W134">
            <v>18</v>
          </cell>
          <cell r="X134">
            <v>25</v>
          </cell>
          <cell r="Y134">
            <v>21</v>
          </cell>
          <cell r="Z134">
            <v>23</v>
          </cell>
          <cell r="AA134">
            <v>29</v>
          </cell>
          <cell r="AB134">
            <v>22</v>
          </cell>
          <cell r="AC134">
            <v>20</v>
          </cell>
          <cell r="AD134">
            <v>27</v>
          </cell>
          <cell r="AE134">
            <v>38</v>
          </cell>
          <cell r="AG134">
            <v>2</v>
          </cell>
          <cell r="AH134">
            <v>3</v>
          </cell>
          <cell r="AI134">
            <v>3</v>
          </cell>
          <cell r="AJ134">
            <v>1</v>
          </cell>
          <cell r="AK134">
            <v>1</v>
          </cell>
          <cell r="AL134">
            <v>3</v>
          </cell>
        </row>
        <row r="135">
          <cell r="H135">
            <v>3</v>
          </cell>
          <cell r="I135">
            <v>3</v>
          </cell>
          <cell r="J135">
            <v>3</v>
          </cell>
          <cell r="K135">
            <v>2</v>
          </cell>
          <cell r="L135">
            <v>3</v>
          </cell>
          <cell r="M135">
            <v>3</v>
          </cell>
          <cell r="O135">
            <v>2</v>
          </cell>
          <cell r="T135">
            <v>41</v>
          </cell>
          <cell r="U135">
            <v>39</v>
          </cell>
          <cell r="V135">
            <v>44</v>
          </cell>
          <cell r="W135">
            <v>46</v>
          </cell>
          <cell r="X135">
            <v>49</v>
          </cell>
          <cell r="Y135">
            <v>38</v>
          </cell>
          <cell r="Z135">
            <v>40</v>
          </cell>
          <cell r="AA135">
            <v>33</v>
          </cell>
          <cell r="AB135">
            <v>47</v>
          </cell>
          <cell r="AC135">
            <v>42</v>
          </cell>
          <cell r="AD135">
            <v>41</v>
          </cell>
          <cell r="AE135">
            <v>47</v>
          </cell>
          <cell r="AG135">
            <v>1</v>
          </cell>
          <cell r="AH135">
            <v>1</v>
          </cell>
          <cell r="AI135">
            <v>2</v>
          </cell>
          <cell r="AJ135">
            <v>6</v>
          </cell>
          <cell r="AK135">
            <v>4</v>
          </cell>
        </row>
        <row r="136">
          <cell r="H136">
            <v>2</v>
          </cell>
          <cell r="I136">
            <v>2</v>
          </cell>
          <cell r="J136">
            <v>2</v>
          </cell>
          <cell r="K136">
            <v>3</v>
          </cell>
          <cell r="L136">
            <v>3</v>
          </cell>
          <cell r="M136">
            <v>2</v>
          </cell>
          <cell r="O136">
            <v>11</v>
          </cell>
          <cell r="T136">
            <v>35</v>
          </cell>
          <cell r="U136">
            <v>36</v>
          </cell>
          <cell r="V136">
            <v>40</v>
          </cell>
          <cell r="W136">
            <v>38</v>
          </cell>
          <cell r="X136">
            <v>40</v>
          </cell>
          <cell r="Y136">
            <v>40</v>
          </cell>
          <cell r="Z136">
            <v>53</v>
          </cell>
          <cell r="AA136">
            <v>30</v>
          </cell>
          <cell r="AB136">
            <v>54</v>
          </cell>
          <cell r="AC136">
            <v>39</v>
          </cell>
          <cell r="AD136">
            <v>37</v>
          </cell>
          <cell r="AE136">
            <v>29</v>
          </cell>
          <cell r="AG136">
            <v>7</v>
          </cell>
          <cell r="AH136">
            <v>10</v>
          </cell>
          <cell r="AI136">
            <v>13</v>
          </cell>
          <cell r="AJ136">
            <v>12</v>
          </cell>
          <cell r="AK136">
            <v>13</v>
          </cell>
          <cell r="AL136">
            <v>10</v>
          </cell>
        </row>
        <row r="137">
          <cell r="H137">
            <v>3</v>
          </cell>
          <cell r="I137">
            <v>4</v>
          </cell>
          <cell r="J137">
            <v>4</v>
          </cell>
          <cell r="K137">
            <v>4</v>
          </cell>
          <cell r="L137">
            <v>5</v>
          </cell>
          <cell r="M137">
            <v>4</v>
          </cell>
          <cell r="O137">
            <v>5</v>
          </cell>
          <cell r="T137">
            <v>54</v>
          </cell>
          <cell r="U137">
            <v>47</v>
          </cell>
          <cell r="V137">
            <v>62</v>
          </cell>
          <cell r="W137">
            <v>65</v>
          </cell>
          <cell r="X137">
            <v>63</v>
          </cell>
          <cell r="Y137">
            <v>58</v>
          </cell>
          <cell r="Z137">
            <v>58</v>
          </cell>
          <cell r="AA137">
            <v>69</v>
          </cell>
          <cell r="AB137">
            <v>73</v>
          </cell>
          <cell r="AC137">
            <v>78</v>
          </cell>
          <cell r="AD137">
            <v>74</v>
          </cell>
          <cell r="AE137">
            <v>68</v>
          </cell>
          <cell r="AG137">
            <v>4</v>
          </cell>
          <cell r="AH137">
            <v>2</v>
          </cell>
          <cell r="AI137">
            <v>6</v>
          </cell>
          <cell r="AJ137">
            <v>5</v>
          </cell>
          <cell r="AK137">
            <v>7</v>
          </cell>
          <cell r="AL137">
            <v>8</v>
          </cell>
        </row>
        <row r="138">
          <cell r="H138">
            <v>4</v>
          </cell>
          <cell r="I138">
            <v>4</v>
          </cell>
          <cell r="J138">
            <v>5</v>
          </cell>
          <cell r="K138">
            <v>5</v>
          </cell>
          <cell r="L138">
            <v>5</v>
          </cell>
          <cell r="M138">
            <v>5</v>
          </cell>
          <cell r="O138">
            <v>5</v>
          </cell>
          <cell r="T138">
            <v>73</v>
          </cell>
          <cell r="U138">
            <v>58</v>
          </cell>
          <cell r="V138">
            <v>74</v>
          </cell>
          <cell r="W138">
            <v>67</v>
          </cell>
          <cell r="X138">
            <v>95</v>
          </cell>
          <cell r="Y138">
            <v>65</v>
          </cell>
          <cell r="Z138">
            <v>79</v>
          </cell>
          <cell r="AA138">
            <v>69</v>
          </cell>
          <cell r="AB138">
            <v>86</v>
          </cell>
          <cell r="AC138">
            <v>64</v>
          </cell>
          <cell r="AD138">
            <v>86</v>
          </cell>
          <cell r="AE138">
            <v>70</v>
          </cell>
          <cell r="AG138">
            <v>4</v>
          </cell>
          <cell r="AH138">
            <v>8</v>
          </cell>
          <cell r="AI138">
            <v>7</v>
          </cell>
          <cell r="AJ138">
            <v>3</v>
          </cell>
          <cell r="AK138">
            <v>6</v>
          </cell>
          <cell r="AL138">
            <v>8</v>
          </cell>
        </row>
        <row r="139">
          <cell r="H139">
            <v>3</v>
          </cell>
          <cell r="I139">
            <v>4</v>
          </cell>
          <cell r="J139">
            <v>4</v>
          </cell>
          <cell r="K139">
            <v>5</v>
          </cell>
          <cell r="L139">
            <v>4</v>
          </cell>
          <cell r="M139">
            <v>5</v>
          </cell>
          <cell r="O139">
            <v>4</v>
          </cell>
          <cell r="T139">
            <v>45</v>
          </cell>
          <cell r="U139">
            <v>36</v>
          </cell>
          <cell r="V139">
            <v>54</v>
          </cell>
          <cell r="W139">
            <v>56</v>
          </cell>
          <cell r="X139">
            <v>59</v>
          </cell>
          <cell r="Y139">
            <v>51</v>
          </cell>
          <cell r="Z139">
            <v>78</v>
          </cell>
          <cell r="AA139">
            <v>84</v>
          </cell>
          <cell r="AB139">
            <v>65</v>
          </cell>
          <cell r="AC139">
            <v>56</v>
          </cell>
          <cell r="AD139">
            <v>70</v>
          </cell>
          <cell r="AE139">
            <v>88</v>
          </cell>
          <cell r="AG139">
            <v>8</v>
          </cell>
          <cell r="AH139">
            <v>4</v>
          </cell>
          <cell r="AI139">
            <v>3</v>
          </cell>
          <cell r="AJ139">
            <v>5</v>
          </cell>
          <cell r="AK139">
            <v>4</v>
          </cell>
          <cell r="AL139">
            <v>7</v>
          </cell>
        </row>
        <row r="140">
          <cell r="H140">
            <v>4</v>
          </cell>
          <cell r="I140">
            <v>4</v>
          </cell>
          <cell r="J140">
            <v>4</v>
          </cell>
          <cell r="K140">
            <v>4</v>
          </cell>
          <cell r="L140">
            <v>4</v>
          </cell>
          <cell r="M140">
            <v>4</v>
          </cell>
          <cell r="O140">
            <v>5</v>
          </cell>
          <cell r="T140">
            <v>52</v>
          </cell>
          <cell r="U140">
            <v>59</v>
          </cell>
          <cell r="V140">
            <v>58</v>
          </cell>
          <cell r="W140">
            <v>63</v>
          </cell>
          <cell r="X140">
            <v>61</v>
          </cell>
          <cell r="Y140">
            <v>54</v>
          </cell>
          <cell r="Z140">
            <v>66</v>
          </cell>
          <cell r="AA140">
            <v>54</v>
          </cell>
          <cell r="AB140">
            <v>88</v>
          </cell>
          <cell r="AC140">
            <v>56</v>
          </cell>
          <cell r="AD140">
            <v>69</v>
          </cell>
          <cell r="AE140">
            <v>73</v>
          </cell>
          <cell r="AG140">
            <v>4</v>
          </cell>
          <cell r="AH140">
            <v>6</v>
          </cell>
          <cell r="AI140">
            <v>4</v>
          </cell>
          <cell r="AJ140">
            <v>2</v>
          </cell>
          <cell r="AK140">
            <v>6</v>
          </cell>
          <cell r="AL140">
            <v>6</v>
          </cell>
        </row>
        <row r="141">
          <cell r="H141">
            <v>2</v>
          </cell>
          <cell r="I141">
            <v>2</v>
          </cell>
          <cell r="J141">
            <v>2</v>
          </cell>
          <cell r="K141">
            <v>2</v>
          </cell>
          <cell r="L141">
            <v>2</v>
          </cell>
          <cell r="M141">
            <v>3</v>
          </cell>
          <cell r="O141">
            <v>5</v>
          </cell>
          <cell r="T141">
            <v>37</v>
          </cell>
          <cell r="U141">
            <v>24</v>
          </cell>
          <cell r="V141">
            <v>33</v>
          </cell>
          <cell r="W141">
            <v>18</v>
          </cell>
          <cell r="X141">
            <v>28</v>
          </cell>
          <cell r="Y141">
            <v>25</v>
          </cell>
          <cell r="Z141">
            <v>34</v>
          </cell>
          <cell r="AA141">
            <v>38</v>
          </cell>
          <cell r="AB141">
            <v>28</v>
          </cell>
          <cell r="AC141">
            <v>31</v>
          </cell>
          <cell r="AD141">
            <v>44</v>
          </cell>
          <cell r="AE141">
            <v>35</v>
          </cell>
          <cell r="AG141">
            <v>2</v>
          </cell>
          <cell r="AH141">
            <v>6</v>
          </cell>
          <cell r="AI141">
            <v>4</v>
          </cell>
          <cell r="AJ141">
            <v>5</v>
          </cell>
          <cell r="AK141">
            <v>6</v>
          </cell>
          <cell r="AL141">
            <v>5</v>
          </cell>
        </row>
        <row r="142">
          <cell r="I142">
            <v>1</v>
          </cell>
          <cell r="J142">
            <v>1</v>
          </cell>
          <cell r="K142">
            <v>1</v>
          </cell>
          <cell r="L142">
            <v>1</v>
          </cell>
          <cell r="M142">
            <v>1</v>
          </cell>
          <cell r="O142">
            <v>1</v>
          </cell>
          <cell r="V142">
            <v>2</v>
          </cell>
          <cell r="W142">
            <v>2</v>
          </cell>
          <cell r="Y142">
            <v>1</v>
          </cell>
          <cell r="Z142">
            <v>1</v>
          </cell>
          <cell r="AA142">
            <v>4</v>
          </cell>
          <cell r="AB142">
            <v>1</v>
          </cell>
          <cell r="AC142">
            <v>3</v>
          </cell>
          <cell r="AD142">
            <v>1</v>
          </cell>
          <cell r="AK142">
            <v>1</v>
          </cell>
        </row>
        <row r="143">
          <cell r="H143">
            <v>1</v>
          </cell>
          <cell r="I143">
            <v>1</v>
          </cell>
          <cell r="N143">
            <v>2</v>
          </cell>
          <cell r="T143">
            <v>2</v>
          </cell>
          <cell r="U143">
            <v>2</v>
          </cell>
          <cell r="V143">
            <v>4</v>
          </cell>
          <cell r="W143">
            <v>5</v>
          </cell>
          <cell r="X143">
            <v>2</v>
          </cell>
          <cell r="Z143">
            <v>2</v>
          </cell>
          <cell r="AA143">
            <v>1</v>
          </cell>
          <cell r="AB143">
            <v>2</v>
          </cell>
          <cell r="AC143">
            <v>2</v>
          </cell>
          <cell r="AD143">
            <v>6</v>
          </cell>
        </row>
        <row r="144">
          <cell r="H144">
            <v>3</v>
          </cell>
          <cell r="I144">
            <v>2</v>
          </cell>
          <cell r="J144">
            <v>2</v>
          </cell>
          <cell r="K144">
            <v>2</v>
          </cell>
          <cell r="L144">
            <v>2</v>
          </cell>
          <cell r="M144">
            <v>3</v>
          </cell>
          <cell r="O144">
            <v>5</v>
          </cell>
          <cell r="T144">
            <v>44</v>
          </cell>
          <cell r="U144">
            <v>41</v>
          </cell>
          <cell r="V144">
            <v>35</v>
          </cell>
          <cell r="W144">
            <v>28</v>
          </cell>
          <cell r="X144">
            <v>24</v>
          </cell>
          <cell r="Y144">
            <v>35</v>
          </cell>
          <cell r="Z144">
            <v>38</v>
          </cell>
          <cell r="AA144">
            <v>37</v>
          </cell>
          <cell r="AB144">
            <v>42</v>
          </cell>
          <cell r="AC144">
            <v>31</v>
          </cell>
          <cell r="AD144">
            <v>45</v>
          </cell>
          <cell r="AE144">
            <v>40</v>
          </cell>
          <cell r="AG144">
            <v>3</v>
          </cell>
          <cell r="AH144">
            <v>2</v>
          </cell>
          <cell r="AI144">
            <v>3</v>
          </cell>
          <cell r="AJ144">
            <v>5</v>
          </cell>
          <cell r="AK144">
            <v>6</v>
          </cell>
          <cell r="AL144">
            <v>6</v>
          </cell>
        </row>
        <row r="145">
          <cell r="H145">
            <v>1</v>
          </cell>
          <cell r="I145">
            <v>1</v>
          </cell>
          <cell r="J145">
            <v>1</v>
          </cell>
          <cell r="K145">
            <v>1</v>
          </cell>
          <cell r="L145">
            <v>1</v>
          </cell>
          <cell r="M145">
            <v>1</v>
          </cell>
          <cell r="O145">
            <v>1</v>
          </cell>
          <cell r="T145">
            <v>10</v>
          </cell>
          <cell r="U145">
            <v>7</v>
          </cell>
          <cell r="V145">
            <v>11</v>
          </cell>
          <cell r="W145">
            <v>6</v>
          </cell>
          <cell r="X145">
            <v>10</v>
          </cell>
          <cell r="Y145">
            <v>3</v>
          </cell>
          <cell r="Z145">
            <v>8</v>
          </cell>
          <cell r="AA145">
            <v>2</v>
          </cell>
          <cell r="AB145">
            <v>3</v>
          </cell>
          <cell r="AC145">
            <v>10</v>
          </cell>
          <cell r="AD145">
            <v>3</v>
          </cell>
          <cell r="AE145">
            <v>8</v>
          </cell>
          <cell r="AG145">
            <v>3</v>
          </cell>
          <cell r="AH145">
            <v>2</v>
          </cell>
        </row>
        <row r="146">
          <cell r="H146">
            <v>2</v>
          </cell>
          <cell r="I146">
            <v>2</v>
          </cell>
          <cell r="J146">
            <v>2</v>
          </cell>
          <cell r="K146">
            <v>2</v>
          </cell>
          <cell r="L146">
            <v>2</v>
          </cell>
          <cell r="M146">
            <v>2</v>
          </cell>
          <cell r="O146">
            <v>6</v>
          </cell>
          <cell r="T146">
            <v>38</v>
          </cell>
          <cell r="U146">
            <v>24</v>
          </cell>
          <cell r="V146">
            <v>35</v>
          </cell>
          <cell r="W146">
            <v>35</v>
          </cell>
          <cell r="X146">
            <v>35</v>
          </cell>
          <cell r="Y146">
            <v>26</v>
          </cell>
          <cell r="Z146">
            <v>32</v>
          </cell>
          <cell r="AA146">
            <v>38</v>
          </cell>
          <cell r="AB146">
            <v>27</v>
          </cell>
          <cell r="AC146">
            <v>32</v>
          </cell>
          <cell r="AD146">
            <v>32</v>
          </cell>
          <cell r="AE146">
            <v>35</v>
          </cell>
          <cell r="AG146">
            <v>2</v>
          </cell>
          <cell r="AH146">
            <v>7</v>
          </cell>
          <cell r="AI146">
            <v>8</v>
          </cell>
          <cell r="AJ146">
            <v>10</v>
          </cell>
          <cell r="AK146">
            <v>4</v>
          </cell>
          <cell r="AL146">
            <v>3</v>
          </cell>
        </row>
        <row r="148">
          <cell r="H148">
            <v>2</v>
          </cell>
          <cell r="I148">
            <v>2</v>
          </cell>
          <cell r="J148">
            <v>2</v>
          </cell>
          <cell r="K148">
            <v>3</v>
          </cell>
          <cell r="L148">
            <v>2</v>
          </cell>
          <cell r="M148">
            <v>2</v>
          </cell>
          <cell r="O148">
            <v>3</v>
          </cell>
          <cell r="T148">
            <v>27</v>
          </cell>
          <cell r="U148">
            <v>27</v>
          </cell>
          <cell r="V148">
            <v>26</v>
          </cell>
          <cell r="W148">
            <v>29</v>
          </cell>
          <cell r="X148">
            <v>37</v>
          </cell>
          <cell r="Y148">
            <v>26</v>
          </cell>
          <cell r="Z148">
            <v>43</v>
          </cell>
          <cell r="AA148">
            <v>42</v>
          </cell>
          <cell r="AB148">
            <v>32</v>
          </cell>
          <cell r="AC148">
            <v>25</v>
          </cell>
          <cell r="AD148">
            <v>34</v>
          </cell>
          <cell r="AE148">
            <v>35</v>
          </cell>
          <cell r="AG148">
            <v>3</v>
          </cell>
          <cell r="AH148">
            <v>3</v>
          </cell>
          <cell r="AI148">
            <v>2</v>
          </cell>
          <cell r="AJ148">
            <v>4</v>
          </cell>
          <cell r="AK148">
            <v>3</v>
          </cell>
          <cell r="AL148">
            <v>4</v>
          </cell>
        </row>
        <row r="149">
          <cell r="H149">
            <v>3</v>
          </cell>
          <cell r="I149">
            <v>4</v>
          </cell>
          <cell r="J149">
            <v>3</v>
          </cell>
          <cell r="K149">
            <v>3</v>
          </cell>
          <cell r="L149">
            <v>2</v>
          </cell>
          <cell r="M149">
            <v>2</v>
          </cell>
          <cell r="O149">
            <v>4</v>
          </cell>
          <cell r="T149">
            <v>57</v>
          </cell>
          <cell r="U149">
            <v>51</v>
          </cell>
          <cell r="V149">
            <v>72</v>
          </cell>
          <cell r="W149">
            <v>44</v>
          </cell>
          <cell r="X149">
            <v>44</v>
          </cell>
          <cell r="Y149">
            <v>49</v>
          </cell>
          <cell r="Z149">
            <v>42</v>
          </cell>
          <cell r="AA149">
            <v>50</v>
          </cell>
          <cell r="AB149">
            <v>36</v>
          </cell>
          <cell r="AC149">
            <v>30</v>
          </cell>
          <cell r="AD149">
            <v>23</v>
          </cell>
          <cell r="AE149">
            <v>30</v>
          </cell>
          <cell r="AG149">
            <v>3</v>
          </cell>
          <cell r="AH149">
            <v>2</v>
          </cell>
          <cell r="AI149">
            <v>4</v>
          </cell>
          <cell r="AJ149">
            <v>6</v>
          </cell>
          <cell r="AK149">
            <v>3</v>
          </cell>
          <cell r="AL149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（並び替え不可）"/>
      <sheetName val="他課渡"/>
      <sheetName val="東区"/>
      <sheetName val="博多区"/>
      <sheetName val="中央区"/>
      <sheetName val="南区"/>
      <sheetName val="城南区"/>
      <sheetName val="早良区"/>
      <sheetName val="西区"/>
      <sheetName val="全市"/>
      <sheetName val="夜間中学"/>
      <sheetName val="学校番号順"/>
      <sheetName val="速報合計"/>
    </sheetNames>
    <sheetDataSet>
      <sheetData sheetId="0">
        <row r="3">
          <cell r="H3">
            <v>5</v>
          </cell>
          <cell r="I3">
            <v>5</v>
          </cell>
          <cell r="J3">
            <v>6</v>
          </cell>
          <cell r="L3">
            <v>3</v>
          </cell>
          <cell r="Q3">
            <v>72</v>
          </cell>
          <cell r="R3">
            <v>81</v>
          </cell>
          <cell r="S3">
            <v>77</v>
          </cell>
          <cell r="T3">
            <v>81</v>
          </cell>
          <cell r="U3">
            <v>96</v>
          </cell>
          <cell r="V3">
            <v>93</v>
          </cell>
          <cell r="X3">
            <v>4</v>
          </cell>
          <cell r="Y3">
            <v>4</v>
          </cell>
          <cell r="Z3">
            <v>4</v>
          </cell>
        </row>
        <row r="4">
          <cell r="H4">
            <v>2</v>
          </cell>
          <cell r="I4">
            <v>2</v>
          </cell>
          <cell r="J4">
            <v>2</v>
          </cell>
          <cell r="L4">
            <v>1</v>
          </cell>
          <cell r="Q4">
            <v>34</v>
          </cell>
          <cell r="R4">
            <v>21</v>
          </cell>
          <cell r="S4">
            <v>32</v>
          </cell>
          <cell r="T4">
            <v>25</v>
          </cell>
          <cell r="U4">
            <v>26</v>
          </cell>
          <cell r="V4">
            <v>21</v>
          </cell>
          <cell r="X4">
            <v>2</v>
          </cell>
          <cell r="Y4">
            <v>0</v>
          </cell>
          <cell r="Z4">
            <v>2</v>
          </cell>
        </row>
        <row r="5">
          <cell r="H5">
            <v>1</v>
          </cell>
          <cell r="I5">
            <v>2</v>
          </cell>
          <cell r="J5">
            <v>1</v>
          </cell>
          <cell r="L5">
            <v>2</v>
          </cell>
          <cell r="Q5">
            <v>12</v>
          </cell>
          <cell r="R5">
            <v>14</v>
          </cell>
          <cell r="S5">
            <v>19</v>
          </cell>
          <cell r="T5">
            <v>25</v>
          </cell>
          <cell r="U5">
            <v>26</v>
          </cell>
          <cell r="V5">
            <v>11</v>
          </cell>
          <cell r="X5">
            <v>1</v>
          </cell>
          <cell r="Y5">
            <v>2</v>
          </cell>
          <cell r="Z5">
            <v>4</v>
          </cell>
        </row>
        <row r="6">
          <cell r="H6">
            <v>2</v>
          </cell>
          <cell r="I6">
            <v>2</v>
          </cell>
          <cell r="J6">
            <v>2</v>
          </cell>
          <cell r="L6">
            <v>2</v>
          </cell>
          <cell r="Q6">
            <v>28</v>
          </cell>
          <cell r="R6">
            <v>31</v>
          </cell>
          <cell r="S6">
            <v>32</v>
          </cell>
          <cell r="T6">
            <v>41</v>
          </cell>
          <cell r="U6">
            <v>29</v>
          </cell>
          <cell r="V6">
            <v>22</v>
          </cell>
          <cell r="X6">
            <v>3</v>
          </cell>
          <cell r="Y6">
            <v>4</v>
          </cell>
          <cell r="Z6">
            <v>5</v>
          </cell>
        </row>
        <row r="7">
          <cell r="H7">
            <v>4</v>
          </cell>
          <cell r="I7">
            <v>4</v>
          </cell>
          <cell r="J7">
            <v>4</v>
          </cell>
          <cell r="L7">
            <v>6</v>
          </cell>
          <cell r="Q7">
            <v>64</v>
          </cell>
          <cell r="R7">
            <v>58</v>
          </cell>
          <cell r="S7">
            <v>70</v>
          </cell>
          <cell r="T7">
            <v>58</v>
          </cell>
          <cell r="U7">
            <v>74</v>
          </cell>
          <cell r="V7">
            <v>60</v>
          </cell>
          <cell r="X7">
            <v>6</v>
          </cell>
          <cell r="Y7">
            <v>13</v>
          </cell>
          <cell r="Z7">
            <v>12</v>
          </cell>
        </row>
        <row r="8">
          <cell r="H8">
            <v>8</v>
          </cell>
          <cell r="I8">
            <v>8</v>
          </cell>
          <cell r="J8">
            <v>8</v>
          </cell>
          <cell r="L8">
            <v>4</v>
          </cell>
          <cell r="Q8">
            <v>166</v>
          </cell>
          <cell r="R8">
            <v>119</v>
          </cell>
          <cell r="S8">
            <v>127</v>
          </cell>
          <cell r="T8">
            <v>128</v>
          </cell>
          <cell r="U8">
            <v>133</v>
          </cell>
          <cell r="V8">
            <v>132</v>
          </cell>
          <cell r="X8">
            <v>9</v>
          </cell>
          <cell r="Y8">
            <v>6</v>
          </cell>
          <cell r="Z8">
            <v>7</v>
          </cell>
        </row>
        <row r="9">
          <cell r="H9">
            <v>4</v>
          </cell>
          <cell r="I9">
            <v>4</v>
          </cell>
          <cell r="J9">
            <v>3</v>
          </cell>
          <cell r="L9">
            <v>2</v>
          </cell>
          <cell r="Q9">
            <v>68</v>
          </cell>
          <cell r="R9">
            <v>64</v>
          </cell>
          <cell r="S9">
            <v>62</v>
          </cell>
          <cell r="T9">
            <v>56</v>
          </cell>
          <cell r="U9">
            <v>55</v>
          </cell>
          <cell r="V9">
            <v>46</v>
          </cell>
          <cell r="X9">
            <v>8</v>
          </cell>
          <cell r="Y9">
            <v>3</v>
          </cell>
          <cell r="Z9">
            <v>5</v>
          </cell>
        </row>
        <row r="10">
          <cell r="H10">
            <v>8</v>
          </cell>
          <cell r="I10">
            <v>9</v>
          </cell>
          <cell r="J10">
            <v>9</v>
          </cell>
          <cell r="L10">
            <v>3</v>
          </cell>
          <cell r="Q10">
            <v>144</v>
          </cell>
          <cell r="R10">
            <v>140</v>
          </cell>
          <cell r="S10">
            <v>136</v>
          </cell>
          <cell r="T10">
            <v>161</v>
          </cell>
          <cell r="U10">
            <v>165</v>
          </cell>
          <cell r="V10">
            <v>138</v>
          </cell>
          <cell r="X10">
            <v>10</v>
          </cell>
          <cell r="Y10">
            <v>1</v>
          </cell>
          <cell r="Z10">
            <v>9</v>
          </cell>
        </row>
        <row r="11">
          <cell r="H11">
            <v>7</v>
          </cell>
          <cell r="I11">
            <v>9</v>
          </cell>
          <cell r="J11">
            <v>7</v>
          </cell>
          <cell r="L11">
            <v>3</v>
          </cell>
          <cell r="Q11">
            <v>125</v>
          </cell>
          <cell r="R11">
            <v>119</v>
          </cell>
          <cell r="S11">
            <v>145</v>
          </cell>
          <cell r="T11">
            <v>142</v>
          </cell>
          <cell r="U11">
            <v>136</v>
          </cell>
          <cell r="V11">
            <v>112</v>
          </cell>
          <cell r="X11">
            <v>5</v>
          </cell>
          <cell r="Y11">
            <v>6</v>
          </cell>
          <cell r="Z11">
            <v>7</v>
          </cell>
        </row>
        <row r="12">
          <cell r="H12">
            <v>4</v>
          </cell>
          <cell r="I12">
            <v>4</v>
          </cell>
          <cell r="J12">
            <v>5</v>
          </cell>
          <cell r="L12">
            <v>1</v>
          </cell>
          <cell r="Q12">
            <v>63</v>
          </cell>
          <cell r="R12">
            <v>67</v>
          </cell>
          <cell r="S12">
            <v>60</v>
          </cell>
          <cell r="T12">
            <v>66</v>
          </cell>
          <cell r="U12">
            <v>99</v>
          </cell>
          <cell r="V12">
            <v>69</v>
          </cell>
          <cell r="X12">
            <v>0</v>
          </cell>
          <cell r="Y12">
            <v>2</v>
          </cell>
          <cell r="Z12">
            <v>3</v>
          </cell>
        </row>
        <row r="13">
          <cell r="H13">
            <v>5</v>
          </cell>
          <cell r="I13">
            <v>6</v>
          </cell>
          <cell r="J13">
            <v>6</v>
          </cell>
          <cell r="L13">
            <v>5</v>
          </cell>
          <cell r="Q13">
            <v>95</v>
          </cell>
          <cell r="R13">
            <v>88</v>
          </cell>
          <cell r="S13">
            <v>106</v>
          </cell>
          <cell r="T13">
            <v>79</v>
          </cell>
          <cell r="U13">
            <v>95</v>
          </cell>
          <cell r="V13">
            <v>91</v>
          </cell>
          <cell r="X13">
            <v>9</v>
          </cell>
          <cell r="Y13">
            <v>7</v>
          </cell>
          <cell r="Z13">
            <v>4</v>
          </cell>
        </row>
        <row r="14">
          <cell r="H14">
            <v>7</v>
          </cell>
          <cell r="I14">
            <v>7</v>
          </cell>
          <cell r="J14">
            <v>7</v>
          </cell>
          <cell r="L14">
            <v>5</v>
          </cell>
          <cell r="Q14">
            <v>129</v>
          </cell>
          <cell r="R14">
            <v>94</v>
          </cell>
          <cell r="S14">
            <v>121</v>
          </cell>
          <cell r="T14">
            <v>119</v>
          </cell>
          <cell r="U14">
            <v>116</v>
          </cell>
          <cell r="V14">
            <v>110</v>
          </cell>
          <cell r="X14">
            <v>8</v>
          </cell>
          <cell r="Y14">
            <v>12</v>
          </cell>
          <cell r="Z14">
            <v>8</v>
          </cell>
        </row>
        <row r="15">
          <cell r="H15">
            <v>9</v>
          </cell>
          <cell r="I15">
            <v>9</v>
          </cell>
          <cell r="J15">
            <v>9</v>
          </cell>
          <cell r="L15">
            <v>2</v>
          </cell>
          <cell r="Q15">
            <v>167</v>
          </cell>
          <cell r="R15">
            <v>122</v>
          </cell>
          <cell r="S15">
            <v>154</v>
          </cell>
          <cell r="T15">
            <v>137</v>
          </cell>
          <cell r="U15">
            <v>176</v>
          </cell>
          <cell r="V15">
            <v>144</v>
          </cell>
          <cell r="X15">
            <v>6</v>
          </cell>
          <cell r="Y15">
            <v>2</v>
          </cell>
          <cell r="Z15">
            <v>4</v>
          </cell>
        </row>
        <row r="16">
          <cell r="H16">
            <v>4</v>
          </cell>
          <cell r="I16">
            <v>5</v>
          </cell>
          <cell r="J16">
            <v>4</v>
          </cell>
          <cell r="L16">
            <v>9</v>
          </cell>
          <cell r="Q16">
            <v>83</v>
          </cell>
          <cell r="R16">
            <v>62</v>
          </cell>
          <cell r="S16">
            <v>94</v>
          </cell>
          <cell r="T16">
            <v>82</v>
          </cell>
          <cell r="U16">
            <v>83</v>
          </cell>
          <cell r="V16">
            <v>66</v>
          </cell>
          <cell r="X16">
            <v>8</v>
          </cell>
          <cell r="Y16">
            <v>21</v>
          </cell>
          <cell r="Z16">
            <v>15</v>
          </cell>
        </row>
        <row r="17">
          <cell r="H17">
            <v>8</v>
          </cell>
          <cell r="I17">
            <v>8</v>
          </cell>
          <cell r="J17">
            <v>8</v>
          </cell>
          <cell r="L17">
            <v>5</v>
          </cell>
          <cell r="Q17">
            <v>145</v>
          </cell>
          <cell r="R17">
            <v>130</v>
          </cell>
          <cell r="S17">
            <v>145</v>
          </cell>
          <cell r="T17">
            <v>129</v>
          </cell>
          <cell r="U17">
            <v>145</v>
          </cell>
          <cell r="V17">
            <v>145</v>
          </cell>
          <cell r="X17">
            <v>4</v>
          </cell>
          <cell r="Y17">
            <v>11</v>
          </cell>
          <cell r="Z17">
            <v>9</v>
          </cell>
        </row>
        <row r="18">
          <cell r="H18">
            <v>9</v>
          </cell>
          <cell r="I18">
            <v>9</v>
          </cell>
          <cell r="J18">
            <v>9</v>
          </cell>
          <cell r="L18">
            <v>6</v>
          </cell>
          <cell r="Q18">
            <v>179</v>
          </cell>
          <cell r="R18">
            <v>125</v>
          </cell>
          <cell r="S18">
            <v>175</v>
          </cell>
          <cell r="T18">
            <v>141</v>
          </cell>
          <cell r="U18">
            <v>163</v>
          </cell>
          <cell r="V18">
            <v>157</v>
          </cell>
          <cell r="X18">
            <v>9</v>
          </cell>
          <cell r="Y18">
            <v>9</v>
          </cell>
          <cell r="Z18">
            <v>11</v>
          </cell>
        </row>
        <row r="19">
          <cell r="H19">
            <v>1</v>
          </cell>
          <cell r="I19">
            <v>1</v>
          </cell>
          <cell r="J19">
            <v>1</v>
          </cell>
          <cell r="L19">
            <v>0</v>
          </cell>
          <cell r="Q19">
            <v>10</v>
          </cell>
          <cell r="R19">
            <v>7</v>
          </cell>
          <cell r="S19">
            <v>11</v>
          </cell>
          <cell r="T19">
            <v>9</v>
          </cell>
          <cell r="U19">
            <v>10</v>
          </cell>
          <cell r="V19">
            <v>7</v>
          </cell>
          <cell r="X19">
            <v>0</v>
          </cell>
          <cell r="Y19">
            <v>0</v>
          </cell>
          <cell r="Z19">
            <v>0</v>
          </cell>
        </row>
        <row r="20">
          <cell r="H20">
            <v>8</v>
          </cell>
          <cell r="I20">
            <v>9</v>
          </cell>
          <cell r="J20">
            <v>8</v>
          </cell>
          <cell r="L20">
            <v>3</v>
          </cell>
          <cell r="Q20">
            <v>147</v>
          </cell>
          <cell r="R20">
            <v>130</v>
          </cell>
          <cell r="S20">
            <v>158</v>
          </cell>
          <cell r="T20">
            <v>136</v>
          </cell>
          <cell r="U20">
            <v>134</v>
          </cell>
          <cell r="V20">
            <v>128</v>
          </cell>
          <cell r="X20">
            <v>8</v>
          </cell>
          <cell r="Y20">
            <v>7</v>
          </cell>
          <cell r="Z20">
            <v>3</v>
          </cell>
        </row>
        <row r="21">
          <cell r="H21">
            <v>5</v>
          </cell>
          <cell r="I21">
            <v>6</v>
          </cell>
          <cell r="J21">
            <v>6</v>
          </cell>
          <cell r="L21">
            <v>5</v>
          </cell>
          <cell r="Q21">
            <v>88</v>
          </cell>
          <cell r="R21">
            <v>77</v>
          </cell>
          <cell r="S21">
            <v>83</v>
          </cell>
          <cell r="T21">
            <v>100</v>
          </cell>
          <cell r="U21">
            <v>105</v>
          </cell>
          <cell r="V21">
            <v>92</v>
          </cell>
          <cell r="X21">
            <v>12</v>
          </cell>
          <cell r="Y21">
            <v>7</v>
          </cell>
          <cell r="Z21">
            <v>13</v>
          </cell>
        </row>
        <row r="22">
          <cell r="H22">
            <v>3</v>
          </cell>
          <cell r="I22">
            <v>3</v>
          </cell>
          <cell r="J22">
            <v>3</v>
          </cell>
          <cell r="L22">
            <v>1</v>
          </cell>
          <cell r="Q22">
            <v>49</v>
          </cell>
          <cell r="R22">
            <v>48</v>
          </cell>
          <cell r="S22">
            <v>38</v>
          </cell>
          <cell r="T22">
            <v>54</v>
          </cell>
          <cell r="U22">
            <v>45</v>
          </cell>
          <cell r="V22">
            <v>42</v>
          </cell>
          <cell r="X22">
            <v>4</v>
          </cell>
          <cell r="Y22">
            <v>1</v>
          </cell>
          <cell r="Z22">
            <v>1</v>
          </cell>
        </row>
        <row r="23">
          <cell r="H23">
            <v>7</v>
          </cell>
          <cell r="I23">
            <v>7</v>
          </cell>
          <cell r="J23">
            <v>7</v>
          </cell>
          <cell r="L23">
            <v>8</v>
          </cell>
          <cell r="Q23">
            <v>138</v>
          </cell>
          <cell r="R23">
            <v>107</v>
          </cell>
          <cell r="S23">
            <v>150</v>
          </cell>
          <cell r="T23">
            <v>110</v>
          </cell>
          <cell r="U23">
            <v>136</v>
          </cell>
          <cell r="V23">
            <v>113</v>
          </cell>
          <cell r="X23">
            <v>13</v>
          </cell>
          <cell r="Y23">
            <v>15</v>
          </cell>
          <cell r="Z23">
            <v>14</v>
          </cell>
        </row>
        <row r="24">
          <cell r="H24">
            <v>8</v>
          </cell>
          <cell r="I24">
            <v>8</v>
          </cell>
          <cell r="J24">
            <v>9</v>
          </cell>
          <cell r="L24">
            <v>2</v>
          </cell>
          <cell r="Q24">
            <v>146</v>
          </cell>
          <cell r="R24">
            <v>135</v>
          </cell>
          <cell r="S24">
            <v>143</v>
          </cell>
          <cell r="T24">
            <v>142</v>
          </cell>
          <cell r="U24">
            <v>151</v>
          </cell>
          <cell r="V24">
            <v>158</v>
          </cell>
          <cell r="X24">
            <v>5</v>
          </cell>
          <cell r="Y24">
            <v>2</v>
          </cell>
          <cell r="Z24">
            <v>5</v>
          </cell>
        </row>
        <row r="25">
          <cell r="H25">
            <v>10</v>
          </cell>
          <cell r="I25">
            <v>9</v>
          </cell>
          <cell r="J25">
            <v>10</v>
          </cell>
          <cell r="L25">
            <v>3</v>
          </cell>
          <cell r="Q25">
            <v>171</v>
          </cell>
          <cell r="R25">
            <v>156</v>
          </cell>
          <cell r="S25">
            <v>155</v>
          </cell>
          <cell r="T25">
            <v>156</v>
          </cell>
          <cell r="U25">
            <v>166</v>
          </cell>
          <cell r="V25">
            <v>174</v>
          </cell>
          <cell r="X25">
            <v>10</v>
          </cell>
          <cell r="Y25">
            <v>4</v>
          </cell>
          <cell r="Z25">
            <v>3</v>
          </cell>
        </row>
        <row r="26">
          <cell r="H26">
            <v>6</v>
          </cell>
          <cell r="I26">
            <v>6</v>
          </cell>
          <cell r="J26">
            <v>6</v>
          </cell>
          <cell r="L26">
            <v>5</v>
          </cell>
          <cell r="Q26">
            <v>100</v>
          </cell>
          <cell r="R26">
            <v>115</v>
          </cell>
          <cell r="S26">
            <v>104</v>
          </cell>
          <cell r="T26">
            <v>80</v>
          </cell>
          <cell r="U26">
            <v>109</v>
          </cell>
          <cell r="V26">
            <v>101</v>
          </cell>
          <cell r="X26">
            <v>9</v>
          </cell>
          <cell r="Y26">
            <v>8</v>
          </cell>
          <cell r="Z26">
            <v>9</v>
          </cell>
        </row>
        <row r="27">
          <cell r="H27">
            <v>5</v>
          </cell>
          <cell r="I27">
            <v>5</v>
          </cell>
          <cell r="J27">
            <v>6</v>
          </cell>
          <cell r="L27">
            <v>3</v>
          </cell>
          <cell r="Q27">
            <v>91</v>
          </cell>
          <cell r="R27">
            <v>71</v>
          </cell>
          <cell r="S27">
            <v>86</v>
          </cell>
          <cell r="T27">
            <v>87</v>
          </cell>
          <cell r="U27">
            <v>86</v>
          </cell>
          <cell r="V27">
            <v>109</v>
          </cell>
          <cell r="X27">
            <v>7</v>
          </cell>
          <cell r="Y27">
            <v>8</v>
          </cell>
          <cell r="Z27">
            <v>5</v>
          </cell>
        </row>
        <row r="28">
          <cell r="H28">
            <v>5</v>
          </cell>
          <cell r="I28">
            <v>6</v>
          </cell>
          <cell r="J28">
            <v>5</v>
          </cell>
          <cell r="L28">
            <v>4</v>
          </cell>
          <cell r="Q28">
            <v>78</v>
          </cell>
          <cell r="R28">
            <v>104</v>
          </cell>
          <cell r="S28">
            <v>93</v>
          </cell>
          <cell r="T28">
            <v>93</v>
          </cell>
          <cell r="U28">
            <v>93</v>
          </cell>
          <cell r="V28">
            <v>86</v>
          </cell>
          <cell r="X28">
            <v>8</v>
          </cell>
          <cell r="Y28">
            <v>7</v>
          </cell>
          <cell r="Z28">
            <v>6</v>
          </cell>
        </row>
        <row r="29">
          <cell r="H29">
            <v>7</v>
          </cell>
          <cell r="I29">
            <v>7</v>
          </cell>
          <cell r="J29">
            <v>7</v>
          </cell>
          <cell r="L29">
            <v>3</v>
          </cell>
          <cell r="Q29">
            <v>132</v>
          </cell>
          <cell r="R29">
            <v>117</v>
          </cell>
          <cell r="S29">
            <v>126</v>
          </cell>
          <cell r="T29">
            <v>111</v>
          </cell>
          <cell r="U29">
            <v>139</v>
          </cell>
          <cell r="V29">
            <v>111</v>
          </cell>
          <cell r="X29">
            <v>6</v>
          </cell>
          <cell r="Y29">
            <v>8</v>
          </cell>
          <cell r="Z29">
            <v>6</v>
          </cell>
        </row>
        <row r="30">
          <cell r="H30">
            <v>9</v>
          </cell>
          <cell r="I30">
            <v>9</v>
          </cell>
          <cell r="J30">
            <v>9</v>
          </cell>
          <cell r="L30">
            <v>7</v>
          </cell>
          <cell r="Q30">
            <v>173</v>
          </cell>
          <cell r="R30">
            <v>157</v>
          </cell>
          <cell r="S30">
            <v>157</v>
          </cell>
          <cell r="T30">
            <v>149</v>
          </cell>
          <cell r="U30">
            <v>159</v>
          </cell>
          <cell r="V30">
            <v>165</v>
          </cell>
          <cell r="X30">
            <v>17</v>
          </cell>
          <cell r="Y30">
            <v>13</v>
          </cell>
          <cell r="Z30">
            <v>14</v>
          </cell>
        </row>
        <row r="31">
          <cell r="H31">
            <v>7</v>
          </cell>
          <cell r="I31">
            <v>7</v>
          </cell>
          <cell r="J31">
            <v>8</v>
          </cell>
          <cell r="L31">
            <v>5</v>
          </cell>
          <cell r="Q31">
            <v>129</v>
          </cell>
          <cell r="R31">
            <v>130</v>
          </cell>
          <cell r="S31">
            <v>139</v>
          </cell>
          <cell r="T31">
            <v>119</v>
          </cell>
          <cell r="U31">
            <v>131</v>
          </cell>
          <cell r="V31">
            <v>141</v>
          </cell>
          <cell r="X31">
            <v>15</v>
          </cell>
          <cell r="Y31">
            <v>10</v>
          </cell>
          <cell r="Z31">
            <v>6</v>
          </cell>
        </row>
        <row r="32">
          <cell r="H32">
            <v>5</v>
          </cell>
          <cell r="I32">
            <v>5</v>
          </cell>
          <cell r="J32">
            <v>4</v>
          </cell>
          <cell r="L32">
            <v>2</v>
          </cell>
          <cell r="Q32">
            <v>74</v>
          </cell>
          <cell r="R32">
            <v>76</v>
          </cell>
          <cell r="S32">
            <v>81</v>
          </cell>
          <cell r="T32">
            <v>75</v>
          </cell>
          <cell r="U32">
            <v>66</v>
          </cell>
          <cell r="V32">
            <v>60</v>
          </cell>
          <cell r="X32">
            <v>4</v>
          </cell>
          <cell r="Y32">
            <v>2</v>
          </cell>
          <cell r="Z32">
            <v>4</v>
          </cell>
        </row>
        <row r="33">
          <cell r="H33">
            <v>8</v>
          </cell>
          <cell r="I33">
            <v>8</v>
          </cell>
          <cell r="J33">
            <v>10</v>
          </cell>
          <cell r="L33">
            <v>5</v>
          </cell>
          <cell r="Q33">
            <v>151</v>
          </cell>
          <cell r="R33">
            <v>129</v>
          </cell>
          <cell r="S33">
            <v>146</v>
          </cell>
          <cell r="T33">
            <v>141</v>
          </cell>
          <cell r="U33">
            <v>165</v>
          </cell>
          <cell r="V33">
            <v>168</v>
          </cell>
          <cell r="X33">
            <v>6</v>
          </cell>
          <cell r="Y33">
            <v>7</v>
          </cell>
          <cell r="Z33">
            <v>10</v>
          </cell>
        </row>
        <row r="34">
          <cell r="H34">
            <v>11</v>
          </cell>
          <cell r="I34">
            <v>10</v>
          </cell>
          <cell r="J34">
            <v>12</v>
          </cell>
          <cell r="L34">
            <v>5</v>
          </cell>
          <cell r="Q34">
            <v>198</v>
          </cell>
          <cell r="R34">
            <v>186</v>
          </cell>
          <cell r="S34">
            <v>188</v>
          </cell>
          <cell r="T34">
            <v>163</v>
          </cell>
          <cell r="U34">
            <v>193</v>
          </cell>
          <cell r="V34">
            <v>210</v>
          </cell>
          <cell r="X34">
            <v>9</v>
          </cell>
          <cell r="Y34">
            <v>11</v>
          </cell>
          <cell r="Z34">
            <v>4</v>
          </cell>
        </row>
        <row r="35">
          <cell r="H35">
            <v>1</v>
          </cell>
          <cell r="I35">
            <v>1</v>
          </cell>
          <cell r="J35">
            <v>1</v>
          </cell>
          <cell r="L35">
            <v>1</v>
          </cell>
          <cell r="Q35">
            <v>11</v>
          </cell>
          <cell r="R35">
            <v>5</v>
          </cell>
          <cell r="S35">
            <v>9</v>
          </cell>
          <cell r="T35">
            <v>8</v>
          </cell>
          <cell r="U35">
            <v>11</v>
          </cell>
          <cell r="V35">
            <v>5</v>
          </cell>
          <cell r="X35">
            <v>1</v>
          </cell>
          <cell r="Y35">
            <v>1</v>
          </cell>
          <cell r="Z35">
            <v>1</v>
          </cell>
        </row>
        <row r="36">
          <cell r="H36">
            <v>1</v>
          </cell>
          <cell r="I36">
            <v>1</v>
          </cell>
          <cell r="J36">
            <v>1</v>
          </cell>
          <cell r="L36">
            <v>0</v>
          </cell>
          <cell r="Q36">
            <v>0</v>
          </cell>
          <cell r="R36">
            <v>2</v>
          </cell>
          <cell r="S36">
            <v>0</v>
          </cell>
          <cell r="T36">
            <v>1</v>
          </cell>
          <cell r="U36">
            <v>0</v>
          </cell>
          <cell r="V36">
            <v>1</v>
          </cell>
          <cell r="X36">
            <v>0</v>
          </cell>
          <cell r="Y36">
            <v>0</v>
          </cell>
          <cell r="Z36">
            <v>0</v>
          </cell>
        </row>
        <row r="37">
          <cell r="H37">
            <v>7</v>
          </cell>
          <cell r="I37">
            <v>8</v>
          </cell>
          <cell r="J37">
            <v>8</v>
          </cell>
          <cell r="L37">
            <v>3</v>
          </cell>
          <cell r="Q37">
            <v>123</v>
          </cell>
          <cell r="R37">
            <v>124</v>
          </cell>
          <cell r="S37">
            <v>150</v>
          </cell>
          <cell r="T37">
            <v>119</v>
          </cell>
          <cell r="U37">
            <v>141</v>
          </cell>
          <cell r="V37">
            <v>131</v>
          </cell>
          <cell r="X37">
            <v>10</v>
          </cell>
          <cell r="Y37">
            <v>6</v>
          </cell>
          <cell r="Z37">
            <v>1</v>
          </cell>
        </row>
        <row r="38">
          <cell r="H38">
            <v>1</v>
          </cell>
          <cell r="I38">
            <v>0</v>
          </cell>
          <cell r="J38">
            <v>1</v>
          </cell>
          <cell r="L38">
            <v>0</v>
          </cell>
          <cell r="Q38">
            <v>1</v>
          </cell>
          <cell r="R38">
            <v>0</v>
          </cell>
          <cell r="S38">
            <v>0</v>
          </cell>
          <cell r="T38">
            <v>0</v>
          </cell>
          <cell r="U38">
            <v>2</v>
          </cell>
          <cell r="V38">
            <v>1</v>
          </cell>
          <cell r="X38">
            <v>0</v>
          </cell>
          <cell r="Y38">
            <v>0</v>
          </cell>
          <cell r="Z38">
            <v>0</v>
          </cell>
        </row>
        <row r="39">
          <cell r="H39">
            <v>5</v>
          </cell>
          <cell r="I39">
            <v>5</v>
          </cell>
          <cell r="J39">
            <v>4</v>
          </cell>
          <cell r="L39">
            <v>4</v>
          </cell>
          <cell r="Q39">
            <v>87</v>
          </cell>
          <cell r="R39">
            <v>88</v>
          </cell>
          <cell r="S39">
            <v>75</v>
          </cell>
          <cell r="T39">
            <v>85</v>
          </cell>
          <cell r="U39">
            <v>70</v>
          </cell>
          <cell r="V39">
            <v>71</v>
          </cell>
          <cell r="X39">
            <v>4</v>
          </cell>
          <cell r="Y39">
            <v>5</v>
          </cell>
          <cell r="Z39">
            <v>6</v>
          </cell>
        </row>
        <row r="40">
          <cell r="H40">
            <v>4</v>
          </cell>
          <cell r="I40">
            <v>4</v>
          </cell>
          <cell r="J40">
            <v>4</v>
          </cell>
          <cell r="L40">
            <v>4</v>
          </cell>
          <cell r="Q40">
            <v>58</v>
          </cell>
          <cell r="R40">
            <v>72</v>
          </cell>
          <cell r="S40">
            <v>60</v>
          </cell>
          <cell r="T40">
            <v>59</v>
          </cell>
          <cell r="U40">
            <v>81</v>
          </cell>
          <cell r="V40">
            <v>65</v>
          </cell>
          <cell r="X40">
            <v>5</v>
          </cell>
          <cell r="Y40">
            <v>4</v>
          </cell>
          <cell r="Z40">
            <v>11</v>
          </cell>
        </row>
        <row r="41">
          <cell r="H41">
            <v>8</v>
          </cell>
          <cell r="I41">
            <v>7</v>
          </cell>
          <cell r="J41">
            <v>8</v>
          </cell>
          <cell r="L41">
            <v>11</v>
          </cell>
          <cell r="Q41">
            <v>154</v>
          </cell>
          <cell r="R41">
            <v>131</v>
          </cell>
          <cell r="S41">
            <v>131</v>
          </cell>
          <cell r="T41">
            <v>124</v>
          </cell>
          <cell r="U41">
            <v>148</v>
          </cell>
          <cell r="V41">
            <v>142</v>
          </cell>
          <cell r="X41">
            <v>20</v>
          </cell>
          <cell r="Y41">
            <v>20</v>
          </cell>
          <cell r="Z41">
            <v>18</v>
          </cell>
        </row>
        <row r="42">
          <cell r="H42">
            <v>4</v>
          </cell>
          <cell r="I42">
            <v>4</v>
          </cell>
          <cell r="J42">
            <v>4</v>
          </cell>
          <cell r="L42">
            <v>2</v>
          </cell>
          <cell r="Q42">
            <v>68</v>
          </cell>
          <cell r="R42">
            <v>51</v>
          </cell>
          <cell r="S42">
            <v>51</v>
          </cell>
          <cell r="T42">
            <v>59</v>
          </cell>
          <cell r="U42">
            <v>56</v>
          </cell>
          <cell r="V42">
            <v>55</v>
          </cell>
          <cell r="X42">
            <v>4</v>
          </cell>
          <cell r="Y42">
            <v>2</v>
          </cell>
          <cell r="Z42">
            <v>3</v>
          </cell>
        </row>
        <row r="43">
          <cell r="H43">
            <v>7</v>
          </cell>
          <cell r="I43">
            <v>7</v>
          </cell>
          <cell r="J43">
            <v>7</v>
          </cell>
          <cell r="L43">
            <v>2</v>
          </cell>
          <cell r="Q43">
            <v>140</v>
          </cell>
          <cell r="R43">
            <v>108</v>
          </cell>
          <cell r="S43">
            <v>110</v>
          </cell>
          <cell r="T43">
            <v>111</v>
          </cell>
          <cell r="U43">
            <v>123</v>
          </cell>
          <cell r="V43">
            <v>123</v>
          </cell>
          <cell r="X43">
            <v>4</v>
          </cell>
          <cell r="Y43">
            <v>5</v>
          </cell>
          <cell r="Z43">
            <v>2</v>
          </cell>
        </row>
        <row r="44">
          <cell r="H44">
            <v>6</v>
          </cell>
          <cell r="I44">
            <v>6</v>
          </cell>
          <cell r="J44">
            <v>7</v>
          </cell>
          <cell r="L44">
            <v>5</v>
          </cell>
          <cell r="Q44">
            <v>107</v>
          </cell>
          <cell r="R44">
            <v>110</v>
          </cell>
          <cell r="S44">
            <v>106</v>
          </cell>
          <cell r="T44">
            <v>87</v>
          </cell>
          <cell r="U44">
            <v>113</v>
          </cell>
          <cell r="V44">
            <v>114</v>
          </cell>
          <cell r="X44">
            <v>7</v>
          </cell>
          <cell r="Y44">
            <v>9</v>
          </cell>
          <cell r="Z44">
            <v>13</v>
          </cell>
        </row>
        <row r="45">
          <cell r="H45">
            <v>5</v>
          </cell>
          <cell r="I45">
            <v>5</v>
          </cell>
          <cell r="J45">
            <v>5</v>
          </cell>
          <cell r="L45">
            <v>8</v>
          </cell>
          <cell r="Q45">
            <v>80</v>
          </cell>
          <cell r="R45">
            <v>77</v>
          </cell>
          <cell r="S45">
            <v>97</v>
          </cell>
          <cell r="T45">
            <v>85</v>
          </cell>
          <cell r="U45">
            <v>100</v>
          </cell>
          <cell r="V45">
            <v>75</v>
          </cell>
          <cell r="X45">
            <v>13</v>
          </cell>
          <cell r="Y45">
            <v>19</v>
          </cell>
          <cell r="Z45">
            <v>11</v>
          </cell>
        </row>
        <row r="46">
          <cell r="H46">
            <v>6</v>
          </cell>
          <cell r="I46">
            <v>5</v>
          </cell>
          <cell r="J46">
            <v>6</v>
          </cell>
          <cell r="L46">
            <v>5</v>
          </cell>
          <cell r="Q46">
            <v>103</v>
          </cell>
          <cell r="R46">
            <v>104</v>
          </cell>
          <cell r="S46">
            <v>78</v>
          </cell>
          <cell r="T46">
            <v>104</v>
          </cell>
          <cell r="U46">
            <v>101</v>
          </cell>
          <cell r="V46">
            <v>105</v>
          </cell>
          <cell r="X46">
            <v>9</v>
          </cell>
          <cell r="Y46">
            <v>9</v>
          </cell>
          <cell r="Z46">
            <v>7</v>
          </cell>
        </row>
        <row r="47">
          <cell r="H47">
            <v>7</v>
          </cell>
          <cell r="I47">
            <v>7</v>
          </cell>
          <cell r="J47">
            <v>7</v>
          </cell>
          <cell r="L47">
            <v>4</v>
          </cell>
          <cell r="Q47">
            <v>133</v>
          </cell>
          <cell r="R47">
            <v>112</v>
          </cell>
          <cell r="S47">
            <v>104</v>
          </cell>
          <cell r="T47">
            <v>135</v>
          </cell>
          <cell r="U47">
            <v>119</v>
          </cell>
          <cell r="V47">
            <v>112</v>
          </cell>
          <cell r="X47">
            <v>6</v>
          </cell>
          <cell r="Y47">
            <v>16</v>
          </cell>
          <cell r="Z47">
            <v>6</v>
          </cell>
        </row>
        <row r="48">
          <cell r="H48">
            <v>7</v>
          </cell>
          <cell r="I48">
            <v>6</v>
          </cell>
          <cell r="J48">
            <v>7</v>
          </cell>
          <cell r="L48">
            <v>7</v>
          </cell>
          <cell r="Q48">
            <v>117</v>
          </cell>
          <cell r="R48">
            <v>120</v>
          </cell>
          <cell r="S48">
            <v>132</v>
          </cell>
          <cell r="T48">
            <v>101</v>
          </cell>
          <cell r="U48">
            <v>115</v>
          </cell>
          <cell r="V48">
            <v>108</v>
          </cell>
          <cell r="X48">
            <v>14</v>
          </cell>
          <cell r="Y48">
            <v>22</v>
          </cell>
          <cell r="Z48">
            <v>5</v>
          </cell>
        </row>
        <row r="49">
          <cell r="H49">
            <v>3</v>
          </cell>
          <cell r="I49">
            <v>3</v>
          </cell>
          <cell r="J49">
            <v>3</v>
          </cell>
          <cell r="L49">
            <v>4</v>
          </cell>
          <cell r="Q49">
            <v>50</v>
          </cell>
          <cell r="R49">
            <v>49</v>
          </cell>
          <cell r="S49">
            <v>45</v>
          </cell>
          <cell r="T49">
            <v>50</v>
          </cell>
          <cell r="U49">
            <v>53</v>
          </cell>
          <cell r="V49">
            <v>35</v>
          </cell>
          <cell r="X49">
            <v>6</v>
          </cell>
          <cell r="Y49">
            <v>9</v>
          </cell>
          <cell r="Z49">
            <v>3</v>
          </cell>
        </row>
        <row r="50">
          <cell r="H50">
            <v>8</v>
          </cell>
          <cell r="I50">
            <v>7</v>
          </cell>
          <cell r="J50">
            <v>8</v>
          </cell>
          <cell r="L50">
            <v>6</v>
          </cell>
          <cell r="Q50">
            <v>158</v>
          </cell>
          <cell r="R50">
            <v>127</v>
          </cell>
          <cell r="S50">
            <v>120</v>
          </cell>
          <cell r="T50">
            <v>118</v>
          </cell>
          <cell r="U50">
            <v>140</v>
          </cell>
          <cell r="V50">
            <v>146</v>
          </cell>
          <cell r="X50">
            <v>22</v>
          </cell>
          <cell r="Y50">
            <v>11</v>
          </cell>
          <cell r="Z50">
            <v>7</v>
          </cell>
        </row>
        <row r="51">
          <cell r="H51">
            <v>8</v>
          </cell>
          <cell r="I51">
            <v>8</v>
          </cell>
          <cell r="J51">
            <v>8</v>
          </cell>
          <cell r="L51">
            <v>4</v>
          </cell>
          <cell r="Q51">
            <v>137</v>
          </cell>
          <cell r="R51">
            <v>145</v>
          </cell>
          <cell r="S51">
            <v>127</v>
          </cell>
          <cell r="T51">
            <v>127</v>
          </cell>
          <cell r="U51">
            <v>149</v>
          </cell>
          <cell r="V51">
            <v>111</v>
          </cell>
          <cell r="X51">
            <v>8</v>
          </cell>
          <cell r="Y51">
            <v>7</v>
          </cell>
          <cell r="Z51">
            <v>6</v>
          </cell>
        </row>
        <row r="52">
          <cell r="H52">
            <v>9</v>
          </cell>
          <cell r="I52">
            <v>9</v>
          </cell>
          <cell r="J52">
            <v>9</v>
          </cell>
          <cell r="L52">
            <v>5</v>
          </cell>
          <cell r="Q52">
            <v>164</v>
          </cell>
          <cell r="R52">
            <v>140</v>
          </cell>
          <cell r="S52">
            <v>155</v>
          </cell>
          <cell r="T52">
            <v>146</v>
          </cell>
          <cell r="U52">
            <v>165</v>
          </cell>
          <cell r="V52">
            <v>138</v>
          </cell>
          <cell r="X52">
            <v>14</v>
          </cell>
          <cell r="Y52">
            <v>6</v>
          </cell>
          <cell r="Z52">
            <v>4</v>
          </cell>
        </row>
        <row r="53">
          <cell r="H53">
            <v>5</v>
          </cell>
          <cell r="I53">
            <v>5</v>
          </cell>
          <cell r="J53">
            <v>5</v>
          </cell>
          <cell r="L53">
            <v>3</v>
          </cell>
          <cell r="Q53">
            <v>83</v>
          </cell>
          <cell r="R53">
            <v>73</v>
          </cell>
          <cell r="S53">
            <v>80</v>
          </cell>
          <cell r="T53">
            <v>79</v>
          </cell>
          <cell r="U53">
            <v>77</v>
          </cell>
          <cell r="V53">
            <v>82</v>
          </cell>
          <cell r="X53">
            <v>6</v>
          </cell>
          <cell r="Y53">
            <v>8</v>
          </cell>
          <cell r="Z53">
            <v>4</v>
          </cell>
        </row>
        <row r="54">
          <cell r="H54">
            <v>6</v>
          </cell>
          <cell r="I54">
            <v>7</v>
          </cell>
          <cell r="J54">
            <v>6</v>
          </cell>
          <cell r="L54">
            <v>4</v>
          </cell>
          <cell r="Q54">
            <v>111</v>
          </cell>
          <cell r="R54">
            <v>94</v>
          </cell>
          <cell r="S54">
            <v>110</v>
          </cell>
          <cell r="T54">
            <v>117</v>
          </cell>
          <cell r="U54">
            <v>97</v>
          </cell>
          <cell r="V54">
            <v>93</v>
          </cell>
          <cell r="X54">
            <v>10</v>
          </cell>
          <cell r="Y54">
            <v>2</v>
          </cell>
          <cell r="Z54">
            <v>7</v>
          </cell>
        </row>
        <row r="55">
          <cell r="H55">
            <v>8</v>
          </cell>
          <cell r="I55">
            <v>8</v>
          </cell>
          <cell r="J55">
            <v>8</v>
          </cell>
          <cell r="L55">
            <v>4</v>
          </cell>
          <cell r="Q55">
            <v>129</v>
          </cell>
          <cell r="R55">
            <v>133</v>
          </cell>
          <cell r="S55">
            <v>135</v>
          </cell>
          <cell r="T55">
            <v>127</v>
          </cell>
          <cell r="U55">
            <v>134</v>
          </cell>
          <cell r="V55">
            <v>137</v>
          </cell>
          <cell r="X55">
            <v>7</v>
          </cell>
          <cell r="Y55">
            <v>8</v>
          </cell>
          <cell r="Z55">
            <v>5</v>
          </cell>
        </row>
        <row r="56">
          <cell r="H56">
            <v>5</v>
          </cell>
          <cell r="I56">
            <v>6</v>
          </cell>
          <cell r="J56">
            <v>5</v>
          </cell>
          <cell r="L56">
            <v>2</v>
          </cell>
          <cell r="Q56">
            <v>97</v>
          </cell>
          <cell r="R56">
            <v>75</v>
          </cell>
          <cell r="S56">
            <v>93</v>
          </cell>
          <cell r="T56">
            <v>86</v>
          </cell>
          <cell r="U56">
            <v>96</v>
          </cell>
          <cell r="V56">
            <v>80</v>
          </cell>
          <cell r="X56">
            <v>6</v>
          </cell>
          <cell r="Y56">
            <v>3</v>
          </cell>
          <cell r="Z56">
            <v>5</v>
          </cell>
        </row>
        <row r="57">
          <cell r="H57">
            <v>3</v>
          </cell>
          <cell r="I57">
            <v>3</v>
          </cell>
          <cell r="J57">
            <v>4</v>
          </cell>
          <cell r="L57">
            <v>2</v>
          </cell>
          <cell r="Q57">
            <v>60</v>
          </cell>
          <cell r="R57">
            <v>41</v>
          </cell>
          <cell r="S57">
            <v>43</v>
          </cell>
          <cell r="T57">
            <v>44</v>
          </cell>
          <cell r="U57">
            <v>57</v>
          </cell>
          <cell r="V57">
            <v>54</v>
          </cell>
          <cell r="X57">
            <v>3</v>
          </cell>
          <cell r="Y57">
            <v>2</v>
          </cell>
          <cell r="Z57">
            <v>4</v>
          </cell>
        </row>
        <row r="58">
          <cell r="H58">
            <v>2</v>
          </cell>
          <cell r="I58">
            <v>3</v>
          </cell>
          <cell r="J58">
            <v>3</v>
          </cell>
          <cell r="L58">
            <v>3</v>
          </cell>
          <cell r="Q58">
            <v>35</v>
          </cell>
          <cell r="R58">
            <v>45</v>
          </cell>
          <cell r="S58">
            <v>40</v>
          </cell>
          <cell r="T58">
            <v>38</v>
          </cell>
          <cell r="U58">
            <v>41</v>
          </cell>
          <cell r="V58">
            <v>35</v>
          </cell>
          <cell r="X58">
            <v>11</v>
          </cell>
          <cell r="Y58">
            <v>3</v>
          </cell>
          <cell r="Z58">
            <v>3</v>
          </cell>
        </row>
        <row r="59">
          <cell r="H59">
            <v>6</v>
          </cell>
          <cell r="I59">
            <v>7</v>
          </cell>
          <cell r="J59">
            <v>6</v>
          </cell>
          <cell r="L59">
            <v>4</v>
          </cell>
          <cell r="Q59">
            <v>102</v>
          </cell>
          <cell r="R59">
            <v>87</v>
          </cell>
          <cell r="S59">
            <v>117</v>
          </cell>
          <cell r="T59">
            <v>129</v>
          </cell>
          <cell r="U59">
            <v>108</v>
          </cell>
          <cell r="V59">
            <v>98</v>
          </cell>
          <cell r="X59">
            <v>5</v>
          </cell>
          <cell r="Y59">
            <v>5</v>
          </cell>
          <cell r="Z59">
            <v>10</v>
          </cell>
        </row>
        <row r="60">
          <cell r="H60">
            <v>3</v>
          </cell>
          <cell r="I60">
            <v>3</v>
          </cell>
          <cell r="J60">
            <v>3</v>
          </cell>
          <cell r="L60">
            <v>1</v>
          </cell>
          <cell r="Q60">
            <v>43</v>
          </cell>
          <cell r="R60">
            <v>45</v>
          </cell>
          <cell r="S60">
            <v>49</v>
          </cell>
          <cell r="T60">
            <v>48</v>
          </cell>
          <cell r="U60">
            <v>54</v>
          </cell>
          <cell r="V60">
            <v>49</v>
          </cell>
          <cell r="X60">
            <v>3</v>
          </cell>
          <cell r="Y60">
            <v>1</v>
          </cell>
          <cell r="Z60">
            <v>0</v>
          </cell>
        </row>
        <row r="61">
          <cell r="H61">
            <v>6</v>
          </cell>
          <cell r="I61">
            <v>6</v>
          </cell>
          <cell r="J61">
            <v>5</v>
          </cell>
          <cell r="L61">
            <v>5</v>
          </cell>
          <cell r="Q61">
            <v>95</v>
          </cell>
          <cell r="R61">
            <v>89</v>
          </cell>
          <cell r="S61">
            <v>93</v>
          </cell>
          <cell r="T61">
            <v>103</v>
          </cell>
          <cell r="U61">
            <v>95</v>
          </cell>
          <cell r="V61">
            <v>86</v>
          </cell>
          <cell r="X61">
            <v>8</v>
          </cell>
          <cell r="Y61">
            <v>5</v>
          </cell>
          <cell r="Z61">
            <v>7</v>
          </cell>
        </row>
        <row r="62">
          <cell r="H62">
            <v>4</v>
          </cell>
          <cell r="I62">
            <v>4</v>
          </cell>
          <cell r="J62">
            <v>4</v>
          </cell>
          <cell r="L62">
            <v>3</v>
          </cell>
          <cell r="Q62">
            <v>66</v>
          </cell>
          <cell r="R62">
            <v>74</v>
          </cell>
          <cell r="S62">
            <v>81</v>
          </cell>
          <cell r="T62">
            <v>55</v>
          </cell>
          <cell r="U62">
            <v>78</v>
          </cell>
          <cell r="V62">
            <v>66</v>
          </cell>
          <cell r="X62">
            <v>3</v>
          </cell>
          <cell r="Y62">
            <v>6</v>
          </cell>
          <cell r="Z62">
            <v>6</v>
          </cell>
        </row>
        <row r="63">
          <cell r="H63">
            <v>5</v>
          </cell>
          <cell r="I63">
            <v>6</v>
          </cell>
          <cell r="J63">
            <v>6</v>
          </cell>
          <cell r="L63">
            <v>5</v>
          </cell>
          <cell r="Q63">
            <v>101</v>
          </cell>
          <cell r="R63">
            <v>80</v>
          </cell>
          <cell r="S63">
            <v>99</v>
          </cell>
          <cell r="T63">
            <v>96</v>
          </cell>
          <cell r="U63">
            <v>98</v>
          </cell>
          <cell r="V63">
            <v>92</v>
          </cell>
          <cell r="X63">
            <v>10</v>
          </cell>
          <cell r="Y63">
            <v>11</v>
          </cell>
          <cell r="Z63">
            <v>8</v>
          </cell>
        </row>
        <row r="64">
          <cell r="H64">
            <v>5</v>
          </cell>
          <cell r="I64">
            <v>6</v>
          </cell>
          <cell r="J64">
            <v>5</v>
          </cell>
          <cell r="L64">
            <v>4</v>
          </cell>
          <cell r="Q64">
            <v>91</v>
          </cell>
          <cell r="R64">
            <v>88</v>
          </cell>
          <cell r="S64">
            <v>96</v>
          </cell>
          <cell r="T64">
            <v>106</v>
          </cell>
          <cell r="U64">
            <v>79</v>
          </cell>
          <cell r="V64">
            <v>86</v>
          </cell>
          <cell r="X64">
            <v>11</v>
          </cell>
          <cell r="Y64">
            <v>10</v>
          </cell>
          <cell r="Z64">
            <v>7</v>
          </cell>
        </row>
        <row r="65">
          <cell r="H65">
            <v>4</v>
          </cell>
          <cell r="I65">
            <v>4</v>
          </cell>
          <cell r="J65">
            <v>4</v>
          </cell>
          <cell r="L65">
            <v>4</v>
          </cell>
          <cell r="Q65">
            <v>60</v>
          </cell>
          <cell r="R65">
            <v>67</v>
          </cell>
          <cell r="S65">
            <v>75</v>
          </cell>
          <cell r="T65">
            <v>59</v>
          </cell>
          <cell r="U65">
            <v>63</v>
          </cell>
          <cell r="V65">
            <v>70</v>
          </cell>
          <cell r="X65">
            <v>9</v>
          </cell>
          <cell r="Y65">
            <v>9</v>
          </cell>
          <cell r="Z65">
            <v>4</v>
          </cell>
        </row>
        <row r="66">
          <cell r="H66">
            <v>6</v>
          </cell>
          <cell r="I66">
            <v>6</v>
          </cell>
          <cell r="J66">
            <v>6</v>
          </cell>
          <cell r="L66">
            <v>2</v>
          </cell>
          <cell r="Q66">
            <v>84</v>
          </cell>
          <cell r="R66">
            <v>104</v>
          </cell>
          <cell r="S66">
            <v>88</v>
          </cell>
          <cell r="T66">
            <v>102</v>
          </cell>
          <cell r="U66">
            <v>107</v>
          </cell>
          <cell r="V66">
            <v>100</v>
          </cell>
          <cell r="X66">
            <v>4</v>
          </cell>
          <cell r="Y66">
            <v>4</v>
          </cell>
          <cell r="Z66">
            <v>4</v>
          </cell>
        </row>
        <row r="67">
          <cell r="H67">
            <v>5</v>
          </cell>
          <cell r="I67">
            <v>6</v>
          </cell>
          <cell r="J67">
            <v>5</v>
          </cell>
          <cell r="L67">
            <v>2</v>
          </cell>
          <cell r="Q67">
            <v>87</v>
          </cell>
          <cell r="R67">
            <v>86</v>
          </cell>
          <cell r="S67">
            <v>91</v>
          </cell>
          <cell r="T67">
            <v>88</v>
          </cell>
          <cell r="U67">
            <v>91</v>
          </cell>
          <cell r="V67">
            <v>64</v>
          </cell>
          <cell r="X67">
            <v>4</v>
          </cell>
          <cell r="Y67">
            <v>3</v>
          </cell>
          <cell r="Z67">
            <v>4</v>
          </cell>
        </row>
        <row r="68">
          <cell r="H68">
            <v>8</v>
          </cell>
          <cell r="I68">
            <v>8</v>
          </cell>
          <cell r="J68">
            <v>7</v>
          </cell>
          <cell r="L68">
            <v>3</v>
          </cell>
          <cell r="Q68">
            <v>131</v>
          </cell>
          <cell r="R68">
            <v>124</v>
          </cell>
          <cell r="S68">
            <v>151</v>
          </cell>
          <cell r="T68">
            <v>136</v>
          </cell>
          <cell r="U68">
            <v>113</v>
          </cell>
          <cell r="V68">
            <v>123</v>
          </cell>
          <cell r="X68">
            <v>7</v>
          </cell>
          <cell r="Y68">
            <v>8</v>
          </cell>
          <cell r="Z68">
            <v>8</v>
          </cell>
        </row>
        <row r="69">
          <cell r="H69">
            <v>9</v>
          </cell>
          <cell r="I69">
            <v>8</v>
          </cell>
          <cell r="J69">
            <v>7</v>
          </cell>
          <cell r="L69">
            <v>4</v>
          </cell>
          <cell r="Q69">
            <v>146</v>
          </cell>
          <cell r="R69">
            <v>148</v>
          </cell>
          <cell r="S69">
            <v>115</v>
          </cell>
          <cell r="T69">
            <v>147</v>
          </cell>
          <cell r="U69">
            <v>124</v>
          </cell>
          <cell r="V69">
            <v>124</v>
          </cell>
          <cell r="X69">
            <v>7</v>
          </cell>
          <cell r="Y69">
            <v>4</v>
          </cell>
          <cell r="Z69">
            <v>6</v>
          </cell>
        </row>
        <row r="70">
          <cell r="H70">
            <v>2</v>
          </cell>
          <cell r="I70">
            <v>2</v>
          </cell>
          <cell r="J70">
            <v>3</v>
          </cell>
          <cell r="L70">
            <v>3</v>
          </cell>
          <cell r="Q70">
            <v>30</v>
          </cell>
          <cell r="R70">
            <v>32</v>
          </cell>
          <cell r="S70">
            <v>31</v>
          </cell>
          <cell r="T70">
            <v>32</v>
          </cell>
          <cell r="U70">
            <v>40</v>
          </cell>
          <cell r="V70">
            <v>41</v>
          </cell>
          <cell r="X70">
            <v>1</v>
          </cell>
          <cell r="Y70">
            <v>4</v>
          </cell>
          <cell r="Z70">
            <v>5</v>
          </cell>
        </row>
        <row r="71">
          <cell r="H71">
            <v>3</v>
          </cell>
          <cell r="I71">
            <v>4</v>
          </cell>
          <cell r="J71">
            <v>3</v>
          </cell>
          <cell r="L71">
            <v>4</v>
          </cell>
          <cell r="Q71">
            <v>67</v>
          </cell>
          <cell r="R71">
            <v>41</v>
          </cell>
          <cell r="S71">
            <v>60</v>
          </cell>
          <cell r="T71">
            <v>63</v>
          </cell>
          <cell r="U71">
            <v>54</v>
          </cell>
          <cell r="V71">
            <v>44</v>
          </cell>
          <cell r="X71">
            <v>5</v>
          </cell>
          <cell r="Y71">
            <v>4</v>
          </cell>
          <cell r="Z71">
            <v>9</v>
          </cell>
        </row>
        <row r="72">
          <cell r="H72">
            <v>1</v>
          </cell>
          <cell r="I72">
            <v>1</v>
          </cell>
          <cell r="J72">
            <v>2</v>
          </cell>
          <cell r="L72">
            <v>0</v>
          </cell>
          <cell r="Q72">
            <v>7</v>
          </cell>
          <cell r="R72">
            <v>16</v>
          </cell>
          <cell r="S72">
            <v>10</v>
          </cell>
          <cell r="T72">
            <v>19</v>
          </cell>
          <cell r="U72">
            <v>18</v>
          </cell>
          <cell r="V72">
            <v>25</v>
          </cell>
          <cell r="X72">
            <v>0</v>
          </cell>
          <cell r="Y72">
            <v>0</v>
          </cell>
          <cell r="Z72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速報"/>
      <sheetName val="年報学科別"/>
    </sheetNames>
    <sheetDataSet>
      <sheetData sheetId="0">
        <row r="5">
          <cell r="B5">
            <v>184</v>
          </cell>
          <cell r="C5">
            <v>136</v>
          </cell>
          <cell r="E5">
            <v>163</v>
          </cell>
          <cell r="F5">
            <v>155</v>
          </cell>
          <cell r="H5">
            <v>160</v>
          </cell>
          <cell r="I5">
            <v>157</v>
          </cell>
          <cell r="N5">
            <v>8</v>
          </cell>
          <cell r="O5">
            <v>8</v>
          </cell>
          <cell r="P5">
            <v>8</v>
          </cell>
        </row>
        <row r="15">
          <cell r="B15">
            <v>219</v>
          </cell>
          <cell r="C15">
            <v>61</v>
          </cell>
          <cell r="E15">
            <v>230</v>
          </cell>
          <cell r="F15">
            <v>45</v>
          </cell>
          <cell r="H15">
            <v>200</v>
          </cell>
          <cell r="I15">
            <v>66</v>
          </cell>
          <cell r="N15">
            <v>7</v>
          </cell>
          <cell r="O15">
            <v>7</v>
          </cell>
          <cell r="P15">
            <v>7</v>
          </cell>
        </row>
        <row r="25">
          <cell r="B25">
            <v>0</v>
          </cell>
          <cell r="C25">
            <v>320</v>
          </cell>
          <cell r="E25">
            <v>0</v>
          </cell>
          <cell r="F25">
            <v>296</v>
          </cell>
          <cell r="H25">
            <v>0</v>
          </cell>
          <cell r="I25">
            <v>289</v>
          </cell>
          <cell r="N25">
            <v>8</v>
          </cell>
          <cell r="O25">
            <v>8</v>
          </cell>
          <cell r="P25">
            <v>8</v>
          </cell>
        </row>
        <row r="29">
          <cell r="B29">
            <v>138</v>
          </cell>
          <cell r="C29">
            <v>183</v>
          </cell>
          <cell r="E29">
            <v>153</v>
          </cell>
          <cell r="F29">
            <v>163</v>
          </cell>
          <cell r="H29">
            <v>155</v>
          </cell>
          <cell r="I29">
            <v>152</v>
          </cell>
          <cell r="N29">
            <v>8</v>
          </cell>
          <cell r="O29">
            <v>8</v>
          </cell>
          <cell r="P29">
            <v>8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速報"/>
      <sheetName val="（使用していない）年報中高"/>
      <sheetName val="（使用していない）年報小学部"/>
    </sheetNames>
    <sheetDataSet>
      <sheetData sheetId="0">
        <row r="4">
          <cell r="H4">
            <v>7</v>
          </cell>
          <cell r="I4">
            <v>8</v>
          </cell>
          <cell r="J4">
            <v>4</v>
          </cell>
          <cell r="K4">
            <v>7</v>
          </cell>
          <cell r="L4">
            <v>5</v>
          </cell>
          <cell r="M4">
            <v>5</v>
          </cell>
          <cell r="N4">
            <v>1</v>
          </cell>
          <cell r="Y4">
            <v>25</v>
          </cell>
          <cell r="Z4">
            <v>9</v>
          </cell>
          <cell r="AA4">
            <v>29</v>
          </cell>
          <cell r="AB4">
            <v>12</v>
          </cell>
          <cell r="AC4">
            <v>13</v>
          </cell>
          <cell r="AD4">
            <v>7</v>
          </cell>
          <cell r="AE4">
            <v>18</v>
          </cell>
          <cell r="AF4">
            <v>10</v>
          </cell>
          <cell r="AG4">
            <v>14</v>
          </cell>
          <cell r="AH4">
            <v>7</v>
          </cell>
          <cell r="AI4">
            <v>14</v>
          </cell>
          <cell r="AJ4">
            <v>4</v>
          </cell>
        </row>
        <row r="5">
          <cell r="H5">
            <v>5</v>
          </cell>
          <cell r="I5">
            <v>6</v>
          </cell>
          <cell r="J5">
            <v>5</v>
          </cell>
          <cell r="K5">
            <v>4</v>
          </cell>
          <cell r="L5">
            <v>5</v>
          </cell>
          <cell r="M5">
            <v>4</v>
          </cell>
          <cell r="N5">
            <v>1</v>
          </cell>
          <cell r="V5">
            <v>1</v>
          </cell>
          <cell r="Y5">
            <v>16</v>
          </cell>
          <cell r="Z5">
            <v>7</v>
          </cell>
          <cell r="AA5">
            <v>21</v>
          </cell>
          <cell r="AB5">
            <v>4</v>
          </cell>
          <cell r="AC5">
            <v>13</v>
          </cell>
          <cell r="AD5">
            <v>4</v>
          </cell>
          <cell r="AE5">
            <v>11</v>
          </cell>
          <cell r="AF5">
            <v>7</v>
          </cell>
          <cell r="AG5">
            <v>10</v>
          </cell>
          <cell r="AH5">
            <v>9</v>
          </cell>
          <cell r="AI5">
            <v>11</v>
          </cell>
          <cell r="AJ5">
            <v>8</v>
          </cell>
          <cell r="AN5">
            <v>1</v>
          </cell>
          <cell r="AU5">
            <v>1</v>
          </cell>
        </row>
        <row r="8">
          <cell r="H8">
            <v>4</v>
          </cell>
          <cell r="I8">
            <v>5</v>
          </cell>
          <cell r="J8">
            <v>4</v>
          </cell>
          <cell r="K8">
            <v>5</v>
          </cell>
          <cell r="L8">
            <v>6</v>
          </cell>
          <cell r="M8">
            <v>4</v>
          </cell>
          <cell r="N8">
            <v>1</v>
          </cell>
          <cell r="P8">
            <v>2</v>
          </cell>
          <cell r="Q8">
            <v>1</v>
          </cell>
          <cell r="T8">
            <v>1</v>
          </cell>
          <cell r="U8">
            <v>1</v>
          </cell>
          <cell r="V8">
            <v>1</v>
          </cell>
          <cell r="Y8">
            <v>6</v>
          </cell>
          <cell r="Z8">
            <v>5</v>
          </cell>
          <cell r="AA8">
            <v>10</v>
          </cell>
          <cell r="AB8">
            <v>4</v>
          </cell>
          <cell r="AC8">
            <v>4</v>
          </cell>
          <cell r="AD8">
            <v>8</v>
          </cell>
          <cell r="AE8">
            <v>11</v>
          </cell>
          <cell r="AF8">
            <v>3</v>
          </cell>
          <cell r="AG8">
            <v>9</v>
          </cell>
          <cell r="AH8">
            <v>7</v>
          </cell>
          <cell r="AI8">
            <v>9</v>
          </cell>
          <cell r="AJ8">
            <v>6</v>
          </cell>
          <cell r="AL8">
            <v>3</v>
          </cell>
          <cell r="AM8">
            <v>2</v>
          </cell>
          <cell r="AN8">
            <v>2</v>
          </cell>
          <cell r="AO8">
            <v>1</v>
          </cell>
          <cell r="AS8">
            <v>1</v>
          </cell>
          <cell r="AT8">
            <v>2</v>
          </cell>
          <cell r="AU8">
            <v>3</v>
          </cell>
          <cell r="AV8">
            <v>2</v>
          </cell>
        </row>
        <row r="9">
          <cell r="H9">
            <v>7</v>
          </cell>
          <cell r="I9">
            <v>9</v>
          </cell>
          <cell r="J9">
            <v>9</v>
          </cell>
          <cell r="K9">
            <v>8</v>
          </cell>
          <cell r="L9">
            <v>8</v>
          </cell>
          <cell r="M9">
            <v>7</v>
          </cell>
          <cell r="Y9">
            <v>28</v>
          </cell>
          <cell r="Z9">
            <v>4</v>
          </cell>
          <cell r="AA9">
            <v>27</v>
          </cell>
          <cell r="AB9">
            <v>11</v>
          </cell>
          <cell r="AC9">
            <v>24</v>
          </cell>
          <cell r="AD9">
            <v>11</v>
          </cell>
          <cell r="AE9">
            <v>25</v>
          </cell>
          <cell r="AF9">
            <v>6</v>
          </cell>
          <cell r="AG9">
            <v>24</v>
          </cell>
          <cell r="AH9">
            <v>14</v>
          </cell>
          <cell r="AI9">
            <v>19</v>
          </cell>
          <cell r="AJ9">
            <v>10</v>
          </cell>
        </row>
        <row r="10">
          <cell r="H10">
            <v>4</v>
          </cell>
          <cell r="I10">
            <v>1</v>
          </cell>
          <cell r="J10">
            <v>3</v>
          </cell>
          <cell r="K10">
            <v>3</v>
          </cell>
          <cell r="L10">
            <v>4</v>
          </cell>
          <cell r="M10">
            <v>7</v>
          </cell>
          <cell r="N10">
            <v>2</v>
          </cell>
          <cell r="U10">
            <v>1</v>
          </cell>
          <cell r="V10">
            <v>2</v>
          </cell>
          <cell r="Y10">
            <v>3</v>
          </cell>
          <cell r="Z10">
            <v>7</v>
          </cell>
          <cell r="AA10">
            <v>2</v>
          </cell>
          <cell r="AB10">
            <v>0</v>
          </cell>
          <cell r="AC10">
            <v>5</v>
          </cell>
          <cell r="AD10">
            <v>2</v>
          </cell>
          <cell r="AE10">
            <v>3</v>
          </cell>
          <cell r="AF10">
            <v>9</v>
          </cell>
          <cell r="AG10">
            <v>5</v>
          </cell>
          <cell r="AH10">
            <v>7</v>
          </cell>
          <cell r="AI10">
            <v>9</v>
          </cell>
          <cell r="AJ10">
            <v>8</v>
          </cell>
          <cell r="AM10">
            <v>1</v>
          </cell>
          <cell r="AS10">
            <v>3</v>
          </cell>
          <cell r="AT10">
            <v>1</v>
          </cell>
          <cell r="AV10">
            <v>1</v>
          </cell>
          <cell r="AW10">
            <v>2</v>
          </cell>
        </row>
        <row r="11">
          <cell r="H11">
            <v>4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4</v>
          </cell>
          <cell r="N11">
            <v>2</v>
          </cell>
          <cell r="Y11">
            <v>12</v>
          </cell>
          <cell r="Z11">
            <v>8</v>
          </cell>
          <cell r="AA11">
            <v>14</v>
          </cell>
          <cell r="AB11">
            <v>5</v>
          </cell>
          <cell r="AC11">
            <v>16</v>
          </cell>
          <cell r="AD11">
            <v>4</v>
          </cell>
          <cell r="AE11">
            <v>14</v>
          </cell>
          <cell r="AF11">
            <v>3</v>
          </cell>
          <cell r="AG11">
            <v>9</v>
          </cell>
          <cell r="AH11">
            <v>3</v>
          </cell>
          <cell r="AI11">
            <v>11</v>
          </cell>
          <cell r="AJ11">
            <v>3</v>
          </cell>
        </row>
        <row r="12">
          <cell r="H12">
            <v>6</v>
          </cell>
          <cell r="I12">
            <v>5</v>
          </cell>
          <cell r="J12">
            <v>6</v>
          </cell>
          <cell r="K12">
            <v>6</v>
          </cell>
          <cell r="L12">
            <v>6</v>
          </cell>
          <cell r="M12">
            <v>4</v>
          </cell>
          <cell r="Y12">
            <v>23</v>
          </cell>
          <cell r="Z12">
            <v>2</v>
          </cell>
          <cell r="AA12">
            <v>17</v>
          </cell>
          <cell r="AB12">
            <v>4</v>
          </cell>
          <cell r="AC12">
            <v>22</v>
          </cell>
          <cell r="AD12">
            <v>4</v>
          </cell>
          <cell r="AE12">
            <v>17</v>
          </cell>
          <cell r="AF12">
            <v>11</v>
          </cell>
          <cell r="AG12">
            <v>17</v>
          </cell>
          <cell r="AH12">
            <v>7</v>
          </cell>
          <cell r="AI12">
            <v>15</v>
          </cell>
          <cell r="AJ12">
            <v>2</v>
          </cell>
        </row>
        <row r="24">
          <cell r="H24">
            <v>6</v>
          </cell>
          <cell r="I24">
            <v>6</v>
          </cell>
          <cell r="J24">
            <v>5</v>
          </cell>
          <cell r="S24">
            <v>18</v>
          </cell>
          <cell r="T24">
            <v>8</v>
          </cell>
          <cell r="U24">
            <v>15</v>
          </cell>
          <cell r="V24">
            <v>12</v>
          </cell>
          <cell r="W24">
            <v>10</v>
          </cell>
          <cell r="X24">
            <v>9</v>
          </cell>
        </row>
        <row r="25">
          <cell r="H25">
            <v>5</v>
          </cell>
          <cell r="I25">
            <v>3</v>
          </cell>
          <cell r="J25">
            <v>4</v>
          </cell>
          <cell r="K25">
            <v>2</v>
          </cell>
          <cell r="O25">
            <v>1</v>
          </cell>
          <cell r="P25">
            <v>1</v>
          </cell>
          <cell r="S25">
            <v>19</v>
          </cell>
          <cell r="T25">
            <v>8</v>
          </cell>
          <cell r="U25">
            <v>7</v>
          </cell>
          <cell r="V25">
            <v>12</v>
          </cell>
          <cell r="W25">
            <v>14</v>
          </cell>
          <cell r="X25">
            <v>4</v>
          </cell>
          <cell r="AA25">
            <v>1</v>
          </cell>
          <cell r="AD25">
            <v>2</v>
          </cell>
          <cell r="AE25">
            <v>1</v>
          </cell>
        </row>
        <row r="28">
          <cell r="H28">
            <v>6</v>
          </cell>
          <cell r="I28">
            <v>4</v>
          </cell>
          <cell r="J28">
            <v>6</v>
          </cell>
          <cell r="N28">
            <v>1</v>
          </cell>
          <cell r="S28">
            <v>4</v>
          </cell>
          <cell r="T28">
            <v>10</v>
          </cell>
          <cell r="U28">
            <v>5</v>
          </cell>
          <cell r="V28">
            <v>6</v>
          </cell>
          <cell r="W28">
            <v>9</v>
          </cell>
          <cell r="X28">
            <v>5</v>
          </cell>
          <cell r="AB28">
            <v>1</v>
          </cell>
          <cell r="AC28">
            <v>1</v>
          </cell>
        </row>
        <row r="29">
          <cell r="H29">
            <v>8</v>
          </cell>
          <cell r="I29">
            <v>8</v>
          </cell>
          <cell r="J29">
            <v>9</v>
          </cell>
          <cell r="S29">
            <v>27</v>
          </cell>
          <cell r="T29">
            <v>9</v>
          </cell>
          <cell r="U29">
            <v>28</v>
          </cell>
          <cell r="V29">
            <v>11</v>
          </cell>
          <cell r="W29">
            <v>25</v>
          </cell>
          <cell r="X29">
            <v>12</v>
          </cell>
        </row>
        <row r="30">
          <cell r="H30">
            <v>3</v>
          </cell>
          <cell r="I30">
            <v>2</v>
          </cell>
          <cell r="J30">
            <v>2</v>
          </cell>
          <cell r="K30">
            <v>1</v>
          </cell>
          <cell r="M30">
            <v>1</v>
          </cell>
          <cell r="P30">
            <v>1</v>
          </cell>
          <cell r="S30">
            <v>2</v>
          </cell>
          <cell r="T30">
            <v>7</v>
          </cell>
          <cell r="U30">
            <v>1</v>
          </cell>
          <cell r="V30">
            <v>2</v>
          </cell>
          <cell r="W30">
            <v>6</v>
          </cell>
          <cell r="X30">
            <v>1</v>
          </cell>
          <cell r="Z30">
            <v>1</v>
          </cell>
          <cell r="AA30">
            <v>3</v>
          </cell>
          <cell r="AC30">
            <v>1</v>
          </cell>
          <cell r="AD30">
            <v>1</v>
          </cell>
        </row>
        <row r="31">
          <cell r="H31">
            <v>3</v>
          </cell>
          <cell r="I31">
            <v>5</v>
          </cell>
          <cell r="J31">
            <v>4</v>
          </cell>
          <cell r="S31">
            <v>9</v>
          </cell>
          <cell r="T31">
            <v>5</v>
          </cell>
          <cell r="U31">
            <v>14</v>
          </cell>
          <cell r="V31">
            <v>4</v>
          </cell>
          <cell r="W31">
            <v>12</v>
          </cell>
          <cell r="X31">
            <v>7</v>
          </cell>
        </row>
        <row r="32">
          <cell r="H32">
            <v>6</v>
          </cell>
          <cell r="I32">
            <v>7</v>
          </cell>
          <cell r="J32">
            <v>7</v>
          </cell>
          <cell r="S32">
            <v>18</v>
          </cell>
          <cell r="T32">
            <v>9</v>
          </cell>
          <cell r="U32">
            <v>24</v>
          </cell>
          <cell r="V32">
            <v>7</v>
          </cell>
          <cell r="W32">
            <v>29</v>
          </cell>
          <cell r="X32">
            <v>8</v>
          </cell>
        </row>
        <row r="43">
          <cell r="H43">
            <v>6</v>
          </cell>
          <cell r="I43">
            <v>3</v>
          </cell>
          <cell r="J43">
            <v>7</v>
          </cell>
          <cell r="S43">
            <v>18</v>
          </cell>
          <cell r="T43">
            <v>15</v>
          </cell>
          <cell r="U43">
            <v>10</v>
          </cell>
          <cell r="V43">
            <v>6</v>
          </cell>
          <cell r="W43">
            <v>23</v>
          </cell>
          <cell r="X43">
            <v>9</v>
          </cell>
        </row>
        <row r="44">
          <cell r="H44">
            <v>6</v>
          </cell>
          <cell r="I44">
            <v>6</v>
          </cell>
          <cell r="J44">
            <v>4</v>
          </cell>
          <cell r="K44">
            <v>1</v>
          </cell>
          <cell r="M44">
            <v>1</v>
          </cell>
          <cell r="N44">
            <v>1</v>
          </cell>
          <cell r="O44">
            <v>1</v>
          </cell>
          <cell r="P44">
            <v>1</v>
          </cell>
          <cell r="S44">
            <v>13</v>
          </cell>
          <cell r="T44">
            <v>13</v>
          </cell>
          <cell r="U44">
            <v>12</v>
          </cell>
          <cell r="V44">
            <v>10</v>
          </cell>
          <cell r="W44">
            <v>14</v>
          </cell>
          <cell r="X44">
            <v>5</v>
          </cell>
          <cell r="Z44">
            <v>2</v>
          </cell>
          <cell r="AA44">
            <v>1</v>
          </cell>
          <cell r="AB44">
            <v>1</v>
          </cell>
          <cell r="AC44">
            <v>3</v>
          </cell>
          <cell r="AD44">
            <v>1</v>
          </cell>
          <cell r="AE44">
            <v>2</v>
          </cell>
        </row>
        <row r="47">
          <cell r="H47">
            <v>3</v>
          </cell>
          <cell r="I47">
            <v>7</v>
          </cell>
          <cell r="J47">
            <v>6</v>
          </cell>
          <cell r="N47">
            <v>1</v>
          </cell>
          <cell r="O47">
            <v>1</v>
          </cell>
          <cell r="S47">
            <v>4</v>
          </cell>
          <cell r="T47">
            <v>4</v>
          </cell>
          <cell r="U47">
            <v>15</v>
          </cell>
          <cell r="V47">
            <v>7</v>
          </cell>
          <cell r="W47">
            <v>11</v>
          </cell>
          <cell r="X47">
            <v>2</v>
          </cell>
          <cell r="AB47">
            <v>3</v>
          </cell>
          <cell r="AD47">
            <v>1</v>
          </cell>
        </row>
        <row r="48">
          <cell r="H48">
            <v>5</v>
          </cell>
          <cell r="I48">
            <v>7</v>
          </cell>
          <cell r="J48">
            <v>6</v>
          </cell>
          <cell r="S48">
            <v>15</v>
          </cell>
          <cell r="T48">
            <v>9</v>
          </cell>
          <cell r="U48">
            <v>22</v>
          </cell>
          <cell r="V48">
            <v>17</v>
          </cell>
          <cell r="W48">
            <v>24</v>
          </cell>
          <cell r="X48">
            <v>8</v>
          </cell>
        </row>
        <row r="49">
          <cell r="H49">
            <v>4</v>
          </cell>
          <cell r="I49">
            <v>2</v>
          </cell>
          <cell r="J49">
            <v>5</v>
          </cell>
          <cell r="M49">
            <v>1</v>
          </cell>
          <cell r="S49">
            <v>4</v>
          </cell>
          <cell r="T49">
            <v>6</v>
          </cell>
          <cell r="U49">
            <v>3</v>
          </cell>
          <cell r="V49">
            <v>3</v>
          </cell>
          <cell r="W49">
            <v>9</v>
          </cell>
          <cell r="X49">
            <v>2</v>
          </cell>
          <cell r="Z49">
            <v>1</v>
          </cell>
          <cell r="AA49">
            <v>2</v>
          </cell>
        </row>
        <row r="50">
          <cell r="H50">
            <v>3</v>
          </cell>
          <cell r="I50">
            <v>2</v>
          </cell>
          <cell r="J50">
            <v>3</v>
          </cell>
          <cell r="S50">
            <v>10</v>
          </cell>
          <cell r="T50">
            <v>5</v>
          </cell>
          <cell r="U50">
            <v>4</v>
          </cell>
          <cell r="V50">
            <v>5</v>
          </cell>
          <cell r="W50">
            <v>9</v>
          </cell>
          <cell r="X50">
            <v>5</v>
          </cell>
        </row>
        <row r="51">
          <cell r="H51">
            <v>5</v>
          </cell>
          <cell r="I51">
            <v>8</v>
          </cell>
          <cell r="J51">
            <v>7</v>
          </cell>
          <cell r="S51">
            <v>18</v>
          </cell>
          <cell r="T51">
            <v>15</v>
          </cell>
          <cell r="U51">
            <v>32</v>
          </cell>
          <cell r="V51">
            <v>11</v>
          </cell>
          <cell r="W51">
            <v>29</v>
          </cell>
          <cell r="X51">
            <v>14</v>
          </cell>
        </row>
        <row r="52">
          <cell r="H52">
            <v>4</v>
          </cell>
          <cell r="I52">
            <v>4</v>
          </cell>
          <cell r="J52">
            <v>4</v>
          </cell>
          <cell r="S52">
            <v>28</v>
          </cell>
          <cell r="T52">
            <v>12</v>
          </cell>
          <cell r="U52">
            <v>24</v>
          </cell>
          <cell r="V52">
            <v>13</v>
          </cell>
          <cell r="W52">
            <v>30</v>
          </cell>
          <cell r="X52">
            <v>7</v>
          </cell>
        </row>
        <row r="53">
          <cell r="H53">
            <v>5</v>
          </cell>
          <cell r="I53">
            <v>4</v>
          </cell>
          <cell r="J53">
            <v>5</v>
          </cell>
          <cell r="S53">
            <v>45</v>
          </cell>
          <cell r="T53">
            <v>5</v>
          </cell>
          <cell r="U53">
            <v>23</v>
          </cell>
          <cell r="V53">
            <v>11</v>
          </cell>
          <cell r="W53">
            <v>39</v>
          </cell>
          <cell r="X53">
            <v>10</v>
          </cell>
        </row>
        <row r="54">
          <cell r="H54">
            <v>2</v>
          </cell>
          <cell r="I54">
            <v>1</v>
          </cell>
          <cell r="S54">
            <v>14</v>
          </cell>
          <cell r="T54">
            <v>6</v>
          </cell>
          <cell r="U54">
            <v>1</v>
          </cell>
          <cell r="V54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K54"/>
  <sheetViews>
    <sheetView tabSelected="1" view="pageBreakPreview" zoomScale="75" zoomScaleNormal="55" zoomScaleSheetLayoutView="75" workbookViewId="0">
      <selection activeCell="A18" sqref="A18:I20"/>
    </sheetView>
  </sheetViews>
  <sheetFormatPr defaultColWidth="9" defaultRowHeight="13.5" x14ac:dyDescent="0.15"/>
  <cols>
    <col min="1" max="16384" width="9" style="56"/>
  </cols>
  <sheetData>
    <row r="8" spans="1:11" x14ac:dyDescent="0.15">
      <c r="C8" s="557" t="s">
        <v>339</v>
      </c>
      <c r="D8" s="558"/>
      <c r="E8" s="558"/>
      <c r="F8" s="558"/>
      <c r="G8" s="558"/>
    </row>
    <row r="9" spans="1:11" x14ac:dyDescent="0.15">
      <c r="C9" s="558"/>
      <c r="D9" s="558"/>
      <c r="E9" s="558"/>
      <c r="F9" s="558"/>
      <c r="G9" s="558"/>
    </row>
    <row r="10" spans="1:11" ht="13.5" customHeight="1" x14ac:dyDescent="0.15">
      <c r="A10" s="57"/>
      <c r="B10" s="57"/>
      <c r="C10" s="558"/>
      <c r="D10" s="558"/>
      <c r="E10" s="558"/>
      <c r="F10" s="558"/>
      <c r="G10" s="558"/>
      <c r="H10" s="57"/>
      <c r="I10" s="57"/>
    </row>
    <row r="11" spans="1:11" ht="13.5" customHeight="1" x14ac:dyDescent="0.15">
      <c r="A11" s="57"/>
      <c r="B11" s="57"/>
      <c r="C11" s="58"/>
      <c r="D11" s="58"/>
      <c r="E11" s="58"/>
      <c r="F11" s="58"/>
      <c r="G11" s="58"/>
      <c r="H11" s="57"/>
      <c r="I11" s="57"/>
    </row>
    <row r="12" spans="1:11" ht="13.5" customHeight="1" x14ac:dyDescent="0.15">
      <c r="A12" s="57"/>
      <c r="B12" s="57"/>
      <c r="C12" s="58"/>
      <c r="D12" s="58"/>
      <c r="E12" s="58"/>
      <c r="F12" s="58"/>
      <c r="G12" s="58"/>
      <c r="H12" s="57"/>
      <c r="I12" s="57"/>
    </row>
    <row r="13" spans="1:11" ht="13.5" customHeight="1" x14ac:dyDescent="0.15">
      <c r="A13" s="556" t="s">
        <v>340</v>
      </c>
      <c r="B13" s="556"/>
      <c r="C13" s="556"/>
      <c r="D13" s="556"/>
      <c r="E13" s="556"/>
      <c r="F13" s="556"/>
      <c r="G13" s="556"/>
      <c r="H13" s="556"/>
      <c r="I13" s="556"/>
    </row>
    <row r="14" spans="1:11" ht="13.5" customHeight="1" x14ac:dyDescent="0.15">
      <c r="A14" s="556"/>
      <c r="B14" s="556"/>
      <c r="C14" s="556"/>
      <c r="D14" s="556"/>
      <c r="E14" s="556"/>
      <c r="F14" s="556"/>
      <c r="G14" s="556"/>
      <c r="H14" s="556"/>
      <c r="I14" s="556"/>
    </row>
    <row r="15" spans="1:11" ht="13.5" customHeight="1" x14ac:dyDescent="0.15">
      <c r="A15" s="556"/>
      <c r="B15" s="556"/>
      <c r="C15" s="556"/>
      <c r="D15" s="556"/>
      <c r="E15" s="556"/>
      <c r="F15" s="556"/>
      <c r="G15" s="556"/>
      <c r="H15" s="556"/>
      <c r="I15" s="556"/>
    </row>
    <row r="16" spans="1:11" ht="13.5" customHeight="1" x14ac:dyDescent="0.15">
      <c r="A16" s="57"/>
      <c r="B16" s="57"/>
      <c r="C16" s="57"/>
      <c r="D16" s="57"/>
      <c r="E16" s="57"/>
      <c r="F16" s="57"/>
      <c r="G16" s="57"/>
      <c r="H16" s="57"/>
      <c r="I16" s="57"/>
      <c r="K16" s="59"/>
    </row>
    <row r="17" spans="1:9" ht="13.5" customHeight="1" x14ac:dyDescent="0.15">
      <c r="A17" s="57"/>
      <c r="B17" s="57"/>
      <c r="C17" s="57"/>
      <c r="D17" s="57"/>
      <c r="E17" s="57"/>
      <c r="F17" s="57"/>
      <c r="G17" s="57"/>
      <c r="H17" s="57"/>
      <c r="I17" s="57"/>
    </row>
    <row r="18" spans="1:9" ht="13.5" customHeight="1" x14ac:dyDescent="0.15">
      <c r="A18" s="559" t="s">
        <v>593</v>
      </c>
      <c r="B18" s="559"/>
      <c r="C18" s="559"/>
      <c r="D18" s="559"/>
      <c r="E18" s="559"/>
      <c r="F18" s="559"/>
      <c r="G18" s="559"/>
      <c r="H18" s="559"/>
      <c r="I18" s="559"/>
    </row>
    <row r="19" spans="1:9" ht="13.5" customHeight="1" x14ac:dyDescent="0.15">
      <c r="A19" s="559"/>
      <c r="B19" s="559"/>
      <c r="C19" s="559"/>
      <c r="D19" s="559"/>
      <c r="E19" s="559"/>
      <c r="F19" s="559"/>
      <c r="G19" s="559"/>
      <c r="H19" s="559"/>
      <c r="I19" s="559"/>
    </row>
    <row r="20" spans="1:9" ht="13.5" customHeight="1" x14ac:dyDescent="0.15">
      <c r="A20" s="559"/>
      <c r="B20" s="559"/>
      <c r="C20" s="559"/>
      <c r="D20" s="559"/>
      <c r="E20" s="559"/>
      <c r="F20" s="559"/>
      <c r="G20" s="559"/>
      <c r="H20" s="559"/>
      <c r="I20" s="559"/>
    </row>
    <row r="21" spans="1:9" ht="13.5" customHeight="1" x14ac:dyDescent="0.15">
      <c r="A21" s="57"/>
      <c r="B21" s="57"/>
      <c r="C21" s="57"/>
      <c r="D21" s="57"/>
      <c r="E21" s="57"/>
      <c r="F21" s="57"/>
      <c r="G21" s="57"/>
      <c r="H21" s="57"/>
      <c r="I21" s="57"/>
    </row>
    <row r="22" spans="1:9" ht="13.5" customHeight="1" x14ac:dyDescent="0.15">
      <c r="A22" s="57"/>
      <c r="B22" s="57"/>
      <c r="C22" s="57"/>
      <c r="D22" s="57"/>
      <c r="E22" s="57"/>
      <c r="F22" s="57"/>
      <c r="G22" s="57"/>
      <c r="H22" s="57"/>
      <c r="I22" s="57"/>
    </row>
    <row r="23" spans="1:9" ht="13.5" customHeight="1" x14ac:dyDescent="0.15">
      <c r="A23" s="57"/>
      <c r="B23" s="57"/>
      <c r="C23" s="57"/>
      <c r="D23" s="57"/>
      <c r="E23" s="57"/>
      <c r="F23" s="57"/>
      <c r="G23" s="57"/>
      <c r="H23" s="57"/>
      <c r="I23" s="57"/>
    </row>
    <row r="24" spans="1:9" ht="13.5" customHeight="1" x14ac:dyDescent="0.15">
      <c r="A24" s="57"/>
      <c r="B24" s="57"/>
      <c r="C24" s="57"/>
      <c r="D24" s="57"/>
      <c r="E24" s="57"/>
      <c r="F24" s="57"/>
      <c r="G24" s="57"/>
      <c r="H24" s="57"/>
      <c r="I24" s="57"/>
    </row>
    <row r="25" spans="1:9" ht="13.5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</row>
    <row r="46" spans="1:9" ht="13.5" customHeight="1" x14ac:dyDescent="0.15">
      <c r="A46" s="560" t="s">
        <v>341</v>
      </c>
      <c r="B46" s="560"/>
      <c r="C46" s="560"/>
      <c r="D46" s="560"/>
      <c r="E46" s="560"/>
      <c r="F46" s="560"/>
      <c r="G46" s="560"/>
      <c r="H46" s="560"/>
      <c r="I46" s="560"/>
    </row>
    <row r="47" spans="1:9" ht="13.5" customHeight="1" x14ac:dyDescent="0.15">
      <c r="A47" s="560"/>
      <c r="B47" s="560"/>
      <c r="C47" s="560"/>
      <c r="D47" s="560"/>
      <c r="E47" s="560"/>
      <c r="F47" s="560"/>
      <c r="G47" s="560"/>
      <c r="H47" s="560"/>
      <c r="I47" s="560"/>
    </row>
    <row r="48" spans="1:9" ht="13.5" customHeight="1" x14ac:dyDescent="0.15">
      <c r="A48" s="560"/>
      <c r="B48" s="560"/>
      <c r="C48" s="560"/>
      <c r="D48" s="560"/>
      <c r="E48" s="560"/>
      <c r="F48" s="560"/>
      <c r="G48" s="560"/>
      <c r="H48" s="560"/>
      <c r="I48" s="560"/>
    </row>
    <row r="49" spans="1:9" ht="13.5" customHeight="1" x14ac:dyDescent="0.15">
      <c r="A49" s="560"/>
      <c r="B49" s="560"/>
      <c r="C49" s="560"/>
      <c r="D49" s="560"/>
      <c r="E49" s="560"/>
      <c r="F49" s="560"/>
      <c r="G49" s="560"/>
      <c r="H49" s="560"/>
      <c r="I49" s="560"/>
    </row>
    <row r="50" spans="1:9" ht="13.5" customHeight="1" x14ac:dyDescent="0.15">
      <c r="A50" s="560"/>
      <c r="B50" s="560"/>
      <c r="C50" s="560"/>
      <c r="D50" s="560"/>
      <c r="E50" s="560"/>
      <c r="F50" s="560"/>
      <c r="G50" s="560"/>
      <c r="H50" s="560"/>
      <c r="I50" s="560"/>
    </row>
    <row r="51" spans="1:9" ht="13.5" customHeight="1" x14ac:dyDescent="0.15">
      <c r="A51" s="560"/>
      <c r="B51" s="560"/>
      <c r="C51" s="560"/>
      <c r="D51" s="560"/>
      <c r="E51" s="560"/>
      <c r="F51" s="560"/>
      <c r="G51" s="560"/>
      <c r="H51" s="560"/>
      <c r="I51" s="560"/>
    </row>
    <row r="52" spans="1:9" ht="13.5" customHeight="1" x14ac:dyDescent="0.15">
      <c r="A52" s="560"/>
      <c r="B52" s="560"/>
      <c r="C52" s="560"/>
      <c r="D52" s="560"/>
      <c r="E52" s="560"/>
      <c r="F52" s="560"/>
      <c r="G52" s="560"/>
      <c r="H52" s="560"/>
      <c r="I52" s="560"/>
    </row>
    <row r="53" spans="1:9" ht="13.5" customHeight="1" x14ac:dyDescent="0.15">
      <c r="A53" s="560"/>
      <c r="B53" s="560"/>
      <c r="C53" s="560"/>
      <c r="D53" s="560"/>
      <c r="E53" s="560"/>
      <c r="F53" s="560"/>
      <c r="G53" s="560"/>
      <c r="H53" s="560"/>
      <c r="I53" s="560"/>
    </row>
    <row r="54" spans="1:9" ht="13.5" customHeight="1" x14ac:dyDescent="0.15">
      <c r="A54" s="560"/>
      <c r="B54" s="560"/>
      <c r="C54" s="560"/>
      <c r="D54" s="560"/>
      <c r="E54" s="560"/>
      <c r="F54" s="560"/>
      <c r="G54" s="560"/>
      <c r="H54" s="560"/>
      <c r="I54" s="560"/>
    </row>
  </sheetData>
  <mergeCells count="4">
    <mergeCell ref="A13:I15"/>
    <mergeCell ref="C8:G10"/>
    <mergeCell ref="A18:I20"/>
    <mergeCell ref="A46:I5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BD701-7EF6-4515-A249-4DA082AA3BA3}">
  <dimension ref="A1:T157"/>
  <sheetViews>
    <sheetView showZeros="0" view="pageBreakPreview" topLeftCell="A137" zoomScale="85" zoomScaleNormal="100" zoomScaleSheetLayoutView="85" workbookViewId="0">
      <selection activeCell="T157" sqref="T157"/>
    </sheetView>
  </sheetViews>
  <sheetFormatPr defaultRowHeight="13.5" x14ac:dyDescent="0.15"/>
  <cols>
    <col min="1" max="1" width="3.625" style="94" customWidth="1"/>
    <col min="2" max="2" width="9.25" style="497" customWidth="1"/>
    <col min="3" max="3" width="4.25" style="94" customWidth="1"/>
    <col min="4" max="8" width="4.125" style="94" customWidth="1"/>
    <col min="9" max="9" width="5.375" style="94" customWidth="1"/>
    <col min="10" max="11" width="5" style="94" customWidth="1"/>
    <col min="12" max="12" width="5.125" style="94" customWidth="1"/>
    <col min="13" max="14" width="5" style="94" customWidth="1"/>
    <col min="15" max="15" width="5.125" style="94" customWidth="1"/>
    <col min="16" max="17" width="5" style="94" customWidth="1"/>
    <col min="18" max="18" width="5.125" style="94" customWidth="1"/>
    <col min="19" max="20" width="5" style="94" customWidth="1"/>
    <col min="21" max="256" width="9" style="94"/>
    <col min="257" max="257" width="3.625" style="94" customWidth="1"/>
    <col min="258" max="258" width="9.25" style="94" customWidth="1"/>
    <col min="259" max="259" width="4.25" style="94" customWidth="1"/>
    <col min="260" max="264" width="4.125" style="94" customWidth="1"/>
    <col min="265" max="265" width="5.375" style="94" customWidth="1"/>
    <col min="266" max="267" width="5" style="94" customWidth="1"/>
    <col min="268" max="268" width="5.125" style="94" customWidth="1"/>
    <col min="269" max="270" width="5" style="94" customWidth="1"/>
    <col min="271" max="271" width="5.125" style="94" customWidth="1"/>
    <col min="272" max="273" width="5" style="94" customWidth="1"/>
    <col min="274" max="274" width="5.125" style="94" customWidth="1"/>
    <col min="275" max="276" width="5" style="94" customWidth="1"/>
    <col min="277" max="512" width="9" style="94"/>
    <col min="513" max="513" width="3.625" style="94" customWidth="1"/>
    <col min="514" max="514" width="9.25" style="94" customWidth="1"/>
    <col min="515" max="515" width="4.25" style="94" customWidth="1"/>
    <col min="516" max="520" width="4.125" style="94" customWidth="1"/>
    <col min="521" max="521" width="5.375" style="94" customWidth="1"/>
    <col min="522" max="523" width="5" style="94" customWidth="1"/>
    <col min="524" max="524" width="5.125" style="94" customWidth="1"/>
    <col min="525" max="526" width="5" style="94" customWidth="1"/>
    <col min="527" max="527" width="5.125" style="94" customWidth="1"/>
    <col min="528" max="529" width="5" style="94" customWidth="1"/>
    <col min="530" max="530" width="5.125" style="94" customWidth="1"/>
    <col min="531" max="532" width="5" style="94" customWidth="1"/>
    <col min="533" max="768" width="9" style="94"/>
    <col min="769" max="769" width="3.625" style="94" customWidth="1"/>
    <col min="770" max="770" width="9.25" style="94" customWidth="1"/>
    <col min="771" max="771" width="4.25" style="94" customWidth="1"/>
    <col min="772" max="776" width="4.125" style="94" customWidth="1"/>
    <col min="777" max="777" width="5.375" style="94" customWidth="1"/>
    <col min="778" max="779" width="5" style="94" customWidth="1"/>
    <col min="780" max="780" width="5.125" style="94" customWidth="1"/>
    <col min="781" max="782" width="5" style="94" customWidth="1"/>
    <col min="783" max="783" width="5.125" style="94" customWidth="1"/>
    <col min="784" max="785" width="5" style="94" customWidth="1"/>
    <col min="786" max="786" width="5.125" style="94" customWidth="1"/>
    <col min="787" max="788" width="5" style="94" customWidth="1"/>
    <col min="789" max="1024" width="9" style="94"/>
    <col min="1025" max="1025" width="3.625" style="94" customWidth="1"/>
    <col min="1026" max="1026" width="9.25" style="94" customWidth="1"/>
    <col min="1027" max="1027" width="4.25" style="94" customWidth="1"/>
    <col min="1028" max="1032" width="4.125" style="94" customWidth="1"/>
    <col min="1033" max="1033" width="5.375" style="94" customWidth="1"/>
    <col min="1034" max="1035" width="5" style="94" customWidth="1"/>
    <col min="1036" max="1036" width="5.125" style="94" customWidth="1"/>
    <col min="1037" max="1038" width="5" style="94" customWidth="1"/>
    <col min="1039" max="1039" width="5.125" style="94" customWidth="1"/>
    <col min="1040" max="1041" width="5" style="94" customWidth="1"/>
    <col min="1042" max="1042" width="5.125" style="94" customWidth="1"/>
    <col min="1043" max="1044" width="5" style="94" customWidth="1"/>
    <col min="1045" max="1280" width="9" style="94"/>
    <col min="1281" max="1281" width="3.625" style="94" customWidth="1"/>
    <col min="1282" max="1282" width="9.25" style="94" customWidth="1"/>
    <col min="1283" max="1283" width="4.25" style="94" customWidth="1"/>
    <col min="1284" max="1288" width="4.125" style="94" customWidth="1"/>
    <col min="1289" max="1289" width="5.375" style="94" customWidth="1"/>
    <col min="1290" max="1291" width="5" style="94" customWidth="1"/>
    <col min="1292" max="1292" width="5.125" style="94" customWidth="1"/>
    <col min="1293" max="1294" width="5" style="94" customWidth="1"/>
    <col min="1295" max="1295" width="5.125" style="94" customWidth="1"/>
    <col min="1296" max="1297" width="5" style="94" customWidth="1"/>
    <col min="1298" max="1298" width="5.125" style="94" customWidth="1"/>
    <col min="1299" max="1300" width="5" style="94" customWidth="1"/>
    <col min="1301" max="1536" width="9" style="94"/>
    <col min="1537" max="1537" width="3.625" style="94" customWidth="1"/>
    <col min="1538" max="1538" width="9.25" style="94" customWidth="1"/>
    <col min="1539" max="1539" width="4.25" style="94" customWidth="1"/>
    <col min="1540" max="1544" width="4.125" style="94" customWidth="1"/>
    <col min="1545" max="1545" width="5.375" style="94" customWidth="1"/>
    <col min="1546" max="1547" width="5" style="94" customWidth="1"/>
    <col min="1548" max="1548" width="5.125" style="94" customWidth="1"/>
    <col min="1549" max="1550" width="5" style="94" customWidth="1"/>
    <col min="1551" max="1551" width="5.125" style="94" customWidth="1"/>
    <col min="1552" max="1553" width="5" style="94" customWidth="1"/>
    <col min="1554" max="1554" width="5.125" style="94" customWidth="1"/>
    <col min="1555" max="1556" width="5" style="94" customWidth="1"/>
    <col min="1557" max="1792" width="9" style="94"/>
    <col min="1793" max="1793" width="3.625" style="94" customWidth="1"/>
    <col min="1794" max="1794" width="9.25" style="94" customWidth="1"/>
    <col min="1795" max="1795" width="4.25" style="94" customWidth="1"/>
    <col min="1796" max="1800" width="4.125" style="94" customWidth="1"/>
    <col min="1801" max="1801" width="5.375" style="94" customWidth="1"/>
    <col min="1802" max="1803" width="5" style="94" customWidth="1"/>
    <col min="1804" max="1804" width="5.125" style="94" customWidth="1"/>
    <col min="1805" max="1806" width="5" style="94" customWidth="1"/>
    <col min="1807" max="1807" width="5.125" style="94" customWidth="1"/>
    <col min="1808" max="1809" width="5" style="94" customWidth="1"/>
    <col min="1810" max="1810" width="5.125" style="94" customWidth="1"/>
    <col min="1811" max="1812" width="5" style="94" customWidth="1"/>
    <col min="1813" max="2048" width="9" style="94"/>
    <col min="2049" max="2049" width="3.625" style="94" customWidth="1"/>
    <col min="2050" max="2050" width="9.25" style="94" customWidth="1"/>
    <col min="2051" max="2051" width="4.25" style="94" customWidth="1"/>
    <col min="2052" max="2056" width="4.125" style="94" customWidth="1"/>
    <col min="2057" max="2057" width="5.375" style="94" customWidth="1"/>
    <col min="2058" max="2059" width="5" style="94" customWidth="1"/>
    <col min="2060" max="2060" width="5.125" style="94" customWidth="1"/>
    <col min="2061" max="2062" width="5" style="94" customWidth="1"/>
    <col min="2063" max="2063" width="5.125" style="94" customWidth="1"/>
    <col min="2064" max="2065" width="5" style="94" customWidth="1"/>
    <col min="2066" max="2066" width="5.125" style="94" customWidth="1"/>
    <col min="2067" max="2068" width="5" style="94" customWidth="1"/>
    <col min="2069" max="2304" width="9" style="94"/>
    <col min="2305" max="2305" width="3.625" style="94" customWidth="1"/>
    <col min="2306" max="2306" width="9.25" style="94" customWidth="1"/>
    <col min="2307" max="2307" width="4.25" style="94" customWidth="1"/>
    <col min="2308" max="2312" width="4.125" style="94" customWidth="1"/>
    <col min="2313" max="2313" width="5.375" style="94" customWidth="1"/>
    <col min="2314" max="2315" width="5" style="94" customWidth="1"/>
    <col min="2316" max="2316" width="5.125" style="94" customWidth="1"/>
    <col min="2317" max="2318" width="5" style="94" customWidth="1"/>
    <col min="2319" max="2319" width="5.125" style="94" customWidth="1"/>
    <col min="2320" max="2321" width="5" style="94" customWidth="1"/>
    <col min="2322" max="2322" width="5.125" style="94" customWidth="1"/>
    <col min="2323" max="2324" width="5" style="94" customWidth="1"/>
    <col min="2325" max="2560" width="9" style="94"/>
    <col min="2561" max="2561" width="3.625" style="94" customWidth="1"/>
    <col min="2562" max="2562" width="9.25" style="94" customWidth="1"/>
    <col min="2563" max="2563" width="4.25" style="94" customWidth="1"/>
    <col min="2564" max="2568" width="4.125" style="94" customWidth="1"/>
    <col min="2569" max="2569" width="5.375" style="94" customWidth="1"/>
    <col min="2570" max="2571" width="5" style="94" customWidth="1"/>
    <col min="2572" max="2572" width="5.125" style="94" customWidth="1"/>
    <col min="2573" max="2574" width="5" style="94" customWidth="1"/>
    <col min="2575" max="2575" width="5.125" style="94" customWidth="1"/>
    <col min="2576" max="2577" width="5" style="94" customWidth="1"/>
    <col min="2578" max="2578" width="5.125" style="94" customWidth="1"/>
    <col min="2579" max="2580" width="5" style="94" customWidth="1"/>
    <col min="2581" max="2816" width="9" style="94"/>
    <col min="2817" max="2817" width="3.625" style="94" customWidth="1"/>
    <col min="2818" max="2818" width="9.25" style="94" customWidth="1"/>
    <col min="2819" max="2819" width="4.25" style="94" customWidth="1"/>
    <col min="2820" max="2824" width="4.125" style="94" customWidth="1"/>
    <col min="2825" max="2825" width="5.375" style="94" customWidth="1"/>
    <col min="2826" max="2827" width="5" style="94" customWidth="1"/>
    <col min="2828" max="2828" width="5.125" style="94" customWidth="1"/>
    <col min="2829" max="2830" width="5" style="94" customWidth="1"/>
    <col min="2831" max="2831" width="5.125" style="94" customWidth="1"/>
    <col min="2832" max="2833" width="5" style="94" customWidth="1"/>
    <col min="2834" max="2834" width="5.125" style="94" customWidth="1"/>
    <col min="2835" max="2836" width="5" style="94" customWidth="1"/>
    <col min="2837" max="3072" width="9" style="94"/>
    <col min="3073" max="3073" width="3.625" style="94" customWidth="1"/>
    <col min="3074" max="3074" width="9.25" style="94" customWidth="1"/>
    <col min="3075" max="3075" width="4.25" style="94" customWidth="1"/>
    <col min="3076" max="3080" width="4.125" style="94" customWidth="1"/>
    <col min="3081" max="3081" width="5.375" style="94" customWidth="1"/>
    <col min="3082" max="3083" width="5" style="94" customWidth="1"/>
    <col min="3084" max="3084" width="5.125" style="94" customWidth="1"/>
    <col min="3085" max="3086" width="5" style="94" customWidth="1"/>
    <col min="3087" max="3087" width="5.125" style="94" customWidth="1"/>
    <col min="3088" max="3089" width="5" style="94" customWidth="1"/>
    <col min="3090" max="3090" width="5.125" style="94" customWidth="1"/>
    <col min="3091" max="3092" width="5" style="94" customWidth="1"/>
    <col min="3093" max="3328" width="9" style="94"/>
    <col min="3329" max="3329" width="3.625" style="94" customWidth="1"/>
    <col min="3330" max="3330" width="9.25" style="94" customWidth="1"/>
    <col min="3331" max="3331" width="4.25" style="94" customWidth="1"/>
    <col min="3332" max="3336" width="4.125" style="94" customWidth="1"/>
    <col min="3337" max="3337" width="5.375" style="94" customWidth="1"/>
    <col min="3338" max="3339" width="5" style="94" customWidth="1"/>
    <col min="3340" max="3340" width="5.125" style="94" customWidth="1"/>
    <col min="3341" max="3342" width="5" style="94" customWidth="1"/>
    <col min="3343" max="3343" width="5.125" style="94" customWidth="1"/>
    <col min="3344" max="3345" width="5" style="94" customWidth="1"/>
    <col min="3346" max="3346" width="5.125" style="94" customWidth="1"/>
    <col min="3347" max="3348" width="5" style="94" customWidth="1"/>
    <col min="3349" max="3584" width="9" style="94"/>
    <col min="3585" max="3585" width="3.625" style="94" customWidth="1"/>
    <col min="3586" max="3586" width="9.25" style="94" customWidth="1"/>
    <col min="3587" max="3587" width="4.25" style="94" customWidth="1"/>
    <col min="3588" max="3592" width="4.125" style="94" customWidth="1"/>
    <col min="3593" max="3593" width="5.375" style="94" customWidth="1"/>
    <col min="3594" max="3595" width="5" style="94" customWidth="1"/>
    <col min="3596" max="3596" width="5.125" style="94" customWidth="1"/>
    <col min="3597" max="3598" width="5" style="94" customWidth="1"/>
    <col min="3599" max="3599" width="5.125" style="94" customWidth="1"/>
    <col min="3600" max="3601" width="5" style="94" customWidth="1"/>
    <col min="3602" max="3602" width="5.125" style="94" customWidth="1"/>
    <col min="3603" max="3604" width="5" style="94" customWidth="1"/>
    <col min="3605" max="3840" width="9" style="94"/>
    <col min="3841" max="3841" width="3.625" style="94" customWidth="1"/>
    <col min="3842" max="3842" width="9.25" style="94" customWidth="1"/>
    <col min="3843" max="3843" width="4.25" style="94" customWidth="1"/>
    <col min="3844" max="3848" width="4.125" style="94" customWidth="1"/>
    <col min="3849" max="3849" width="5.375" style="94" customWidth="1"/>
    <col min="3850" max="3851" width="5" style="94" customWidth="1"/>
    <col min="3852" max="3852" width="5.125" style="94" customWidth="1"/>
    <col min="3853" max="3854" width="5" style="94" customWidth="1"/>
    <col min="3855" max="3855" width="5.125" style="94" customWidth="1"/>
    <col min="3856" max="3857" width="5" style="94" customWidth="1"/>
    <col min="3858" max="3858" width="5.125" style="94" customWidth="1"/>
    <col min="3859" max="3860" width="5" style="94" customWidth="1"/>
    <col min="3861" max="4096" width="9" style="94"/>
    <col min="4097" max="4097" width="3.625" style="94" customWidth="1"/>
    <col min="4098" max="4098" width="9.25" style="94" customWidth="1"/>
    <col min="4099" max="4099" width="4.25" style="94" customWidth="1"/>
    <col min="4100" max="4104" width="4.125" style="94" customWidth="1"/>
    <col min="4105" max="4105" width="5.375" style="94" customWidth="1"/>
    <col min="4106" max="4107" width="5" style="94" customWidth="1"/>
    <col min="4108" max="4108" width="5.125" style="94" customWidth="1"/>
    <col min="4109" max="4110" width="5" style="94" customWidth="1"/>
    <col min="4111" max="4111" width="5.125" style="94" customWidth="1"/>
    <col min="4112" max="4113" width="5" style="94" customWidth="1"/>
    <col min="4114" max="4114" width="5.125" style="94" customWidth="1"/>
    <col min="4115" max="4116" width="5" style="94" customWidth="1"/>
    <col min="4117" max="4352" width="9" style="94"/>
    <col min="4353" max="4353" width="3.625" style="94" customWidth="1"/>
    <col min="4354" max="4354" width="9.25" style="94" customWidth="1"/>
    <col min="4355" max="4355" width="4.25" style="94" customWidth="1"/>
    <col min="4356" max="4360" width="4.125" style="94" customWidth="1"/>
    <col min="4361" max="4361" width="5.375" style="94" customWidth="1"/>
    <col min="4362" max="4363" width="5" style="94" customWidth="1"/>
    <col min="4364" max="4364" width="5.125" style="94" customWidth="1"/>
    <col min="4365" max="4366" width="5" style="94" customWidth="1"/>
    <col min="4367" max="4367" width="5.125" style="94" customWidth="1"/>
    <col min="4368" max="4369" width="5" style="94" customWidth="1"/>
    <col min="4370" max="4370" width="5.125" style="94" customWidth="1"/>
    <col min="4371" max="4372" width="5" style="94" customWidth="1"/>
    <col min="4373" max="4608" width="9" style="94"/>
    <col min="4609" max="4609" width="3.625" style="94" customWidth="1"/>
    <col min="4610" max="4610" width="9.25" style="94" customWidth="1"/>
    <col min="4611" max="4611" width="4.25" style="94" customWidth="1"/>
    <col min="4612" max="4616" width="4.125" style="94" customWidth="1"/>
    <col min="4617" max="4617" width="5.375" style="94" customWidth="1"/>
    <col min="4618" max="4619" width="5" style="94" customWidth="1"/>
    <col min="4620" max="4620" width="5.125" style="94" customWidth="1"/>
    <col min="4621" max="4622" width="5" style="94" customWidth="1"/>
    <col min="4623" max="4623" width="5.125" style="94" customWidth="1"/>
    <col min="4624" max="4625" width="5" style="94" customWidth="1"/>
    <col min="4626" max="4626" width="5.125" style="94" customWidth="1"/>
    <col min="4627" max="4628" width="5" style="94" customWidth="1"/>
    <col min="4629" max="4864" width="9" style="94"/>
    <col min="4865" max="4865" width="3.625" style="94" customWidth="1"/>
    <col min="4866" max="4866" width="9.25" style="94" customWidth="1"/>
    <col min="4867" max="4867" width="4.25" style="94" customWidth="1"/>
    <col min="4868" max="4872" width="4.125" style="94" customWidth="1"/>
    <col min="4873" max="4873" width="5.375" style="94" customWidth="1"/>
    <col min="4874" max="4875" width="5" style="94" customWidth="1"/>
    <col min="4876" max="4876" width="5.125" style="94" customWidth="1"/>
    <col min="4877" max="4878" width="5" style="94" customWidth="1"/>
    <col min="4879" max="4879" width="5.125" style="94" customWidth="1"/>
    <col min="4880" max="4881" width="5" style="94" customWidth="1"/>
    <col min="4882" max="4882" width="5.125" style="94" customWidth="1"/>
    <col min="4883" max="4884" width="5" style="94" customWidth="1"/>
    <col min="4885" max="5120" width="9" style="94"/>
    <col min="5121" max="5121" width="3.625" style="94" customWidth="1"/>
    <col min="5122" max="5122" width="9.25" style="94" customWidth="1"/>
    <col min="5123" max="5123" width="4.25" style="94" customWidth="1"/>
    <col min="5124" max="5128" width="4.125" style="94" customWidth="1"/>
    <col min="5129" max="5129" width="5.375" style="94" customWidth="1"/>
    <col min="5130" max="5131" width="5" style="94" customWidth="1"/>
    <col min="5132" max="5132" width="5.125" style="94" customWidth="1"/>
    <col min="5133" max="5134" width="5" style="94" customWidth="1"/>
    <col min="5135" max="5135" width="5.125" style="94" customWidth="1"/>
    <col min="5136" max="5137" width="5" style="94" customWidth="1"/>
    <col min="5138" max="5138" width="5.125" style="94" customWidth="1"/>
    <col min="5139" max="5140" width="5" style="94" customWidth="1"/>
    <col min="5141" max="5376" width="9" style="94"/>
    <col min="5377" max="5377" width="3.625" style="94" customWidth="1"/>
    <col min="5378" max="5378" width="9.25" style="94" customWidth="1"/>
    <col min="5379" max="5379" width="4.25" style="94" customWidth="1"/>
    <col min="5380" max="5384" width="4.125" style="94" customWidth="1"/>
    <col min="5385" max="5385" width="5.375" style="94" customWidth="1"/>
    <col min="5386" max="5387" width="5" style="94" customWidth="1"/>
    <col min="5388" max="5388" width="5.125" style="94" customWidth="1"/>
    <col min="5389" max="5390" width="5" style="94" customWidth="1"/>
    <col min="5391" max="5391" width="5.125" style="94" customWidth="1"/>
    <col min="5392" max="5393" width="5" style="94" customWidth="1"/>
    <col min="5394" max="5394" width="5.125" style="94" customWidth="1"/>
    <col min="5395" max="5396" width="5" style="94" customWidth="1"/>
    <col min="5397" max="5632" width="9" style="94"/>
    <col min="5633" max="5633" width="3.625" style="94" customWidth="1"/>
    <col min="5634" max="5634" width="9.25" style="94" customWidth="1"/>
    <col min="5635" max="5635" width="4.25" style="94" customWidth="1"/>
    <col min="5636" max="5640" width="4.125" style="94" customWidth="1"/>
    <col min="5641" max="5641" width="5.375" style="94" customWidth="1"/>
    <col min="5642" max="5643" width="5" style="94" customWidth="1"/>
    <col min="5644" max="5644" width="5.125" style="94" customWidth="1"/>
    <col min="5645" max="5646" width="5" style="94" customWidth="1"/>
    <col min="5647" max="5647" width="5.125" style="94" customWidth="1"/>
    <col min="5648" max="5649" width="5" style="94" customWidth="1"/>
    <col min="5650" max="5650" width="5.125" style="94" customWidth="1"/>
    <col min="5651" max="5652" width="5" style="94" customWidth="1"/>
    <col min="5653" max="5888" width="9" style="94"/>
    <col min="5889" max="5889" width="3.625" style="94" customWidth="1"/>
    <col min="5890" max="5890" width="9.25" style="94" customWidth="1"/>
    <col min="5891" max="5891" width="4.25" style="94" customWidth="1"/>
    <col min="5892" max="5896" width="4.125" style="94" customWidth="1"/>
    <col min="5897" max="5897" width="5.375" style="94" customWidth="1"/>
    <col min="5898" max="5899" width="5" style="94" customWidth="1"/>
    <col min="5900" max="5900" width="5.125" style="94" customWidth="1"/>
    <col min="5901" max="5902" width="5" style="94" customWidth="1"/>
    <col min="5903" max="5903" width="5.125" style="94" customWidth="1"/>
    <col min="5904" max="5905" width="5" style="94" customWidth="1"/>
    <col min="5906" max="5906" width="5.125" style="94" customWidth="1"/>
    <col min="5907" max="5908" width="5" style="94" customWidth="1"/>
    <col min="5909" max="6144" width="9" style="94"/>
    <col min="6145" max="6145" width="3.625" style="94" customWidth="1"/>
    <col min="6146" max="6146" width="9.25" style="94" customWidth="1"/>
    <col min="6147" max="6147" width="4.25" style="94" customWidth="1"/>
    <col min="6148" max="6152" width="4.125" style="94" customWidth="1"/>
    <col min="6153" max="6153" width="5.375" style="94" customWidth="1"/>
    <col min="6154" max="6155" width="5" style="94" customWidth="1"/>
    <col min="6156" max="6156" width="5.125" style="94" customWidth="1"/>
    <col min="6157" max="6158" width="5" style="94" customWidth="1"/>
    <col min="6159" max="6159" width="5.125" style="94" customWidth="1"/>
    <col min="6160" max="6161" width="5" style="94" customWidth="1"/>
    <col min="6162" max="6162" width="5.125" style="94" customWidth="1"/>
    <col min="6163" max="6164" width="5" style="94" customWidth="1"/>
    <col min="6165" max="6400" width="9" style="94"/>
    <col min="6401" max="6401" width="3.625" style="94" customWidth="1"/>
    <col min="6402" max="6402" width="9.25" style="94" customWidth="1"/>
    <col min="6403" max="6403" width="4.25" style="94" customWidth="1"/>
    <col min="6404" max="6408" width="4.125" style="94" customWidth="1"/>
    <col min="6409" max="6409" width="5.375" style="94" customWidth="1"/>
    <col min="6410" max="6411" width="5" style="94" customWidth="1"/>
    <col min="6412" max="6412" width="5.125" style="94" customWidth="1"/>
    <col min="6413" max="6414" width="5" style="94" customWidth="1"/>
    <col min="6415" max="6415" width="5.125" style="94" customWidth="1"/>
    <col min="6416" max="6417" width="5" style="94" customWidth="1"/>
    <col min="6418" max="6418" width="5.125" style="94" customWidth="1"/>
    <col min="6419" max="6420" width="5" style="94" customWidth="1"/>
    <col min="6421" max="6656" width="9" style="94"/>
    <col min="6657" max="6657" width="3.625" style="94" customWidth="1"/>
    <col min="6658" max="6658" width="9.25" style="94" customWidth="1"/>
    <col min="6659" max="6659" width="4.25" style="94" customWidth="1"/>
    <col min="6660" max="6664" width="4.125" style="94" customWidth="1"/>
    <col min="6665" max="6665" width="5.375" style="94" customWidth="1"/>
    <col min="6666" max="6667" width="5" style="94" customWidth="1"/>
    <col min="6668" max="6668" width="5.125" style="94" customWidth="1"/>
    <col min="6669" max="6670" width="5" style="94" customWidth="1"/>
    <col min="6671" max="6671" width="5.125" style="94" customWidth="1"/>
    <col min="6672" max="6673" width="5" style="94" customWidth="1"/>
    <col min="6674" max="6674" width="5.125" style="94" customWidth="1"/>
    <col min="6675" max="6676" width="5" style="94" customWidth="1"/>
    <col min="6677" max="6912" width="9" style="94"/>
    <col min="6913" max="6913" width="3.625" style="94" customWidth="1"/>
    <col min="6914" max="6914" width="9.25" style="94" customWidth="1"/>
    <col min="6915" max="6915" width="4.25" style="94" customWidth="1"/>
    <col min="6916" max="6920" width="4.125" style="94" customWidth="1"/>
    <col min="6921" max="6921" width="5.375" style="94" customWidth="1"/>
    <col min="6922" max="6923" width="5" style="94" customWidth="1"/>
    <col min="6924" max="6924" width="5.125" style="94" customWidth="1"/>
    <col min="6925" max="6926" width="5" style="94" customWidth="1"/>
    <col min="6927" max="6927" width="5.125" style="94" customWidth="1"/>
    <col min="6928" max="6929" width="5" style="94" customWidth="1"/>
    <col min="6930" max="6930" width="5.125" style="94" customWidth="1"/>
    <col min="6931" max="6932" width="5" style="94" customWidth="1"/>
    <col min="6933" max="7168" width="9" style="94"/>
    <col min="7169" max="7169" width="3.625" style="94" customWidth="1"/>
    <col min="7170" max="7170" width="9.25" style="94" customWidth="1"/>
    <col min="7171" max="7171" width="4.25" style="94" customWidth="1"/>
    <col min="7172" max="7176" width="4.125" style="94" customWidth="1"/>
    <col min="7177" max="7177" width="5.375" style="94" customWidth="1"/>
    <col min="7178" max="7179" width="5" style="94" customWidth="1"/>
    <col min="7180" max="7180" width="5.125" style="94" customWidth="1"/>
    <col min="7181" max="7182" width="5" style="94" customWidth="1"/>
    <col min="7183" max="7183" width="5.125" style="94" customWidth="1"/>
    <col min="7184" max="7185" width="5" style="94" customWidth="1"/>
    <col min="7186" max="7186" width="5.125" style="94" customWidth="1"/>
    <col min="7187" max="7188" width="5" style="94" customWidth="1"/>
    <col min="7189" max="7424" width="9" style="94"/>
    <col min="7425" max="7425" width="3.625" style="94" customWidth="1"/>
    <col min="7426" max="7426" width="9.25" style="94" customWidth="1"/>
    <col min="7427" max="7427" width="4.25" style="94" customWidth="1"/>
    <col min="7428" max="7432" width="4.125" style="94" customWidth="1"/>
    <col min="7433" max="7433" width="5.375" style="94" customWidth="1"/>
    <col min="7434" max="7435" width="5" style="94" customWidth="1"/>
    <col min="7436" max="7436" width="5.125" style="94" customWidth="1"/>
    <col min="7437" max="7438" width="5" style="94" customWidth="1"/>
    <col min="7439" max="7439" width="5.125" style="94" customWidth="1"/>
    <col min="7440" max="7441" width="5" style="94" customWidth="1"/>
    <col min="7442" max="7442" width="5.125" style="94" customWidth="1"/>
    <col min="7443" max="7444" width="5" style="94" customWidth="1"/>
    <col min="7445" max="7680" width="9" style="94"/>
    <col min="7681" max="7681" width="3.625" style="94" customWidth="1"/>
    <col min="7682" max="7682" width="9.25" style="94" customWidth="1"/>
    <col min="7683" max="7683" width="4.25" style="94" customWidth="1"/>
    <col min="7684" max="7688" width="4.125" style="94" customWidth="1"/>
    <col min="7689" max="7689" width="5.375" style="94" customWidth="1"/>
    <col min="7690" max="7691" width="5" style="94" customWidth="1"/>
    <col min="7692" max="7692" width="5.125" style="94" customWidth="1"/>
    <col min="7693" max="7694" width="5" style="94" customWidth="1"/>
    <col min="7695" max="7695" width="5.125" style="94" customWidth="1"/>
    <col min="7696" max="7697" width="5" style="94" customWidth="1"/>
    <col min="7698" max="7698" width="5.125" style="94" customWidth="1"/>
    <col min="7699" max="7700" width="5" style="94" customWidth="1"/>
    <col min="7701" max="7936" width="9" style="94"/>
    <col min="7937" max="7937" width="3.625" style="94" customWidth="1"/>
    <col min="7938" max="7938" width="9.25" style="94" customWidth="1"/>
    <col min="7939" max="7939" width="4.25" style="94" customWidth="1"/>
    <col min="7940" max="7944" width="4.125" style="94" customWidth="1"/>
    <col min="7945" max="7945" width="5.375" style="94" customWidth="1"/>
    <col min="7946" max="7947" width="5" style="94" customWidth="1"/>
    <col min="7948" max="7948" width="5.125" style="94" customWidth="1"/>
    <col min="7949" max="7950" width="5" style="94" customWidth="1"/>
    <col min="7951" max="7951" width="5.125" style="94" customWidth="1"/>
    <col min="7952" max="7953" width="5" style="94" customWidth="1"/>
    <col min="7954" max="7954" width="5.125" style="94" customWidth="1"/>
    <col min="7955" max="7956" width="5" style="94" customWidth="1"/>
    <col min="7957" max="8192" width="9" style="94"/>
    <col min="8193" max="8193" width="3.625" style="94" customWidth="1"/>
    <col min="8194" max="8194" width="9.25" style="94" customWidth="1"/>
    <col min="8195" max="8195" width="4.25" style="94" customWidth="1"/>
    <col min="8196" max="8200" width="4.125" style="94" customWidth="1"/>
    <col min="8201" max="8201" width="5.375" style="94" customWidth="1"/>
    <col min="8202" max="8203" width="5" style="94" customWidth="1"/>
    <col min="8204" max="8204" width="5.125" style="94" customWidth="1"/>
    <col min="8205" max="8206" width="5" style="94" customWidth="1"/>
    <col min="8207" max="8207" width="5.125" style="94" customWidth="1"/>
    <col min="8208" max="8209" width="5" style="94" customWidth="1"/>
    <col min="8210" max="8210" width="5.125" style="94" customWidth="1"/>
    <col min="8211" max="8212" width="5" style="94" customWidth="1"/>
    <col min="8213" max="8448" width="9" style="94"/>
    <col min="8449" max="8449" width="3.625" style="94" customWidth="1"/>
    <col min="8450" max="8450" width="9.25" style="94" customWidth="1"/>
    <col min="8451" max="8451" width="4.25" style="94" customWidth="1"/>
    <col min="8452" max="8456" width="4.125" style="94" customWidth="1"/>
    <col min="8457" max="8457" width="5.375" style="94" customWidth="1"/>
    <col min="8458" max="8459" width="5" style="94" customWidth="1"/>
    <col min="8460" max="8460" width="5.125" style="94" customWidth="1"/>
    <col min="8461" max="8462" width="5" style="94" customWidth="1"/>
    <col min="8463" max="8463" width="5.125" style="94" customWidth="1"/>
    <col min="8464" max="8465" width="5" style="94" customWidth="1"/>
    <col min="8466" max="8466" width="5.125" style="94" customWidth="1"/>
    <col min="8467" max="8468" width="5" style="94" customWidth="1"/>
    <col min="8469" max="8704" width="9" style="94"/>
    <col min="8705" max="8705" width="3.625" style="94" customWidth="1"/>
    <col min="8706" max="8706" width="9.25" style="94" customWidth="1"/>
    <col min="8707" max="8707" width="4.25" style="94" customWidth="1"/>
    <col min="8708" max="8712" width="4.125" style="94" customWidth="1"/>
    <col min="8713" max="8713" width="5.375" style="94" customWidth="1"/>
    <col min="8714" max="8715" width="5" style="94" customWidth="1"/>
    <col min="8716" max="8716" width="5.125" style="94" customWidth="1"/>
    <col min="8717" max="8718" width="5" style="94" customWidth="1"/>
    <col min="8719" max="8719" width="5.125" style="94" customWidth="1"/>
    <col min="8720" max="8721" width="5" style="94" customWidth="1"/>
    <col min="8722" max="8722" width="5.125" style="94" customWidth="1"/>
    <col min="8723" max="8724" width="5" style="94" customWidth="1"/>
    <col min="8725" max="8960" width="9" style="94"/>
    <col min="8961" max="8961" width="3.625" style="94" customWidth="1"/>
    <col min="8962" max="8962" width="9.25" style="94" customWidth="1"/>
    <col min="8963" max="8963" width="4.25" style="94" customWidth="1"/>
    <col min="8964" max="8968" width="4.125" style="94" customWidth="1"/>
    <col min="8969" max="8969" width="5.375" style="94" customWidth="1"/>
    <col min="8970" max="8971" width="5" style="94" customWidth="1"/>
    <col min="8972" max="8972" width="5.125" style="94" customWidth="1"/>
    <col min="8973" max="8974" width="5" style="94" customWidth="1"/>
    <col min="8975" max="8975" width="5.125" style="94" customWidth="1"/>
    <col min="8976" max="8977" width="5" style="94" customWidth="1"/>
    <col min="8978" max="8978" width="5.125" style="94" customWidth="1"/>
    <col min="8979" max="8980" width="5" style="94" customWidth="1"/>
    <col min="8981" max="9216" width="9" style="94"/>
    <col min="9217" max="9217" width="3.625" style="94" customWidth="1"/>
    <col min="9218" max="9218" width="9.25" style="94" customWidth="1"/>
    <col min="9219" max="9219" width="4.25" style="94" customWidth="1"/>
    <col min="9220" max="9224" width="4.125" style="94" customWidth="1"/>
    <col min="9225" max="9225" width="5.375" style="94" customWidth="1"/>
    <col min="9226" max="9227" width="5" style="94" customWidth="1"/>
    <col min="9228" max="9228" width="5.125" style="94" customWidth="1"/>
    <col min="9229" max="9230" width="5" style="94" customWidth="1"/>
    <col min="9231" max="9231" width="5.125" style="94" customWidth="1"/>
    <col min="9232" max="9233" width="5" style="94" customWidth="1"/>
    <col min="9234" max="9234" width="5.125" style="94" customWidth="1"/>
    <col min="9235" max="9236" width="5" style="94" customWidth="1"/>
    <col min="9237" max="9472" width="9" style="94"/>
    <col min="9473" max="9473" width="3.625" style="94" customWidth="1"/>
    <col min="9474" max="9474" width="9.25" style="94" customWidth="1"/>
    <col min="9475" max="9475" width="4.25" style="94" customWidth="1"/>
    <col min="9476" max="9480" width="4.125" style="94" customWidth="1"/>
    <col min="9481" max="9481" width="5.375" style="94" customWidth="1"/>
    <col min="9482" max="9483" width="5" style="94" customWidth="1"/>
    <col min="9484" max="9484" width="5.125" style="94" customWidth="1"/>
    <col min="9485" max="9486" width="5" style="94" customWidth="1"/>
    <col min="9487" max="9487" width="5.125" style="94" customWidth="1"/>
    <col min="9488" max="9489" width="5" style="94" customWidth="1"/>
    <col min="9490" max="9490" width="5.125" style="94" customWidth="1"/>
    <col min="9491" max="9492" width="5" style="94" customWidth="1"/>
    <col min="9493" max="9728" width="9" style="94"/>
    <col min="9729" max="9729" width="3.625" style="94" customWidth="1"/>
    <col min="9730" max="9730" width="9.25" style="94" customWidth="1"/>
    <col min="9731" max="9731" width="4.25" style="94" customWidth="1"/>
    <col min="9732" max="9736" width="4.125" style="94" customWidth="1"/>
    <col min="9737" max="9737" width="5.375" style="94" customWidth="1"/>
    <col min="9738" max="9739" width="5" style="94" customWidth="1"/>
    <col min="9740" max="9740" width="5.125" style="94" customWidth="1"/>
    <col min="9741" max="9742" width="5" style="94" customWidth="1"/>
    <col min="9743" max="9743" width="5.125" style="94" customWidth="1"/>
    <col min="9744" max="9745" width="5" style="94" customWidth="1"/>
    <col min="9746" max="9746" width="5.125" style="94" customWidth="1"/>
    <col min="9747" max="9748" width="5" style="94" customWidth="1"/>
    <col min="9749" max="9984" width="9" style="94"/>
    <col min="9985" max="9985" width="3.625" style="94" customWidth="1"/>
    <col min="9986" max="9986" width="9.25" style="94" customWidth="1"/>
    <col min="9987" max="9987" width="4.25" style="94" customWidth="1"/>
    <col min="9988" max="9992" width="4.125" style="94" customWidth="1"/>
    <col min="9993" max="9993" width="5.375" style="94" customWidth="1"/>
    <col min="9994" max="9995" width="5" style="94" customWidth="1"/>
    <col min="9996" max="9996" width="5.125" style="94" customWidth="1"/>
    <col min="9997" max="9998" width="5" style="94" customWidth="1"/>
    <col min="9999" max="9999" width="5.125" style="94" customWidth="1"/>
    <col min="10000" max="10001" width="5" style="94" customWidth="1"/>
    <col min="10002" max="10002" width="5.125" style="94" customWidth="1"/>
    <col min="10003" max="10004" width="5" style="94" customWidth="1"/>
    <col min="10005" max="10240" width="9" style="94"/>
    <col min="10241" max="10241" width="3.625" style="94" customWidth="1"/>
    <col min="10242" max="10242" width="9.25" style="94" customWidth="1"/>
    <col min="10243" max="10243" width="4.25" style="94" customWidth="1"/>
    <col min="10244" max="10248" width="4.125" style="94" customWidth="1"/>
    <col min="10249" max="10249" width="5.375" style="94" customWidth="1"/>
    <col min="10250" max="10251" width="5" style="94" customWidth="1"/>
    <col min="10252" max="10252" width="5.125" style="94" customWidth="1"/>
    <col min="10253" max="10254" width="5" style="94" customWidth="1"/>
    <col min="10255" max="10255" width="5.125" style="94" customWidth="1"/>
    <col min="10256" max="10257" width="5" style="94" customWidth="1"/>
    <col min="10258" max="10258" width="5.125" style="94" customWidth="1"/>
    <col min="10259" max="10260" width="5" style="94" customWidth="1"/>
    <col min="10261" max="10496" width="9" style="94"/>
    <col min="10497" max="10497" width="3.625" style="94" customWidth="1"/>
    <col min="10498" max="10498" width="9.25" style="94" customWidth="1"/>
    <col min="10499" max="10499" width="4.25" style="94" customWidth="1"/>
    <col min="10500" max="10504" width="4.125" style="94" customWidth="1"/>
    <col min="10505" max="10505" width="5.375" style="94" customWidth="1"/>
    <col min="10506" max="10507" width="5" style="94" customWidth="1"/>
    <col min="10508" max="10508" width="5.125" style="94" customWidth="1"/>
    <col min="10509" max="10510" width="5" style="94" customWidth="1"/>
    <col min="10511" max="10511" width="5.125" style="94" customWidth="1"/>
    <col min="10512" max="10513" width="5" style="94" customWidth="1"/>
    <col min="10514" max="10514" width="5.125" style="94" customWidth="1"/>
    <col min="10515" max="10516" width="5" style="94" customWidth="1"/>
    <col min="10517" max="10752" width="9" style="94"/>
    <col min="10753" max="10753" width="3.625" style="94" customWidth="1"/>
    <col min="10754" max="10754" width="9.25" style="94" customWidth="1"/>
    <col min="10755" max="10755" width="4.25" style="94" customWidth="1"/>
    <col min="10756" max="10760" width="4.125" style="94" customWidth="1"/>
    <col min="10761" max="10761" width="5.375" style="94" customWidth="1"/>
    <col min="10762" max="10763" width="5" style="94" customWidth="1"/>
    <col min="10764" max="10764" width="5.125" style="94" customWidth="1"/>
    <col min="10765" max="10766" width="5" style="94" customWidth="1"/>
    <col min="10767" max="10767" width="5.125" style="94" customWidth="1"/>
    <col min="10768" max="10769" width="5" style="94" customWidth="1"/>
    <col min="10770" max="10770" width="5.125" style="94" customWidth="1"/>
    <col min="10771" max="10772" width="5" style="94" customWidth="1"/>
    <col min="10773" max="11008" width="9" style="94"/>
    <col min="11009" max="11009" width="3.625" style="94" customWidth="1"/>
    <col min="11010" max="11010" width="9.25" style="94" customWidth="1"/>
    <col min="11011" max="11011" width="4.25" style="94" customWidth="1"/>
    <col min="11012" max="11016" width="4.125" style="94" customWidth="1"/>
    <col min="11017" max="11017" width="5.375" style="94" customWidth="1"/>
    <col min="11018" max="11019" width="5" style="94" customWidth="1"/>
    <col min="11020" max="11020" width="5.125" style="94" customWidth="1"/>
    <col min="11021" max="11022" width="5" style="94" customWidth="1"/>
    <col min="11023" max="11023" width="5.125" style="94" customWidth="1"/>
    <col min="11024" max="11025" width="5" style="94" customWidth="1"/>
    <col min="11026" max="11026" width="5.125" style="94" customWidth="1"/>
    <col min="11027" max="11028" width="5" style="94" customWidth="1"/>
    <col min="11029" max="11264" width="9" style="94"/>
    <col min="11265" max="11265" width="3.625" style="94" customWidth="1"/>
    <col min="11266" max="11266" width="9.25" style="94" customWidth="1"/>
    <col min="11267" max="11267" width="4.25" style="94" customWidth="1"/>
    <col min="11268" max="11272" width="4.125" style="94" customWidth="1"/>
    <col min="11273" max="11273" width="5.375" style="94" customWidth="1"/>
    <col min="11274" max="11275" width="5" style="94" customWidth="1"/>
    <col min="11276" max="11276" width="5.125" style="94" customWidth="1"/>
    <col min="11277" max="11278" width="5" style="94" customWidth="1"/>
    <col min="11279" max="11279" width="5.125" style="94" customWidth="1"/>
    <col min="11280" max="11281" width="5" style="94" customWidth="1"/>
    <col min="11282" max="11282" width="5.125" style="94" customWidth="1"/>
    <col min="11283" max="11284" width="5" style="94" customWidth="1"/>
    <col min="11285" max="11520" width="9" style="94"/>
    <col min="11521" max="11521" width="3.625" style="94" customWidth="1"/>
    <col min="11522" max="11522" width="9.25" style="94" customWidth="1"/>
    <col min="11523" max="11523" width="4.25" style="94" customWidth="1"/>
    <col min="11524" max="11528" width="4.125" style="94" customWidth="1"/>
    <col min="11529" max="11529" width="5.375" style="94" customWidth="1"/>
    <col min="11530" max="11531" width="5" style="94" customWidth="1"/>
    <col min="11532" max="11532" width="5.125" style="94" customWidth="1"/>
    <col min="11533" max="11534" width="5" style="94" customWidth="1"/>
    <col min="11535" max="11535" width="5.125" style="94" customWidth="1"/>
    <col min="11536" max="11537" width="5" style="94" customWidth="1"/>
    <col min="11538" max="11538" width="5.125" style="94" customWidth="1"/>
    <col min="11539" max="11540" width="5" style="94" customWidth="1"/>
    <col min="11541" max="11776" width="9" style="94"/>
    <col min="11777" max="11777" width="3.625" style="94" customWidth="1"/>
    <col min="11778" max="11778" width="9.25" style="94" customWidth="1"/>
    <col min="11779" max="11779" width="4.25" style="94" customWidth="1"/>
    <col min="11780" max="11784" width="4.125" style="94" customWidth="1"/>
    <col min="11785" max="11785" width="5.375" style="94" customWidth="1"/>
    <col min="11786" max="11787" width="5" style="94" customWidth="1"/>
    <col min="11788" max="11788" width="5.125" style="94" customWidth="1"/>
    <col min="11789" max="11790" width="5" style="94" customWidth="1"/>
    <col min="11791" max="11791" width="5.125" style="94" customWidth="1"/>
    <col min="11792" max="11793" width="5" style="94" customWidth="1"/>
    <col min="11794" max="11794" width="5.125" style="94" customWidth="1"/>
    <col min="11795" max="11796" width="5" style="94" customWidth="1"/>
    <col min="11797" max="12032" width="9" style="94"/>
    <col min="12033" max="12033" width="3.625" style="94" customWidth="1"/>
    <col min="12034" max="12034" width="9.25" style="94" customWidth="1"/>
    <col min="12035" max="12035" width="4.25" style="94" customWidth="1"/>
    <col min="12036" max="12040" width="4.125" style="94" customWidth="1"/>
    <col min="12041" max="12041" width="5.375" style="94" customWidth="1"/>
    <col min="12042" max="12043" width="5" style="94" customWidth="1"/>
    <col min="12044" max="12044" width="5.125" style="94" customWidth="1"/>
    <col min="12045" max="12046" width="5" style="94" customWidth="1"/>
    <col min="12047" max="12047" width="5.125" style="94" customWidth="1"/>
    <col min="12048" max="12049" width="5" style="94" customWidth="1"/>
    <col min="12050" max="12050" width="5.125" style="94" customWidth="1"/>
    <col min="12051" max="12052" width="5" style="94" customWidth="1"/>
    <col min="12053" max="12288" width="9" style="94"/>
    <col min="12289" max="12289" width="3.625" style="94" customWidth="1"/>
    <col min="12290" max="12290" width="9.25" style="94" customWidth="1"/>
    <col min="12291" max="12291" width="4.25" style="94" customWidth="1"/>
    <col min="12292" max="12296" width="4.125" style="94" customWidth="1"/>
    <col min="12297" max="12297" width="5.375" style="94" customWidth="1"/>
    <col min="12298" max="12299" width="5" style="94" customWidth="1"/>
    <col min="12300" max="12300" width="5.125" style="94" customWidth="1"/>
    <col min="12301" max="12302" width="5" style="94" customWidth="1"/>
    <col min="12303" max="12303" width="5.125" style="94" customWidth="1"/>
    <col min="12304" max="12305" width="5" style="94" customWidth="1"/>
    <col min="12306" max="12306" width="5.125" style="94" customWidth="1"/>
    <col min="12307" max="12308" width="5" style="94" customWidth="1"/>
    <col min="12309" max="12544" width="9" style="94"/>
    <col min="12545" max="12545" width="3.625" style="94" customWidth="1"/>
    <col min="12546" max="12546" width="9.25" style="94" customWidth="1"/>
    <col min="12547" max="12547" width="4.25" style="94" customWidth="1"/>
    <col min="12548" max="12552" width="4.125" style="94" customWidth="1"/>
    <col min="12553" max="12553" width="5.375" style="94" customWidth="1"/>
    <col min="12554" max="12555" width="5" style="94" customWidth="1"/>
    <col min="12556" max="12556" width="5.125" style="94" customWidth="1"/>
    <col min="12557" max="12558" width="5" style="94" customWidth="1"/>
    <col min="12559" max="12559" width="5.125" style="94" customWidth="1"/>
    <col min="12560" max="12561" width="5" style="94" customWidth="1"/>
    <col min="12562" max="12562" width="5.125" style="94" customWidth="1"/>
    <col min="12563" max="12564" width="5" style="94" customWidth="1"/>
    <col min="12565" max="12800" width="9" style="94"/>
    <col min="12801" max="12801" width="3.625" style="94" customWidth="1"/>
    <col min="12802" max="12802" width="9.25" style="94" customWidth="1"/>
    <col min="12803" max="12803" width="4.25" style="94" customWidth="1"/>
    <col min="12804" max="12808" width="4.125" style="94" customWidth="1"/>
    <col min="12809" max="12809" width="5.375" style="94" customWidth="1"/>
    <col min="12810" max="12811" width="5" style="94" customWidth="1"/>
    <col min="12812" max="12812" width="5.125" style="94" customWidth="1"/>
    <col min="12813" max="12814" width="5" style="94" customWidth="1"/>
    <col min="12815" max="12815" width="5.125" style="94" customWidth="1"/>
    <col min="12816" max="12817" width="5" style="94" customWidth="1"/>
    <col min="12818" max="12818" width="5.125" style="94" customWidth="1"/>
    <col min="12819" max="12820" width="5" style="94" customWidth="1"/>
    <col min="12821" max="13056" width="9" style="94"/>
    <col min="13057" max="13057" width="3.625" style="94" customWidth="1"/>
    <col min="13058" max="13058" width="9.25" style="94" customWidth="1"/>
    <col min="13059" max="13059" width="4.25" style="94" customWidth="1"/>
    <col min="13060" max="13064" width="4.125" style="94" customWidth="1"/>
    <col min="13065" max="13065" width="5.375" style="94" customWidth="1"/>
    <col min="13066" max="13067" width="5" style="94" customWidth="1"/>
    <col min="13068" max="13068" width="5.125" style="94" customWidth="1"/>
    <col min="13069" max="13070" width="5" style="94" customWidth="1"/>
    <col min="13071" max="13071" width="5.125" style="94" customWidth="1"/>
    <col min="13072" max="13073" width="5" style="94" customWidth="1"/>
    <col min="13074" max="13074" width="5.125" style="94" customWidth="1"/>
    <col min="13075" max="13076" width="5" style="94" customWidth="1"/>
    <col min="13077" max="13312" width="9" style="94"/>
    <col min="13313" max="13313" width="3.625" style="94" customWidth="1"/>
    <col min="13314" max="13314" width="9.25" style="94" customWidth="1"/>
    <col min="13315" max="13315" width="4.25" style="94" customWidth="1"/>
    <col min="13316" max="13320" width="4.125" style="94" customWidth="1"/>
    <col min="13321" max="13321" width="5.375" style="94" customWidth="1"/>
    <col min="13322" max="13323" width="5" style="94" customWidth="1"/>
    <col min="13324" max="13324" width="5.125" style="94" customWidth="1"/>
    <col min="13325" max="13326" width="5" style="94" customWidth="1"/>
    <col min="13327" max="13327" width="5.125" style="94" customWidth="1"/>
    <col min="13328" max="13329" width="5" style="94" customWidth="1"/>
    <col min="13330" max="13330" width="5.125" style="94" customWidth="1"/>
    <col min="13331" max="13332" width="5" style="94" customWidth="1"/>
    <col min="13333" max="13568" width="9" style="94"/>
    <col min="13569" max="13569" width="3.625" style="94" customWidth="1"/>
    <col min="13570" max="13570" width="9.25" style="94" customWidth="1"/>
    <col min="13571" max="13571" width="4.25" style="94" customWidth="1"/>
    <col min="13572" max="13576" width="4.125" style="94" customWidth="1"/>
    <col min="13577" max="13577" width="5.375" style="94" customWidth="1"/>
    <col min="13578" max="13579" width="5" style="94" customWidth="1"/>
    <col min="13580" max="13580" width="5.125" style="94" customWidth="1"/>
    <col min="13581" max="13582" width="5" style="94" customWidth="1"/>
    <col min="13583" max="13583" width="5.125" style="94" customWidth="1"/>
    <col min="13584" max="13585" width="5" style="94" customWidth="1"/>
    <col min="13586" max="13586" width="5.125" style="94" customWidth="1"/>
    <col min="13587" max="13588" width="5" style="94" customWidth="1"/>
    <col min="13589" max="13824" width="9" style="94"/>
    <col min="13825" max="13825" width="3.625" style="94" customWidth="1"/>
    <col min="13826" max="13826" width="9.25" style="94" customWidth="1"/>
    <col min="13827" max="13827" width="4.25" style="94" customWidth="1"/>
    <col min="13828" max="13832" width="4.125" style="94" customWidth="1"/>
    <col min="13833" max="13833" width="5.375" style="94" customWidth="1"/>
    <col min="13834" max="13835" width="5" style="94" customWidth="1"/>
    <col min="13836" max="13836" width="5.125" style="94" customWidth="1"/>
    <col min="13837" max="13838" width="5" style="94" customWidth="1"/>
    <col min="13839" max="13839" width="5.125" style="94" customWidth="1"/>
    <col min="13840" max="13841" width="5" style="94" customWidth="1"/>
    <col min="13842" max="13842" width="5.125" style="94" customWidth="1"/>
    <col min="13843" max="13844" width="5" style="94" customWidth="1"/>
    <col min="13845" max="14080" width="9" style="94"/>
    <col min="14081" max="14081" width="3.625" style="94" customWidth="1"/>
    <col min="14082" max="14082" width="9.25" style="94" customWidth="1"/>
    <col min="14083" max="14083" width="4.25" style="94" customWidth="1"/>
    <col min="14084" max="14088" width="4.125" style="94" customWidth="1"/>
    <col min="14089" max="14089" width="5.375" style="94" customWidth="1"/>
    <col min="14090" max="14091" width="5" style="94" customWidth="1"/>
    <col min="14092" max="14092" width="5.125" style="94" customWidth="1"/>
    <col min="14093" max="14094" width="5" style="94" customWidth="1"/>
    <col min="14095" max="14095" width="5.125" style="94" customWidth="1"/>
    <col min="14096" max="14097" width="5" style="94" customWidth="1"/>
    <col min="14098" max="14098" width="5.125" style="94" customWidth="1"/>
    <col min="14099" max="14100" width="5" style="94" customWidth="1"/>
    <col min="14101" max="14336" width="9" style="94"/>
    <col min="14337" max="14337" width="3.625" style="94" customWidth="1"/>
    <col min="14338" max="14338" width="9.25" style="94" customWidth="1"/>
    <col min="14339" max="14339" width="4.25" style="94" customWidth="1"/>
    <col min="14340" max="14344" width="4.125" style="94" customWidth="1"/>
    <col min="14345" max="14345" width="5.375" style="94" customWidth="1"/>
    <col min="14346" max="14347" width="5" style="94" customWidth="1"/>
    <col min="14348" max="14348" width="5.125" style="94" customWidth="1"/>
    <col min="14349" max="14350" width="5" style="94" customWidth="1"/>
    <col min="14351" max="14351" width="5.125" style="94" customWidth="1"/>
    <col min="14352" max="14353" width="5" style="94" customWidth="1"/>
    <col min="14354" max="14354" width="5.125" style="94" customWidth="1"/>
    <col min="14355" max="14356" width="5" style="94" customWidth="1"/>
    <col min="14357" max="14592" width="9" style="94"/>
    <col min="14593" max="14593" width="3.625" style="94" customWidth="1"/>
    <col min="14594" max="14594" width="9.25" style="94" customWidth="1"/>
    <col min="14595" max="14595" width="4.25" style="94" customWidth="1"/>
    <col min="14596" max="14600" width="4.125" style="94" customWidth="1"/>
    <col min="14601" max="14601" width="5.375" style="94" customWidth="1"/>
    <col min="14602" max="14603" width="5" style="94" customWidth="1"/>
    <col min="14604" max="14604" width="5.125" style="94" customWidth="1"/>
    <col min="14605" max="14606" width="5" style="94" customWidth="1"/>
    <col min="14607" max="14607" width="5.125" style="94" customWidth="1"/>
    <col min="14608" max="14609" width="5" style="94" customWidth="1"/>
    <col min="14610" max="14610" width="5.125" style="94" customWidth="1"/>
    <col min="14611" max="14612" width="5" style="94" customWidth="1"/>
    <col min="14613" max="14848" width="9" style="94"/>
    <col min="14849" max="14849" width="3.625" style="94" customWidth="1"/>
    <col min="14850" max="14850" width="9.25" style="94" customWidth="1"/>
    <col min="14851" max="14851" width="4.25" style="94" customWidth="1"/>
    <col min="14852" max="14856" width="4.125" style="94" customWidth="1"/>
    <col min="14857" max="14857" width="5.375" style="94" customWidth="1"/>
    <col min="14858" max="14859" width="5" style="94" customWidth="1"/>
    <col min="14860" max="14860" width="5.125" style="94" customWidth="1"/>
    <col min="14861" max="14862" width="5" style="94" customWidth="1"/>
    <col min="14863" max="14863" width="5.125" style="94" customWidth="1"/>
    <col min="14864" max="14865" width="5" style="94" customWidth="1"/>
    <col min="14866" max="14866" width="5.125" style="94" customWidth="1"/>
    <col min="14867" max="14868" width="5" style="94" customWidth="1"/>
    <col min="14869" max="15104" width="9" style="94"/>
    <col min="15105" max="15105" width="3.625" style="94" customWidth="1"/>
    <col min="15106" max="15106" width="9.25" style="94" customWidth="1"/>
    <col min="15107" max="15107" width="4.25" style="94" customWidth="1"/>
    <col min="15108" max="15112" width="4.125" style="94" customWidth="1"/>
    <col min="15113" max="15113" width="5.375" style="94" customWidth="1"/>
    <col min="15114" max="15115" width="5" style="94" customWidth="1"/>
    <col min="15116" max="15116" width="5.125" style="94" customWidth="1"/>
    <col min="15117" max="15118" width="5" style="94" customWidth="1"/>
    <col min="15119" max="15119" width="5.125" style="94" customWidth="1"/>
    <col min="15120" max="15121" width="5" style="94" customWidth="1"/>
    <col min="15122" max="15122" width="5.125" style="94" customWidth="1"/>
    <col min="15123" max="15124" width="5" style="94" customWidth="1"/>
    <col min="15125" max="15360" width="9" style="94"/>
    <col min="15361" max="15361" width="3.625" style="94" customWidth="1"/>
    <col min="15362" max="15362" width="9.25" style="94" customWidth="1"/>
    <col min="15363" max="15363" width="4.25" style="94" customWidth="1"/>
    <col min="15364" max="15368" width="4.125" style="94" customWidth="1"/>
    <col min="15369" max="15369" width="5.375" style="94" customWidth="1"/>
    <col min="15370" max="15371" width="5" style="94" customWidth="1"/>
    <col min="15372" max="15372" width="5.125" style="94" customWidth="1"/>
    <col min="15373" max="15374" width="5" style="94" customWidth="1"/>
    <col min="15375" max="15375" width="5.125" style="94" customWidth="1"/>
    <col min="15376" max="15377" width="5" style="94" customWidth="1"/>
    <col min="15378" max="15378" width="5.125" style="94" customWidth="1"/>
    <col min="15379" max="15380" width="5" style="94" customWidth="1"/>
    <col min="15381" max="15616" width="9" style="94"/>
    <col min="15617" max="15617" width="3.625" style="94" customWidth="1"/>
    <col min="15618" max="15618" width="9.25" style="94" customWidth="1"/>
    <col min="15619" max="15619" width="4.25" style="94" customWidth="1"/>
    <col min="15620" max="15624" width="4.125" style="94" customWidth="1"/>
    <col min="15625" max="15625" width="5.375" style="94" customWidth="1"/>
    <col min="15626" max="15627" width="5" style="94" customWidth="1"/>
    <col min="15628" max="15628" width="5.125" style="94" customWidth="1"/>
    <col min="15629" max="15630" width="5" style="94" customWidth="1"/>
    <col min="15631" max="15631" width="5.125" style="94" customWidth="1"/>
    <col min="15632" max="15633" width="5" style="94" customWidth="1"/>
    <col min="15634" max="15634" width="5.125" style="94" customWidth="1"/>
    <col min="15635" max="15636" width="5" style="94" customWidth="1"/>
    <col min="15637" max="15872" width="9" style="94"/>
    <col min="15873" max="15873" width="3.625" style="94" customWidth="1"/>
    <col min="15874" max="15874" width="9.25" style="94" customWidth="1"/>
    <col min="15875" max="15875" width="4.25" style="94" customWidth="1"/>
    <col min="15876" max="15880" width="4.125" style="94" customWidth="1"/>
    <col min="15881" max="15881" width="5.375" style="94" customWidth="1"/>
    <col min="15882" max="15883" width="5" style="94" customWidth="1"/>
    <col min="15884" max="15884" width="5.125" style="94" customWidth="1"/>
    <col min="15885" max="15886" width="5" style="94" customWidth="1"/>
    <col min="15887" max="15887" width="5.125" style="94" customWidth="1"/>
    <col min="15888" max="15889" width="5" style="94" customWidth="1"/>
    <col min="15890" max="15890" width="5.125" style="94" customWidth="1"/>
    <col min="15891" max="15892" width="5" style="94" customWidth="1"/>
    <col min="15893" max="16128" width="9" style="94"/>
    <col min="16129" max="16129" width="3.625" style="94" customWidth="1"/>
    <col min="16130" max="16130" width="9.25" style="94" customWidth="1"/>
    <col min="16131" max="16131" width="4.25" style="94" customWidth="1"/>
    <col min="16132" max="16136" width="4.125" style="94" customWidth="1"/>
    <col min="16137" max="16137" width="5.375" style="94" customWidth="1"/>
    <col min="16138" max="16139" width="5" style="94" customWidth="1"/>
    <col min="16140" max="16140" width="5.125" style="94" customWidth="1"/>
    <col min="16141" max="16142" width="5" style="94" customWidth="1"/>
    <col min="16143" max="16143" width="5.125" style="94" customWidth="1"/>
    <col min="16144" max="16145" width="5" style="94" customWidth="1"/>
    <col min="16146" max="16146" width="5.125" style="94" customWidth="1"/>
    <col min="16147" max="16148" width="5" style="94" customWidth="1"/>
    <col min="16149" max="16384" width="9" style="94"/>
  </cols>
  <sheetData>
    <row r="1" spans="1:20" ht="23.25" customHeight="1" x14ac:dyDescent="0.15">
      <c r="A1" s="734" t="s">
        <v>261</v>
      </c>
      <c r="B1" s="734"/>
      <c r="C1" s="734"/>
      <c r="D1" s="734"/>
      <c r="E1" s="734"/>
      <c r="F1" s="734"/>
      <c r="G1" s="734"/>
      <c r="H1" s="734"/>
      <c r="I1" s="734"/>
      <c r="O1" s="163"/>
      <c r="P1" s="163"/>
      <c r="Q1" s="163"/>
      <c r="R1" s="163"/>
      <c r="S1" s="163"/>
      <c r="T1" s="163" t="s">
        <v>616</v>
      </c>
    </row>
    <row r="2" spans="1:20" x14ac:dyDescent="0.15">
      <c r="A2" s="735" t="s">
        <v>94</v>
      </c>
      <c r="B2" s="736" t="s">
        <v>95</v>
      </c>
      <c r="C2" s="739" t="s">
        <v>262</v>
      </c>
      <c r="D2" s="740"/>
      <c r="E2" s="740"/>
      <c r="F2" s="740"/>
      <c r="G2" s="741"/>
      <c r="H2" s="742"/>
      <c r="I2" s="728" t="s">
        <v>263</v>
      </c>
      <c r="J2" s="727"/>
      <c r="K2" s="727"/>
      <c r="L2" s="727"/>
      <c r="M2" s="727"/>
      <c r="N2" s="727"/>
      <c r="O2" s="727"/>
      <c r="P2" s="727"/>
      <c r="Q2" s="727"/>
      <c r="R2" s="727"/>
      <c r="S2" s="727"/>
      <c r="T2" s="727"/>
    </row>
    <row r="3" spans="1:20" x14ac:dyDescent="0.15">
      <c r="A3" s="735"/>
      <c r="B3" s="737"/>
      <c r="C3" s="743" t="s">
        <v>264</v>
      </c>
      <c r="D3" s="744" t="s">
        <v>352</v>
      </c>
      <c r="E3" s="744"/>
      <c r="F3" s="744"/>
      <c r="G3" s="745" t="s">
        <v>100</v>
      </c>
      <c r="H3" s="747" t="s">
        <v>101</v>
      </c>
      <c r="I3" s="728" t="s">
        <v>265</v>
      </c>
      <c r="J3" s="727"/>
      <c r="K3" s="729"/>
      <c r="L3" s="727" t="s">
        <v>266</v>
      </c>
      <c r="M3" s="727"/>
      <c r="N3" s="727"/>
      <c r="O3" s="728" t="s">
        <v>267</v>
      </c>
      <c r="P3" s="727"/>
      <c r="Q3" s="729"/>
      <c r="R3" s="727" t="s">
        <v>268</v>
      </c>
      <c r="S3" s="727"/>
      <c r="T3" s="727"/>
    </row>
    <row r="4" spans="1:20" ht="42" x14ac:dyDescent="0.15">
      <c r="A4" s="735"/>
      <c r="B4" s="738"/>
      <c r="C4" s="743"/>
      <c r="D4" s="164" t="s">
        <v>109</v>
      </c>
      <c r="E4" s="164" t="s">
        <v>110</v>
      </c>
      <c r="F4" s="164" t="s">
        <v>111</v>
      </c>
      <c r="G4" s="746"/>
      <c r="H4" s="747"/>
      <c r="I4" s="165" t="s">
        <v>115</v>
      </c>
      <c r="J4" s="453" t="s">
        <v>116</v>
      </c>
      <c r="K4" s="454" t="s">
        <v>117</v>
      </c>
      <c r="L4" s="456" t="s">
        <v>115</v>
      </c>
      <c r="M4" s="453" t="s">
        <v>116</v>
      </c>
      <c r="N4" s="455" t="s">
        <v>117</v>
      </c>
      <c r="O4" s="166" t="s">
        <v>269</v>
      </c>
      <c r="P4" s="453" t="s">
        <v>116</v>
      </c>
      <c r="Q4" s="454" t="s">
        <v>117</v>
      </c>
      <c r="R4" s="452" t="s">
        <v>115</v>
      </c>
      <c r="S4" s="453" t="s">
        <v>116</v>
      </c>
      <c r="T4" s="455" t="s">
        <v>117</v>
      </c>
    </row>
    <row r="5" spans="1:20" ht="15.4" customHeight="1" x14ac:dyDescent="0.15">
      <c r="A5" s="347"/>
      <c r="B5" s="730" t="s">
        <v>270</v>
      </c>
      <c r="C5" s="167"/>
      <c r="D5" s="168"/>
      <c r="E5" s="168"/>
      <c r="F5" s="168"/>
      <c r="G5" s="169"/>
      <c r="H5" s="170"/>
      <c r="I5" s="124">
        <f>SUM(L5,O5,R5)</f>
        <v>12</v>
      </c>
      <c r="J5" s="171"/>
      <c r="K5" s="172"/>
      <c r="L5" s="173">
        <f>'[4]data（並び替え不可）'!$X$3</f>
        <v>4</v>
      </c>
      <c r="M5" s="171"/>
      <c r="N5" s="174"/>
      <c r="O5" s="175">
        <f>'[4]data（並び替え不可）'!Y3</f>
        <v>4</v>
      </c>
      <c r="P5" s="171"/>
      <c r="Q5" s="172"/>
      <c r="R5" s="173">
        <f>'[4]data（並び替え不可）'!Z3</f>
        <v>4</v>
      </c>
      <c r="S5" s="171"/>
      <c r="T5" s="174"/>
    </row>
    <row r="6" spans="1:20" ht="15.4" customHeight="1" x14ac:dyDescent="0.15">
      <c r="A6" s="176">
        <v>1</v>
      </c>
      <c r="B6" s="731"/>
      <c r="C6" s="177">
        <f>SUM(D6:H6)</f>
        <v>19</v>
      </c>
      <c r="D6" s="178">
        <f>'[4]data（並び替え不可）'!H3</f>
        <v>5</v>
      </c>
      <c r="E6" s="178">
        <f>'[4]data（並び替え不可）'!I3</f>
        <v>5</v>
      </c>
      <c r="F6" s="178">
        <f>'[4]data（並び替え不可）'!J3</f>
        <v>6</v>
      </c>
      <c r="G6" s="179">
        <f>'[4]data（並び替え不可）'!K3</f>
        <v>0</v>
      </c>
      <c r="H6" s="180">
        <f>'[4]data（並び替え不可）'!L3</f>
        <v>3</v>
      </c>
      <c r="I6" s="40">
        <f>SUM(J6:K6)</f>
        <v>500</v>
      </c>
      <c r="J6" s="178">
        <f>SUM(M6,P6,S6)</f>
        <v>245</v>
      </c>
      <c r="K6" s="179">
        <f>SUM(N6,Q6,T6)</f>
        <v>255</v>
      </c>
      <c r="L6" s="177">
        <f>SUM(M6:N6)</f>
        <v>153</v>
      </c>
      <c r="M6" s="178">
        <f>'[4]data（並び替え不可）'!Q3</f>
        <v>72</v>
      </c>
      <c r="N6" s="180">
        <f>'[4]data（並び替え不可）'!R3</f>
        <v>81</v>
      </c>
      <c r="O6" s="181">
        <f>SUM(P6:Q6)</f>
        <v>158</v>
      </c>
      <c r="P6" s="178">
        <f>'[4]data（並び替え不可）'!S3</f>
        <v>77</v>
      </c>
      <c r="Q6" s="179">
        <f>'[4]data（並び替え不可）'!T3</f>
        <v>81</v>
      </c>
      <c r="R6" s="177">
        <f>SUM(S6:T6)</f>
        <v>189</v>
      </c>
      <c r="S6" s="178">
        <f>'[4]data（並び替え不可）'!U3</f>
        <v>96</v>
      </c>
      <c r="T6" s="180">
        <f>'[4]data（並び替え不可）'!V3</f>
        <v>93</v>
      </c>
    </row>
    <row r="7" spans="1:20" ht="15.4" customHeight="1" x14ac:dyDescent="0.15">
      <c r="A7" s="182"/>
      <c r="B7" s="732" t="s">
        <v>271</v>
      </c>
      <c r="C7" s="183"/>
      <c r="D7" s="184"/>
      <c r="E7" s="184"/>
      <c r="F7" s="184"/>
      <c r="G7" s="185"/>
      <c r="H7" s="186"/>
      <c r="I7" s="41">
        <f>SUM(L7,O7,R7)</f>
        <v>4</v>
      </c>
      <c r="J7" s="222"/>
      <c r="K7" s="223"/>
      <c r="L7" s="224">
        <f>'[4]data（並び替え不可）'!X4</f>
        <v>2</v>
      </c>
      <c r="M7" s="222"/>
      <c r="N7" s="225"/>
      <c r="O7" s="226">
        <f>'[4]data（並び替え不可）'!Y4</f>
        <v>0</v>
      </c>
      <c r="P7" s="222"/>
      <c r="Q7" s="223"/>
      <c r="R7" s="224">
        <f>'[4]data（並び替え不可）'!Z4</f>
        <v>2</v>
      </c>
      <c r="S7" s="222"/>
      <c r="T7" s="225"/>
    </row>
    <row r="8" spans="1:20" ht="15.4" customHeight="1" x14ac:dyDescent="0.15">
      <c r="A8" s="187">
        <v>2</v>
      </c>
      <c r="B8" s="733"/>
      <c r="C8" s="188">
        <f>SUM(D8:H8)</f>
        <v>7</v>
      </c>
      <c r="D8" s="189">
        <f>'[4]data（並び替え不可）'!H4</f>
        <v>2</v>
      </c>
      <c r="E8" s="189">
        <f>'[4]data（並び替え不可）'!I4</f>
        <v>2</v>
      </c>
      <c r="F8" s="189">
        <f>'[4]data（並び替え不可）'!J4</f>
        <v>2</v>
      </c>
      <c r="G8" s="190">
        <f>'[4]data（並び替え不可）'!K4</f>
        <v>0</v>
      </c>
      <c r="H8" s="191">
        <f>'[4]data（並び替え不可）'!L4</f>
        <v>1</v>
      </c>
      <c r="I8" s="42">
        <f>SUM(J8:K8)</f>
        <v>159</v>
      </c>
      <c r="J8" s="189">
        <f>SUM(M8,P8,S8)</f>
        <v>92</v>
      </c>
      <c r="K8" s="190">
        <f>SUM(N8,Q8,T8)</f>
        <v>67</v>
      </c>
      <c r="L8" s="188">
        <f>SUM(M8:N8)</f>
        <v>55</v>
      </c>
      <c r="M8" s="189">
        <f>'[4]data（並び替え不可）'!Q4</f>
        <v>34</v>
      </c>
      <c r="N8" s="191">
        <f>'[4]data（並び替え不可）'!R4</f>
        <v>21</v>
      </c>
      <c r="O8" s="192">
        <f>SUM(P8:Q8)</f>
        <v>57</v>
      </c>
      <c r="P8" s="189">
        <f>'[4]data（並び替え不可）'!S4</f>
        <v>32</v>
      </c>
      <c r="Q8" s="190">
        <f>'[4]data（並び替え不可）'!T4</f>
        <v>25</v>
      </c>
      <c r="R8" s="188">
        <f>SUM(S8:T8)</f>
        <v>47</v>
      </c>
      <c r="S8" s="189">
        <f>'[4]data（並び替え不可）'!U4</f>
        <v>26</v>
      </c>
      <c r="T8" s="191">
        <f>'[4]data（並び替え不可）'!V4</f>
        <v>21</v>
      </c>
    </row>
    <row r="9" spans="1:20" ht="15.4" customHeight="1" x14ac:dyDescent="0.15">
      <c r="A9" s="176"/>
      <c r="B9" s="731" t="s">
        <v>272</v>
      </c>
      <c r="C9" s="177"/>
      <c r="D9" s="178"/>
      <c r="E9" s="178"/>
      <c r="F9" s="178"/>
      <c r="G9" s="179"/>
      <c r="H9" s="180"/>
      <c r="I9" s="43">
        <f>SUM(L9,O9,R9)</f>
        <v>7</v>
      </c>
      <c r="J9" s="203"/>
      <c r="K9" s="204"/>
      <c r="L9" s="205">
        <f>'[4]data（並び替え不可）'!X5</f>
        <v>1</v>
      </c>
      <c r="M9" s="203"/>
      <c r="N9" s="206"/>
      <c r="O9" s="207">
        <f>'[4]data（並び替え不可）'!Y5</f>
        <v>2</v>
      </c>
      <c r="P9" s="203"/>
      <c r="Q9" s="204"/>
      <c r="R9" s="205">
        <f>'[4]data（並び替え不可）'!Z5</f>
        <v>4</v>
      </c>
      <c r="S9" s="203"/>
      <c r="T9" s="206"/>
    </row>
    <row r="10" spans="1:20" ht="15.4" customHeight="1" x14ac:dyDescent="0.15">
      <c r="A10" s="176">
        <v>3</v>
      </c>
      <c r="B10" s="731"/>
      <c r="C10" s="177">
        <f>SUM(D10:H10)</f>
        <v>6</v>
      </c>
      <c r="D10" s="178">
        <f>'[4]data（並び替え不可）'!H5</f>
        <v>1</v>
      </c>
      <c r="E10" s="178">
        <f>'[4]data（並び替え不可）'!I5</f>
        <v>2</v>
      </c>
      <c r="F10" s="178">
        <f>'[4]data（並び替え不可）'!J5</f>
        <v>1</v>
      </c>
      <c r="G10" s="179">
        <f>'[4]data（並び替え不可）'!K5</f>
        <v>0</v>
      </c>
      <c r="H10" s="180">
        <f>'[4]data（並び替え不可）'!L5</f>
        <v>2</v>
      </c>
      <c r="I10" s="40">
        <f>SUM(J10:K10)</f>
        <v>107</v>
      </c>
      <c r="J10" s="178">
        <f>SUM(M10,P10,S10)</f>
        <v>57</v>
      </c>
      <c r="K10" s="179">
        <f>SUM(N10,Q10,T10)</f>
        <v>50</v>
      </c>
      <c r="L10" s="177">
        <f>SUM(M10:N10)</f>
        <v>26</v>
      </c>
      <c r="M10" s="178">
        <f>'[4]data（並び替え不可）'!Q5</f>
        <v>12</v>
      </c>
      <c r="N10" s="180">
        <f>'[4]data（並び替え不可）'!R5</f>
        <v>14</v>
      </c>
      <c r="O10" s="181">
        <f>SUM(P10:Q10)</f>
        <v>44</v>
      </c>
      <c r="P10" s="178">
        <f>'[4]data（並び替え不可）'!S5</f>
        <v>19</v>
      </c>
      <c r="Q10" s="179">
        <f>'[4]data（並び替え不可）'!T5</f>
        <v>25</v>
      </c>
      <c r="R10" s="177">
        <f>SUM(S10:T10)</f>
        <v>37</v>
      </c>
      <c r="S10" s="178">
        <f>'[4]data（並び替え不可）'!U5</f>
        <v>26</v>
      </c>
      <c r="T10" s="180">
        <f>'[4]data（並び替え不可）'!V5</f>
        <v>11</v>
      </c>
    </row>
    <row r="11" spans="1:20" ht="15.4" customHeight="1" x14ac:dyDescent="0.15">
      <c r="A11" s="182"/>
      <c r="B11" s="732" t="s">
        <v>273</v>
      </c>
      <c r="C11" s="183"/>
      <c r="D11" s="184"/>
      <c r="E11" s="184"/>
      <c r="F11" s="184"/>
      <c r="G11" s="185"/>
      <c r="H11" s="186"/>
      <c r="I11" s="41">
        <f>SUM(L11,O11,R11)</f>
        <v>12</v>
      </c>
      <c r="J11" s="222"/>
      <c r="K11" s="223"/>
      <c r="L11" s="224">
        <f>'[4]data（並び替え不可）'!X6</f>
        <v>3</v>
      </c>
      <c r="M11" s="222"/>
      <c r="N11" s="225"/>
      <c r="O11" s="226">
        <f>'[4]data（並び替え不可）'!Y6</f>
        <v>4</v>
      </c>
      <c r="P11" s="222"/>
      <c r="Q11" s="223"/>
      <c r="R11" s="224">
        <f>'[4]data（並び替え不可）'!Z6</f>
        <v>5</v>
      </c>
      <c r="S11" s="222"/>
      <c r="T11" s="225"/>
    </row>
    <row r="12" spans="1:20" ht="15.4" customHeight="1" x14ac:dyDescent="0.15">
      <c r="A12" s="187">
        <v>4</v>
      </c>
      <c r="B12" s="733"/>
      <c r="C12" s="188">
        <f>SUM(D12:H12)</f>
        <v>8</v>
      </c>
      <c r="D12" s="189">
        <f>'[4]data（並び替え不可）'!H6</f>
        <v>2</v>
      </c>
      <c r="E12" s="189">
        <f>'[4]data（並び替え不可）'!I6</f>
        <v>2</v>
      </c>
      <c r="F12" s="189">
        <f>'[4]data（並び替え不可）'!J6</f>
        <v>2</v>
      </c>
      <c r="G12" s="190">
        <f>'[4]data（並び替え不可）'!K6</f>
        <v>0</v>
      </c>
      <c r="H12" s="191">
        <f>'[4]data（並び替え不可）'!L6</f>
        <v>2</v>
      </c>
      <c r="I12" s="42">
        <f>SUM(J12:K12)</f>
        <v>183</v>
      </c>
      <c r="J12" s="189">
        <f>SUM(M12,P12,S12)</f>
        <v>89</v>
      </c>
      <c r="K12" s="190">
        <f>SUM(N12,Q12,T12)</f>
        <v>94</v>
      </c>
      <c r="L12" s="188">
        <f>SUM(M12:N12)</f>
        <v>59</v>
      </c>
      <c r="M12" s="189">
        <f>'[4]data（並び替え不可）'!Q6</f>
        <v>28</v>
      </c>
      <c r="N12" s="191">
        <f>'[4]data（並び替え不可）'!R6</f>
        <v>31</v>
      </c>
      <c r="O12" s="192">
        <f>SUM(P12:Q12)</f>
        <v>73</v>
      </c>
      <c r="P12" s="189">
        <f>'[4]data（並び替え不可）'!S6</f>
        <v>32</v>
      </c>
      <c r="Q12" s="190">
        <f>'[4]data（並び替え不可）'!T6</f>
        <v>41</v>
      </c>
      <c r="R12" s="188">
        <f>SUM(S12:T12)</f>
        <v>51</v>
      </c>
      <c r="S12" s="189">
        <f>'[4]data（並び替え不可）'!U6</f>
        <v>29</v>
      </c>
      <c r="T12" s="191">
        <f>'[4]data（並び替え不可）'!V6</f>
        <v>22</v>
      </c>
    </row>
    <row r="13" spans="1:20" ht="15.4" customHeight="1" x14ac:dyDescent="0.15">
      <c r="A13" s="176"/>
      <c r="B13" s="731" t="s">
        <v>274</v>
      </c>
      <c r="C13" s="177"/>
      <c r="D13" s="178"/>
      <c r="E13" s="178"/>
      <c r="F13" s="178"/>
      <c r="G13" s="179"/>
      <c r="H13" s="180"/>
      <c r="I13" s="43">
        <f>SUM(L13,O13,R13)</f>
        <v>9</v>
      </c>
      <c r="J13" s="203"/>
      <c r="K13" s="204"/>
      <c r="L13" s="205">
        <f>'[4]data（並び替え不可）'!X57</f>
        <v>3</v>
      </c>
      <c r="M13" s="203"/>
      <c r="N13" s="206"/>
      <c r="O13" s="207">
        <f>'[4]data（並び替え不可）'!Y57</f>
        <v>2</v>
      </c>
      <c r="P13" s="203"/>
      <c r="Q13" s="204"/>
      <c r="R13" s="205">
        <f>'[4]data（並び替え不可）'!Z57</f>
        <v>4</v>
      </c>
      <c r="S13" s="203"/>
      <c r="T13" s="206"/>
    </row>
    <row r="14" spans="1:20" ht="15.4" customHeight="1" x14ac:dyDescent="0.15">
      <c r="A14" s="176">
        <v>5</v>
      </c>
      <c r="B14" s="731"/>
      <c r="C14" s="177">
        <f>SUM(D14:H14)</f>
        <v>12</v>
      </c>
      <c r="D14" s="178">
        <f>'[4]data（並び替え不可）'!H57</f>
        <v>3</v>
      </c>
      <c r="E14" s="178">
        <f>'[4]data（並び替え不可）'!I57</f>
        <v>3</v>
      </c>
      <c r="F14" s="178">
        <f>'[4]data（並び替え不可）'!J57</f>
        <v>4</v>
      </c>
      <c r="G14" s="179">
        <f>'[4]data（並び替え不可）'!K57</f>
        <v>0</v>
      </c>
      <c r="H14" s="180">
        <f>'[4]data（並び替え不可）'!L57</f>
        <v>2</v>
      </c>
      <c r="I14" s="40">
        <f>SUM(J14:K14)</f>
        <v>299</v>
      </c>
      <c r="J14" s="178">
        <f>SUM(M14,P14,S14)</f>
        <v>160</v>
      </c>
      <c r="K14" s="179">
        <f>SUM(N14,Q14,T14)</f>
        <v>139</v>
      </c>
      <c r="L14" s="177">
        <f>SUM(M14:N14)</f>
        <v>101</v>
      </c>
      <c r="M14" s="178">
        <f>'[4]data（並び替え不可）'!Q57</f>
        <v>60</v>
      </c>
      <c r="N14" s="180">
        <f>'[4]data（並び替え不可）'!R57</f>
        <v>41</v>
      </c>
      <c r="O14" s="181">
        <f>SUM(P14:Q14)</f>
        <v>87</v>
      </c>
      <c r="P14" s="178">
        <f>'[4]data（並び替え不可）'!S57</f>
        <v>43</v>
      </c>
      <c r="Q14" s="179">
        <f>'[4]data（並び替え不可）'!T57</f>
        <v>44</v>
      </c>
      <c r="R14" s="177">
        <f>SUM(S14:T14)</f>
        <v>111</v>
      </c>
      <c r="S14" s="178">
        <f>'[4]data（並び替え不可）'!U57</f>
        <v>57</v>
      </c>
      <c r="T14" s="180">
        <f>'[4]data（並び替え不可）'!V57</f>
        <v>54</v>
      </c>
    </row>
    <row r="15" spans="1:20" ht="15.4" customHeight="1" x14ac:dyDescent="0.15">
      <c r="A15" s="182"/>
      <c r="B15" s="732" t="s">
        <v>131</v>
      </c>
      <c r="C15" s="183"/>
      <c r="D15" s="184"/>
      <c r="E15" s="184"/>
      <c r="F15" s="184"/>
      <c r="G15" s="185"/>
      <c r="H15" s="186"/>
      <c r="I15" s="41">
        <f>SUM(L15,O15,R15)</f>
        <v>31</v>
      </c>
      <c r="J15" s="222"/>
      <c r="K15" s="223"/>
      <c r="L15" s="224">
        <f>'[4]data（並び替え不可）'!X7</f>
        <v>6</v>
      </c>
      <c r="M15" s="222"/>
      <c r="N15" s="225"/>
      <c r="O15" s="226">
        <f>'[4]data（並び替え不可）'!Y7</f>
        <v>13</v>
      </c>
      <c r="P15" s="222"/>
      <c r="Q15" s="223"/>
      <c r="R15" s="224">
        <f>'[4]data（並び替え不可）'!Z7</f>
        <v>12</v>
      </c>
      <c r="S15" s="222"/>
      <c r="T15" s="225"/>
    </row>
    <row r="16" spans="1:20" ht="15.4" customHeight="1" x14ac:dyDescent="0.15">
      <c r="A16" s="187">
        <v>7</v>
      </c>
      <c r="B16" s="733"/>
      <c r="C16" s="188">
        <f>SUM(D16:H16)</f>
        <v>18</v>
      </c>
      <c r="D16" s="189">
        <f>'[4]data（並び替え不可）'!H7</f>
        <v>4</v>
      </c>
      <c r="E16" s="189">
        <f>'[4]data（並び替え不可）'!I7</f>
        <v>4</v>
      </c>
      <c r="F16" s="189">
        <f>'[4]data（並び替え不可）'!J7</f>
        <v>4</v>
      </c>
      <c r="G16" s="190">
        <f>'[4]data（並び替え不可）'!K7</f>
        <v>0</v>
      </c>
      <c r="H16" s="191">
        <f>'[4]data（並び替え不可）'!L7</f>
        <v>6</v>
      </c>
      <c r="I16" s="42">
        <f>SUM(J16:K16)</f>
        <v>384</v>
      </c>
      <c r="J16" s="189">
        <f>SUM(M16,P16,S16)</f>
        <v>208</v>
      </c>
      <c r="K16" s="190">
        <f>SUM(N16,Q16,T16)</f>
        <v>176</v>
      </c>
      <c r="L16" s="188">
        <f>SUM(M16:N16)</f>
        <v>122</v>
      </c>
      <c r="M16" s="189">
        <f>'[4]data（並び替え不可）'!Q7</f>
        <v>64</v>
      </c>
      <c r="N16" s="191">
        <f>'[4]data（並び替え不可）'!R7</f>
        <v>58</v>
      </c>
      <c r="O16" s="192">
        <f>SUM(P16:Q16)</f>
        <v>128</v>
      </c>
      <c r="P16" s="189">
        <f>'[4]data（並び替え不可）'!S7</f>
        <v>70</v>
      </c>
      <c r="Q16" s="190">
        <f>'[4]data（並び替え不可）'!T7</f>
        <v>58</v>
      </c>
      <c r="R16" s="188">
        <f>SUM(S16:T16)</f>
        <v>134</v>
      </c>
      <c r="S16" s="189">
        <f>'[4]data（並び替え不可）'!U7</f>
        <v>74</v>
      </c>
      <c r="T16" s="191">
        <f>'[4]data（並び替え不可）'!V7</f>
        <v>60</v>
      </c>
    </row>
    <row r="17" spans="1:20" ht="15.4" customHeight="1" x14ac:dyDescent="0.15">
      <c r="A17" s="193"/>
      <c r="B17" s="731" t="s">
        <v>275</v>
      </c>
      <c r="C17" s="194"/>
      <c r="D17" s="195"/>
      <c r="E17" s="195"/>
      <c r="F17" s="195"/>
      <c r="G17" s="196"/>
      <c r="H17" s="197"/>
      <c r="I17" s="43">
        <f>SUM(L17,O17,R17)</f>
        <v>22</v>
      </c>
      <c r="J17" s="198"/>
      <c r="K17" s="199"/>
      <c r="L17" s="200">
        <f>'[4]data（並び替え不可）'!X8</f>
        <v>9</v>
      </c>
      <c r="M17" s="198"/>
      <c r="N17" s="201"/>
      <c r="O17" s="202">
        <f>'[4]data（並び替え不可）'!Y8</f>
        <v>6</v>
      </c>
      <c r="P17" s="198"/>
      <c r="Q17" s="199"/>
      <c r="R17" s="200">
        <f>'[4]data（並び替え不可）'!Z8</f>
        <v>7</v>
      </c>
      <c r="S17" s="198"/>
      <c r="T17" s="201"/>
    </row>
    <row r="18" spans="1:20" ht="15.4" customHeight="1" x14ac:dyDescent="0.15">
      <c r="A18" s="187">
        <v>8</v>
      </c>
      <c r="B18" s="733"/>
      <c r="C18" s="188">
        <f>SUM(D18:H18)</f>
        <v>28</v>
      </c>
      <c r="D18" s="189">
        <f>'[4]data（並び替え不可）'!H8</f>
        <v>8</v>
      </c>
      <c r="E18" s="189">
        <f>'[4]data（並び替え不可）'!I8</f>
        <v>8</v>
      </c>
      <c r="F18" s="189">
        <f>'[4]data（並び替え不可）'!J8</f>
        <v>8</v>
      </c>
      <c r="G18" s="190">
        <f>'[4]data（並び替え不可）'!K8</f>
        <v>0</v>
      </c>
      <c r="H18" s="191">
        <f>'[4]data（並び替え不可）'!L8</f>
        <v>4</v>
      </c>
      <c r="I18" s="42">
        <f>SUM(J18:K18)</f>
        <v>805</v>
      </c>
      <c r="J18" s="189">
        <f>SUM(M18,P18,S18)</f>
        <v>426</v>
      </c>
      <c r="K18" s="190">
        <f>SUM(N18,Q18,T18)</f>
        <v>379</v>
      </c>
      <c r="L18" s="188">
        <f>SUM(M18:N18)</f>
        <v>285</v>
      </c>
      <c r="M18" s="189">
        <f>'[4]data（並び替え不可）'!Q8</f>
        <v>166</v>
      </c>
      <c r="N18" s="191">
        <f>'[4]data（並び替え不可）'!R8</f>
        <v>119</v>
      </c>
      <c r="O18" s="192">
        <f>SUM(P18:Q18)</f>
        <v>255</v>
      </c>
      <c r="P18" s="189">
        <f>'[4]data（並び替え不可）'!S8</f>
        <v>127</v>
      </c>
      <c r="Q18" s="190">
        <f>'[4]data（並び替え不可）'!T8</f>
        <v>128</v>
      </c>
      <c r="R18" s="188">
        <f>SUM(S18:T18)</f>
        <v>265</v>
      </c>
      <c r="S18" s="189">
        <f>'[4]data（並び替え不可）'!U8</f>
        <v>133</v>
      </c>
      <c r="T18" s="191">
        <f>'[4]data（並び替え不可）'!V8</f>
        <v>132</v>
      </c>
    </row>
    <row r="19" spans="1:20" ht="15.4" customHeight="1" x14ac:dyDescent="0.15">
      <c r="A19" s="176"/>
      <c r="B19" s="731" t="s">
        <v>276</v>
      </c>
      <c r="C19" s="177"/>
      <c r="D19" s="178"/>
      <c r="E19" s="178"/>
      <c r="F19" s="178"/>
      <c r="G19" s="179"/>
      <c r="H19" s="180"/>
      <c r="I19" s="43">
        <f>SUM(L19,O19,R19)</f>
        <v>16</v>
      </c>
      <c r="J19" s="203"/>
      <c r="K19" s="204"/>
      <c r="L19" s="205">
        <f>'[4]data（並び替え不可）'!X9</f>
        <v>8</v>
      </c>
      <c r="M19" s="203"/>
      <c r="N19" s="206"/>
      <c r="O19" s="207">
        <f>'[4]data（並び替え不可）'!Y9</f>
        <v>3</v>
      </c>
      <c r="P19" s="203"/>
      <c r="Q19" s="204"/>
      <c r="R19" s="205">
        <f>'[4]data（並び替え不可）'!Z9</f>
        <v>5</v>
      </c>
      <c r="S19" s="203"/>
      <c r="T19" s="206"/>
    </row>
    <row r="20" spans="1:20" ht="15.4" customHeight="1" x14ac:dyDescent="0.15">
      <c r="A20" s="187">
        <v>9</v>
      </c>
      <c r="B20" s="733"/>
      <c r="C20" s="188">
        <f>SUM(D20:H20)</f>
        <v>13</v>
      </c>
      <c r="D20" s="189">
        <f>'[4]data（並び替え不可）'!H9</f>
        <v>4</v>
      </c>
      <c r="E20" s="189">
        <f>'[4]data（並び替え不可）'!I9</f>
        <v>4</v>
      </c>
      <c r="F20" s="189">
        <f>'[4]data（並び替え不可）'!J9</f>
        <v>3</v>
      </c>
      <c r="G20" s="190">
        <f>'[4]data（並び替え不可）'!K9</f>
        <v>0</v>
      </c>
      <c r="H20" s="191">
        <f>'[4]data（並び替え不可）'!L9</f>
        <v>2</v>
      </c>
      <c r="I20" s="42">
        <f>SUM(J20:K20)</f>
        <v>351</v>
      </c>
      <c r="J20" s="189">
        <f>SUM(M20,P20,S20)</f>
        <v>185</v>
      </c>
      <c r="K20" s="190">
        <f>SUM(N20,Q20,T20)</f>
        <v>166</v>
      </c>
      <c r="L20" s="188">
        <f>SUM(M20:N20)</f>
        <v>132</v>
      </c>
      <c r="M20" s="189">
        <f>'[4]data（並び替え不可）'!Q9</f>
        <v>68</v>
      </c>
      <c r="N20" s="191">
        <f>'[4]data（並び替え不可）'!R9</f>
        <v>64</v>
      </c>
      <c r="O20" s="192">
        <f>SUM(P20:Q20)</f>
        <v>118</v>
      </c>
      <c r="P20" s="189">
        <f>'[4]data（並び替え不可）'!S9</f>
        <v>62</v>
      </c>
      <c r="Q20" s="190">
        <f>'[4]data（並び替え不可）'!T9</f>
        <v>56</v>
      </c>
      <c r="R20" s="188">
        <f>SUM(S20:T20)</f>
        <v>101</v>
      </c>
      <c r="S20" s="189">
        <f>'[4]data（並び替え不可）'!U9</f>
        <v>55</v>
      </c>
      <c r="T20" s="191">
        <f>'[4]data（並び替え不可）'!V9</f>
        <v>46</v>
      </c>
    </row>
    <row r="21" spans="1:20" ht="15.4" customHeight="1" x14ac:dyDescent="0.15">
      <c r="A21" s="176"/>
      <c r="B21" s="731" t="s">
        <v>277</v>
      </c>
      <c r="C21" s="177"/>
      <c r="D21" s="178"/>
      <c r="E21" s="178"/>
      <c r="F21" s="178"/>
      <c r="G21" s="179"/>
      <c r="H21" s="180"/>
      <c r="I21" s="43">
        <f>SUM(L21,O21,R21)</f>
        <v>20</v>
      </c>
      <c r="J21" s="203"/>
      <c r="K21" s="204"/>
      <c r="L21" s="205">
        <f>'[4]data（並び替え不可）'!X10</f>
        <v>10</v>
      </c>
      <c r="M21" s="203"/>
      <c r="N21" s="206"/>
      <c r="O21" s="207">
        <f>'[4]data（並び替え不可）'!Y10</f>
        <v>1</v>
      </c>
      <c r="P21" s="203"/>
      <c r="Q21" s="204"/>
      <c r="R21" s="205">
        <f>'[4]data（並び替え不可）'!Z10</f>
        <v>9</v>
      </c>
      <c r="S21" s="203"/>
      <c r="T21" s="206"/>
    </row>
    <row r="22" spans="1:20" ht="15.4" customHeight="1" x14ac:dyDescent="0.15">
      <c r="A22" s="187">
        <v>10</v>
      </c>
      <c r="B22" s="733"/>
      <c r="C22" s="188">
        <f>SUM(D22:H22)</f>
        <v>29</v>
      </c>
      <c r="D22" s="189">
        <f>'[4]data（並び替え不可）'!H10</f>
        <v>8</v>
      </c>
      <c r="E22" s="189">
        <f>'[4]data（並び替え不可）'!I10</f>
        <v>9</v>
      </c>
      <c r="F22" s="189">
        <f>'[4]data（並び替え不可）'!J10</f>
        <v>9</v>
      </c>
      <c r="G22" s="190">
        <f>'[4]data（並び替え不可）'!K10</f>
        <v>0</v>
      </c>
      <c r="H22" s="191">
        <f>'[4]data（並び替え不可）'!L10</f>
        <v>3</v>
      </c>
      <c r="I22" s="42">
        <f>SUM(J22:K22)</f>
        <v>884</v>
      </c>
      <c r="J22" s="189">
        <f>SUM(M22,P22,S22)</f>
        <v>445</v>
      </c>
      <c r="K22" s="190">
        <f>SUM(N22,Q22,T22)</f>
        <v>439</v>
      </c>
      <c r="L22" s="188">
        <f>SUM(M22:N22)</f>
        <v>284</v>
      </c>
      <c r="M22" s="189">
        <f>'[4]data（並び替え不可）'!Q10</f>
        <v>144</v>
      </c>
      <c r="N22" s="191">
        <f>'[4]data（並び替え不可）'!R10</f>
        <v>140</v>
      </c>
      <c r="O22" s="192">
        <f>SUM(P22:Q22)</f>
        <v>297</v>
      </c>
      <c r="P22" s="189">
        <f>'[4]data（並び替え不可）'!S10</f>
        <v>136</v>
      </c>
      <c r="Q22" s="190">
        <f>'[4]data（並び替え不可）'!T10</f>
        <v>161</v>
      </c>
      <c r="R22" s="188">
        <f>SUM(S22:T22)</f>
        <v>303</v>
      </c>
      <c r="S22" s="189">
        <f>'[4]data（並び替え不可）'!U10</f>
        <v>165</v>
      </c>
      <c r="T22" s="191">
        <f>'[4]data（並び替え不可）'!V10</f>
        <v>138</v>
      </c>
    </row>
    <row r="23" spans="1:20" ht="15.4" customHeight="1" x14ac:dyDescent="0.15">
      <c r="A23" s="176"/>
      <c r="B23" s="731" t="s">
        <v>278</v>
      </c>
      <c r="C23" s="177"/>
      <c r="D23" s="178"/>
      <c r="E23" s="178"/>
      <c r="F23" s="178"/>
      <c r="G23" s="179"/>
      <c r="H23" s="180"/>
      <c r="I23" s="43">
        <f>SUM(L23,O23,R23)</f>
        <v>18</v>
      </c>
      <c r="J23" s="203"/>
      <c r="K23" s="204"/>
      <c r="L23" s="205">
        <f>'[4]data（並び替え不可）'!X11</f>
        <v>5</v>
      </c>
      <c r="M23" s="203"/>
      <c r="N23" s="206"/>
      <c r="O23" s="207">
        <f>'[4]data（並び替え不可）'!Y11</f>
        <v>6</v>
      </c>
      <c r="P23" s="203"/>
      <c r="Q23" s="204"/>
      <c r="R23" s="205">
        <f>'[4]data（並び替え不可）'!Z11</f>
        <v>7</v>
      </c>
      <c r="S23" s="203"/>
      <c r="T23" s="206"/>
    </row>
    <row r="24" spans="1:20" ht="15.4" customHeight="1" x14ac:dyDescent="0.15">
      <c r="A24" s="187">
        <v>11</v>
      </c>
      <c r="B24" s="733"/>
      <c r="C24" s="188">
        <f>SUM(D24:H24)</f>
        <v>26</v>
      </c>
      <c r="D24" s="189">
        <f>'[4]data（並び替え不可）'!H11</f>
        <v>7</v>
      </c>
      <c r="E24" s="189">
        <f>'[4]data（並び替え不可）'!I11</f>
        <v>9</v>
      </c>
      <c r="F24" s="189">
        <f>'[4]data（並び替え不可）'!J11</f>
        <v>7</v>
      </c>
      <c r="G24" s="190">
        <f>'[4]data（並び替え不可）'!K11</f>
        <v>0</v>
      </c>
      <c r="H24" s="191">
        <f>'[4]data（並び替え不可）'!L11</f>
        <v>3</v>
      </c>
      <c r="I24" s="42">
        <f>SUM(J24:K24)</f>
        <v>779</v>
      </c>
      <c r="J24" s="189">
        <f>SUM(M24,P24,S24)</f>
        <v>406</v>
      </c>
      <c r="K24" s="190">
        <f>SUM(N24,Q24,T24)</f>
        <v>373</v>
      </c>
      <c r="L24" s="188">
        <f>SUM(M24:N24)</f>
        <v>244</v>
      </c>
      <c r="M24" s="189">
        <f>'[4]data（並び替え不可）'!Q11</f>
        <v>125</v>
      </c>
      <c r="N24" s="191">
        <f>'[4]data（並び替え不可）'!R11</f>
        <v>119</v>
      </c>
      <c r="O24" s="192">
        <f>SUM(P24:Q24)</f>
        <v>287</v>
      </c>
      <c r="P24" s="189">
        <f>'[4]data（並び替え不可）'!S11</f>
        <v>145</v>
      </c>
      <c r="Q24" s="190">
        <f>'[4]data（並び替え不可）'!T11</f>
        <v>142</v>
      </c>
      <c r="R24" s="188">
        <f>SUM(S24:T24)</f>
        <v>248</v>
      </c>
      <c r="S24" s="189">
        <f>'[4]data（並び替え不可）'!U11</f>
        <v>136</v>
      </c>
      <c r="T24" s="191">
        <f>'[4]data（並び替え不可）'!V11</f>
        <v>112</v>
      </c>
    </row>
    <row r="25" spans="1:20" ht="15.4" customHeight="1" x14ac:dyDescent="0.15">
      <c r="A25" s="176"/>
      <c r="B25" s="731" t="s">
        <v>279</v>
      </c>
      <c r="C25" s="177"/>
      <c r="D25" s="178"/>
      <c r="E25" s="178"/>
      <c r="F25" s="178"/>
      <c r="G25" s="179"/>
      <c r="H25" s="180"/>
      <c r="I25" s="43">
        <f>SUM(L25,O25,R25)</f>
        <v>5</v>
      </c>
      <c r="J25" s="203"/>
      <c r="K25" s="204"/>
      <c r="L25" s="205">
        <f>'[4]data（並び替え不可）'!X12</f>
        <v>0</v>
      </c>
      <c r="M25" s="203"/>
      <c r="N25" s="206"/>
      <c r="O25" s="207">
        <f>'[4]data（並び替え不可）'!Y12</f>
        <v>2</v>
      </c>
      <c r="P25" s="203"/>
      <c r="Q25" s="204"/>
      <c r="R25" s="205">
        <f>'[4]data（並び替え不可）'!Z12</f>
        <v>3</v>
      </c>
      <c r="S25" s="203"/>
      <c r="T25" s="206"/>
    </row>
    <row r="26" spans="1:20" ht="15.4" customHeight="1" x14ac:dyDescent="0.15">
      <c r="A26" s="187">
        <v>12</v>
      </c>
      <c r="B26" s="733"/>
      <c r="C26" s="188">
        <f>SUM(D26:H26)</f>
        <v>14</v>
      </c>
      <c r="D26" s="189">
        <f>'[4]data（並び替え不可）'!H12</f>
        <v>4</v>
      </c>
      <c r="E26" s="189">
        <f>'[4]data（並び替え不可）'!I12</f>
        <v>4</v>
      </c>
      <c r="F26" s="189">
        <f>'[4]data（並び替え不可）'!J12</f>
        <v>5</v>
      </c>
      <c r="G26" s="190">
        <f>'[4]data（並び替え不可）'!K12</f>
        <v>0</v>
      </c>
      <c r="H26" s="191">
        <f>'[4]data（並び替え不可）'!L12</f>
        <v>1</v>
      </c>
      <c r="I26" s="42">
        <f>SUM(J26:K26)</f>
        <v>424</v>
      </c>
      <c r="J26" s="189">
        <f>SUM(M26,P26,S26)</f>
        <v>222</v>
      </c>
      <c r="K26" s="190">
        <f>SUM(N26,Q26,T26)</f>
        <v>202</v>
      </c>
      <c r="L26" s="188">
        <f>SUM(M26:N26)</f>
        <v>130</v>
      </c>
      <c r="M26" s="189">
        <f>'[4]data（並び替え不可）'!Q12</f>
        <v>63</v>
      </c>
      <c r="N26" s="191">
        <f>'[4]data（並び替え不可）'!R12</f>
        <v>67</v>
      </c>
      <c r="O26" s="192">
        <f>SUM(P26:Q26)</f>
        <v>126</v>
      </c>
      <c r="P26" s="189">
        <f>'[4]data（並び替え不可）'!S12</f>
        <v>60</v>
      </c>
      <c r="Q26" s="190">
        <f>'[4]data（並び替え不可）'!T12</f>
        <v>66</v>
      </c>
      <c r="R26" s="188">
        <f>SUM(S26:T26)</f>
        <v>168</v>
      </c>
      <c r="S26" s="189">
        <f>'[4]data（並び替え不可）'!U12</f>
        <v>99</v>
      </c>
      <c r="T26" s="191">
        <f>'[4]data（並び替え不可）'!V12</f>
        <v>69</v>
      </c>
    </row>
    <row r="27" spans="1:20" ht="15.4" customHeight="1" x14ac:dyDescent="0.15">
      <c r="A27" s="176"/>
      <c r="B27" s="731" t="s">
        <v>280</v>
      </c>
      <c r="C27" s="177"/>
      <c r="D27" s="178"/>
      <c r="E27" s="178"/>
      <c r="F27" s="178"/>
      <c r="G27" s="179"/>
      <c r="H27" s="180"/>
      <c r="I27" s="43">
        <f>SUM(L27,O27,R27)</f>
        <v>20</v>
      </c>
      <c r="J27" s="203"/>
      <c r="K27" s="204"/>
      <c r="L27" s="205">
        <f>'[4]data（並び替え不可）'!X13</f>
        <v>9</v>
      </c>
      <c r="M27" s="203"/>
      <c r="N27" s="206"/>
      <c r="O27" s="207">
        <f>'[4]data（並び替え不可）'!Y13</f>
        <v>7</v>
      </c>
      <c r="P27" s="203"/>
      <c r="Q27" s="204"/>
      <c r="R27" s="205">
        <f>'[4]data（並び替え不可）'!Z13</f>
        <v>4</v>
      </c>
      <c r="S27" s="203"/>
      <c r="T27" s="206"/>
    </row>
    <row r="28" spans="1:20" ht="15.4" customHeight="1" x14ac:dyDescent="0.15">
      <c r="A28" s="187">
        <v>13</v>
      </c>
      <c r="B28" s="733"/>
      <c r="C28" s="188">
        <f>SUM(D28:H28)</f>
        <v>22</v>
      </c>
      <c r="D28" s="189">
        <f>'[4]data（並び替え不可）'!H13</f>
        <v>5</v>
      </c>
      <c r="E28" s="189">
        <f>'[4]data（並び替え不可）'!I13</f>
        <v>6</v>
      </c>
      <c r="F28" s="189">
        <f>'[4]data（並び替え不可）'!J13</f>
        <v>6</v>
      </c>
      <c r="G28" s="190">
        <f>'[4]data（並び替え不可）'!K13</f>
        <v>0</v>
      </c>
      <c r="H28" s="191">
        <f>'[4]data（並び替え不可）'!L13</f>
        <v>5</v>
      </c>
      <c r="I28" s="42">
        <f>SUM(J28:K28)</f>
        <v>554</v>
      </c>
      <c r="J28" s="189">
        <f>SUM(M28,P28,S28)</f>
        <v>296</v>
      </c>
      <c r="K28" s="190">
        <f>SUM(N28,Q28,T28)</f>
        <v>258</v>
      </c>
      <c r="L28" s="188">
        <f>SUM(M28:N28)</f>
        <v>183</v>
      </c>
      <c r="M28" s="189">
        <f>'[4]data（並び替え不可）'!Q13</f>
        <v>95</v>
      </c>
      <c r="N28" s="191">
        <f>'[4]data（並び替え不可）'!R13</f>
        <v>88</v>
      </c>
      <c r="O28" s="192">
        <f>SUM(P28:Q28)</f>
        <v>185</v>
      </c>
      <c r="P28" s="189">
        <f>'[4]data（並び替え不可）'!S13</f>
        <v>106</v>
      </c>
      <c r="Q28" s="190">
        <f>'[4]data（並び替え不可）'!T13</f>
        <v>79</v>
      </c>
      <c r="R28" s="188">
        <f>SUM(S28:T28)</f>
        <v>186</v>
      </c>
      <c r="S28" s="189">
        <f>'[4]data（並び替え不可）'!U13</f>
        <v>95</v>
      </c>
      <c r="T28" s="191">
        <f>'[4]data（並び替え不可）'!V13</f>
        <v>91</v>
      </c>
    </row>
    <row r="29" spans="1:20" ht="15.4" customHeight="1" x14ac:dyDescent="0.15">
      <c r="A29" s="193"/>
      <c r="B29" s="731" t="s">
        <v>281</v>
      </c>
      <c r="C29" s="194"/>
      <c r="D29" s="195"/>
      <c r="E29" s="195"/>
      <c r="F29" s="195"/>
      <c r="G29" s="196"/>
      <c r="H29" s="197"/>
      <c r="I29" s="43">
        <f>SUM(L29,O29,R29)</f>
        <v>28</v>
      </c>
      <c r="J29" s="198"/>
      <c r="K29" s="199"/>
      <c r="L29" s="200">
        <f>'[4]data（並び替え不可）'!X14</f>
        <v>8</v>
      </c>
      <c r="M29" s="198"/>
      <c r="N29" s="201"/>
      <c r="O29" s="202">
        <f>'[4]data（並び替え不可）'!Y14</f>
        <v>12</v>
      </c>
      <c r="P29" s="198"/>
      <c r="Q29" s="199"/>
      <c r="R29" s="200">
        <f>'[4]data（並び替え不可）'!Z14</f>
        <v>8</v>
      </c>
      <c r="S29" s="198"/>
      <c r="T29" s="201"/>
    </row>
    <row r="30" spans="1:20" ht="15.4" customHeight="1" x14ac:dyDescent="0.15">
      <c r="A30" s="187">
        <v>14</v>
      </c>
      <c r="B30" s="733"/>
      <c r="C30" s="188">
        <f>SUM(D30:H30)</f>
        <v>26</v>
      </c>
      <c r="D30" s="189">
        <f>'[4]data（並び替え不可）'!H14</f>
        <v>7</v>
      </c>
      <c r="E30" s="189">
        <f>'[4]data（並び替え不可）'!I14</f>
        <v>7</v>
      </c>
      <c r="F30" s="189">
        <f>'[4]data（並び替え不可）'!J14</f>
        <v>7</v>
      </c>
      <c r="G30" s="190">
        <f>'[4]data（並び替え不可）'!K14</f>
        <v>0</v>
      </c>
      <c r="H30" s="191">
        <f>'[4]data（並び替え不可）'!L14</f>
        <v>5</v>
      </c>
      <c r="I30" s="42">
        <f>SUM(J30:K30)</f>
        <v>689</v>
      </c>
      <c r="J30" s="189">
        <f>SUM(M30,P30,S30)</f>
        <v>366</v>
      </c>
      <c r="K30" s="190">
        <f>SUM(N30,Q30,T30)</f>
        <v>323</v>
      </c>
      <c r="L30" s="188">
        <f>SUM(M30:N30)</f>
        <v>223</v>
      </c>
      <c r="M30" s="189">
        <f>'[4]data（並び替え不可）'!Q14</f>
        <v>129</v>
      </c>
      <c r="N30" s="191">
        <f>'[4]data（並び替え不可）'!R14</f>
        <v>94</v>
      </c>
      <c r="O30" s="192">
        <f>SUM(P30:Q30)</f>
        <v>240</v>
      </c>
      <c r="P30" s="189">
        <f>'[4]data（並び替え不可）'!S14</f>
        <v>121</v>
      </c>
      <c r="Q30" s="190">
        <f>'[4]data（並び替え不可）'!T14</f>
        <v>119</v>
      </c>
      <c r="R30" s="188">
        <f>SUM(S30:T30)</f>
        <v>226</v>
      </c>
      <c r="S30" s="189">
        <f>'[4]data（並び替え不可）'!U14</f>
        <v>116</v>
      </c>
      <c r="T30" s="191">
        <f>'[4]data（並び替え不可）'!V14</f>
        <v>110</v>
      </c>
    </row>
    <row r="31" spans="1:20" ht="15.4" customHeight="1" x14ac:dyDescent="0.15">
      <c r="A31" s="176"/>
      <c r="B31" s="731" t="s">
        <v>282</v>
      </c>
      <c r="C31" s="177"/>
      <c r="D31" s="178"/>
      <c r="E31" s="178"/>
      <c r="F31" s="178"/>
      <c r="G31" s="179"/>
      <c r="H31" s="180"/>
      <c r="I31" s="43">
        <f>SUM(L31,O31,R31)</f>
        <v>12</v>
      </c>
      <c r="J31" s="203"/>
      <c r="K31" s="204"/>
      <c r="L31" s="205">
        <f>'[4]data（並び替え不可）'!X15</f>
        <v>6</v>
      </c>
      <c r="M31" s="203"/>
      <c r="N31" s="206"/>
      <c r="O31" s="207">
        <f>'[4]data（並び替え不可）'!Y15</f>
        <v>2</v>
      </c>
      <c r="P31" s="203"/>
      <c r="Q31" s="204"/>
      <c r="R31" s="205">
        <f>'[4]data（並び替え不可）'!Z15</f>
        <v>4</v>
      </c>
      <c r="S31" s="203"/>
      <c r="T31" s="206"/>
    </row>
    <row r="32" spans="1:20" ht="15.4" customHeight="1" x14ac:dyDescent="0.15">
      <c r="A32" s="187">
        <v>15</v>
      </c>
      <c r="B32" s="733"/>
      <c r="C32" s="188">
        <f>SUM(D32:H32)</f>
        <v>29</v>
      </c>
      <c r="D32" s="189">
        <f>'[4]data（並び替え不可）'!H15</f>
        <v>9</v>
      </c>
      <c r="E32" s="189">
        <f>'[4]data（並び替え不可）'!I15</f>
        <v>9</v>
      </c>
      <c r="F32" s="189">
        <f>'[4]data（並び替え不可）'!J15</f>
        <v>9</v>
      </c>
      <c r="G32" s="190">
        <f>'[4]data（並び替え不可）'!K15</f>
        <v>0</v>
      </c>
      <c r="H32" s="191">
        <f>'[4]data（並び替え不可）'!L15</f>
        <v>2</v>
      </c>
      <c r="I32" s="42">
        <f>SUM(J32:K32)</f>
        <v>900</v>
      </c>
      <c r="J32" s="189">
        <f>SUM(M32,P32,S32)</f>
        <v>497</v>
      </c>
      <c r="K32" s="190">
        <f>SUM(N32,Q32,T32)</f>
        <v>403</v>
      </c>
      <c r="L32" s="188">
        <f>SUM(M32:N32)</f>
        <v>289</v>
      </c>
      <c r="M32" s="189">
        <f>'[4]data（並び替え不可）'!Q15</f>
        <v>167</v>
      </c>
      <c r="N32" s="191">
        <f>'[4]data（並び替え不可）'!R15</f>
        <v>122</v>
      </c>
      <c r="O32" s="192">
        <f>SUM(P32:Q32)</f>
        <v>291</v>
      </c>
      <c r="P32" s="189">
        <f>'[4]data（並び替え不可）'!S15</f>
        <v>154</v>
      </c>
      <c r="Q32" s="190">
        <f>'[4]data（並び替え不可）'!T15</f>
        <v>137</v>
      </c>
      <c r="R32" s="188">
        <f>SUM(S32:T32)</f>
        <v>320</v>
      </c>
      <c r="S32" s="189">
        <f>'[4]data（並び替え不可）'!U15</f>
        <v>176</v>
      </c>
      <c r="T32" s="191">
        <f>'[4]data（並び替え不可）'!V15</f>
        <v>144</v>
      </c>
    </row>
    <row r="33" spans="1:20" ht="15.4" customHeight="1" x14ac:dyDescent="0.15">
      <c r="A33" s="176"/>
      <c r="B33" s="731" t="s">
        <v>283</v>
      </c>
      <c r="C33" s="177"/>
      <c r="D33" s="178"/>
      <c r="E33" s="178"/>
      <c r="F33" s="178"/>
      <c r="G33" s="179"/>
      <c r="H33" s="180"/>
      <c r="I33" s="43">
        <f>SUM(L33,O33,R33)</f>
        <v>44</v>
      </c>
      <c r="J33" s="203"/>
      <c r="K33" s="204"/>
      <c r="L33" s="205">
        <f>'[4]data（並び替え不可）'!X16</f>
        <v>8</v>
      </c>
      <c r="M33" s="203"/>
      <c r="N33" s="206"/>
      <c r="O33" s="207">
        <f>'[4]data（並び替え不可）'!Y16</f>
        <v>21</v>
      </c>
      <c r="P33" s="203"/>
      <c r="Q33" s="204"/>
      <c r="R33" s="205">
        <f>'[4]data（並び替え不可）'!Z16</f>
        <v>15</v>
      </c>
      <c r="S33" s="203"/>
      <c r="T33" s="206"/>
    </row>
    <row r="34" spans="1:20" ht="15.4" customHeight="1" x14ac:dyDescent="0.15">
      <c r="A34" s="187">
        <v>16</v>
      </c>
      <c r="B34" s="733"/>
      <c r="C34" s="188">
        <f>SUM(D34:H34)</f>
        <v>22</v>
      </c>
      <c r="D34" s="189">
        <f>'[4]data（並び替え不可）'!H16</f>
        <v>4</v>
      </c>
      <c r="E34" s="189">
        <f>'[4]data（並び替え不可）'!I16</f>
        <v>5</v>
      </c>
      <c r="F34" s="189">
        <f>'[4]data（並び替え不可）'!J16</f>
        <v>4</v>
      </c>
      <c r="G34" s="190">
        <f>'[4]data（並び替え不可）'!K16</f>
        <v>0</v>
      </c>
      <c r="H34" s="191">
        <f>'[4]data（並び替え不可）'!L16</f>
        <v>9</v>
      </c>
      <c r="I34" s="42">
        <f>SUM(J34:K34)</f>
        <v>470</v>
      </c>
      <c r="J34" s="189">
        <f>SUM(M34,P34,S34)</f>
        <v>260</v>
      </c>
      <c r="K34" s="190">
        <f>SUM(N34,Q34,T34)</f>
        <v>210</v>
      </c>
      <c r="L34" s="188">
        <f>SUM(M34:N34)</f>
        <v>145</v>
      </c>
      <c r="M34" s="189">
        <f>'[4]data（並び替え不可）'!Q16</f>
        <v>83</v>
      </c>
      <c r="N34" s="191">
        <f>'[4]data（並び替え不可）'!R16</f>
        <v>62</v>
      </c>
      <c r="O34" s="192">
        <f>SUM(P34:Q34)</f>
        <v>176</v>
      </c>
      <c r="P34" s="189">
        <f>'[4]data（並び替え不可）'!S16</f>
        <v>94</v>
      </c>
      <c r="Q34" s="190">
        <f>'[4]data（並び替え不可）'!T16</f>
        <v>82</v>
      </c>
      <c r="R34" s="188">
        <f>SUM(S34:T34)</f>
        <v>149</v>
      </c>
      <c r="S34" s="189">
        <f>'[4]data（並び替え不可）'!U16</f>
        <v>83</v>
      </c>
      <c r="T34" s="191">
        <f>'[4]data（並び替え不可）'!V16</f>
        <v>66</v>
      </c>
    </row>
    <row r="35" spans="1:20" ht="15.4" customHeight="1" x14ac:dyDescent="0.15">
      <c r="A35" s="176"/>
      <c r="B35" s="731" t="s">
        <v>284</v>
      </c>
      <c r="C35" s="177"/>
      <c r="D35" s="178"/>
      <c r="E35" s="178"/>
      <c r="F35" s="178"/>
      <c r="G35" s="179"/>
      <c r="H35" s="180"/>
      <c r="I35" s="43">
        <f>SUM(L35,O35,R35)</f>
        <v>24</v>
      </c>
      <c r="J35" s="203"/>
      <c r="K35" s="204"/>
      <c r="L35" s="205">
        <f>'[4]data（並び替え不可）'!X17</f>
        <v>4</v>
      </c>
      <c r="M35" s="203"/>
      <c r="N35" s="206"/>
      <c r="O35" s="207">
        <f>'[4]data（並び替え不可）'!Y17</f>
        <v>11</v>
      </c>
      <c r="P35" s="203"/>
      <c r="Q35" s="204"/>
      <c r="R35" s="205">
        <f>'[4]data（並び替え不可）'!Z17</f>
        <v>9</v>
      </c>
      <c r="S35" s="203"/>
      <c r="T35" s="206"/>
    </row>
    <row r="36" spans="1:20" ht="15.4" customHeight="1" x14ac:dyDescent="0.15">
      <c r="A36" s="187">
        <v>17</v>
      </c>
      <c r="B36" s="733"/>
      <c r="C36" s="188">
        <f>SUM(D36:H36)</f>
        <v>29</v>
      </c>
      <c r="D36" s="189">
        <f>'[4]data（並び替え不可）'!H17</f>
        <v>8</v>
      </c>
      <c r="E36" s="189">
        <f>'[4]data（並び替え不可）'!I17</f>
        <v>8</v>
      </c>
      <c r="F36" s="189">
        <f>'[4]data（並び替え不可）'!J17</f>
        <v>8</v>
      </c>
      <c r="G36" s="190">
        <f>'[4]data（並び替え不可）'!K17</f>
        <v>0</v>
      </c>
      <c r="H36" s="191">
        <f>'[4]data（並び替え不可）'!L17</f>
        <v>5</v>
      </c>
      <c r="I36" s="42">
        <f>SUM(J36:K36)</f>
        <v>839</v>
      </c>
      <c r="J36" s="189">
        <f>SUM(M36,P36,S36)</f>
        <v>435</v>
      </c>
      <c r="K36" s="190">
        <f>SUM(N36,Q36,T36)</f>
        <v>404</v>
      </c>
      <c r="L36" s="188">
        <f>SUM(M36:N36)</f>
        <v>275</v>
      </c>
      <c r="M36" s="189">
        <f>'[4]data（並び替え不可）'!Q17</f>
        <v>145</v>
      </c>
      <c r="N36" s="191">
        <f>'[4]data（並び替え不可）'!R17</f>
        <v>130</v>
      </c>
      <c r="O36" s="192">
        <f>SUM(P36:Q36)</f>
        <v>274</v>
      </c>
      <c r="P36" s="189">
        <f>'[4]data（並び替え不可）'!S17</f>
        <v>145</v>
      </c>
      <c r="Q36" s="190">
        <f>'[4]data（並び替え不可）'!T17</f>
        <v>129</v>
      </c>
      <c r="R36" s="188">
        <f>SUM(S36:T36)</f>
        <v>290</v>
      </c>
      <c r="S36" s="189">
        <f>'[4]data（並び替え不可）'!U17</f>
        <v>145</v>
      </c>
      <c r="T36" s="191">
        <f>'[4]data（並び替え不可）'!V17</f>
        <v>145</v>
      </c>
    </row>
    <row r="37" spans="1:20" ht="15.4" customHeight="1" x14ac:dyDescent="0.15">
      <c r="A37" s="176"/>
      <c r="B37" s="731" t="s">
        <v>285</v>
      </c>
      <c r="C37" s="177"/>
      <c r="D37" s="178"/>
      <c r="E37" s="178"/>
      <c r="F37" s="178"/>
      <c r="G37" s="179"/>
      <c r="H37" s="180"/>
      <c r="I37" s="43">
        <f>SUM(L37,O37,R37)</f>
        <v>29</v>
      </c>
      <c r="J37" s="203"/>
      <c r="K37" s="204"/>
      <c r="L37" s="205">
        <f>'[4]data（並び替え不可）'!X18</f>
        <v>9</v>
      </c>
      <c r="M37" s="203"/>
      <c r="N37" s="206"/>
      <c r="O37" s="207">
        <f>'[4]data（並び替え不可）'!Y18</f>
        <v>9</v>
      </c>
      <c r="P37" s="203"/>
      <c r="Q37" s="204"/>
      <c r="R37" s="205">
        <f>'[4]data（並び替え不可）'!Z18</f>
        <v>11</v>
      </c>
      <c r="S37" s="203"/>
      <c r="T37" s="206"/>
    </row>
    <row r="38" spans="1:20" ht="15.4" customHeight="1" x14ac:dyDescent="0.15">
      <c r="A38" s="187">
        <v>18</v>
      </c>
      <c r="B38" s="733"/>
      <c r="C38" s="188">
        <f>SUM(D38:H38)</f>
        <v>33</v>
      </c>
      <c r="D38" s="189">
        <f>'[4]data（並び替え不可）'!H18</f>
        <v>9</v>
      </c>
      <c r="E38" s="189">
        <f>'[4]data（並び替え不可）'!I18</f>
        <v>9</v>
      </c>
      <c r="F38" s="189">
        <f>'[4]data（並び替え不可）'!J18</f>
        <v>9</v>
      </c>
      <c r="G38" s="190">
        <f>'[4]data（並び替え不可）'!K18</f>
        <v>0</v>
      </c>
      <c r="H38" s="191">
        <f>'[4]data（並び替え不可）'!L18</f>
        <v>6</v>
      </c>
      <c r="I38" s="42">
        <f>SUM(J38:K38)</f>
        <v>940</v>
      </c>
      <c r="J38" s="189">
        <f>SUM(M38,P38,S38)</f>
        <v>517</v>
      </c>
      <c r="K38" s="190">
        <f>SUM(N38,Q38,T38)</f>
        <v>423</v>
      </c>
      <c r="L38" s="188">
        <f>SUM(M38:N38)</f>
        <v>304</v>
      </c>
      <c r="M38" s="189">
        <f>'[4]data（並び替え不可）'!Q18</f>
        <v>179</v>
      </c>
      <c r="N38" s="191">
        <f>'[4]data（並び替え不可）'!R18</f>
        <v>125</v>
      </c>
      <c r="O38" s="192">
        <f>SUM(P38:Q38)</f>
        <v>316</v>
      </c>
      <c r="P38" s="189">
        <f>'[4]data（並び替え不可）'!S18</f>
        <v>175</v>
      </c>
      <c r="Q38" s="190">
        <f>'[4]data（並び替え不可）'!T18</f>
        <v>141</v>
      </c>
      <c r="R38" s="188">
        <f>SUM(S38:T38)</f>
        <v>320</v>
      </c>
      <c r="S38" s="189">
        <f>'[4]data（並び替え不可）'!U18</f>
        <v>163</v>
      </c>
      <c r="T38" s="191">
        <f>'[4]data（並び替え不可）'!V18</f>
        <v>157</v>
      </c>
    </row>
    <row r="39" spans="1:20" ht="15.4" customHeight="1" x14ac:dyDescent="0.15">
      <c r="A39" s="176"/>
      <c r="B39" s="731" t="s">
        <v>286</v>
      </c>
      <c r="C39" s="177"/>
      <c r="D39" s="178"/>
      <c r="E39" s="178"/>
      <c r="F39" s="178"/>
      <c r="G39" s="179"/>
      <c r="H39" s="180"/>
      <c r="I39" s="43">
        <f>SUM(L39,O39,R39)</f>
        <v>0</v>
      </c>
      <c r="J39" s="203"/>
      <c r="K39" s="204"/>
      <c r="L39" s="205">
        <f>'[4]data（並び替え不可）'!X19</f>
        <v>0</v>
      </c>
      <c r="M39" s="203"/>
      <c r="N39" s="206"/>
      <c r="O39" s="207">
        <f>'[4]data（並び替え不可）'!Y19</f>
        <v>0</v>
      </c>
      <c r="P39" s="203"/>
      <c r="Q39" s="204"/>
      <c r="R39" s="205">
        <f>'[4]data（並び替え不可）'!Z19</f>
        <v>0</v>
      </c>
      <c r="S39" s="203"/>
      <c r="T39" s="206"/>
    </row>
    <row r="40" spans="1:20" ht="15.4" customHeight="1" x14ac:dyDescent="0.15">
      <c r="A40" s="187">
        <v>19</v>
      </c>
      <c r="B40" s="733"/>
      <c r="C40" s="188">
        <f>SUM(D40:H40)</f>
        <v>3</v>
      </c>
      <c r="D40" s="189">
        <f>'[4]data（並び替え不可）'!H19</f>
        <v>1</v>
      </c>
      <c r="E40" s="189">
        <f>'[4]data（並び替え不可）'!I19</f>
        <v>1</v>
      </c>
      <c r="F40" s="189">
        <f>'[4]data（並び替え不可）'!J19</f>
        <v>1</v>
      </c>
      <c r="G40" s="190">
        <f>'[4]data（並び替え不可）'!K19</f>
        <v>0</v>
      </c>
      <c r="H40" s="191">
        <f>'[4]data（並び替え不可）'!L19</f>
        <v>0</v>
      </c>
      <c r="I40" s="42">
        <f>SUM(J40:K40)</f>
        <v>54</v>
      </c>
      <c r="J40" s="189">
        <f>SUM(M40,P40,S40)</f>
        <v>31</v>
      </c>
      <c r="K40" s="190">
        <f>SUM(N40,Q40,T40)</f>
        <v>23</v>
      </c>
      <c r="L40" s="188">
        <f>SUM(M40:N40)</f>
        <v>17</v>
      </c>
      <c r="M40" s="189">
        <f>'[4]data（並び替え不可）'!Q19</f>
        <v>10</v>
      </c>
      <c r="N40" s="191">
        <f>'[4]data（並び替え不可）'!R19</f>
        <v>7</v>
      </c>
      <c r="O40" s="192">
        <f>SUM(P40:Q40)</f>
        <v>20</v>
      </c>
      <c r="P40" s="189">
        <f>'[4]data（並び替え不可）'!S19</f>
        <v>11</v>
      </c>
      <c r="Q40" s="190">
        <f>'[4]data（並び替え不可）'!T19</f>
        <v>9</v>
      </c>
      <c r="R40" s="188">
        <f>SUM(S40:T40)</f>
        <v>17</v>
      </c>
      <c r="S40" s="189">
        <f>'[4]data（並び替え不可）'!U19</f>
        <v>10</v>
      </c>
      <c r="T40" s="191">
        <f>'[4]data（並び替え不可）'!V19</f>
        <v>7</v>
      </c>
    </row>
    <row r="41" spans="1:20" ht="15.4" customHeight="1" x14ac:dyDescent="0.15">
      <c r="A41" s="193"/>
      <c r="B41" s="731" t="s">
        <v>287</v>
      </c>
      <c r="C41" s="194"/>
      <c r="D41" s="195"/>
      <c r="E41" s="195"/>
      <c r="F41" s="195"/>
      <c r="G41" s="196"/>
      <c r="H41" s="197"/>
      <c r="I41" s="43">
        <f>SUM(L41,O41,R41)</f>
        <v>18</v>
      </c>
      <c r="J41" s="198"/>
      <c r="K41" s="199"/>
      <c r="L41" s="200">
        <f>'[4]data（並び替え不可）'!X20</f>
        <v>8</v>
      </c>
      <c r="M41" s="198"/>
      <c r="N41" s="201"/>
      <c r="O41" s="202">
        <f>'[4]data（並び替え不可）'!Y20</f>
        <v>7</v>
      </c>
      <c r="P41" s="198"/>
      <c r="Q41" s="199"/>
      <c r="R41" s="200">
        <f>'[4]data（並び替え不可）'!Z20</f>
        <v>3</v>
      </c>
      <c r="S41" s="198"/>
      <c r="T41" s="201"/>
    </row>
    <row r="42" spans="1:20" ht="15.4" customHeight="1" x14ac:dyDescent="0.15">
      <c r="A42" s="187">
        <v>20</v>
      </c>
      <c r="B42" s="733"/>
      <c r="C42" s="188">
        <f>SUM(D42:H42)</f>
        <v>28</v>
      </c>
      <c r="D42" s="189">
        <f>'[4]data（並び替え不可）'!H20</f>
        <v>8</v>
      </c>
      <c r="E42" s="189">
        <f>'[4]data（並び替え不可）'!I20</f>
        <v>9</v>
      </c>
      <c r="F42" s="189">
        <f>'[4]data（並び替え不可）'!J20</f>
        <v>8</v>
      </c>
      <c r="G42" s="190">
        <f>'[4]data（並び替え不可）'!K20</f>
        <v>0</v>
      </c>
      <c r="H42" s="191">
        <f>'[4]data（並び替え不可）'!L20</f>
        <v>3</v>
      </c>
      <c r="I42" s="42">
        <f>SUM(J42:K42)</f>
        <v>833</v>
      </c>
      <c r="J42" s="189">
        <f>SUM(M42,P42,S42)</f>
        <v>439</v>
      </c>
      <c r="K42" s="190">
        <f>SUM(N42,Q42,T42)</f>
        <v>394</v>
      </c>
      <c r="L42" s="188">
        <f>SUM(M42:N42)</f>
        <v>277</v>
      </c>
      <c r="M42" s="189">
        <f>'[4]data（並び替え不可）'!Q20</f>
        <v>147</v>
      </c>
      <c r="N42" s="191">
        <f>'[4]data（並び替え不可）'!R20</f>
        <v>130</v>
      </c>
      <c r="O42" s="192">
        <f>SUM(P42:Q42)</f>
        <v>294</v>
      </c>
      <c r="P42" s="189">
        <f>'[4]data（並び替え不可）'!S20</f>
        <v>158</v>
      </c>
      <c r="Q42" s="190">
        <f>'[4]data（並び替え不可）'!T20</f>
        <v>136</v>
      </c>
      <c r="R42" s="188">
        <f>SUM(S42:T42)</f>
        <v>262</v>
      </c>
      <c r="S42" s="189">
        <f>'[4]data（並び替え不可）'!U20</f>
        <v>134</v>
      </c>
      <c r="T42" s="191">
        <f>'[4]data（並び替え不可）'!V20</f>
        <v>128</v>
      </c>
    </row>
    <row r="43" spans="1:20" ht="15.4" customHeight="1" x14ac:dyDescent="0.15">
      <c r="A43" s="176"/>
      <c r="B43" s="731" t="s">
        <v>156</v>
      </c>
      <c r="C43" s="177"/>
      <c r="D43" s="178"/>
      <c r="E43" s="178"/>
      <c r="F43" s="178"/>
      <c r="G43" s="179"/>
      <c r="H43" s="180"/>
      <c r="I43" s="43">
        <f>SUM(L43,O43,R43)</f>
        <v>32</v>
      </c>
      <c r="J43" s="203"/>
      <c r="K43" s="204"/>
      <c r="L43" s="205">
        <f>'[4]data（並び替え不可）'!X21</f>
        <v>12</v>
      </c>
      <c r="M43" s="203"/>
      <c r="N43" s="206"/>
      <c r="O43" s="207">
        <f>'[4]data（並び替え不可）'!Y21</f>
        <v>7</v>
      </c>
      <c r="P43" s="203"/>
      <c r="Q43" s="204"/>
      <c r="R43" s="205">
        <f>'[4]data（並び替え不可）'!Z21</f>
        <v>13</v>
      </c>
      <c r="S43" s="203"/>
      <c r="T43" s="206"/>
    </row>
    <row r="44" spans="1:20" ht="15.4" customHeight="1" x14ac:dyDescent="0.15">
      <c r="A44" s="187">
        <v>21</v>
      </c>
      <c r="B44" s="733"/>
      <c r="C44" s="188">
        <f>SUM(D44:H44)</f>
        <v>22</v>
      </c>
      <c r="D44" s="189">
        <f>'[4]data（並び替え不可）'!H21</f>
        <v>5</v>
      </c>
      <c r="E44" s="189">
        <f>'[4]data（並び替え不可）'!I21</f>
        <v>6</v>
      </c>
      <c r="F44" s="189">
        <f>'[4]data（並び替え不可）'!J21</f>
        <v>6</v>
      </c>
      <c r="G44" s="190">
        <f>'[4]data（並び替え不可）'!K21</f>
        <v>0</v>
      </c>
      <c r="H44" s="191">
        <f>'[4]data（並び替え不可）'!L21</f>
        <v>5</v>
      </c>
      <c r="I44" s="42">
        <f>SUM(J44:K44)</f>
        <v>545</v>
      </c>
      <c r="J44" s="189">
        <f>SUM(M44,P44,S44)</f>
        <v>276</v>
      </c>
      <c r="K44" s="190">
        <f>SUM(N44,Q44,T44)</f>
        <v>269</v>
      </c>
      <c r="L44" s="188">
        <f>SUM(M44:N44)</f>
        <v>165</v>
      </c>
      <c r="M44" s="189">
        <f>'[4]data（並び替え不可）'!Q21</f>
        <v>88</v>
      </c>
      <c r="N44" s="191">
        <f>'[4]data（並び替え不可）'!R21</f>
        <v>77</v>
      </c>
      <c r="O44" s="192">
        <f>SUM(P44:Q44)</f>
        <v>183</v>
      </c>
      <c r="P44" s="189">
        <f>'[4]data（並び替え不可）'!S21</f>
        <v>83</v>
      </c>
      <c r="Q44" s="190">
        <f>'[4]data（並び替え不可）'!T21</f>
        <v>100</v>
      </c>
      <c r="R44" s="188">
        <f>SUM(S44:T44)</f>
        <v>197</v>
      </c>
      <c r="S44" s="189">
        <f>'[4]data（並び替え不可）'!U21</f>
        <v>105</v>
      </c>
      <c r="T44" s="191">
        <f>'[4]data（並び替え不可）'!V21</f>
        <v>92</v>
      </c>
    </row>
    <row r="45" spans="1:20" ht="15.4" customHeight="1" x14ac:dyDescent="0.15">
      <c r="A45" s="176"/>
      <c r="B45" s="731" t="s">
        <v>288</v>
      </c>
      <c r="C45" s="177"/>
      <c r="D45" s="178"/>
      <c r="E45" s="178"/>
      <c r="F45" s="178"/>
      <c r="G45" s="179"/>
      <c r="H45" s="180"/>
      <c r="I45" s="43">
        <f>SUM(L45,O45,R45)</f>
        <v>6</v>
      </c>
      <c r="J45" s="203"/>
      <c r="K45" s="204"/>
      <c r="L45" s="205">
        <f>'[4]data（並び替え不可）'!X22</f>
        <v>4</v>
      </c>
      <c r="M45" s="203"/>
      <c r="N45" s="206"/>
      <c r="O45" s="207">
        <f>'[4]data（並び替え不可）'!Y22</f>
        <v>1</v>
      </c>
      <c r="P45" s="203"/>
      <c r="Q45" s="204"/>
      <c r="R45" s="205">
        <f>'[4]data（並び替え不可）'!Z22</f>
        <v>1</v>
      </c>
      <c r="S45" s="203"/>
      <c r="T45" s="206"/>
    </row>
    <row r="46" spans="1:20" ht="15.4" customHeight="1" x14ac:dyDescent="0.15">
      <c r="A46" s="187">
        <v>22</v>
      </c>
      <c r="B46" s="733"/>
      <c r="C46" s="188">
        <f>SUM(D46:H46)</f>
        <v>10</v>
      </c>
      <c r="D46" s="189">
        <f>'[4]data（並び替え不可）'!H22</f>
        <v>3</v>
      </c>
      <c r="E46" s="189">
        <f>'[4]data（並び替え不可）'!I22</f>
        <v>3</v>
      </c>
      <c r="F46" s="189">
        <f>'[4]data（並び替え不可）'!J22</f>
        <v>3</v>
      </c>
      <c r="G46" s="190">
        <f>'[4]data（並び替え不可）'!K22</f>
        <v>0</v>
      </c>
      <c r="H46" s="191">
        <f>'[4]data（並び替え不可）'!L22</f>
        <v>1</v>
      </c>
      <c r="I46" s="42">
        <f>SUM(J46:K46)</f>
        <v>276</v>
      </c>
      <c r="J46" s="189">
        <f>SUM(M46,P46,S46)</f>
        <v>132</v>
      </c>
      <c r="K46" s="190">
        <f>SUM(N46,Q46,T46)</f>
        <v>144</v>
      </c>
      <c r="L46" s="188">
        <f>SUM(M46:N46)</f>
        <v>97</v>
      </c>
      <c r="M46" s="189">
        <f>'[4]data（並び替え不可）'!Q22</f>
        <v>49</v>
      </c>
      <c r="N46" s="191">
        <f>'[4]data（並び替え不可）'!R22</f>
        <v>48</v>
      </c>
      <c r="O46" s="192">
        <f>SUM(P46:Q46)</f>
        <v>92</v>
      </c>
      <c r="P46" s="189">
        <f>'[4]data（並び替え不可）'!S22</f>
        <v>38</v>
      </c>
      <c r="Q46" s="190">
        <f>'[4]data（並び替え不可）'!T22</f>
        <v>54</v>
      </c>
      <c r="R46" s="188">
        <f>SUM(S46:T46)</f>
        <v>87</v>
      </c>
      <c r="S46" s="189">
        <f>'[4]data（並び替え不可）'!U22</f>
        <v>45</v>
      </c>
      <c r="T46" s="191">
        <f>'[4]data（並び替え不可）'!V22</f>
        <v>42</v>
      </c>
    </row>
    <row r="47" spans="1:20" ht="15.4" customHeight="1" x14ac:dyDescent="0.15">
      <c r="A47" s="176"/>
      <c r="B47" s="731" t="s">
        <v>289</v>
      </c>
      <c r="C47" s="177"/>
      <c r="D47" s="178"/>
      <c r="E47" s="178"/>
      <c r="F47" s="178"/>
      <c r="G47" s="179"/>
      <c r="H47" s="180"/>
      <c r="I47" s="43">
        <f>SUM(L47,O47,R47)</f>
        <v>42</v>
      </c>
      <c r="J47" s="203"/>
      <c r="K47" s="204"/>
      <c r="L47" s="205">
        <f>'[4]data（並び替え不可）'!X23</f>
        <v>13</v>
      </c>
      <c r="M47" s="203"/>
      <c r="N47" s="206"/>
      <c r="O47" s="207">
        <f>'[4]data（並び替え不可）'!Y23</f>
        <v>15</v>
      </c>
      <c r="P47" s="203"/>
      <c r="Q47" s="204"/>
      <c r="R47" s="205">
        <f>'[4]data（並び替え不可）'!Z23</f>
        <v>14</v>
      </c>
      <c r="S47" s="203"/>
      <c r="T47" s="206"/>
    </row>
    <row r="48" spans="1:20" ht="15.4" customHeight="1" x14ac:dyDescent="0.15">
      <c r="A48" s="187">
        <v>23</v>
      </c>
      <c r="B48" s="733"/>
      <c r="C48" s="188">
        <f>SUM(D48:H48)</f>
        <v>29</v>
      </c>
      <c r="D48" s="189">
        <f>'[4]data（並び替え不可）'!H23</f>
        <v>7</v>
      </c>
      <c r="E48" s="189">
        <f>'[4]data（並び替え不可）'!I23</f>
        <v>7</v>
      </c>
      <c r="F48" s="189">
        <f>'[4]data（並び替え不可）'!J23</f>
        <v>7</v>
      </c>
      <c r="G48" s="190">
        <f>'[4]data（並び替え不可）'!K23</f>
        <v>0</v>
      </c>
      <c r="H48" s="191">
        <f>'[4]data（並び替え不可）'!L23</f>
        <v>8</v>
      </c>
      <c r="I48" s="42">
        <f>SUM(J48:K48)</f>
        <v>754</v>
      </c>
      <c r="J48" s="189">
        <f>SUM(M48,P48,S48)</f>
        <v>424</v>
      </c>
      <c r="K48" s="190">
        <f>SUM(N48,Q48,T48)</f>
        <v>330</v>
      </c>
      <c r="L48" s="188">
        <f>SUM(M48:N48)</f>
        <v>245</v>
      </c>
      <c r="M48" s="189">
        <f>'[4]data（並び替え不可）'!Q23</f>
        <v>138</v>
      </c>
      <c r="N48" s="191">
        <f>'[4]data（並び替え不可）'!R23</f>
        <v>107</v>
      </c>
      <c r="O48" s="192">
        <f>SUM(P48:Q48)</f>
        <v>260</v>
      </c>
      <c r="P48" s="189">
        <f>'[4]data（並び替え不可）'!S23</f>
        <v>150</v>
      </c>
      <c r="Q48" s="190">
        <f>'[4]data（並び替え不可）'!T23</f>
        <v>110</v>
      </c>
      <c r="R48" s="188">
        <f>SUM(S48:T48)</f>
        <v>249</v>
      </c>
      <c r="S48" s="189">
        <f>'[4]data（並び替え不可）'!U23</f>
        <v>136</v>
      </c>
      <c r="T48" s="191">
        <f>'[4]data（並び替え不可）'!V23</f>
        <v>113</v>
      </c>
    </row>
    <row r="49" spans="1:20" ht="15.4" customHeight="1" x14ac:dyDescent="0.15">
      <c r="A49" s="176"/>
      <c r="B49" s="731" t="s">
        <v>290</v>
      </c>
      <c r="C49" s="177"/>
      <c r="D49" s="178"/>
      <c r="E49" s="178"/>
      <c r="F49" s="178"/>
      <c r="G49" s="179"/>
      <c r="H49" s="180"/>
      <c r="I49" s="43">
        <f>SUM(L49,O49,R49)</f>
        <v>12</v>
      </c>
      <c r="J49" s="203"/>
      <c r="K49" s="204"/>
      <c r="L49" s="205">
        <f>'[4]data（並び替え不可）'!X24</f>
        <v>5</v>
      </c>
      <c r="M49" s="203"/>
      <c r="N49" s="206"/>
      <c r="O49" s="207">
        <f>'[4]data（並び替え不可）'!Y24</f>
        <v>2</v>
      </c>
      <c r="P49" s="203"/>
      <c r="Q49" s="204"/>
      <c r="R49" s="205">
        <f>'[4]data（並び替え不可）'!Z24</f>
        <v>5</v>
      </c>
      <c r="S49" s="203"/>
      <c r="T49" s="206"/>
    </row>
    <row r="50" spans="1:20" ht="15.4" customHeight="1" x14ac:dyDescent="0.15">
      <c r="A50" s="187">
        <v>24</v>
      </c>
      <c r="B50" s="733"/>
      <c r="C50" s="188">
        <f>SUM(D50:H50)</f>
        <v>27</v>
      </c>
      <c r="D50" s="189">
        <f>'[4]data（並び替え不可）'!H24</f>
        <v>8</v>
      </c>
      <c r="E50" s="189">
        <f>'[4]data（並び替え不可）'!I24</f>
        <v>8</v>
      </c>
      <c r="F50" s="189">
        <f>'[4]data（並び替え不可）'!J24</f>
        <v>9</v>
      </c>
      <c r="G50" s="190">
        <f>'[4]data（並び替え不可）'!K24</f>
        <v>0</v>
      </c>
      <c r="H50" s="191">
        <f>'[4]data（並び替え不可）'!L24</f>
        <v>2</v>
      </c>
      <c r="I50" s="42">
        <f>SUM(J50:K50)</f>
        <v>875</v>
      </c>
      <c r="J50" s="189">
        <f>SUM(M50,P50,S50)</f>
        <v>440</v>
      </c>
      <c r="K50" s="190">
        <f>SUM(N50,Q50,T50)</f>
        <v>435</v>
      </c>
      <c r="L50" s="188">
        <f>SUM(M50:N50)</f>
        <v>281</v>
      </c>
      <c r="M50" s="189">
        <f>'[4]data（並び替え不可）'!Q24</f>
        <v>146</v>
      </c>
      <c r="N50" s="191">
        <f>'[4]data（並び替え不可）'!R24</f>
        <v>135</v>
      </c>
      <c r="O50" s="192">
        <f>SUM(P50:Q50)</f>
        <v>285</v>
      </c>
      <c r="P50" s="189">
        <f>'[4]data（並び替え不可）'!S24</f>
        <v>143</v>
      </c>
      <c r="Q50" s="190">
        <f>'[4]data（並び替え不可）'!T24</f>
        <v>142</v>
      </c>
      <c r="R50" s="188">
        <f>SUM(S50:T50)</f>
        <v>309</v>
      </c>
      <c r="S50" s="189">
        <f>'[4]data（並び替え不可）'!U24</f>
        <v>151</v>
      </c>
      <c r="T50" s="191">
        <f>'[4]data（並び替え不可）'!V24</f>
        <v>158</v>
      </c>
    </row>
    <row r="51" spans="1:20" ht="15.4" customHeight="1" x14ac:dyDescent="0.15">
      <c r="A51" s="176"/>
      <c r="B51" s="731" t="s">
        <v>291</v>
      </c>
      <c r="C51" s="177"/>
      <c r="D51" s="178"/>
      <c r="E51" s="178"/>
      <c r="F51" s="178"/>
      <c r="G51" s="179"/>
      <c r="H51" s="180"/>
      <c r="I51" s="43">
        <f>SUM(L51,O51,R51)</f>
        <v>17</v>
      </c>
      <c r="J51" s="203"/>
      <c r="K51" s="204"/>
      <c r="L51" s="205">
        <f>'[4]data（並び替え不可）'!X25</f>
        <v>10</v>
      </c>
      <c r="M51" s="203"/>
      <c r="N51" s="206"/>
      <c r="O51" s="207">
        <f>'[4]data（並び替え不可）'!Y25</f>
        <v>4</v>
      </c>
      <c r="P51" s="203"/>
      <c r="Q51" s="204"/>
      <c r="R51" s="205">
        <f>'[4]data（並び替え不可）'!Z25</f>
        <v>3</v>
      </c>
      <c r="S51" s="203"/>
      <c r="T51" s="206"/>
    </row>
    <row r="52" spans="1:20" ht="15.4" customHeight="1" x14ac:dyDescent="0.15">
      <c r="A52" s="187">
        <v>25</v>
      </c>
      <c r="B52" s="733"/>
      <c r="C52" s="188">
        <f>SUM(D52:H52)</f>
        <v>32</v>
      </c>
      <c r="D52" s="189">
        <f>'[4]data（並び替え不可）'!H25</f>
        <v>10</v>
      </c>
      <c r="E52" s="189">
        <f>'[4]data（並び替え不可）'!I25</f>
        <v>9</v>
      </c>
      <c r="F52" s="189">
        <f>'[4]data（並び替え不可）'!J25</f>
        <v>10</v>
      </c>
      <c r="G52" s="190">
        <f>'[4]data（並び替え不可）'!K25</f>
        <v>0</v>
      </c>
      <c r="H52" s="191">
        <f>'[4]data（並び替え不可）'!L25</f>
        <v>3</v>
      </c>
      <c r="I52" s="42">
        <f>SUM(J52:K52)</f>
        <v>978</v>
      </c>
      <c r="J52" s="189">
        <f>SUM(M52,P52,S52)</f>
        <v>492</v>
      </c>
      <c r="K52" s="190">
        <f>SUM(N52,Q52,T52)</f>
        <v>486</v>
      </c>
      <c r="L52" s="188">
        <f>SUM(M52:N52)</f>
        <v>327</v>
      </c>
      <c r="M52" s="189">
        <f>'[4]data（並び替え不可）'!Q25</f>
        <v>171</v>
      </c>
      <c r="N52" s="191">
        <f>'[4]data（並び替え不可）'!R25</f>
        <v>156</v>
      </c>
      <c r="O52" s="192">
        <f>SUM(P52:Q52)</f>
        <v>311</v>
      </c>
      <c r="P52" s="189">
        <f>'[4]data（並び替え不可）'!S25</f>
        <v>155</v>
      </c>
      <c r="Q52" s="190">
        <f>'[4]data（並び替え不可）'!T25</f>
        <v>156</v>
      </c>
      <c r="R52" s="188">
        <f>SUM(S52:T52)</f>
        <v>340</v>
      </c>
      <c r="S52" s="189">
        <f>'[4]data（並び替え不可）'!U25</f>
        <v>166</v>
      </c>
      <c r="T52" s="191">
        <f>'[4]data（並び替え不可）'!V25</f>
        <v>174</v>
      </c>
    </row>
    <row r="53" spans="1:20" ht="15.4" customHeight="1" x14ac:dyDescent="0.15">
      <c r="A53" s="176"/>
      <c r="B53" s="731" t="s">
        <v>185</v>
      </c>
      <c r="C53" s="177"/>
      <c r="D53" s="178"/>
      <c r="E53" s="178"/>
      <c r="F53" s="178"/>
      <c r="G53" s="179"/>
      <c r="H53" s="180"/>
      <c r="I53" s="43">
        <f>SUM(L53,O53,R53)</f>
        <v>26</v>
      </c>
      <c r="J53" s="203"/>
      <c r="K53" s="204"/>
      <c r="L53" s="205">
        <f>'[4]data（並び替え不可）'!X26</f>
        <v>9</v>
      </c>
      <c r="M53" s="203"/>
      <c r="N53" s="206"/>
      <c r="O53" s="207">
        <f>'[4]data（並び替え不可）'!Y26</f>
        <v>8</v>
      </c>
      <c r="P53" s="203"/>
      <c r="Q53" s="204"/>
      <c r="R53" s="205">
        <f>'[4]data（並び替え不可）'!Z26</f>
        <v>9</v>
      </c>
      <c r="S53" s="203"/>
      <c r="T53" s="206"/>
    </row>
    <row r="54" spans="1:20" ht="15.4" customHeight="1" x14ac:dyDescent="0.15">
      <c r="A54" s="431">
        <v>26</v>
      </c>
      <c r="B54" s="748"/>
      <c r="C54" s="208">
        <f>SUM(D54:H54)</f>
        <v>23</v>
      </c>
      <c r="D54" s="209">
        <f>'[4]data（並び替え不可）'!H26</f>
        <v>6</v>
      </c>
      <c r="E54" s="209">
        <f>'[4]data（並び替え不可）'!I26</f>
        <v>6</v>
      </c>
      <c r="F54" s="209">
        <f>'[4]data（並び替え不可）'!J26</f>
        <v>6</v>
      </c>
      <c r="G54" s="210">
        <f>'[4]data（並び替え不可）'!K26</f>
        <v>0</v>
      </c>
      <c r="H54" s="211">
        <f>'[4]data（並び替え不可）'!L26</f>
        <v>5</v>
      </c>
      <c r="I54" s="348">
        <f>SUM(J54:K54)</f>
        <v>609</v>
      </c>
      <c r="J54" s="209">
        <f>SUM(M54,P54,S54)</f>
        <v>313</v>
      </c>
      <c r="K54" s="210">
        <f>SUM(N54,Q54,T54)</f>
        <v>296</v>
      </c>
      <c r="L54" s="208">
        <f>SUM(M54:N54)</f>
        <v>215</v>
      </c>
      <c r="M54" s="209">
        <f>'[4]data（並び替え不可）'!Q26</f>
        <v>100</v>
      </c>
      <c r="N54" s="211">
        <f>'[4]data（並び替え不可）'!R26</f>
        <v>115</v>
      </c>
      <c r="O54" s="349">
        <f>SUM(P54:Q54)</f>
        <v>184</v>
      </c>
      <c r="P54" s="209">
        <f>'[4]data（並び替え不可）'!S26</f>
        <v>104</v>
      </c>
      <c r="Q54" s="210">
        <f>'[4]data（並び替え不可）'!T26</f>
        <v>80</v>
      </c>
      <c r="R54" s="208">
        <f>SUM(S54:T54)</f>
        <v>210</v>
      </c>
      <c r="S54" s="209">
        <f>'[4]data（並び替え不可）'!U26</f>
        <v>109</v>
      </c>
      <c r="T54" s="211">
        <f>'[4]data（並び替え不可）'!V26</f>
        <v>101</v>
      </c>
    </row>
    <row r="55" spans="1:20" ht="16.5" customHeight="1" x14ac:dyDescent="0.15">
      <c r="B55" s="749" t="s">
        <v>292</v>
      </c>
      <c r="C55" s="749"/>
      <c r="D55" s="749"/>
      <c r="E55" s="749"/>
      <c r="F55" s="749"/>
      <c r="G55" s="749"/>
      <c r="H55" s="749"/>
      <c r="I55" s="749"/>
      <c r="J55" s="749"/>
      <c r="K55" s="749"/>
    </row>
    <row r="56" spans="1:20" ht="23.25" customHeight="1" x14ac:dyDescent="0.15">
      <c r="A56" s="734" t="s">
        <v>261</v>
      </c>
      <c r="B56" s="734"/>
      <c r="C56" s="734"/>
      <c r="D56" s="734"/>
      <c r="E56" s="734"/>
      <c r="F56" s="734"/>
      <c r="G56" s="734"/>
      <c r="H56" s="734"/>
      <c r="I56" s="734"/>
      <c r="N56" s="163"/>
      <c r="O56" s="163"/>
      <c r="P56" s="163"/>
      <c r="Q56" s="163"/>
      <c r="R56" s="163"/>
      <c r="S56" s="163"/>
      <c r="T56" s="163" t="str">
        <f>T1</f>
        <v>（Ｒ７．５．１現在、単位；学級、人）</v>
      </c>
    </row>
    <row r="57" spans="1:20" ht="13.5" customHeight="1" x14ac:dyDescent="0.15">
      <c r="A57" s="735" t="s">
        <v>94</v>
      </c>
      <c r="B57" s="736" t="s">
        <v>95</v>
      </c>
      <c r="C57" s="739" t="s">
        <v>262</v>
      </c>
      <c r="D57" s="740"/>
      <c r="E57" s="740"/>
      <c r="F57" s="740"/>
      <c r="G57" s="741"/>
      <c r="H57" s="742"/>
      <c r="I57" s="728" t="s">
        <v>263</v>
      </c>
      <c r="J57" s="727"/>
      <c r="K57" s="727"/>
      <c r="L57" s="727"/>
      <c r="M57" s="727"/>
      <c r="N57" s="727"/>
      <c r="O57" s="727"/>
      <c r="P57" s="727"/>
      <c r="Q57" s="727"/>
      <c r="R57" s="727"/>
      <c r="S57" s="727"/>
      <c r="T57" s="727"/>
    </row>
    <row r="58" spans="1:20" ht="13.5" customHeight="1" x14ac:dyDescent="0.15">
      <c r="A58" s="735"/>
      <c r="B58" s="737"/>
      <c r="C58" s="743" t="s">
        <v>264</v>
      </c>
      <c r="D58" s="744" t="s">
        <v>352</v>
      </c>
      <c r="E58" s="744"/>
      <c r="F58" s="744"/>
      <c r="G58" s="745" t="s">
        <v>100</v>
      </c>
      <c r="H58" s="747" t="s">
        <v>101</v>
      </c>
      <c r="I58" s="728" t="s">
        <v>265</v>
      </c>
      <c r="J58" s="727"/>
      <c r="K58" s="729"/>
      <c r="L58" s="727" t="s">
        <v>266</v>
      </c>
      <c r="M58" s="727"/>
      <c r="N58" s="727"/>
      <c r="O58" s="728" t="s">
        <v>267</v>
      </c>
      <c r="P58" s="727"/>
      <c r="Q58" s="729"/>
      <c r="R58" s="727" t="s">
        <v>268</v>
      </c>
      <c r="S58" s="727"/>
      <c r="T58" s="727"/>
    </row>
    <row r="59" spans="1:20" ht="42" x14ac:dyDescent="0.15">
      <c r="A59" s="735"/>
      <c r="B59" s="738"/>
      <c r="C59" s="743"/>
      <c r="D59" s="164" t="s">
        <v>109</v>
      </c>
      <c r="E59" s="164" t="s">
        <v>110</v>
      </c>
      <c r="F59" s="164" t="s">
        <v>111</v>
      </c>
      <c r="G59" s="746"/>
      <c r="H59" s="747"/>
      <c r="I59" s="165" t="s">
        <v>115</v>
      </c>
      <c r="J59" s="453" t="s">
        <v>116</v>
      </c>
      <c r="K59" s="454" t="s">
        <v>117</v>
      </c>
      <c r="L59" s="456" t="s">
        <v>115</v>
      </c>
      <c r="M59" s="453" t="s">
        <v>116</v>
      </c>
      <c r="N59" s="455" t="s">
        <v>117</v>
      </c>
      <c r="O59" s="166" t="s">
        <v>269</v>
      </c>
      <c r="P59" s="453" t="s">
        <v>116</v>
      </c>
      <c r="Q59" s="454" t="s">
        <v>117</v>
      </c>
      <c r="R59" s="452" t="s">
        <v>115</v>
      </c>
      <c r="S59" s="453" t="s">
        <v>116</v>
      </c>
      <c r="T59" s="455" t="s">
        <v>117</v>
      </c>
    </row>
    <row r="60" spans="1:20" ht="15.4" customHeight="1" x14ac:dyDescent="0.15">
      <c r="A60" s="347"/>
      <c r="B60" s="730" t="s">
        <v>293</v>
      </c>
      <c r="C60" s="167"/>
      <c r="D60" s="168"/>
      <c r="E60" s="168"/>
      <c r="F60" s="168"/>
      <c r="G60" s="169"/>
      <c r="H60" s="170"/>
      <c r="I60" s="124">
        <f>SUM(L60,O60,R60)</f>
        <v>21</v>
      </c>
      <c r="J60" s="171"/>
      <c r="K60" s="172"/>
      <c r="L60" s="173">
        <f>'[4]data（並び替え不可）'!X28</f>
        <v>8</v>
      </c>
      <c r="M60" s="171"/>
      <c r="N60" s="174"/>
      <c r="O60" s="175">
        <f>'[4]data（並び替え不可）'!Y28</f>
        <v>7</v>
      </c>
      <c r="P60" s="171"/>
      <c r="Q60" s="172"/>
      <c r="R60" s="173">
        <f>'[4]data（並び替え不可）'!Z28</f>
        <v>6</v>
      </c>
      <c r="S60" s="171"/>
      <c r="T60" s="174"/>
    </row>
    <row r="61" spans="1:20" ht="15.4" customHeight="1" x14ac:dyDescent="0.15">
      <c r="A61" s="176">
        <v>27</v>
      </c>
      <c r="B61" s="731"/>
      <c r="C61" s="177">
        <f>SUM(D61:H61)</f>
        <v>20</v>
      </c>
      <c r="D61" s="178">
        <f>'[4]data（並び替え不可）'!H28</f>
        <v>5</v>
      </c>
      <c r="E61" s="178">
        <f>'[4]data（並び替え不可）'!I28</f>
        <v>6</v>
      </c>
      <c r="F61" s="178">
        <f>'[4]data（並び替え不可）'!J28</f>
        <v>5</v>
      </c>
      <c r="G61" s="179">
        <f>'[4]data（並び替え不可）'!K28</f>
        <v>0</v>
      </c>
      <c r="H61" s="180">
        <f>'[4]data（並び替え不可）'!L28</f>
        <v>4</v>
      </c>
      <c r="I61" s="40">
        <f>SUM(J61:K61)</f>
        <v>547</v>
      </c>
      <c r="J61" s="178">
        <f>SUM(M61,P61,S61)</f>
        <v>264</v>
      </c>
      <c r="K61" s="179">
        <f>SUM(N61,Q61,T61)</f>
        <v>283</v>
      </c>
      <c r="L61" s="177">
        <f>SUM(M61:N61)</f>
        <v>182</v>
      </c>
      <c r="M61" s="178">
        <f>'[4]data（並び替え不可）'!Q28</f>
        <v>78</v>
      </c>
      <c r="N61" s="180">
        <f>'[4]data（並び替え不可）'!R28</f>
        <v>104</v>
      </c>
      <c r="O61" s="181">
        <f>SUM(P61:Q61)</f>
        <v>186</v>
      </c>
      <c r="P61" s="178">
        <f>'[4]data（並び替え不可）'!S28</f>
        <v>93</v>
      </c>
      <c r="Q61" s="179">
        <f>'[4]data（並び替え不可）'!T28</f>
        <v>93</v>
      </c>
      <c r="R61" s="177">
        <f>SUM(S61:T61)</f>
        <v>179</v>
      </c>
      <c r="S61" s="178">
        <f>'[4]data（並び替え不可）'!U28</f>
        <v>93</v>
      </c>
      <c r="T61" s="180">
        <f>'[4]data（並び替え不可）'!V28</f>
        <v>86</v>
      </c>
    </row>
    <row r="62" spans="1:20" ht="15.4" customHeight="1" x14ac:dyDescent="0.15">
      <c r="A62" s="182"/>
      <c r="B62" s="732" t="s">
        <v>294</v>
      </c>
      <c r="C62" s="183"/>
      <c r="D62" s="184"/>
      <c r="E62" s="184"/>
      <c r="F62" s="184"/>
      <c r="G62" s="185"/>
      <c r="H62" s="186"/>
      <c r="I62" s="41">
        <f>SUM(L62,O62,R62)</f>
        <v>20</v>
      </c>
      <c r="J62" s="222"/>
      <c r="K62" s="223"/>
      <c r="L62" s="224">
        <f>'[4]data（並び替え不可）'!X29</f>
        <v>6</v>
      </c>
      <c r="M62" s="222"/>
      <c r="N62" s="225"/>
      <c r="O62" s="226">
        <f>'[4]data（並び替え不可）'!Y29</f>
        <v>8</v>
      </c>
      <c r="P62" s="222"/>
      <c r="Q62" s="223"/>
      <c r="R62" s="224">
        <f>'[4]data（並び替え不可）'!Z29</f>
        <v>6</v>
      </c>
      <c r="S62" s="222"/>
      <c r="T62" s="225"/>
    </row>
    <row r="63" spans="1:20" ht="15.4" customHeight="1" x14ac:dyDescent="0.15">
      <c r="A63" s="187">
        <v>28</v>
      </c>
      <c r="B63" s="733"/>
      <c r="C63" s="188">
        <f>SUM(D63:H63)</f>
        <v>24</v>
      </c>
      <c r="D63" s="189">
        <f>'[4]data（並び替え不可）'!H29</f>
        <v>7</v>
      </c>
      <c r="E63" s="189">
        <f>'[4]data（並び替え不可）'!I29</f>
        <v>7</v>
      </c>
      <c r="F63" s="189">
        <f>'[4]data（並び替え不可）'!J29</f>
        <v>7</v>
      </c>
      <c r="G63" s="190">
        <f>'[4]data（並び替え不可）'!K29</f>
        <v>0</v>
      </c>
      <c r="H63" s="191">
        <f>'[4]data（並び替え不可）'!L29</f>
        <v>3</v>
      </c>
      <c r="I63" s="42">
        <f>SUM(J63:K63)</f>
        <v>736</v>
      </c>
      <c r="J63" s="189">
        <f>SUM(M63,P63,S63)</f>
        <v>397</v>
      </c>
      <c r="K63" s="190">
        <f>SUM(N63,Q63,T63)</f>
        <v>339</v>
      </c>
      <c r="L63" s="188">
        <f>SUM(M63:N63)</f>
        <v>249</v>
      </c>
      <c r="M63" s="189">
        <f>'[4]data（並び替え不可）'!Q29</f>
        <v>132</v>
      </c>
      <c r="N63" s="191">
        <f>'[4]data（並び替え不可）'!R29</f>
        <v>117</v>
      </c>
      <c r="O63" s="192">
        <f>SUM(P63:Q63)</f>
        <v>237</v>
      </c>
      <c r="P63" s="189">
        <f>'[4]data（並び替え不可）'!S29</f>
        <v>126</v>
      </c>
      <c r="Q63" s="190">
        <f>'[4]data（並び替え不可）'!T29</f>
        <v>111</v>
      </c>
      <c r="R63" s="188">
        <f>SUM(S63:T63)</f>
        <v>250</v>
      </c>
      <c r="S63" s="189">
        <f>'[4]data（並び替え不可）'!U29</f>
        <v>139</v>
      </c>
      <c r="T63" s="191">
        <f>'[4]data（並び替え不可）'!V29</f>
        <v>111</v>
      </c>
    </row>
    <row r="64" spans="1:20" ht="15.4" customHeight="1" x14ac:dyDescent="0.15">
      <c r="A64" s="176"/>
      <c r="B64" s="731" t="s">
        <v>295</v>
      </c>
      <c r="C64" s="177"/>
      <c r="D64" s="178"/>
      <c r="E64" s="178"/>
      <c r="F64" s="178"/>
      <c r="G64" s="179"/>
      <c r="H64" s="180"/>
      <c r="I64" s="43">
        <f>SUM(L64,O64,R64)</f>
        <v>44</v>
      </c>
      <c r="J64" s="203"/>
      <c r="K64" s="204"/>
      <c r="L64" s="205">
        <f>'[4]data（並び替え不可）'!X30</f>
        <v>17</v>
      </c>
      <c r="M64" s="203"/>
      <c r="N64" s="206"/>
      <c r="O64" s="207">
        <f>'[4]data（並び替え不可）'!Y30</f>
        <v>13</v>
      </c>
      <c r="P64" s="203"/>
      <c r="Q64" s="204"/>
      <c r="R64" s="205">
        <f>'[4]data（並び替え不可）'!Z30</f>
        <v>14</v>
      </c>
      <c r="S64" s="203"/>
      <c r="T64" s="206"/>
    </row>
    <row r="65" spans="1:20" ht="15.4" customHeight="1" x14ac:dyDescent="0.15">
      <c r="A65" s="176">
        <v>29</v>
      </c>
      <c r="B65" s="731"/>
      <c r="C65" s="177">
        <f>SUM(D65:H65)</f>
        <v>34</v>
      </c>
      <c r="D65" s="178">
        <f>'[4]data（並び替え不可）'!H30</f>
        <v>9</v>
      </c>
      <c r="E65" s="178">
        <f>'[4]data（並び替え不可）'!I30</f>
        <v>9</v>
      </c>
      <c r="F65" s="178">
        <f>'[4]data（並び替え不可）'!J30</f>
        <v>9</v>
      </c>
      <c r="G65" s="179">
        <f>'[4]data（並び替え不可）'!K30</f>
        <v>0</v>
      </c>
      <c r="H65" s="180">
        <f>'[4]data（並び替え不可）'!L30</f>
        <v>7</v>
      </c>
      <c r="I65" s="40">
        <f>SUM(J65:K65)</f>
        <v>960</v>
      </c>
      <c r="J65" s="178">
        <f>SUM(M65,P65,S65)</f>
        <v>489</v>
      </c>
      <c r="K65" s="179">
        <f>SUM(N65,Q65,T65)</f>
        <v>471</v>
      </c>
      <c r="L65" s="177">
        <f>SUM(M65:N65)</f>
        <v>330</v>
      </c>
      <c r="M65" s="178">
        <f>'[4]data（並び替え不可）'!Q30</f>
        <v>173</v>
      </c>
      <c r="N65" s="180">
        <f>'[4]data（並び替え不可）'!R30</f>
        <v>157</v>
      </c>
      <c r="O65" s="181">
        <f>SUM(P65:Q65)</f>
        <v>306</v>
      </c>
      <c r="P65" s="178">
        <f>'[4]data（並び替え不可）'!S30</f>
        <v>157</v>
      </c>
      <c r="Q65" s="179">
        <f>'[4]data（並び替え不可）'!T30</f>
        <v>149</v>
      </c>
      <c r="R65" s="177">
        <f>SUM(S65:T65)</f>
        <v>324</v>
      </c>
      <c r="S65" s="178">
        <f>'[4]data（並び替え不可）'!U30</f>
        <v>159</v>
      </c>
      <c r="T65" s="180">
        <f>'[4]data（並び替え不可）'!V30</f>
        <v>165</v>
      </c>
    </row>
    <row r="66" spans="1:20" ht="15.4" customHeight="1" x14ac:dyDescent="0.15">
      <c r="A66" s="182"/>
      <c r="B66" s="732" t="s">
        <v>296</v>
      </c>
      <c r="C66" s="183"/>
      <c r="D66" s="184"/>
      <c r="E66" s="184"/>
      <c r="F66" s="184"/>
      <c r="G66" s="185"/>
      <c r="H66" s="186"/>
      <c r="I66" s="41">
        <f>SUM(L66,O66,R66)</f>
        <v>31</v>
      </c>
      <c r="J66" s="222"/>
      <c r="K66" s="223"/>
      <c r="L66" s="224">
        <f>'[4]data（並び替え不可）'!X31</f>
        <v>15</v>
      </c>
      <c r="M66" s="222"/>
      <c r="N66" s="225"/>
      <c r="O66" s="226">
        <f>'[4]data（並び替え不可）'!Y31</f>
        <v>10</v>
      </c>
      <c r="P66" s="222"/>
      <c r="Q66" s="223"/>
      <c r="R66" s="224">
        <f>'[4]data（並び替え不可）'!Z31</f>
        <v>6</v>
      </c>
      <c r="S66" s="222"/>
      <c r="T66" s="225"/>
    </row>
    <row r="67" spans="1:20" ht="15.4" customHeight="1" x14ac:dyDescent="0.15">
      <c r="A67" s="187">
        <v>30</v>
      </c>
      <c r="B67" s="733"/>
      <c r="C67" s="188">
        <f>SUM(D67:H67)</f>
        <v>27</v>
      </c>
      <c r="D67" s="189">
        <f>'[4]data（並び替え不可）'!H31</f>
        <v>7</v>
      </c>
      <c r="E67" s="189">
        <f>'[4]data（並び替え不可）'!I31</f>
        <v>7</v>
      </c>
      <c r="F67" s="189">
        <f>'[4]data（並び替え不可）'!J31</f>
        <v>8</v>
      </c>
      <c r="G67" s="190">
        <f>'[4]data（並び替え不可）'!K31</f>
        <v>0</v>
      </c>
      <c r="H67" s="191">
        <f>'[4]data（並び替え不可）'!L31</f>
        <v>5</v>
      </c>
      <c r="I67" s="42">
        <f>SUM(J67:K67)</f>
        <v>789</v>
      </c>
      <c r="J67" s="189">
        <f>SUM(M67,P67,S67)</f>
        <v>399</v>
      </c>
      <c r="K67" s="190">
        <f>SUM(N67,Q67,T67)</f>
        <v>390</v>
      </c>
      <c r="L67" s="188">
        <f>SUM(M67:N67)</f>
        <v>259</v>
      </c>
      <c r="M67" s="189">
        <f>'[4]data（並び替え不可）'!Q31</f>
        <v>129</v>
      </c>
      <c r="N67" s="191">
        <f>'[4]data（並び替え不可）'!R31</f>
        <v>130</v>
      </c>
      <c r="O67" s="192">
        <f>SUM(P67:Q67)</f>
        <v>258</v>
      </c>
      <c r="P67" s="189">
        <f>'[4]data（並び替え不可）'!S31</f>
        <v>139</v>
      </c>
      <c r="Q67" s="190">
        <f>'[4]data（並び替え不可）'!T31</f>
        <v>119</v>
      </c>
      <c r="R67" s="188">
        <f>SUM(S67:T67)</f>
        <v>272</v>
      </c>
      <c r="S67" s="189">
        <f>'[4]data（並び替え不可）'!U31</f>
        <v>131</v>
      </c>
      <c r="T67" s="191">
        <f>'[4]data（並び替え不可）'!V31</f>
        <v>141</v>
      </c>
    </row>
    <row r="68" spans="1:20" ht="15.4" customHeight="1" x14ac:dyDescent="0.15">
      <c r="A68" s="176"/>
      <c r="B68" s="731" t="s">
        <v>297</v>
      </c>
      <c r="C68" s="177"/>
      <c r="D68" s="178"/>
      <c r="E68" s="178"/>
      <c r="F68" s="178"/>
      <c r="G68" s="179"/>
      <c r="H68" s="180"/>
      <c r="I68" s="43">
        <f>SUM(L68,O68,R68)</f>
        <v>10</v>
      </c>
      <c r="J68" s="203"/>
      <c r="K68" s="204"/>
      <c r="L68" s="205">
        <f>'[4]data（並び替え不可）'!X32</f>
        <v>4</v>
      </c>
      <c r="M68" s="203"/>
      <c r="N68" s="206"/>
      <c r="O68" s="207">
        <f>'[4]data（並び替え不可）'!Y32</f>
        <v>2</v>
      </c>
      <c r="P68" s="203"/>
      <c r="Q68" s="204"/>
      <c r="R68" s="205">
        <f>'[4]data（並び替え不可）'!Z32</f>
        <v>4</v>
      </c>
      <c r="S68" s="203"/>
      <c r="T68" s="206"/>
    </row>
    <row r="69" spans="1:20" ht="15.4" customHeight="1" x14ac:dyDescent="0.15">
      <c r="A69" s="176">
        <v>31</v>
      </c>
      <c r="B69" s="731"/>
      <c r="C69" s="177">
        <f>SUM(D69:H69)</f>
        <v>16</v>
      </c>
      <c r="D69" s="178">
        <f>'[4]data（並び替え不可）'!H32</f>
        <v>5</v>
      </c>
      <c r="E69" s="178">
        <f>'[4]data（並び替え不可）'!I32</f>
        <v>5</v>
      </c>
      <c r="F69" s="178">
        <f>'[4]data（並び替え不可）'!J32</f>
        <v>4</v>
      </c>
      <c r="G69" s="179">
        <f>'[4]data（並び替え不可）'!K32</f>
        <v>0</v>
      </c>
      <c r="H69" s="180">
        <f>'[4]data（並び替え不可）'!L32</f>
        <v>2</v>
      </c>
      <c r="I69" s="40">
        <f>SUM(J69:K69)</f>
        <v>432</v>
      </c>
      <c r="J69" s="178">
        <f>SUM(M69,P69,S69)</f>
        <v>221</v>
      </c>
      <c r="K69" s="179">
        <f>SUM(N69,Q69,T69)</f>
        <v>211</v>
      </c>
      <c r="L69" s="177">
        <f>SUM(M69:N69)</f>
        <v>150</v>
      </c>
      <c r="M69" s="178">
        <f>'[4]data（並び替え不可）'!Q32</f>
        <v>74</v>
      </c>
      <c r="N69" s="180">
        <f>'[4]data（並び替え不可）'!R32</f>
        <v>76</v>
      </c>
      <c r="O69" s="181">
        <f>SUM(P69:Q69)</f>
        <v>156</v>
      </c>
      <c r="P69" s="178">
        <f>'[4]data（並び替え不可）'!S32</f>
        <v>81</v>
      </c>
      <c r="Q69" s="179">
        <f>'[4]data（並び替え不可）'!T32</f>
        <v>75</v>
      </c>
      <c r="R69" s="177">
        <f>SUM(S69:T69)</f>
        <v>126</v>
      </c>
      <c r="S69" s="178">
        <f>'[4]data（並び替え不可）'!U32</f>
        <v>66</v>
      </c>
      <c r="T69" s="180">
        <f>'[4]data（並び替え不可）'!V32</f>
        <v>60</v>
      </c>
    </row>
    <row r="70" spans="1:20" ht="15.4" customHeight="1" x14ac:dyDescent="0.15">
      <c r="A70" s="182"/>
      <c r="B70" s="732" t="s">
        <v>298</v>
      </c>
      <c r="C70" s="183"/>
      <c r="D70" s="184"/>
      <c r="E70" s="184"/>
      <c r="F70" s="184"/>
      <c r="G70" s="185"/>
      <c r="H70" s="186"/>
      <c r="I70" s="41">
        <f>SUM(L70,O70,R70)</f>
        <v>23</v>
      </c>
      <c r="J70" s="222"/>
      <c r="K70" s="223"/>
      <c r="L70" s="224">
        <f>'[4]data（並び替え不可）'!X33</f>
        <v>6</v>
      </c>
      <c r="M70" s="222"/>
      <c r="N70" s="225"/>
      <c r="O70" s="226">
        <f>'[4]data（並び替え不可）'!Y33</f>
        <v>7</v>
      </c>
      <c r="P70" s="222"/>
      <c r="Q70" s="223"/>
      <c r="R70" s="224">
        <f>'[4]data（並び替え不可）'!Z33</f>
        <v>10</v>
      </c>
      <c r="S70" s="222"/>
      <c r="T70" s="225"/>
    </row>
    <row r="71" spans="1:20" ht="15.4" customHeight="1" x14ac:dyDescent="0.15">
      <c r="A71" s="187">
        <v>32</v>
      </c>
      <c r="B71" s="733"/>
      <c r="C71" s="188">
        <f>SUM(D71:H71)</f>
        <v>31</v>
      </c>
      <c r="D71" s="189">
        <f>'[4]data（並び替え不可）'!H33</f>
        <v>8</v>
      </c>
      <c r="E71" s="189">
        <f>'[4]data（並び替え不可）'!I33</f>
        <v>8</v>
      </c>
      <c r="F71" s="189">
        <f>'[4]data（並び替え不可）'!J33</f>
        <v>10</v>
      </c>
      <c r="G71" s="190">
        <f>'[4]data（並び替え不可）'!K33</f>
        <v>0</v>
      </c>
      <c r="H71" s="191">
        <f>'[4]data（並び替え不可）'!L33</f>
        <v>5</v>
      </c>
      <c r="I71" s="42">
        <f>SUM(J71:K71)</f>
        <v>900</v>
      </c>
      <c r="J71" s="189">
        <f>SUM(M71,P71,S71)</f>
        <v>462</v>
      </c>
      <c r="K71" s="190">
        <f>SUM(N71,Q71,T71)</f>
        <v>438</v>
      </c>
      <c r="L71" s="188">
        <f>SUM(M71:N71)</f>
        <v>280</v>
      </c>
      <c r="M71" s="189">
        <f>'[4]data（並び替え不可）'!Q33</f>
        <v>151</v>
      </c>
      <c r="N71" s="191">
        <f>'[4]data（並び替え不可）'!R33</f>
        <v>129</v>
      </c>
      <c r="O71" s="192">
        <f>SUM(P71:Q71)</f>
        <v>287</v>
      </c>
      <c r="P71" s="189">
        <f>'[4]data（並び替え不可）'!S33</f>
        <v>146</v>
      </c>
      <c r="Q71" s="190">
        <f>'[4]data（並び替え不可）'!T33</f>
        <v>141</v>
      </c>
      <c r="R71" s="188">
        <f>SUM(S71:T71)</f>
        <v>333</v>
      </c>
      <c r="S71" s="189">
        <f>'[4]data（並び替え不可）'!U33</f>
        <v>165</v>
      </c>
      <c r="T71" s="191">
        <f>'[4]data（並び替え不可）'!V33</f>
        <v>168</v>
      </c>
    </row>
    <row r="72" spans="1:20" ht="15.4" customHeight="1" x14ac:dyDescent="0.15">
      <c r="A72" s="193"/>
      <c r="B72" s="731" t="s">
        <v>299</v>
      </c>
      <c r="C72" s="194"/>
      <c r="D72" s="195"/>
      <c r="E72" s="195"/>
      <c r="F72" s="195"/>
      <c r="G72" s="196"/>
      <c r="H72" s="197"/>
      <c r="I72" s="43">
        <f>SUM(L72,O72,R72)</f>
        <v>24</v>
      </c>
      <c r="J72" s="198"/>
      <c r="K72" s="199"/>
      <c r="L72" s="200">
        <f>'[4]data（並び替え不可）'!X34</f>
        <v>9</v>
      </c>
      <c r="M72" s="198"/>
      <c r="N72" s="201"/>
      <c r="O72" s="202">
        <f>'[4]data（並び替え不可）'!Y34</f>
        <v>11</v>
      </c>
      <c r="P72" s="198"/>
      <c r="Q72" s="199"/>
      <c r="R72" s="200">
        <f>'[4]data（並び替え不可）'!Z34</f>
        <v>4</v>
      </c>
      <c r="S72" s="198"/>
      <c r="T72" s="201"/>
    </row>
    <row r="73" spans="1:20" ht="15.4" customHeight="1" x14ac:dyDescent="0.15">
      <c r="A73" s="176">
        <v>33</v>
      </c>
      <c r="B73" s="731"/>
      <c r="C73" s="177">
        <f>SUM(D73:H73)</f>
        <v>38</v>
      </c>
      <c r="D73" s="178">
        <f>'[4]data（並び替え不可）'!H34</f>
        <v>11</v>
      </c>
      <c r="E73" s="178">
        <f>'[4]data（並び替え不可）'!I34</f>
        <v>10</v>
      </c>
      <c r="F73" s="178">
        <f>'[4]data（並び替え不可）'!J34</f>
        <v>12</v>
      </c>
      <c r="G73" s="179">
        <f>'[4]data（並び替え不可）'!K34</f>
        <v>0</v>
      </c>
      <c r="H73" s="180">
        <f>'[4]data（並び替え不可）'!L34</f>
        <v>5</v>
      </c>
      <c r="I73" s="40">
        <f>SUM(J73:K73)</f>
        <v>1138</v>
      </c>
      <c r="J73" s="178">
        <f>SUM(M73,P73,S73)</f>
        <v>579</v>
      </c>
      <c r="K73" s="179">
        <f>SUM(N73,Q73,T73)</f>
        <v>559</v>
      </c>
      <c r="L73" s="177">
        <f>SUM(M73:N73)</f>
        <v>384</v>
      </c>
      <c r="M73" s="178">
        <f>'[4]data（並び替え不可）'!Q34</f>
        <v>198</v>
      </c>
      <c r="N73" s="180">
        <f>'[4]data（並び替え不可）'!R34</f>
        <v>186</v>
      </c>
      <c r="O73" s="181">
        <f>SUM(P73:Q73)</f>
        <v>351</v>
      </c>
      <c r="P73" s="178">
        <f>'[4]data（並び替え不可）'!S34</f>
        <v>188</v>
      </c>
      <c r="Q73" s="179">
        <f>'[4]data（並び替え不可）'!T34</f>
        <v>163</v>
      </c>
      <c r="R73" s="177">
        <f>SUM(S73:T73)</f>
        <v>403</v>
      </c>
      <c r="S73" s="178">
        <f>'[4]data（並び替え不可）'!U34</f>
        <v>193</v>
      </c>
      <c r="T73" s="180">
        <f>'[4]data（並び替え不可）'!V34</f>
        <v>210</v>
      </c>
    </row>
    <row r="74" spans="1:20" ht="15.4" customHeight="1" x14ac:dyDescent="0.15">
      <c r="A74" s="182"/>
      <c r="B74" s="732" t="s">
        <v>300</v>
      </c>
      <c r="C74" s="183"/>
      <c r="D74" s="184"/>
      <c r="E74" s="184"/>
      <c r="F74" s="184"/>
      <c r="G74" s="185"/>
      <c r="H74" s="186"/>
      <c r="I74" s="41">
        <f>SUM(L74,O74,R74)</f>
        <v>3</v>
      </c>
      <c r="J74" s="222"/>
      <c r="K74" s="223"/>
      <c r="L74" s="224">
        <f>'[4]data（並び替え不可）'!X35</f>
        <v>1</v>
      </c>
      <c r="M74" s="222"/>
      <c r="N74" s="225"/>
      <c r="O74" s="226">
        <f>'[4]data（並び替え不可）'!Y35</f>
        <v>1</v>
      </c>
      <c r="P74" s="222"/>
      <c r="Q74" s="223"/>
      <c r="R74" s="224">
        <f>'[4]data（並び替え不可）'!Z35</f>
        <v>1</v>
      </c>
      <c r="S74" s="222"/>
      <c r="T74" s="225"/>
    </row>
    <row r="75" spans="1:20" ht="15.4" customHeight="1" x14ac:dyDescent="0.15">
      <c r="A75" s="187">
        <v>34</v>
      </c>
      <c r="B75" s="733"/>
      <c r="C75" s="188">
        <f>SUM(D75:H75)</f>
        <v>4</v>
      </c>
      <c r="D75" s="189">
        <f>'[4]data（並び替え不可）'!H35</f>
        <v>1</v>
      </c>
      <c r="E75" s="189">
        <f>'[4]data（並び替え不可）'!I35</f>
        <v>1</v>
      </c>
      <c r="F75" s="189">
        <f>'[4]data（並び替え不可）'!J35</f>
        <v>1</v>
      </c>
      <c r="G75" s="190">
        <f>'[4]data（並び替え不可）'!K35</f>
        <v>0</v>
      </c>
      <c r="H75" s="191">
        <f>'[4]data（並び替え不可）'!L35</f>
        <v>1</v>
      </c>
      <c r="I75" s="42">
        <f>SUM(J75:K75)</f>
        <v>49</v>
      </c>
      <c r="J75" s="189">
        <f>SUM(M75,P75,S75)</f>
        <v>31</v>
      </c>
      <c r="K75" s="190">
        <f>SUM(N75,Q75,T75)</f>
        <v>18</v>
      </c>
      <c r="L75" s="188">
        <f>SUM(M75:N75)</f>
        <v>16</v>
      </c>
      <c r="M75" s="189">
        <f>'[4]data（並び替え不可）'!Q35</f>
        <v>11</v>
      </c>
      <c r="N75" s="191">
        <f>'[4]data（並び替え不可）'!R35</f>
        <v>5</v>
      </c>
      <c r="O75" s="192">
        <f>SUM(P75:Q75)</f>
        <v>17</v>
      </c>
      <c r="P75" s="189">
        <f>'[4]data（並び替え不可）'!S35</f>
        <v>9</v>
      </c>
      <c r="Q75" s="190">
        <f>'[4]data（並び替え不可）'!T35</f>
        <v>8</v>
      </c>
      <c r="R75" s="188">
        <f>SUM(S75:T75)</f>
        <v>16</v>
      </c>
      <c r="S75" s="189">
        <f>'[4]data（並び替え不可）'!U35</f>
        <v>11</v>
      </c>
      <c r="T75" s="191">
        <f>'[4]data（並び替え不可）'!V35</f>
        <v>5</v>
      </c>
    </row>
    <row r="76" spans="1:20" ht="15.4" customHeight="1" x14ac:dyDescent="0.15">
      <c r="A76" s="176"/>
      <c r="B76" s="731" t="s">
        <v>301</v>
      </c>
      <c r="C76" s="177"/>
      <c r="D76" s="178"/>
      <c r="E76" s="178"/>
      <c r="F76" s="178"/>
      <c r="G76" s="179"/>
      <c r="H76" s="180"/>
      <c r="I76" s="43">
        <f>SUM(L76,O76,R76)</f>
        <v>17</v>
      </c>
      <c r="J76" s="203"/>
      <c r="K76" s="204"/>
      <c r="L76" s="205">
        <f>'[4]data（並び替え不可）'!X37</f>
        <v>10</v>
      </c>
      <c r="M76" s="203"/>
      <c r="N76" s="206"/>
      <c r="O76" s="207">
        <f>'[4]data（並び替え不可）'!Y37</f>
        <v>6</v>
      </c>
      <c r="P76" s="203"/>
      <c r="Q76" s="204"/>
      <c r="R76" s="205">
        <f>'[4]data（並び替え不可）'!Z37</f>
        <v>1</v>
      </c>
      <c r="S76" s="203"/>
      <c r="T76" s="206"/>
    </row>
    <row r="77" spans="1:20" ht="15.4" customHeight="1" x14ac:dyDescent="0.15">
      <c r="A77" s="176">
        <v>35</v>
      </c>
      <c r="B77" s="731"/>
      <c r="C77" s="177">
        <f>SUM(D77:H77)</f>
        <v>26</v>
      </c>
      <c r="D77" s="178">
        <f>'[4]data（並び替え不可）'!H37</f>
        <v>7</v>
      </c>
      <c r="E77" s="178">
        <f>'[4]data（並び替え不可）'!I37</f>
        <v>8</v>
      </c>
      <c r="F77" s="178">
        <f>'[4]data（並び替え不可）'!J37</f>
        <v>8</v>
      </c>
      <c r="G77" s="179">
        <f>'[4]data（並び替え不可）'!K37</f>
        <v>0</v>
      </c>
      <c r="H77" s="180">
        <f>'[4]data（並び替え不可）'!L37</f>
        <v>3</v>
      </c>
      <c r="I77" s="40">
        <f>SUM(J77:K77)</f>
        <v>788</v>
      </c>
      <c r="J77" s="178">
        <f>SUM(M77,P77,S77)</f>
        <v>414</v>
      </c>
      <c r="K77" s="179">
        <f>SUM(N77,Q77,T77)</f>
        <v>374</v>
      </c>
      <c r="L77" s="177">
        <f>SUM(M77:N77)</f>
        <v>247</v>
      </c>
      <c r="M77" s="178">
        <f>'[4]data（並び替え不可）'!Q37</f>
        <v>123</v>
      </c>
      <c r="N77" s="180">
        <f>'[4]data（並び替え不可）'!R37</f>
        <v>124</v>
      </c>
      <c r="O77" s="181">
        <f>SUM(P77:Q77)</f>
        <v>269</v>
      </c>
      <c r="P77" s="178">
        <f>'[4]data（並び替え不可）'!S37</f>
        <v>150</v>
      </c>
      <c r="Q77" s="179">
        <f>'[4]data（並び替え不可）'!T37</f>
        <v>119</v>
      </c>
      <c r="R77" s="177">
        <f>SUM(S77:T77)</f>
        <v>272</v>
      </c>
      <c r="S77" s="178">
        <f>'[4]data（並び替え不可）'!U37</f>
        <v>141</v>
      </c>
      <c r="T77" s="180">
        <f>'[4]data（並び替え不可）'!V37</f>
        <v>131</v>
      </c>
    </row>
    <row r="78" spans="1:20" ht="15.4" customHeight="1" x14ac:dyDescent="0.15">
      <c r="A78" s="182"/>
      <c r="B78" s="732" t="s">
        <v>302</v>
      </c>
      <c r="C78" s="183"/>
      <c r="D78" s="184"/>
      <c r="E78" s="184"/>
      <c r="F78" s="184"/>
      <c r="G78" s="185"/>
      <c r="H78" s="186"/>
      <c r="I78" s="41">
        <f>SUM(L78,O78,R78)</f>
        <v>0</v>
      </c>
      <c r="J78" s="222"/>
      <c r="K78" s="223"/>
      <c r="L78" s="224">
        <f>'[4]data（並び替え不可）'!X38</f>
        <v>0</v>
      </c>
      <c r="M78" s="222"/>
      <c r="N78" s="225"/>
      <c r="O78" s="226">
        <f>'[4]data（並び替え不可）'!Y38</f>
        <v>0</v>
      </c>
      <c r="P78" s="222"/>
      <c r="Q78" s="223"/>
      <c r="R78" s="224">
        <f>'[4]data（並び替え不可）'!Z38</f>
        <v>0</v>
      </c>
      <c r="S78" s="222"/>
      <c r="T78" s="225"/>
    </row>
    <row r="79" spans="1:20" ht="15.4" customHeight="1" x14ac:dyDescent="0.15">
      <c r="A79" s="187">
        <v>36</v>
      </c>
      <c r="B79" s="733"/>
      <c r="C79" s="188">
        <f>SUM(D79:H79)</f>
        <v>2</v>
      </c>
      <c r="D79" s="189">
        <f>'[4]data（並び替え不可）'!H38</f>
        <v>1</v>
      </c>
      <c r="E79" s="189">
        <f>'[4]data（並び替え不可）'!I38</f>
        <v>0</v>
      </c>
      <c r="F79" s="189">
        <f>'[4]data（並び替え不可）'!J38</f>
        <v>1</v>
      </c>
      <c r="G79" s="190">
        <f>'[4]data（並び替え不可）'!K38</f>
        <v>0</v>
      </c>
      <c r="H79" s="191">
        <f>'[4]data（並び替え不可）'!L38</f>
        <v>0</v>
      </c>
      <c r="I79" s="42">
        <f>SUM(J79:K79)</f>
        <v>4</v>
      </c>
      <c r="J79" s="189">
        <f>SUM(M79,P79,S79)</f>
        <v>3</v>
      </c>
      <c r="K79" s="190">
        <f>SUM(N79,Q79,T79)</f>
        <v>1</v>
      </c>
      <c r="L79" s="188">
        <f>SUM(M79:N79)</f>
        <v>1</v>
      </c>
      <c r="M79" s="189">
        <f>'[4]data（並び替え不可）'!Q38</f>
        <v>1</v>
      </c>
      <c r="N79" s="191">
        <f>'[4]data（並び替え不可）'!R38</f>
        <v>0</v>
      </c>
      <c r="O79" s="192">
        <f>SUM(P79:Q79)</f>
        <v>0</v>
      </c>
      <c r="P79" s="189">
        <f>'[4]data（並び替え不可）'!S38</f>
        <v>0</v>
      </c>
      <c r="Q79" s="190">
        <f>'[4]data（並び替え不可）'!T38</f>
        <v>0</v>
      </c>
      <c r="R79" s="188">
        <f>SUM(S79:T79)</f>
        <v>3</v>
      </c>
      <c r="S79" s="189">
        <f>'[4]data（並び替え不可）'!U38</f>
        <v>2</v>
      </c>
      <c r="T79" s="191">
        <f>'[4]data（並び替え不可）'!V38</f>
        <v>1</v>
      </c>
    </row>
    <row r="80" spans="1:20" ht="15.4" customHeight="1" x14ac:dyDescent="0.15">
      <c r="A80" s="182"/>
      <c r="B80" s="732" t="s">
        <v>303</v>
      </c>
      <c r="C80" s="183"/>
      <c r="D80" s="184"/>
      <c r="E80" s="184"/>
      <c r="F80" s="184"/>
      <c r="G80" s="185"/>
      <c r="H80" s="186"/>
      <c r="I80" s="41">
        <f>SUM(L80,O80,R80)</f>
        <v>15</v>
      </c>
      <c r="J80" s="222"/>
      <c r="K80" s="223"/>
      <c r="L80" s="224">
        <f>'[4]data（並び替え不可）'!X39</f>
        <v>4</v>
      </c>
      <c r="M80" s="222"/>
      <c r="N80" s="225"/>
      <c r="O80" s="226">
        <f>'[4]data（並び替え不可）'!Y39</f>
        <v>5</v>
      </c>
      <c r="P80" s="222"/>
      <c r="Q80" s="223"/>
      <c r="R80" s="224">
        <f>'[4]data（並び替え不可）'!Z39</f>
        <v>6</v>
      </c>
      <c r="S80" s="222"/>
      <c r="T80" s="225"/>
    </row>
    <row r="81" spans="1:20" ht="15.4" customHeight="1" x14ac:dyDescent="0.15">
      <c r="A81" s="187">
        <v>37</v>
      </c>
      <c r="B81" s="733"/>
      <c r="C81" s="188">
        <f>SUM(D81:H81)</f>
        <v>18</v>
      </c>
      <c r="D81" s="189">
        <f>'[4]data（並び替え不可）'!H39</f>
        <v>5</v>
      </c>
      <c r="E81" s="189">
        <f>'[4]data（並び替え不可）'!I39</f>
        <v>5</v>
      </c>
      <c r="F81" s="189">
        <f>'[4]data（並び替え不可）'!J39</f>
        <v>4</v>
      </c>
      <c r="G81" s="190">
        <f>'[4]data（並び替え不可）'!K39</f>
        <v>0</v>
      </c>
      <c r="H81" s="191">
        <f>'[4]data（並び替え不可）'!L39</f>
        <v>4</v>
      </c>
      <c r="I81" s="42">
        <f>SUM(J81:K81)</f>
        <v>476</v>
      </c>
      <c r="J81" s="189">
        <f>SUM(M81,P81,S81)</f>
        <v>232</v>
      </c>
      <c r="K81" s="190">
        <f>SUM(N81,Q81,T81)</f>
        <v>244</v>
      </c>
      <c r="L81" s="188">
        <f>SUM(M81:N81)</f>
        <v>175</v>
      </c>
      <c r="M81" s="189">
        <f>'[4]data（並び替え不可）'!Q39</f>
        <v>87</v>
      </c>
      <c r="N81" s="191">
        <f>'[4]data（並び替え不可）'!R39</f>
        <v>88</v>
      </c>
      <c r="O81" s="192">
        <f>SUM(P81:Q81)</f>
        <v>160</v>
      </c>
      <c r="P81" s="189">
        <f>'[4]data（並び替え不可）'!S39</f>
        <v>75</v>
      </c>
      <c r="Q81" s="190">
        <f>'[4]data（並び替え不可）'!T39</f>
        <v>85</v>
      </c>
      <c r="R81" s="188">
        <f>SUM(S81:T81)</f>
        <v>141</v>
      </c>
      <c r="S81" s="189">
        <f>'[4]data（並び替え不可）'!U39</f>
        <v>70</v>
      </c>
      <c r="T81" s="191">
        <f>'[4]data（並び替え不可）'!V39</f>
        <v>71</v>
      </c>
    </row>
    <row r="82" spans="1:20" ht="15.4" customHeight="1" x14ac:dyDescent="0.15">
      <c r="A82" s="176"/>
      <c r="B82" s="731" t="s">
        <v>304</v>
      </c>
      <c r="C82" s="177"/>
      <c r="D82" s="178"/>
      <c r="E82" s="178"/>
      <c r="F82" s="178"/>
      <c r="G82" s="179"/>
      <c r="H82" s="180"/>
      <c r="I82" s="43">
        <f>SUM(L82,O82,R82)</f>
        <v>20</v>
      </c>
      <c r="J82" s="203"/>
      <c r="K82" s="204"/>
      <c r="L82" s="205">
        <f>'[4]data（並び替え不可）'!X40</f>
        <v>5</v>
      </c>
      <c r="M82" s="203"/>
      <c r="N82" s="206"/>
      <c r="O82" s="207">
        <f>'[4]data（並び替え不可）'!Y40</f>
        <v>4</v>
      </c>
      <c r="P82" s="203"/>
      <c r="Q82" s="204"/>
      <c r="R82" s="205">
        <f>'[4]data（並び替え不可）'!Z40</f>
        <v>11</v>
      </c>
      <c r="S82" s="203"/>
      <c r="T82" s="206"/>
    </row>
    <row r="83" spans="1:20" ht="15.4" customHeight="1" x14ac:dyDescent="0.15">
      <c r="A83" s="187">
        <v>38</v>
      </c>
      <c r="B83" s="733"/>
      <c r="C83" s="188">
        <f>SUM(D83:H83)</f>
        <v>16</v>
      </c>
      <c r="D83" s="189">
        <f>'[4]data（並び替え不可）'!H40</f>
        <v>4</v>
      </c>
      <c r="E83" s="189">
        <f>'[4]data（並び替え不可）'!I40</f>
        <v>4</v>
      </c>
      <c r="F83" s="189">
        <f>'[4]data（並び替え不可）'!J40</f>
        <v>4</v>
      </c>
      <c r="G83" s="190">
        <f>'[4]data（並び替え不可）'!K40</f>
        <v>0</v>
      </c>
      <c r="H83" s="191">
        <f>'[4]data（並び替え不可）'!L40</f>
        <v>4</v>
      </c>
      <c r="I83" s="42">
        <f>SUM(J83:K83)</f>
        <v>395</v>
      </c>
      <c r="J83" s="189">
        <f>SUM(M83,P83,S83)</f>
        <v>199</v>
      </c>
      <c r="K83" s="190">
        <f>SUM(N83,Q83,T83)</f>
        <v>196</v>
      </c>
      <c r="L83" s="188">
        <f>SUM(M83:N83)</f>
        <v>130</v>
      </c>
      <c r="M83" s="189">
        <f>'[4]data（並び替え不可）'!Q40</f>
        <v>58</v>
      </c>
      <c r="N83" s="191">
        <f>'[4]data（並び替え不可）'!R40</f>
        <v>72</v>
      </c>
      <c r="O83" s="192">
        <f>SUM(P83:Q83)</f>
        <v>119</v>
      </c>
      <c r="P83" s="189">
        <f>'[4]data（並び替え不可）'!S40</f>
        <v>60</v>
      </c>
      <c r="Q83" s="190">
        <f>'[4]data（並び替え不可）'!T40</f>
        <v>59</v>
      </c>
      <c r="R83" s="188">
        <f>SUM(S83:T83)</f>
        <v>146</v>
      </c>
      <c r="S83" s="189">
        <f>'[4]data（並び替え不可）'!U40</f>
        <v>81</v>
      </c>
      <c r="T83" s="191">
        <f>'[4]data（並び替え不可）'!V40</f>
        <v>65</v>
      </c>
    </row>
    <row r="84" spans="1:20" ht="15.4" customHeight="1" x14ac:dyDescent="0.15">
      <c r="A84" s="193"/>
      <c r="B84" s="731" t="s">
        <v>305</v>
      </c>
      <c r="C84" s="194"/>
      <c r="D84" s="195"/>
      <c r="E84" s="195"/>
      <c r="F84" s="195"/>
      <c r="G84" s="196"/>
      <c r="H84" s="197"/>
      <c r="I84" s="43">
        <f>SUM(L84,O84,R84)</f>
        <v>0</v>
      </c>
      <c r="J84" s="198"/>
      <c r="K84" s="199"/>
      <c r="L84" s="200">
        <f>'[4]data（並び替え不可）'!X36</f>
        <v>0</v>
      </c>
      <c r="M84" s="198"/>
      <c r="N84" s="201"/>
      <c r="O84" s="202">
        <f>'[4]data（並び替え不可）'!Y36</f>
        <v>0</v>
      </c>
      <c r="P84" s="198"/>
      <c r="Q84" s="199"/>
      <c r="R84" s="200">
        <f>'[4]data（並び替え不可）'!Z36</f>
        <v>0</v>
      </c>
      <c r="S84" s="198"/>
      <c r="T84" s="201"/>
    </row>
    <row r="85" spans="1:20" ht="15.4" customHeight="1" x14ac:dyDescent="0.15">
      <c r="A85" s="176">
        <v>39</v>
      </c>
      <c r="B85" s="731"/>
      <c r="C85" s="177">
        <f>SUM(D85:H85)</f>
        <v>3</v>
      </c>
      <c r="D85" s="178">
        <f>'[4]data（並び替え不可）'!H36</f>
        <v>1</v>
      </c>
      <c r="E85" s="178">
        <f>'[4]data（並び替え不可）'!I36</f>
        <v>1</v>
      </c>
      <c r="F85" s="178">
        <f>'[4]data（並び替え不可）'!J36</f>
        <v>1</v>
      </c>
      <c r="G85" s="179">
        <f>'[4]data（並び替え不可）'!K36</f>
        <v>0</v>
      </c>
      <c r="H85" s="180">
        <f>'[4]data（並び替え不可）'!L36</f>
        <v>0</v>
      </c>
      <c r="I85" s="40">
        <f>SUM(J85:K85)</f>
        <v>4</v>
      </c>
      <c r="J85" s="178">
        <f>SUM(M85,P85,S85)</f>
        <v>0</v>
      </c>
      <c r="K85" s="179">
        <f>SUM(N85,Q85,T85)</f>
        <v>4</v>
      </c>
      <c r="L85" s="177">
        <f>SUM(M85:N85)</f>
        <v>2</v>
      </c>
      <c r="M85" s="178">
        <f>'[4]data（並び替え不可）'!Q36</f>
        <v>0</v>
      </c>
      <c r="N85" s="180">
        <f>'[4]data（並び替え不可）'!R36</f>
        <v>2</v>
      </c>
      <c r="O85" s="181">
        <f>SUM(P85:Q85)</f>
        <v>1</v>
      </c>
      <c r="P85" s="178">
        <f>'[4]data（並び替え不可）'!S36</f>
        <v>0</v>
      </c>
      <c r="Q85" s="179">
        <f>'[4]data（並び替え不可）'!T36</f>
        <v>1</v>
      </c>
      <c r="R85" s="177">
        <f>SUM(S85:T85)</f>
        <v>1</v>
      </c>
      <c r="S85" s="178">
        <f>'[4]data（並び替え不可）'!U36</f>
        <v>0</v>
      </c>
      <c r="T85" s="180">
        <f>'[4]data（並び替え不可）'!V36</f>
        <v>1</v>
      </c>
    </row>
    <row r="86" spans="1:20" ht="15.4" customHeight="1" x14ac:dyDescent="0.15">
      <c r="A86" s="182"/>
      <c r="B86" s="732" t="s">
        <v>306</v>
      </c>
      <c r="C86" s="183"/>
      <c r="D86" s="184"/>
      <c r="E86" s="184"/>
      <c r="F86" s="184"/>
      <c r="G86" s="185"/>
      <c r="H86" s="186"/>
      <c r="I86" s="41">
        <f>SUM(L86,O86,R86)</f>
        <v>10</v>
      </c>
      <c r="J86" s="222"/>
      <c r="K86" s="223"/>
      <c r="L86" s="224">
        <f>'[4]data（並び替え不可）'!X70</f>
        <v>1</v>
      </c>
      <c r="M86" s="222"/>
      <c r="N86" s="225"/>
      <c r="O86" s="226">
        <f>'[4]data（並び替え不可）'!Y70</f>
        <v>4</v>
      </c>
      <c r="P86" s="222"/>
      <c r="Q86" s="223"/>
      <c r="R86" s="224">
        <f>'[4]data（並び替え不可）'!Z70</f>
        <v>5</v>
      </c>
      <c r="S86" s="222"/>
      <c r="T86" s="225"/>
    </row>
    <row r="87" spans="1:20" ht="15.4" customHeight="1" x14ac:dyDescent="0.15">
      <c r="A87" s="187">
        <v>40</v>
      </c>
      <c r="B87" s="733"/>
      <c r="C87" s="188">
        <f>SUM(D87:H87)</f>
        <v>10</v>
      </c>
      <c r="D87" s="189">
        <f>'[4]data（並び替え不可）'!H70</f>
        <v>2</v>
      </c>
      <c r="E87" s="189">
        <f>'[4]data（並び替え不可）'!I70</f>
        <v>2</v>
      </c>
      <c r="F87" s="189">
        <f>'[4]data（並び替え不可）'!J70</f>
        <v>3</v>
      </c>
      <c r="G87" s="190">
        <f>'[4]data（並び替え不可）'!K70</f>
        <v>0</v>
      </c>
      <c r="H87" s="191">
        <f>'[4]data（並び替え不可）'!L70</f>
        <v>3</v>
      </c>
      <c r="I87" s="42">
        <f>SUM(J87:K87)</f>
        <v>206</v>
      </c>
      <c r="J87" s="189">
        <f>SUM(M87,P87,S87)</f>
        <v>101</v>
      </c>
      <c r="K87" s="190">
        <f>SUM(N87,Q87,T87)</f>
        <v>105</v>
      </c>
      <c r="L87" s="188">
        <f>SUM(M87:N87)</f>
        <v>62</v>
      </c>
      <c r="M87" s="189">
        <f>'[4]data（並び替え不可）'!Q70</f>
        <v>30</v>
      </c>
      <c r="N87" s="191">
        <f>'[4]data（並び替え不可）'!R70</f>
        <v>32</v>
      </c>
      <c r="O87" s="192">
        <f>SUM(P87:Q87)</f>
        <v>63</v>
      </c>
      <c r="P87" s="189">
        <f>'[4]data（並び替え不可）'!S70</f>
        <v>31</v>
      </c>
      <c r="Q87" s="190">
        <f>'[4]data（並び替え不可）'!T70</f>
        <v>32</v>
      </c>
      <c r="R87" s="188">
        <f>SUM(S87:T87)</f>
        <v>81</v>
      </c>
      <c r="S87" s="189">
        <f>'[4]data（並び替え不可）'!U70</f>
        <v>40</v>
      </c>
      <c r="T87" s="191">
        <f>'[4]data（並び替え不可）'!V70</f>
        <v>41</v>
      </c>
    </row>
    <row r="88" spans="1:20" ht="15.4" customHeight="1" x14ac:dyDescent="0.15">
      <c r="A88" s="182"/>
      <c r="B88" s="732" t="s">
        <v>307</v>
      </c>
      <c r="C88" s="183"/>
      <c r="D88" s="184"/>
      <c r="E88" s="184"/>
      <c r="F88" s="184"/>
      <c r="G88" s="185"/>
      <c r="H88" s="186"/>
      <c r="I88" s="41">
        <f>SUM(L88,O88,R88)</f>
        <v>58</v>
      </c>
      <c r="J88" s="222"/>
      <c r="K88" s="223"/>
      <c r="L88" s="224">
        <f>'[4]data（並び替え不可）'!X41</f>
        <v>20</v>
      </c>
      <c r="M88" s="222"/>
      <c r="N88" s="225"/>
      <c r="O88" s="226">
        <f>'[4]data（並び替え不可）'!Y41</f>
        <v>20</v>
      </c>
      <c r="P88" s="222"/>
      <c r="Q88" s="223"/>
      <c r="R88" s="224">
        <f>'[4]data（並び替え不可）'!Z41</f>
        <v>18</v>
      </c>
      <c r="S88" s="222"/>
      <c r="T88" s="225"/>
    </row>
    <row r="89" spans="1:20" ht="15.4" customHeight="1" x14ac:dyDescent="0.15">
      <c r="A89" s="187">
        <v>41</v>
      </c>
      <c r="B89" s="733"/>
      <c r="C89" s="188">
        <f>SUM(D89:H89)</f>
        <v>34</v>
      </c>
      <c r="D89" s="189">
        <f>'[4]data（並び替え不可）'!H41</f>
        <v>8</v>
      </c>
      <c r="E89" s="189">
        <f>'[4]data（並び替え不可）'!I41</f>
        <v>7</v>
      </c>
      <c r="F89" s="189">
        <f>'[4]data（並び替え不可）'!J41</f>
        <v>8</v>
      </c>
      <c r="G89" s="190">
        <f>'[4]data（並び替え不可）'!K41</f>
        <v>0</v>
      </c>
      <c r="H89" s="191">
        <f>'[4]data（並び替え不可）'!L41</f>
        <v>11</v>
      </c>
      <c r="I89" s="42">
        <f>SUM(J89:K89)</f>
        <v>830</v>
      </c>
      <c r="J89" s="189">
        <f>SUM(M89,P89,S89)</f>
        <v>433</v>
      </c>
      <c r="K89" s="190">
        <f>SUM(N89,Q89,T89)</f>
        <v>397</v>
      </c>
      <c r="L89" s="188">
        <f>SUM(M89:N89)</f>
        <v>285</v>
      </c>
      <c r="M89" s="189">
        <f>'[4]data（並び替え不可）'!Q41</f>
        <v>154</v>
      </c>
      <c r="N89" s="191">
        <f>'[4]data（並び替え不可）'!R41</f>
        <v>131</v>
      </c>
      <c r="O89" s="192">
        <f>SUM(P89:Q89)</f>
        <v>255</v>
      </c>
      <c r="P89" s="189">
        <f>'[4]data（並び替え不可）'!S41</f>
        <v>131</v>
      </c>
      <c r="Q89" s="190">
        <f>'[4]data（並び替え不可）'!T41</f>
        <v>124</v>
      </c>
      <c r="R89" s="188">
        <f>SUM(S89:T89)</f>
        <v>290</v>
      </c>
      <c r="S89" s="189">
        <f>'[4]data（並び替え不可）'!U41</f>
        <v>148</v>
      </c>
      <c r="T89" s="191">
        <f>'[4]data（並び替え不可）'!V41</f>
        <v>142</v>
      </c>
    </row>
    <row r="90" spans="1:20" ht="15.4" customHeight="1" x14ac:dyDescent="0.15">
      <c r="A90" s="182"/>
      <c r="B90" s="732" t="s">
        <v>308</v>
      </c>
      <c r="C90" s="183"/>
      <c r="D90" s="184"/>
      <c r="E90" s="184"/>
      <c r="F90" s="184"/>
      <c r="G90" s="185"/>
      <c r="H90" s="186"/>
      <c r="I90" s="41">
        <f>SUM(L90,O90,R90)</f>
        <v>9</v>
      </c>
      <c r="J90" s="222"/>
      <c r="K90" s="223"/>
      <c r="L90" s="224">
        <f>'[4]data（並び替え不可）'!X42</f>
        <v>4</v>
      </c>
      <c r="M90" s="222"/>
      <c r="N90" s="225"/>
      <c r="O90" s="226">
        <f>'[4]data（並び替え不可）'!Y42</f>
        <v>2</v>
      </c>
      <c r="P90" s="222"/>
      <c r="Q90" s="223"/>
      <c r="R90" s="224">
        <f>'[4]data（並び替え不可）'!Z42</f>
        <v>3</v>
      </c>
      <c r="S90" s="222"/>
      <c r="T90" s="225"/>
    </row>
    <row r="91" spans="1:20" ht="15.4" customHeight="1" x14ac:dyDescent="0.15">
      <c r="A91" s="187">
        <v>42</v>
      </c>
      <c r="B91" s="733"/>
      <c r="C91" s="188">
        <f>SUM(D91:H91)</f>
        <v>14</v>
      </c>
      <c r="D91" s="189">
        <f>'[4]data（並び替え不可）'!H42</f>
        <v>4</v>
      </c>
      <c r="E91" s="189">
        <f>'[4]data（並び替え不可）'!I42</f>
        <v>4</v>
      </c>
      <c r="F91" s="189">
        <f>'[4]data（並び替え不可）'!J42</f>
        <v>4</v>
      </c>
      <c r="G91" s="190">
        <f>'[4]data（並び替え不可）'!K42</f>
        <v>0</v>
      </c>
      <c r="H91" s="191">
        <f>'[4]data（並び替え不可）'!L42</f>
        <v>2</v>
      </c>
      <c r="I91" s="42">
        <f>SUM(J91:K91)</f>
        <v>340</v>
      </c>
      <c r="J91" s="189">
        <f>SUM(M91,P91,S91)</f>
        <v>175</v>
      </c>
      <c r="K91" s="190">
        <f>SUM(N91,Q91,T91)</f>
        <v>165</v>
      </c>
      <c r="L91" s="188">
        <f>SUM(M91:N91)</f>
        <v>119</v>
      </c>
      <c r="M91" s="189">
        <f>'[4]data（並び替え不可）'!Q42</f>
        <v>68</v>
      </c>
      <c r="N91" s="191">
        <f>'[4]data（並び替え不可）'!R42</f>
        <v>51</v>
      </c>
      <c r="O91" s="192">
        <f>SUM(P91:Q91)</f>
        <v>110</v>
      </c>
      <c r="P91" s="189">
        <f>'[4]data（並び替え不可）'!S42</f>
        <v>51</v>
      </c>
      <c r="Q91" s="190">
        <f>'[4]data（並び替え不可）'!T42</f>
        <v>59</v>
      </c>
      <c r="R91" s="188">
        <f>SUM(S91:T91)</f>
        <v>111</v>
      </c>
      <c r="S91" s="189">
        <f>'[4]data（並び替え不可）'!U42</f>
        <v>56</v>
      </c>
      <c r="T91" s="191">
        <f>'[4]data（並び替え不可）'!V42</f>
        <v>55</v>
      </c>
    </row>
    <row r="92" spans="1:20" ht="15.4" customHeight="1" x14ac:dyDescent="0.15">
      <c r="A92" s="182"/>
      <c r="B92" s="732" t="s">
        <v>128</v>
      </c>
      <c r="C92" s="183"/>
      <c r="D92" s="184"/>
      <c r="E92" s="184"/>
      <c r="F92" s="184"/>
      <c r="G92" s="185"/>
      <c r="H92" s="186"/>
      <c r="I92" s="41">
        <f>SUM(L92,O92,R92)</f>
        <v>11</v>
      </c>
      <c r="J92" s="222"/>
      <c r="K92" s="223"/>
      <c r="L92" s="224">
        <f>'[4]data（並び替え不可）'!X43</f>
        <v>4</v>
      </c>
      <c r="M92" s="222"/>
      <c r="N92" s="225"/>
      <c r="O92" s="226">
        <f>'[4]data（並び替え不可）'!Y43</f>
        <v>5</v>
      </c>
      <c r="P92" s="222"/>
      <c r="Q92" s="223"/>
      <c r="R92" s="224">
        <f>'[4]data（並び替え不可）'!Z43</f>
        <v>2</v>
      </c>
      <c r="S92" s="222"/>
      <c r="T92" s="225"/>
    </row>
    <row r="93" spans="1:20" ht="15.4" customHeight="1" x14ac:dyDescent="0.15">
      <c r="A93" s="187">
        <v>43</v>
      </c>
      <c r="B93" s="733"/>
      <c r="C93" s="188">
        <f>SUM(D93:H93)</f>
        <v>23</v>
      </c>
      <c r="D93" s="189">
        <f>'[4]data（並び替え不可）'!H43</f>
        <v>7</v>
      </c>
      <c r="E93" s="189">
        <f>'[4]data（並び替え不可）'!I43</f>
        <v>7</v>
      </c>
      <c r="F93" s="189">
        <f>'[4]data（並び替え不可）'!J43</f>
        <v>7</v>
      </c>
      <c r="G93" s="190">
        <f>'[4]data（並び替え不可）'!K43</f>
        <v>0</v>
      </c>
      <c r="H93" s="191">
        <f>'[4]data（並び替え不可）'!L43</f>
        <v>2</v>
      </c>
      <c r="I93" s="42">
        <f>SUM(J93:K93)</f>
        <v>715</v>
      </c>
      <c r="J93" s="189">
        <f>SUM(M93,P93,S93)</f>
        <v>373</v>
      </c>
      <c r="K93" s="190">
        <f>SUM(N93,Q93,T93)</f>
        <v>342</v>
      </c>
      <c r="L93" s="188">
        <f>SUM(M93:N93)</f>
        <v>248</v>
      </c>
      <c r="M93" s="189">
        <f>'[4]data（並び替え不可）'!Q43</f>
        <v>140</v>
      </c>
      <c r="N93" s="191">
        <f>'[4]data（並び替え不可）'!R43</f>
        <v>108</v>
      </c>
      <c r="O93" s="192">
        <f>SUM(P93:Q93)</f>
        <v>221</v>
      </c>
      <c r="P93" s="189">
        <f>'[4]data（並び替え不可）'!S43</f>
        <v>110</v>
      </c>
      <c r="Q93" s="190">
        <f>'[4]data（並び替え不可）'!T43</f>
        <v>111</v>
      </c>
      <c r="R93" s="188">
        <f>SUM(S93:T93)</f>
        <v>246</v>
      </c>
      <c r="S93" s="189">
        <f>'[4]data（並び替え不可）'!U43</f>
        <v>123</v>
      </c>
      <c r="T93" s="191">
        <f>'[4]data（並び替え不可）'!V43</f>
        <v>123</v>
      </c>
    </row>
    <row r="94" spans="1:20" ht="15.4" customHeight="1" x14ac:dyDescent="0.15">
      <c r="A94" s="182"/>
      <c r="B94" s="732" t="s">
        <v>309</v>
      </c>
      <c r="C94" s="183"/>
      <c r="D94" s="184"/>
      <c r="E94" s="184"/>
      <c r="F94" s="184"/>
      <c r="G94" s="185"/>
      <c r="H94" s="186"/>
      <c r="I94" s="41">
        <f>SUM(L94,O94,R94)</f>
        <v>29</v>
      </c>
      <c r="J94" s="222"/>
      <c r="K94" s="223"/>
      <c r="L94" s="224">
        <f>'[4]data（並び替え不可）'!X44</f>
        <v>7</v>
      </c>
      <c r="M94" s="222"/>
      <c r="N94" s="225"/>
      <c r="O94" s="226">
        <f>'[4]data（並び替え不可）'!Y44</f>
        <v>9</v>
      </c>
      <c r="P94" s="222"/>
      <c r="Q94" s="223"/>
      <c r="R94" s="224">
        <f>'[4]data（並び替え不可）'!Z44</f>
        <v>13</v>
      </c>
      <c r="S94" s="222"/>
      <c r="T94" s="225"/>
    </row>
    <row r="95" spans="1:20" ht="15.4" customHeight="1" x14ac:dyDescent="0.15">
      <c r="A95" s="187">
        <v>44</v>
      </c>
      <c r="B95" s="733"/>
      <c r="C95" s="188">
        <f>SUM(D95:H95)</f>
        <v>24</v>
      </c>
      <c r="D95" s="189">
        <f>'[4]data（並び替え不可）'!H44</f>
        <v>6</v>
      </c>
      <c r="E95" s="189">
        <f>'[4]data（並び替え不可）'!I44</f>
        <v>6</v>
      </c>
      <c r="F95" s="189">
        <f>'[4]data（並び替え不可）'!J44</f>
        <v>7</v>
      </c>
      <c r="G95" s="190">
        <f>'[4]data（並び替え不可）'!K44</f>
        <v>0</v>
      </c>
      <c r="H95" s="191">
        <f>'[4]data（並び替え不可）'!L44</f>
        <v>5</v>
      </c>
      <c r="I95" s="42">
        <f>SUM(J95:K95)</f>
        <v>637</v>
      </c>
      <c r="J95" s="189">
        <f>SUM(M95,P95,S95)</f>
        <v>326</v>
      </c>
      <c r="K95" s="190">
        <f>SUM(N95,Q95,T95)</f>
        <v>311</v>
      </c>
      <c r="L95" s="188">
        <f>SUM(M95:N95)</f>
        <v>217</v>
      </c>
      <c r="M95" s="189">
        <f>'[4]data（並び替え不可）'!Q44</f>
        <v>107</v>
      </c>
      <c r="N95" s="191">
        <f>'[4]data（並び替え不可）'!R44</f>
        <v>110</v>
      </c>
      <c r="O95" s="192">
        <f>SUM(P95:Q95)</f>
        <v>193</v>
      </c>
      <c r="P95" s="189">
        <f>'[4]data（並び替え不可）'!S44</f>
        <v>106</v>
      </c>
      <c r="Q95" s="190">
        <f>'[4]data（並び替え不可）'!T44</f>
        <v>87</v>
      </c>
      <c r="R95" s="188">
        <f>SUM(S95:T95)</f>
        <v>227</v>
      </c>
      <c r="S95" s="189">
        <f>'[4]data（並び替え不可）'!U44</f>
        <v>113</v>
      </c>
      <c r="T95" s="191">
        <f>'[4]data（並び替え不可）'!V44</f>
        <v>114</v>
      </c>
    </row>
    <row r="96" spans="1:20" ht="15.4" customHeight="1" x14ac:dyDescent="0.15">
      <c r="A96" s="212"/>
      <c r="B96" s="732" t="s">
        <v>310</v>
      </c>
      <c r="C96" s="213"/>
      <c r="D96" s="214"/>
      <c r="E96" s="214"/>
      <c r="F96" s="214"/>
      <c r="G96" s="215"/>
      <c r="H96" s="216"/>
      <c r="I96" s="41">
        <f>SUM(L96,O96,R96)</f>
        <v>43</v>
      </c>
      <c r="J96" s="217"/>
      <c r="K96" s="218"/>
      <c r="L96" s="219">
        <f>'[4]data（並び替え不可）'!X45</f>
        <v>13</v>
      </c>
      <c r="M96" s="217"/>
      <c r="N96" s="220"/>
      <c r="O96" s="221">
        <f>'[4]data（並び替え不可）'!Y45</f>
        <v>19</v>
      </c>
      <c r="P96" s="217"/>
      <c r="Q96" s="218"/>
      <c r="R96" s="219">
        <f>'[4]data（並び替え不可）'!Z45</f>
        <v>11</v>
      </c>
      <c r="S96" s="217"/>
      <c r="T96" s="220"/>
    </row>
    <row r="97" spans="1:20" ht="15.4" customHeight="1" x14ac:dyDescent="0.15">
      <c r="A97" s="187">
        <v>45</v>
      </c>
      <c r="B97" s="733"/>
      <c r="C97" s="188">
        <f>SUM(D97:H97)</f>
        <v>23</v>
      </c>
      <c r="D97" s="189">
        <f>'[4]data（並び替え不可）'!H45</f>
        <v>5</v>
      </c>
      <c r="E97" s="189">
        <f>'[4]data（並び替え不可）'!I45</f>
        <v>5</v>
      </c>
      <c r="F97" s="189">
        <f>'[4]data（並び替え不可）'!J45</f>
        <v>5</v>
      </c>
      <c r="G97" s="190">
        <f>'[4]data（並び替え不可）'!K45</f>
        <v>0</v>
      </c>
      <c r="H97" s="191">
        <f>'[4]data（並び替え不可）'!L45</f>
        <v>8</v>
      </c>
      <c r="I97" s="42">
        <f>SUM(J97:K97)</f>
        <v>514</v>
      </c>
      <c r="J97" s="189">
        <f>SUM(M97,P97,S97)</f>
        <v>277</v>
      </c>
      <c r="K97" s="190">
        <f>SUM(N97,Q97,T97)</f>
        <v>237</v>
      </c>
      <c r="L97" s="188">
        <f>SUM(M97:N97)</f>
        <v>157</v>
      </c>
      <c r="M97" s="189">
        <f>'[4]data（並び替え不可）'!Q45</f>
        <v>80</v>
      </c>
      <c r="N97" s="191">
        <f>'[4]data（並び替え不可）'!R45</f>
        <v>77</v>
      </c>
      <c r="O97" s="192">
        <f>SUM(P97:Q97)</f>
        <v>182</v>
      </c>
      <c r="P97" s="189">
        <f>'[4]data（並び替え不可）'!S45</f>
        <v>97</v>
      </c>
      <c r="Q97" s="190">
        <f>'[4]data（並び替え不可）'!T45</f>
        <v>85</v>
      </c>
      <c r="R97" s="188">
        <f>SUM(S97:T97)</f>
        <v>175</v>
      </c>
      <c r="S97" s="189">
        <f>'[4]data（並び替え不可）'!U45</f>
        <v>100</v>
      </c>
      <c r="T97" s="191">
        <f>'[4]data（並び替え不可）'!V45</f>
        <v>75</v>
      </c>
    </row>
    <row r="98" spans="1:20" ht="15.4" customHeight="1" x14ac:dyDescent="0.15">
      <c r="A98" s="182"/>
      <c r="B98" s="732" t="s">
        <v>311</v>
      </c>
      <c r="C98" s="183"/>
      <c r="D98" s="184"/>
      <c r="E98" s="184"/>
      <c r="F98" s="184"/>
      <c r="G98" s="185"/>
      <c r="H98" s="186"/>
      <c r="I98" s="41">
        <f>SUM(L98,O98,R98)</f>
        <v>18</v>
      </c>
      <c r="J98" s="222"/>
      <c r="K98" s="223"/>
      <c r="L98" s="224">
        <f>'[4]data（並び替え不可）'!X71</f>
        <v>5</v>
      </c>
      <c r="M98" s="222"/>
      <c r="N98" s="225"/>
      <c r="O98" s="226">
        <f>'[4]data（並び替え不可）'!Y71</f>
        <v>4</v>
      </c>
      <c r="P98" s="222"/>
      <c r="Q98" s="223"/>
      <c r="R98" s="224">
        <f>'[4]data（並び替え不可）'!Z71</f>
        <v>9</v>
      </c>
      <c r="S98" s="222"/>
      <c r="T98" s="225"/>
    </row>
    <row r="99" spans="1:20" ht="15.4" customHeight="1" x14ac:dyDescent="0.15">
      <c r="A99" s="187">
        <v>46</v>
      </c>
      <c r="B99" s="733"/>
      <c r="C99" s="188">
        <f>SUM(D99:H99)</f>
        <v>14</v>
      </c>
      <c r="D99" s="189">
        <f>'[4]data（並び替え不可）'!H71</f>
        <v>3</v>
      </c>
      <c r="E99" s="189">
        <f>'[4]data（並び替え不可）'!I71</f>
        <v>4</v>
      </c>
      <c r="F99" s="189">
        <f>'[4]data（並び替え不可）'!J71</f>
        <v>3</v>
      </c>
      <c r="G99" s="190">
        <f>'[4]data（並び替え不可）'!K71</f>
        <v>0</v>
      </c>
      <c r="H99" s="191">
        <f>'[4]data（並び替え不可）'!L71</f>
        <v>4</v>
      </c>
      <c r="I99" s="42">
        <f>SUM(J99:K99)</f>
        <v>329</v>
      </c>
      <c r="J99" s="189">
        <f>SUM(M99,P99,S99)</f>
        <v>181</v>
      </c>
      <c r="K99" s="190">
        <f>SUM(N99,Q99,T99)</f>
        <v>148</v>
      </c>
      <c r="L99" s="188">
        <f>SUM(M99:N99)</f>
        <v>108</v>
      </c>
      <c r="M99" s="189">
        <f>'[4]data（並び替え不可）'!Q71</f>
        <v>67</v>
      </c>
      <c r="N99" s="191">
        <f>'[4]data（並び替え不可）'!R71</f>
        <v>41</v>
      </c>
      <c r="O99" s="192">
        <f>SUM(P99:Q99)</f>
        <v>123</v>
      </c>
      <c r="P99" s="189">
        <f>'[4]data（並び替え不可）'!S71</f>
        <v>60</v>
      </c>
      <c r="Q99" s="190">
        <f>'[4]data（並び替え不可）'!T71</f>
        <v>63</v>
      </c>
      <c r="R99" s="188">
        <f>SUM(S99:T99)</f>
        <v>98</v>
      </c>
      <c r="S99" s="189">
        <f>'[4]data（並び替え不可）'!U71</f>
        <v>54</v>
      </c>
      <c r="T99" s="191">
        <f>'[4]data（並び替え不可）'!V71</f>
        <v>44</v>
      </c>
    </row>
    <row r="100" spans="1:20" ht="15.4" customHeight="1" x14ac:dyDescent="0.15">
      <c r="A100" s="182"/>
      <c r="B100" s="732" t="s">
        <v>312</v>
      </c>
      <c r="C100" s="183"/>
      <c r="D100" s="184"/>
      <c r="E100" s="184"/>
      <c r="F100" s="184"/>
      <c r="G100" s="185"/>
      <c r="H100" s="186"/>
      <c r="I100" s="41">
        <f>SUM(L100,O100,R100)</f>
        <v>25</v>
      </c>
      <c r="J100" s="222"/>
      <c r="K100" s="223"/>
      <c r="L100" s="224">
        <f>'[4]data（並び替え不可）'!X46</f>
        <v>9</v>
      </c>
      <c r="M100" s="222"/>
      <c r="N100" s="225"/>
      <c r="O100" s="226">
        <f>'[4]data（並び替え不可）'!Y46</f>
        <v>9</v>
      </c>
      <c r="P100" s="222"/>
      <c r="Q100" s="223"/>
      <c r="R100" s="224">
        <f>'[4]data（並び替え不可）'!Z46</f>
        <v>7</v>
      </c>
      <c r="S100" s="222"/>
      <c r="T100" s="225"/>
    </row>
    <row r="101" spans="1:20" ht="15.4" customHeight="1" x14ac:dyDescent="0.15">
      <c r="A101" s="187">
        <v>47</v>
      </c>
      <c r="B101" s="733"/>
      <c r="C101" s="188">
        <f>SUM(D101:H101)</f>
        <v>22</v>
      </c>
      <c r="D101" s="189">
        <f>'[4]data（並び替え不可）'!H46</f>
        <v>6</v>
      </c>
      <c r="E101" s="189">
        <f>'[4]data（並び替え不可）'!I46</f>
        <v>5</v>
      </c>
      <c r="F101" s="189">
        <f>'[4]data（並び替え不可）'!J46</f>
        <v>6</v>
      </c>
      <c r="G101" s="190">
        <f>'[4]data（並び替え不可）'!K46</f>
        <v>0</v>
      </c>
      <c r="H101" s="191">
        <f>'[4]data（並び替え不可）'!L46</f>
        <v>5</v>
      </c>
      <c r="I101" s="42">
        <f>SUM(J101:K101)</f>
        <v>595</v>
      </c>
      <c r="J101" s="189">
        <f>SUM(M101,P101,S101)</f>
        <v>282</v>
      </c>
      <c r="K101" s="190">
        <f>SUM(N101,Q101,T101)</f>
        <v>313</v>
      </c>
      <c r="L101" s="188">
        <f>SUM(M101:N101)</f>
        <v>207</v>
      </c>
      <c r="M101" s="189">
        <f>'[4]data（並び替え不可）'!Q46</f>
        <v>103</v>
      </c>
      <c r="N101" s="191">
        <f>'[4]data（並び替え不可）'!R46</f>
        <v>104</v>
      </c>
      <c r="O101" s="192">
        <f>SUM(P101:Q101)</f>
        <v>182</v>
      </c>
      <c r="P101" s="189">
        <f>'[4]data（並び替え不可）'!S46</f>
        <v>78</v>
      </c>
      <c r="Q101" s="190">
        <f>'[4]data（並び替え不可）'!T46</f>
        <v>104</v>
      </c>
      <c r="R101" s="188">
        <f>SUM(S101:T101)</f>
        <v>206</v>
      </c>
      <c r="S101" s="189">
        <f>'[4]data（並び替え不可）'!U46</f>
        <v>101</v>
      </c>
      <c r="T101" s="191">
        <f>'[4]data（並び替え不可）'!V46</f>
        <v>105</v>
      </c>
    </row>
    <row r="102" spans="1:20" ht="15.4" customHeight="1" x14ac:dyDescent="0.15">
      <c r="A102" s="182"/>
      <c r="B102" s="732" t="s">
        <v>313</v>
      </c>
      <c r="C102" s="183"/>
      <c r="D102" s="184"/>
      <c r="E102" s="184"/>
      <c r="F102" s="184"/>
      <c r="G102" s="185"/>
      <c r="H102" s="186"/>
      <c r="I102" s="41">
        <f>SUM(L102,O102,R102)</f>
        <v>28</v>
      </c>
      <c r="J102" s="222"/>
      <c r="K102" s="223"/>
      <c r="L102" s="224">
        <f>'[4]data（並び替え不可）'!X47</f>
        <v>6</v>
      </c>
      <c r="M102" s="222"/>
      <c r="N102" s="225"/>
      <c r="O102" s="226">
        <f>'[4]data（並び替え不可）'!Y47</f>
        <v>16</v>
      </c>
      <c r="P102" s="222"/>
      <c r="Q102" s="223"/>
      <c r="R102" s="224">
        <f>'[4]data（並び替え不可）'!Z47</f>
        <v>6</v>
      </c>
      <c r="S102" s="222"/>
      <c r="T102" s="225"/>
    </row>
    <row r="103" spans="1:20" ht="15.4" customHeight="1" x14ac:dyDescent="0.15">
      <c r="A103" s="187">
        <v>48</v>
      </c>
      <c r="B103" s="733"/>
      <c r="C103" s="188">
        <f>SUM(D103:H103)</f>
        <v>25</v>
      </c>
      <c r="D103" s="189">
        <f>'[4]data（並び替え不可）'!H47</f>
        <v>7</v>
      </c>
      <c r="E103" s="189">
        <f>'[4]data（並び替え不可）'!I47</f>
        <v>7</v>
      </c>
      <c r="F103" s="189">
        <f>'[4]data（並び替え不可）'!J47</f>
        <v>7</v>
      </c>
      <c r="G103" s="190">
        <f>'[4]data（並び替え不可）'!K47</f>
        <v>0</v>
      </c>
      <c r="H103" s="191">
        <f>'[4]data（並び替え不可）'!L47</f>
        <v>4</v>
      </c>
      <c r="I103" s="42">
        <f>SUM(J103:K103)</f>
        <v>715</v>
      </c>
      <c r="J103" s="189">
        <f>SUM(M103,P103,S103)</f>
        <v>356</v>
      </c>
      <c r="K103" s="190">
        <f>SUM(N103,Q103,T103)</f>
        <v>359</v>
      </c>
      <c r="L103" s="188">
        <f>SUM(M103:N103)</f>
        <v>245</v>
      </c>
      <c r="M103" s="189">
        <f>'[4]data（並び替え不可）'!Q47</f>
        <v>133</v>
      </c>
      <c r="N103" s="191">
        <f>'[4]data（並び替え不可）'!R47</f>
        <v>112</v>
      </c>
      <c r="O103" s="192">
        <f>SUM(P103:Q103)</f>
        <v>239</v>
      </c>
      <c r="P103" s="189">
        <f>'[4]data（並び替え不可）'!S47</f>
        <v>104</v>
      </c>
      <c r="Q103" s="190">
        <f>'[4]data（並び替え不可）'!T47</f>
        <v>135</v>
      </c>
      <c r="R103" s="188">
        <f>SUM(S103:T103)</f>
        <v>231</v>
      </c>
      <c r="S103" s="189">
        <f>'[4]data（並び替え不可）'!U47</f>
        <v>119</v>
      </c>
      <c r="T103" s="191">
        <f>'[4]data（並び替え不可）'!V47</f>
        <v>112</v>
      </c>
    </row>
    <row r="104" spans="1:20" ht="15.4" customHeight="1" x14ac:dyDescent="0.15">
      <c r="A104" s="182"/>
      <c r="B104" s="732" t="s">
        <v>314</v>
      </c>
      <c r="C104" s="183"/>
      <c r="D104" s="184"/>
      <c r="E104" s="184"/>
      <c r="F104" s="184"/>
      <c r="G104" s="185"/>
      <c r="H104" s="186"/>
      <c r="I104" s="41">
        <f>SUM(L104,O104,R104)</f>
        <v>41</v>
      </c>
      <c r="J104" s="222"/>
      <c r="K104" s="223"/>
      <c r="L104" s="224">
        <f>'[4]data（並び替え不可）'!X48</f>
        <v>14</v>
      </c>
      <c r="M104" s="222"/>
      <c r="N104" s="225"/>
      <c r="O104" s="226">
        <f>'[4]data（並び替え不可）'!Y48</f>
        <v>22</v>
      </c>
      <c r="P104" s="222"/>
      <c r="Q104" s="223"/>
      <c r="R104" s="224">
        <f>'[4]data（並び替え不可）'!Z48</f>
        <v>5</v>
      </c>
      <c r="S104" s="222"/>
      <c r="T104" s="225"/>
    </row>
    <row r="105" spans="1:20" ht="15.4" customHeight="1" x14ac:dyDescent="0.15">
      <c r="A105" s="187">
        <v>49</v>
      </c>
      <c r="B105" s="733"/>
      <c r="C105" s="188">
        <f>SUM(D105:H105)</f>
        <v>27</v>
      </c>
      <c r="D105" s="189">
        <f>'[4]data（並び替え不可）'!H48</f>
        <v>7</v>
      </c>
      <c r="E105" s="189">
        <f>'[4]data（並び替え不可）'!I48</f>
        <v>6</v>
      </c>
      <c r="F105" s="189">
        <f>'[4]data（並び替え不可）'!J48</f>
        <v>7</v>
      </c>
      <c r="G105" s="190">
        <f>'[4]data（並び替え不可）'!K48</f>
        <v>0</v>
      </c>
      <c r="H105" s="191">
        <f>'[4]data（並び替え不可）'!L48</f>
        <v>7</v>
      </c>
      <c r="I105" s="42">
        <f>SUM(J105:K105)</f>
        <v>693</v>
      </c>
      <c r="J105" s="189">
        <f>SUM(M105,P105,S105)</f>
        <v>364</v>
      </c>
      <c r="K105" s="190">
        <f>SUM(N105,Q105,T105)</f>
        <v>329</v>
      </c>
      <c r="L105" s="188">
        <f>SUM(M105:N105)</f>
        <v>237</v>
      </c>
      <c r="M105" s="189">
        <f>'[4]data（並び替え不可）'!Q48</f>
        <v>117</v>
      </c>
      <c r="N105" s="191">
        <f>'[4]data（並び替え不可）'!R48</f>
        <v>120</v>
      </c>
      <c r="O105" s="192">
        <f>SUM(P105:Q105)</f>
        <v>233</v>
      </c>
      <c r="P105" s="189">
        <f>'[4]data（並び替え不可）'!S48</f>
        <v>132</v>
      </c>
      <c r="Q105" s="190">
        <f>'[4]data（並び替え不可）'!T48</f>
        <v>101</v>
      </c>
      <c r="R105" s="188">
        <f>SUM(S105:T105)</f>
        <v>223</v>
      </c>
      <c r="S105" s="189">
        <f>'[4]data（並び替え不可）'!U48</f>
        <v>115</v>
      </c>
      <c r="T105" s="191">
        <f>'[4]data（並び替え不可）'!V48</f>
        <v>108</v>
      </c>
    </row>
    <row r="106" spans="1:20" ht="15.4" customHeight="1" x14ac:dyDescent="0.15">
      <c r="A106" s="182"/>
      <c r="B106" s="732" t="s">
        <v>315</v>
      </c>
      <c r="C106" s="183"/>
      <c r="D106" s="184"/>
      <c r="E106" s="184"/>
      <c r="F106" s="184"/>
      <c r="G106" s="185"/>
      <c r="H106" s="186"/>
      <c r="I106" s="41">
        <f>SUM(L106,O106,R106)</f>
        <v>18</v>
      </c>
      <c r="J106" s="222"/>
      <c r="K106" s="223"/>
      <c r="L106" s="224">
        <f>'[4]data（並び替え不可）'!X49</f>
        <v>6</v>
      </c>
      <c r="M106" s="222"/>
      <c r="N106" s="225"/>
      <c r="O106" s="226">
        <f>'[4]data（並び替え不可）'!Y49</f>
        <v>9</v>
      </c>
      <c r="P106" s="222"/>
      <c r="Q106" s="223"/>
      <c r="R106" s="224">
        <f>'[4]data（並び替え不可）'!Z49</f>
        <v>3</v>
      </c>
      <c r="S106" s="222"/>
      <c r="T106" s="225"/>
    </row>
    <row r="107" spans="1:20" ht="15.4" customHeight="1" x14ac:dyDescent="0.15">
      <c r="A107" s="187">
        <v>50</v>
      </c>
      <c r="B107" s="733"/>
      <c r="C107" s="188">
        <f>SUM(D107:H107)</f>
        <v>13</v>
      </c>
      <c r="D107" s="189">
        <f>'[4]data（並び替え不可）'!H49</f>
        <v>3</v>
      </c>
      <c r="E107" s="189">
        <f>'[4]data（並び替え不可）'!I49</f>
        <v>3</v>
      </c>
      <c r="F107" s="189">
        <f>'[4]data（並び替え不可）'!J49</f>
        <v>3</v>
      </c>
      <c r="G107" s="190">
        <f>'[4]data（並び替え不可）'!K49</f>
        <v>0</v>
      </c>
      <c r="H107" s="191">
        <f>'[4]data（並び替え不可）'!L49</f>
        <v>4</v>
      </c>
      <c r="I107" s="42">
        <f>SUM(J107:K107)</f>
        <v>282</v>
      </c>
      <c r="J107" s="189">
        <f>SUM(M107,P107,S107)</f>
        <v>148</v>
      </c>
      <c r="K107" s="190">
        <f>SUM(N107,Q107,T107)</f>
        <v>134</v>
      </c>
      <c r="L107" s="188">
        <f>SUM(M107:N107)</f>
        <v>99</v>
      </c>
      <c r="M107" s="189">
        <f>'[4]data（並び替え不可）'!Q49</f>
        <v>50</v>
      </c>
      <c r="N107" s="191">
        <f>'[4]data（並び替え不可）'!R49</f>
        <v>49</v>
      </c>
      <c r="O107" s="192">
        <f>SUM(P107:Q107)</f>
        <v>95</v>
      </c>
      <c r="P107" s="189">
        <f>'[4]data（並び替え不可）'!S49</f>
        <v>45</v>
      </c>
      <c r="Q107" s="190">
        <f>'[4]data（並び替え不可）'!T49</f>
        <v>50</v>
      </c>
      <c r="R107" s="188">
        <f>SUM(S107:T107)</f>
        <v>88</v>
      </c>
      <c r="S107" s="189">
        <f>'[4]data（並び替え不可）'!U49</f>
        <v>53</v>
      </c>
      <c r="T107" s="191">
        <f>'[4]data（並び替え不可）'!V49</f>
        <v>35</v>
      </c>
    </row>
    <row r="108" spans="1:20" ht="15.4" customHeight="1" x14ac:dyDescent="0.15">
      <c r="A108" s="182"/>
      <c r="B108" s="732" t="s">
        <v>316</v>
      </c>
      <c r="C108" s="183"/>
      <c r="D108" s="184"/>
      <c r="E108" s="184"/>
      <c r="F108" s="184"/>
      <c r="G108" s="185"/>
      <c r="H108" s="186"/>
      <c r="I108" s="41">
        <f>SUM(L108,O108,R108)</f>
        <v>40</v>
      </c>
      <c r="J108" s="222"/>
      <c r="K108" s="223"/>
      <c r="L108" s="224">
        <f>'[4]data（並び替え不可）'!X50</f>
        <v>22</v>
      </c>
      <c r="M108" s="222"/>
      <c r="N108" s="225"/>
      <c r="O108" s="226">
        <f>'[4]data（並び替え不可）'!Y50</f>
        <v>11</v>
      </c>
      <c r="P108" s="222"/>
      <c r="Q108" s="223"/>
      <c r="R108" s="224">
        <f>'[4]data（並び替え不可）'!Z50</f>
        <v>7</v>
      </c>
      <c r="S108" s="222"/>
      <c r="T108" s="225"/>
    </row>
    <row r="109" spans="1:20" ht="15.4" customHeight="1" x14ac:dyDescent="0.15">
      <c r="A109" s="431">
        <v>51</v>
      </c>
      <c r="B109" s="748"/>
      <c r="C109" s="208">
        <f>SUM(D109:H109)</f>
        <v>29</v>
      </c>
      <c r="D109" s="209">
        <f>'[4]data（並び替え不可）'!H50</f>
        <v>8</v>
      </c>
      <c r="E109" s="209">
        <f>'[4]data（並び替え不可）'!I50</f>
        <v>7</v>
      </c>
      <c r="F109" s="209">
        <f>'[4]data（並び替え不可）'!J50</f>
        <v>8</v>
      </c>
      <c r="G109" s="210">
        <f>'[4]data（並び替え不可）'!K50</f>
        <v>0</v>
      </c>
      <c r="H109" s="211">
        <f>'[4]data（並び替え不可）'!L50</f>
        <v>6</v>
      </c>
      <c r="I109" s="348">
        <f>SUM(J109:K109)</f>
        <v>809</v>
      </c>
      <c r="J109" s="209">
        <f>SUM(M109,P109,S109)</f>
        <v>418</v>
      </c>
      <c r="K109" s="210">
        <f>SUM(N109,Q109,T109)</f>
        <v>391</v>
      </c>
      <c r="L109" s="208">
        <f>SUM(M109:N109)</f>
        <v>285</v>
      </c>
      <c r="M109" s="209">
        <f>'[4]data（並び替え不可）'!Q50</f>
        <v>158</v>
      </c>
      <c r="N109" s="211">
        <f>'[4]data（並び替え不可）'!R50</f>
        <v>127</v>
      </c>
      <c r="O109" s="349">
        <f>SUM(P109:Q109)</f>
        <v>238</v>
      </c>
      <c r="P109" s="209">
        <f>'[4]data（並び替え不可）'!S50</f>
        <v>120</v>
      </c>
      <c r="Q109" s="210">
        <f>'[4]data（並び替え不可）'!T50</f>
        <v>118</v>
      </c>
      <c r="R109" s="208">
        <f>SUM(S109:T109)</f>
        <v>286</v>
      </c>
      <c r="S109" s="209">
        <f>'[4]data（並び替え不可）'!U50</f>
        <v>140</v>
      </c>
      <c r="T109" s="211">
        <f>'[4]data（並び替え不可）'!V50</f>
        <v>146</v>
      </c>
    </row>
    <row r="110" spans="1:20" ht="16.5" customHeight="1" x14ac:dyDescent="0.15">
      <c r="B110" s="749" t="s">
        <v>292</v>
      </c>
      <c r="C110" s="749"/>
      <c r="D110" s="749"/>
      <c r="E110" s="749"/>
      <c r="F110" s="749"/>
      <c r="G110" s="749"/>
      <c r="H110" s="749"/>
      <c r="I110" s="749"/>
      <c r="J110" s="749"/>
      <c r="K110" s="749"/>
    </row>
    <row r="111" spans="1:20" ht="23.25" customHeight="1" x14ac:dyDescent="0.15">
      <c r="A111" s="734" t="s">
        <v>261</v>
      </c>
      <c r="B111" s="734"/>
      <c r="C111" s="734"/>
      <c r="D111" s="734"/>
      <c r="E111" s="734"/>
      <c r="F111" s="734"/>
      <c r="G111" s="734"/>
      <c r="H111" s="734"/>
      <c r="I111" s="734"/>
      <c r="N111" s="163"/>
      <c r="O111" s="163"/>
      <c r="P111" s="163"/>
      <c r="Q111" s="163"/>
      <c r="R111" s="163"/>
      <c r="S111" s="163"/>
      <c r="T111" s="163" t="str">
        <f>T56</f>
        <v>（Ｒ７．５．１現在、単位；学級、人）</v>
      </c>
    </row>
    <row r="112" spans="1:20" ht="13.5" customHeight="1" x14ac:dyDescent="0.15">
      <c r="A112" s="735" t="s">
        <v>94</v>
      </c>
      <c r="B112" s="736" t="s">
        <v>95</v>
      </c>
      <c r="C112" s="739" t="s">
        <v>262</v>
      </c>
      <c r="D112" s="740"/>
      <c r="E112" s="740"/>
      <c r="F112" s="740"/>
      <c r="G112" s="741"/>
      <c r="H112" s="742"/>
      <c r="I112" s="728" t="s">
        <v>263</v>
      </c>
      <c r="J112" s="727"/>
      <c r="K112" s="727"/>
      <c r="L112" s="727"/>
      <c r="M112" s="727"/>
      <c r="N112" s="727"/>
      <c r="O112" s="727"/>
      <c r="P112" s="727"/>
      <c r="Q112" s="727"/>
      <c r="R112" s="727"/>
      <c r="S112" s="727"/>
      <c r="T112" s="727"/>
    </row>
    <row r="113" spans="1:20" ht="13.5" customHeight="1" x14ac:dyDescent="0.15">
      <c r="A113" s="735"/>
      <c r="B113" s="737"/>
      <c r="C113" s="743" t="s">
        <v>264</v>
      </c>
      <c r="D113" s="744" t="s">
        <v>352</v>
      </c>
      <c r="E113" s="744"/>
      <c r="F113" s="744"/>
      <c r="G113" s="745" t="s">
        <v>100</v>
      </c>
      <c r="H113" s="747" t="s">
        <v>101</v>
      </c>
      <c r="I113" s="728" t="s">
        <v>265</v>
      </c>
      <c r="J113" s="727"/>
      <c r="K113" s="729"/>
      <c r="L113" s="727" t="s">
        <v>266</v>
      </c>
      <c r="M113" s="727"/>
      <c r="N113" s="727"/>
      <c r="O113" s="727" t="s">
        <v>267</v>
      </c>
      <c r="P113" s="727"/>
      <c r="Q113" s="727"/>
      <c r="R113" s="728" t="s">
        <v>268</v>
      </c>
      <c r="S113" s="727"/>
      <c r="T113" s="727"/>
    </row>
    <row r="114" spans="1:20" ht="42" x14ac:dyDescent="0.15">
      <c r="A114" s="735"/>
      <c r="B114" s="738"/>
      <c r="C114" s="743"/>
      <c r="D114" s="164" t="s">
        <v>109</v>
      </c>
      <c r="E114" s="164" t="s">
        <v>110</v>
      </c>
      <c r="F114" s="164" t="s">
        <v>111</v>
      </c>
      <c r="G114" s="746"/>
      <c r="H114" s="747"/>
      <c r="I114" s="165" t="s">
        <v>115</v>
      </c>
      <c r="J114" s="453" t="s">
        <v>116</v>
      </c>
      <c r="K114" s="454" t="s">
        <v>117</v>
      </c>
      <c r="L114" s="456" t="s">
        <v>115</v>
      </c>
      <c r="M114" s="453" t="s">
        <v>116</v>
      </c>
      <c r="N114" s="455" t="s">
        <v>117</v>
      </c>
      <c r="O114" s="452" t="s">
        <v>269</v>
      </c>
      <c r="P114" s="453" t="s">
        <v>116</v>
      </c>
      <c r="Q114" s="455" t="s">
        <v>117</v>
      </c>
      <c r="R114" s="166" t="s">
        <v>115</v>
      </c>
      <c r="S114" s="453" t="s">
        <v>116</v>
      </c>
      <c r="T114" s="455" t="s">
        <v>117</v>
      </c>
    </row>
    <row r="115" spans="1:20" ht="15.4" customHeight="1" x14ac:dyDescent="0.15">
      <c r="A115" s="347"/>
      <c r="B115" s="730" t="s">
        <v>317</v>
      </c>
      <c r="C115" s="167"/>
      <c r="D115" s="168"/>
      <c r="E115" s="168"/>
      <c r="F115" s="168"/>
      <c r="G115" s="169"/>
      <c r="H115" s="170"/>
      <c r="I115" s="124">
        <f>SUM(L115,O115,R115)</f>
        <v>21</v>
      </c>
      <c r="J115" s="171"/>
      <c r="K115" s="172"/>
      <c r="L115" s="173">
        <f>'[4]data（並び替え不可）'!X51</f>
        <v>8</v>
      </c>
      <c r="M115" s="171"/>
      <c r="N115" s="174"/>
      <c r="O115" s="173">
        <f>'[4]data（並び替え不可）'!Y51</f>
        <v>7</v>
      </c>
      <c r="P115" s="171"/>
      <c r="Q115" s="174"/>
      <c r="R115" s="175">
        <f>'[4]data（並び替え不可）'!Z51</f>
        <v>6</v>
      </c>
      <c r="S115" s="171"/>
      <c r="T115" s="174"/>
    </row>
    <row r="116" spans="1:20" ht="15.4" customHeight="1" x14ac:dyDescent="0.15">
      <c r="A116" s="176">
        <v>52</v>
      </c>
      <c r="B116" s="731"/>
      <c r="C116" s="177">
        <f>SUM(D116:H116)</f>
        <v>28</v>
      </c>
      <c r="D116" s="178">
        <f>'[4]data（並び替え不可）'!H51</f>
        <v>8</v>
      </c>
      <c r="E116" s="178">
        <f>'[4]data（並び替え不可）'!I51</f>
        <v>8</v>
      </c>
      <c r="F116" s="178">
        <f>'[4]data（並び替え不可）'!J51</f>
        <v>8</v>
      </c>
      <c r="G116" s="179">
        <f>'[4]data（並び替え不可）'!K51</f>
        <v>0</v>
      </c>
      <c r="H116" s="180">
        <f>'[4]data（並び替え不可）'!L51</f>
        <v>4</v>
      </c>
      <c r="I116" s="40">
        <f>SUM(J116:K116)</f>
        <v>796</v>
      </c>
      <c r="J116" s="178">
        <f>SUM(M116,P116,S116)</f>
        <v>413</v>
      </c>
      <c r="K116" s="179">
        <f>SUM(N116,Q116,T116)</f>
        <v>383</v>
      </c>
      <c r="L116" s="177">
        <f>SUM(M116:N116)</f>
        <v>282</v>
      </c>
      <c r="M116" s="178">
        <f>'[4]data（並び替え不可）'!Q51</f>
        <v>137</v>
      </c>
      <c r="N116" s="180">
        <f>'[4]data（並び替え不可）'!R51</f>
        <v>145</v>
      </c>
      <c r="O116" s="177">
        <f>SUM(P116:Q116)</f>
        <v>254</v>
      </c>
      <c r="P116" s="178">
        <f>'[4]data（並び替え不可）'!S51</f>
        <v>127</v>
      </c>
      <c r="Q116" s="180">
        <f>'[4]data（並び替え不可）'!T51</f>
        <v>127</v>
      </c>
      <c r="R116" s="181">
        <f>SUM(S116:T116)</f>
        <v>260</v>
      </c>
      <c r="S116" s="178">
        <f>'[4]data（並び替え不可）'!U51</f>
        <v>149</v>
      </c>
      <c r="T116" s="180">
        <f>'[4]data（並び替え不可）'!V51</f>
        <v>111</v>
      </c>
    </row>
    <row r="117" spans="1:20" ht="15.4" customHeight="1" x14ac:dyDescent="0.15">
      <c r="A117" s="182"/>
      <c r="B117" s="732" t="s">
        <v>318</v>
      </c>
      <c r="C117" s="183"/>
      <c r="D117" s="184"/>
      <c r="E117" s="184"/>
      <c r="F117" s="184"/>
      <c r="G117" s="185"/>
      <c r="H117" s="186"/>
      <c r="I117" s="41">
        <f>SUM(L117,O117,R117)</f>
        <v>24</v>
      </c>
      <c r="J117" s="222"/>
      <c r="K117" s="223"/>
      <c r="L117" s="224">
        <f>'[4]data（並び替え不可）'!X52</f>
        <v>14</v>
      </c>
      <c r="M117" s="222"/>
      <c r="N117" s="225"/>
      <c r="O117" s="224">
        <f>'[4]data（並び替え不可）'!Y52</f>
        <v>6</v>
      </c>
      <c r="P117" s="222"/>
      <c r="Q117" s="225"/>
      <c r="R117" s="226">
        <f>'[4]data（並び替え不可）'!Z52</f>
        <v>4</v>
      </c>
      <c r="S117" s="222"/>
      <c r="T117" s="225"/>
    </row>
    <row r="118" spans="1:20" ht="15.4" customHeight="1" x14ac:dyDescent="0.15">
      <c r="A118" s="187">
        <v>53</v>
      </c>
      <c r="B118" s="733"/>
      <c r="C118" s="188">
        <f>SUM(D118:H118)</f>
        <v>32</v>
      </c>
      <c r="D118" s="189">
        <f>'[4]data（並び替え不可）'!H52</f>
        <v>9</v>
      </c>
      <c r="E118" s="189">
        <f>'[4]data（並び替え不可）'!I52</f>
        <v>9</v>
      </c>
      <c r="F118" s="189">
        <f>'[4]data（並び替え不可）'!J52</f>
        <v>9</v>
      </c>
      <c r="G118" s="190">
        <f>'[4]data（並び替え不可）'!K52</f>
        <v>0</v>
      </c>
      <c r="H118" s="191">
        <f>'[4]data（並び替え不可）'!L52</f>
        <v>5</v>
      </c>
      <c r="I118" s="42">
        <f>SUM(J118:K118)</f>
        <v>908</v>
      </c>
      <c r="J118" s="189">
        <f>SUM(M118,P118,S118)</f>
        <v>484</v>
      </c>
      <c r="K118" s="190">
        <f>SUM(N118,Q118,T118)</f>
        <v>424</v>
      </c>
      <c r="L118" s="188">
        <f>SUM(M118:N118)</f>
        <v>304</v>
      </c>
      <c r="M118" s="189">
        <f>'[4]data（並び替え不可）'!Q52</f>
        <v>164</v>
      </c>
      <c r="N118" s="191">
        <f>'[4]data（並び替え不可）'!R52</f>
        <v>140</v>
      </c>
      <c r="O118" s="188">
        <f>SUM(P118:Q118)</f>
        <v>301</v>
      </c>
      <c r="P118" s="189">
        <f>'[4]data（並び替え不可）'!S52</f>
        <v>155</v>
      </c>
      <c r="Q118" s="191">
        <f>'[4]data（並び替え不可）'!T52</f>
        <v>146</v>
      </c>
      <c r="R118" s="192">
        <f>SUM(S118:T118)</f>
        <v>303</v>
      </c>
      <c r="S118" s="189">
        <f>'[4]data（並び替え不可）'!U52</f>
        <v>165</v>
      </c>
      <c r="T118" s="191">
        <f>'[4]data（並び替え不可）'!V52</f>
        <v>138</v>
      </c>
    </row>
    <row r="119" spans="1:20" ht="15.4" customHeight="1" x14ac:dyDescent="0.15">
      <c r="A119" s="176"/>
      <c r="B119" s="731" t="s">
        <v>319</v>
      </c>
      <c r="C119" s="177"/>
      <c r="D119" s="178"/>
      <c r="E119" s="178"/>
      <c r="F119" s="178"/>
      <c r="G119" s="179"/>
      <c r="H119" s="180"/>
      <c r="I119" s="43">
        <f>SUM(L119,O119,R119)</f>
        <v>18</v>
      </c>
      <c r="J119" s="203"/>
      <c r="K119" s="204"/>
      <c r="L119" s="205">
        <f>'[4]data（並び替え不可）'!X53</f>
        <v>6</v>
      </c>
      <c r="M119" s="203"/>
      <c r="N119" s="206"/>
      <c r="O119" s="205">
        <f>'[4]data（並び替え不可）'!Y53</f>
        <v>8</v>
      </c>
      <c r="P119" s="203"/>
      <c r="Q119" s="206"/>
      <c r="R119" s="207">
        <f>'[4]data（並び替え不可）'!Z53</f>
        <v>4</v>
      </c>
      <c r="S119" s="203"/>
      <c r="T119" s="206"/>
    </row>
    <row r="120" spans="1:20" ht="15.4" customHeight="1" x14ac:dyDescent="0.15">
      <c r="A120" s="176">
        <v>54</v>
      </c>
      <c r="B120" s="731"/>
      <c r="C120" s="177">
        <f>SUM(D120:H120)</f>
        <v>18</v>
      </c>
      <c r="D120" s="178">
        <f>'[4]data（並び替え不可）'!H53</f>
        <v>5</v>
      </c>
      <c r="E120" s="178">
        <f>'[4]data（並び替え不可）'!I53</f>
        <v>5</v>
      </c>
      <c r="F120" s="178">
        <f>'[4]data（並び替え不可）'!J53</f>
        <v>5</v>
      </c>
      <c r="G120" s="179">
        <f>'[4]data（並び替え不可）'!K53</f>
        <v>0</v>
      </c>
      <c r="H120" s="180">
        <f>'[4]data（並び替え不可）'!L53</f>
        <v>3</v>
      </c>
      <c r="I120" s="40">
        <f>SUM(J120:K120)</f>
        <v>474</v>
      </c>
      <c r="J120" s="178">
        <f>SUM(M120,P120,S120)</f>
        <v>240</v>
      </c>
      <c r="K120" s="179">
        <f>SUM(N120,Q120,T120)</f>
        <v>234</v>
      </c>
      <c r="L120" s="177">
        <f>SUM(M120:N120)</f>
        <v>156</v>
      </c>
      <c r="M120" s="178">
        <f>'[4]data（並び替え不可）'!Q53</f>
        <v>83</v>
      </c>
      <c r="N120" s="180">
        <f>'[4]data（並び替え不可）'!R53</f>
        <v>73</v>
      </c>
      <c r="O120" s="177">
        <f>SUM(P120:Q120)</f>
        <v>159</v>
      </c>
      <c r="P120" s="178">
        <f>'[4]data（並び替え不可）'!S53</f>
        <v>80</v>
      </c>
      <c r="Q120" s="180">
        <f>'[4]data（並び替え不可）'!T53</f>
        <v>79</v>
      </c>
      <c r="R120" s="181">
        <f>SUM(S120:T120)</f>
        <v>159</v>
      </c>
      <c r="S120" s="178">
        <f>'[4]data（並び替え不可）'!U53</f>
        <v>77</v>
      </c>
      <c r="T120" s="180">
        <f>'[4]data（並び替え不可）'!V53</f>
        <v>82</v>
      </c>
    </row>
    <row r="121" spans="1:20" ht="15.4" customHeight="1" x14ac:dyDescent="0.15">
      <c r="A121" s="182"/>
      <c r="B121" s="732" t="s">
        <v>320</v>
      </c>
      <c r="C121" s="183"/>
      <c r="D121" s="184"/>
      <c r="E121" s="184"/>
      <c r="F121" s="184"/>
      <c r="G121" s="185"/>
      <c r="H121" s="186"/>
      <c r="I121" s="41">
        <f>SUM(L121,O121,R121)</f>
        <v>19</v>
      </c>
      <c r="J121" s="222"/>
      <c r="K121" s="223"/>
      <c r="L121" s="224">
        <f>'[4]data（並び替え不可）'!X54</f>
        <v>10</v>
      </c>
      <c r="M121" s="222"/>
      <c r="N121" s="225"/>
      <c r="O121" s="224">
        <f>'[4]data（並び替え不可）'!Y54</f>
        <v>2</v>
      </c>
      <c r="P121" s="222"/>
      <c r="Q121" s="225"/>
      <c r="R121" s="226">
        <f>'[4]data（並び替え不可）'!Z54</f>
        <v>7</v>
      </c>
      <c r="S121" s="222"/>
      <c r="T121" s="225"/>
    </row>
    <row r="122" spans="1:20" ht="15.4" customHeight="1" x14ac:dyDescent="0.15">
      <c r="A122" s="187">
        <v>55</v>
      </c>
      <c r="B122" s="733"/>
      <c r="C122" s="188">
        <f>SUM(D122:H122)</f>
        <v>23</v>
      </c>
      <c r="D122" s="189">
        <f>'[4]data（並び替え不可）'!H54</f>
        <v>6</v>
      </c>
      <c r="E122" s="189">
        <f>'[4]data（並び替え不可）'!I54</f>
        <v>7</v>
      </c>
      <c r="F122" s="189">
        <f>'[4]data（並び替え不可）'!J54</f>
        <v>6</v>
      </c>
      <c r="G122" s="190">
        <f>'[4]data（並び替え不可）'!K54</f>
        <v>0</v>
      </c>
      <c r="H122" s="191">
        <f>'[4]data（並び替え不可）'!L54</f>
        <v>4</v>
      </c>
      <c r="I122" s="42">
        <f>SUM(J122:K122)</f>
        <v>622</v>
      </c>
      <c r="J122" s="189">
        <f>SUM(M122,P122,S122)</f>
        <v>318</v>
      </c>
      <c r="K122" s="190">
        <f>SUM(N122,Q122,T122)</f>
        <v>304</v>
      </c>
      <c r="L122" s="188">
        <f>SUM(M122:N122)</f>
        <v>205</v>
      </c>
      <c r="M122" s="189">
        <f>'[4]data（並び替え不可）'!Q54</f>
        <v>111</v>
      </c>
      <c r="N122" s="191">
        <f>'[4]data（並び替え不可）'!R54</f>
        <v>94</v>
      </c>
      <c r="O122" s="188">
        <f>SUM(P122:Q122)</f>
        <v>227</v>
      </c>
      <c r="P122" s="189">
        <f>'[4]data（並び替え不可）'!S54</f>
        <v>110</v>
      </c>
      <c r="Q122" s="191">
        <f>'[4]data（並び替え不可）'!T54</f>
        <v>117</v>
      </c>
      <c r="R122" s="192">
        <f>SUM(S122:T122)</f>
        <v>190</v>
      </c>
      <c r="S122" s="189">
        <f>'[4]data（並び替え不可）'!U54</f>
        <v>97</v>
      </c>
      <c r="T122" s="191">
        <f>'[4]data（並び替え不可）'!V54</f>
        <v>93</v>
      </c>
    </row>
    <row r="123" spans="1:20" ht="15.4" customHeight="1" x14ac:dyDescent="0.15">
      <c r="A123" s="176"/>
      <c r="B123" s="731" t="s">
        <v>321</v>
      </c>
      <c r="C123" s="177"/>
      <c r="D123" s="178"/>
      <c r="E123" s="178"/>
      <c r="F123" s="178"/>
      <c r="G123" s="179"/>
      <c r="H123" s="180"/>
      <c r="I123" s="43">
        <f>SUM(L123,O123,R123)</f>
        <v>20</v>
      </c>
      <c r="J123" s="203"/>
      <c r="K123" s="204"/>
      <c r="L123" s="205">
        <f>'[4]data（並び替え不可）'!X55</f>
        <v>7</v>
      </c>
      <c r="M123" s="203"/>
      <c r="N123" s="206"/>
      <c r="O123" s="205">
        <f>'[4]data（並び替え不可）'!Y55</f>
        <v>8</v>
      </c>
      <c r="P123" s="203"/>
      <c r="Q123" s="206"/>
      <c r="R123" s="207">
        <f>'[4]data（並び替え不可）'!Z55</f>
        <v>5</v>
      </c>
      <c r="S123" s="203"/>
      <c r="T123" s="206"/>
    </row>
    <row r="124" spans="1:20" ht="15.4" customHeight="1" x14ac:dyDescent="0.15">
      <c r="A124" s="176">
        <v>56</v>
      </c>
      <c r="B124" s="731"/>
      <c r="C124" s="177">
        <f>SUM(D124:H124)</f>
        <v>28</v>
      </c>
      <c r="D124" s="178">
        <f>'[4]data（並び替え不可）'!H55</f>
        <v>8</v>
      </c>
      <c r="E124" s="178">
        <f>'[4]data（並び替え不可）'!I55</f>
        <v>8</v>
      </c>
      <c r="F124" s="178">
        <f>'[4]data（並び替え不可）'!J55</f>
        <v>8</v>
      </c>
      <c r="G124" s="179">
        <f>'[4]data（並び替え不可）'!K55</f>
        <v>0</v>
      </c>
      <c r="H124" s="180">
        <f>'[4]data（並び替え不可）'!L55</f>
        <v>4</v>
      </c>
      <c r="I124" s="40">
        <f>SUM(J124:K124)</f>
        <v>795</v>
      </c>
      <c r="J124" s="178">
        <f>SUM(M124,P124,S124)</f>
        <v>398</v>
      </c>
      <c r="K124" s="179">
        <f>SUM(N124,Q124,T124)</f>
        <v>397</v>
      </c>
      <c r="L124" s="177">
        <f>SUM(M124:N124)</f>
        <v>262</v>
      </c>
      <c r="M124" s="178">
        <f>'[4]data（並び替え不可）'!Q55</f>
        <v>129</v>
      </c>
      <c r="N124" s="180">
        <f>'[4]data（並び替え不可）'!R55</f>
        <v>133</v>
      </c>
      <c r="O124" s="177">
        <f>SUM(P124:Q124)</f>
        <v>262</v>
      </c>
      <c r="P124" s="178">
        <f>'[4]data（並び替え不可）'!S55</f>
        <v>135</v>
      </c>
      <c r="Q124" s="180">
        <f>'[4]data（並び替え不可）'!T55</f>
        <v>127</v>
      </c>
      <c r="R124" s="181">
        <f>SUM(S124:T124)</f>
        <v>271</v>
      </c>
      <c r="S124" s="178">
        <f>'[4]data（並び替え不可）'!U55</f>
        <v>134</v>
      </c>
      <c r="T124" s="180">
        <f>'[4]data（並び替え不可）'!V55</f>
        <v>137</v>
      </c>
    </row>
    <row r="125" spans="1:20" ht="15.4" customHeight="1" x14ac:dyDescent="0.15">
      <c r="A125" s="182"/>
      <c r="B125" s="732" t="s">
        <v>322</v>
      </c>
      <c r="C125" s="183"/>
      <c r="D125" s="184"/>
      <c r="E125" s="184"/>
      <c r="F125" s="184"/>
      <c r="G125" s="185"/>
      <c r="H125" s="186"/>
      <c r="I125" s="41">
        <f>SUM(L125,O125,R125)</f>
        <v>14</v>
      </c>
      <c r="J125" s="222"/>
      <c r="K125" s="223"/>
      <c r="L125" s="224">
        <f>'[4]data（並び替え不可）'!X56</f>
        <v>6</v>
      </c>
      <c r="M125" s="222"/>
      <c r="N125" s="225"/>
      <c r="O125" s="224">
        <f>'[4]data（並び替え不可）'!Y56</f>
        <v>3</v>
      </c>
      <c r="P125" s="222"/>
      <c r="Q125" s="225"/>
      <c r="R125" s="226">
        <f>'[4]data（並び替え不可）'!Z56</f>
        <v>5</v>
      </c>
      <c r="S125" s="222"/>
      <c r="T125" s="225"/>
    </row>
    <row r="126" spans="1:20" ht="15.4" customHeight="1" x14ac:dyDescent="0.15">
      <c r="A126" s="187">
        <v>57</v>
      </c>
      <c r="B126" s="733"/>
      <c r="C126" s="188">
        <f>SUM(D126:H126)</f>
        <v>18</v>
      </c>
      <c r="D126" s="189">
        <f>'[4]data（並び替え不可）'!H56</f>
        <v>5</v>
      </c>
      <c r="E126" s="189">
        <f>'[4]data（並び替え不可）'!I56</f>
        <v>6</v>
      </c>
      <c r="F126" s="189">
        <f>'[4]data（並び替え不可）'!J56</f>
        <v>5</v>
      </c>
      <c r="G126" s="190">
        <f>'[4]data（並び替え不可）'!K56</f>
        <v>0</v>
      </c>
      <c r="H126" s="191">
        <f>'[4]data（並び替え不可）'!L56</f>
        <v>2</v>
      </c>
      <c r="I126" s="42">
        <f>SUM(J126:K126)</f>
        <v>527</v>
      </c>
      <c r="J126" s="189">
        <f>SUM(M126,P126,S126)</f>
        <v>286</v>
      </c>
      <c r="K126" s="190">
        <f>SUM(N126,Q126,T126)</f>
        <v>241</v>
      </c>
      <c r="L126" s="188">
        <f>SUM(M126:N126)</f>
        <v>172</v>
      </c>
      <c r="M126" s="189">
        <f>'[4]data（並び替え不可）'!Q56</f>
        <v>97</v>
      </c>
      <c r="N126" s="191">
        <f>'[4]data（並び替え不可）'!R56</f>
        <v>75</v>
      </c>
      <c r="O126" s="188">
        <f>SUM(P126:Q126)</f>
        <v>179</v>
      </c>
      <c r="P126" s="189">
        <f>'[4]data（並び替え不可）'!S56</f>
        <v>93</v>
      </c>
      <c r="Q126" s="191">
        <f>'[4]data（並び替え不可）'!T56</f>
        <v>86</v>
      </c>
      <c r="R126" s="192">
        <f>SUM(S126:T126)</f>
        <v>176</v>
      </c>
      <c r="S126" s="189">
        <f>'[4]data（並び替え不可）'!U56</f>
        <v>96</v>
      </c>
      <c r="T126" s="191">
        <f>'[4]data（並び替え不可）'!V56</f>
        <v>80</v>
      </c>
    </row>
    <row r="127" spans="1:20" ht="15.4" customHeight="1" x14ac:dyDescent="0.15">
      <c r="A127" s="193"/>
      <c r="B127" s="731" t="s">
        <v>323</v>
      </c>
      <c r="C127" s="194"/>
      <c r="D127" s="195"/>
      <c r="E127" s="195"/>
      <c r="F127" s="195"/>
      <c r="G127" s="196"/>
      <c r="H127" s="197"/>
      <c r="I127" s="43">
        <f>SUM(L127,O127,R127)</f>
        <v>17</v>
      </c>
      <c r="J127" s="198"/>
      <c r="K127" s="199"/>
      <c r="L127" s="200">
        <f>'[4]data（並び替え不可）'!X58</f>
        <v>11</v>
      </c>
      <c r="M127" s="198"/>
      <c r="N127" s="201"/>
      <c r="O127" s="200">
        <f>'[4]data（並び替え不可）'!Y58</f>
        <v>3</v>
      </c>
      <c r="P127" s="198"/>
      <c r="Q127" s="201"/>
      <c r="R127" s="202">
        <f>'[4]data（並び替え不可）'!Z58</f>
        <v>3</v>
      </c>
      <c r="S127" s="198"/>
      <c r="T127" s="201"/>
    </row>
    <row r="128" spans="1:20" ht="15.4" customHeight="1" x14ac:dyDescent="0.15">
      <c r="A128" s="176">
        <v>58</v>
      </c>
      <c r="B128" s="731"/>
      <c r="C128" s="177">
        <f>SUM(D128:H128)</f>
        <v>11</v>
      </c>
      <c r="D128" s="178">
        <f>'[4]data（並び替え不可）'!H58</f>
        <v>2</v>
      </c>
      <c r="E128" s="178">
        <f>'[4]data（並び替え不可）'!I58</f>
        <v>3</v>
      </c>
      <c r="F128" s="178">
        <f>'[4]data（並び替え不可）'!J58</f>
        <v>3</v>
      </c>
      <c r="G128" s="179">
        <f>'[4]data（並び替え不可）'!K58</f>
        <v>0</v>
      </c>
      <c r="H128" s="180">
        <f>'[4]data（並び替え不可）'!L58</f>
        <v>3</v>
      </c>
      <c r="I128" s="40">
        <f>SUM(J128:K128)</f>
        <v>234</v>
      </c>
      <c r="J128" s="178">
        <f>SUM(M128,P128,S128)</f>
        <v>116</v>
      </c>
      <c r="K128" s="179">
        <f>SUM(N128,Q128,T128)</f>
        <v>118</v>
      </c>
      <c r="L128" s="177">
        <f>SUM(M128:N128)</f>
        <v>80</v>
      </c>
      <c r="M128" s="178">
        <f>'[4]data（並び替え不可）'!Q58</f>
        <v>35</v>
      </c>
      <c r="N128" s="180">
        <f>'[4]data（並び替え不可）'!R58</f>
        <v>45</v>
      </c>
      <c r="O128" s="177">
        <f>SUM(P128:Q128)</f>
        <v>78</v>
      </c>
      <c r="P128" s="178">
        <f>'[4]data（並び替え不可）'!S58</f>
        <v>40</v>
      </c>
      <c r="Q128" s="180">
        <f>'[4]data（並び替え不可）'!T58</f>
        <v>38</v>
      </c>
      <c r="R128" s="181">
        <f>SUM(S128:T128)</f>
        <v>76</v>
      </c>
      <c r="S128" s="178">
        <f>'[4]data（並び替え不可）'!U58</f>
        <v>41</v>
      </c>
      <c r="T128" s="180">
        <f>'[4]data（並び替え不可）'!V58</f>
        <v>35</v>
      </c>
    </row>
    <row r="129" spans="1:20" ht="15.4" customHeight="1" x14ac:dyDescent="0.15">
      <c r="A129" s="182"/>
      <c r="B129" s="732" t="s">
        <v>324</v>
      </c>
      <c r="C129" s="183"/>
      <c r="D129" s="184"/>
      <c r="E129" s="184"/>
      <c r="F129" s="184"/>
      <c r="G129" s="185"/>
      <c r="H129" s="186"/>
      <c r="I129" s="41">
        <f>SUM(L129,O129,R129)</f>
        <v>20</v>
      </c>
      <c r="J129" s="222"/>
      <c r="K129" s="223"/>
      <c r="L129" s="224">
        <f>'[4]data（並び替え不可）'!X59</f>
        <v>5</v>
      </c>
      <c r="M129" s="222"/>
      <c r="N129" s="225"/>
      <c r="O129" s="224">
        <f>'[4]data（並び替え不可）'!Y59</f>
        <v>5</v>
      </c>
      <c r="P129" s="222"/>
      <c r="Q129" s="225"/>
      <c r="R129" s="226">
        <f>'[4]data（並び替え不可）'!Z59</f>
        <v>10</v>
      </c>
      <c r="S129" s="222"/>
      <c r="T129" s="225"/>
    </row>
    <row r="130" spans="1:20" ht="15.4" customHeight="1" x14ac:dyDescent="0.15">
      <c r="A130" s="187">
        <v>59</v>
      </c>
      <c r="B130" s="733"/>
      <c r="C130" s="188">
        <f>SUM(D130:H130)</f>
        <v>23</v>
      </c>
      <c r="D130" s="189">
        <f>'[4]data（並び替え不可）'!H59</f>
        <v>6</v>
      </c>
      <c r="E130" s="189">
        <f>'[4]data（並び替え不可）'!I59</f>
        <v>7</v>
      </c>
      <c r="F130" s="189">
        <f>'[4]data（並び替え不可）'!J59</f>
        <v>6</v>
      </c>
      <c r="G130" s="190">
        <f>'[4]data（並び替え不可）'!K59</f>
        <v>0</v>
      </c>
      <c r="H130" s="191">
        <f>'[4]data（並び替え不可）'!L59</f>
        <v>4</v>
      </c>
      <c r="I130" s="42">
        <f>SUM(J130:K130)</f>
        <v>641</v>
      </c>
      <c r="J130" s="189">
        <f>SUM(M130,P130,S130)</f>
        <v>327</v>
      </c>
      <c r="K130" s="190">
        <f>SUM(N130,Q130,T130)</f>
        <v>314</v>
      </c>
      <c r="L130" s="188">
        <f>SUM(M130:N130)</f>
        <v>189</v>
      </c>
      <c r="M130" s="189">
        <f>'[4]data（並び替え不可）'!Q59</f>
        <v>102</v>
      </c>
      <c r="N130" s="191">
        <f>'[4]data（並び替え不可）'!R59</f>
        <v>87</v>
      </c>
      <c r="O130" s="188">
        <f>SUM(P130:Q130)</f>
        <v>246</v>
      </c>
      <c r="P130" s="189">
        <f>'[4]data（並び替え不可）'!S59</f>
        <v>117</v>
      </c>
      <c r="Q130" s="191">
        <f>'[4]data（並び替え不可）'!T59</f>
        <v>129</v>
      </c>
      <c r="R130" s="192">
        <f>SUM(S130:T130)</f>
        <v>206</v>
      </c>
      <c r="S130" s="189">
        <f>'[4]data（並び替え不可）'!U59</f>
        <v>108</v>
      </c>
      <c r="T130" s="191">
        <f>'[4]data（並び替え不可）'!V59</f>
        <v>98</v>
      </c>
    </row>
    <row r="131" spans="1:20" ht="15.4" customHeight="1" x14ac:dyDescent="0.15">
      <c r="A131" s="176"/>
      <c r="B131" s="731" t="s">
        <v>325</v>
      </c>
      <c r="C131" s="177"/>
      <c r="D131" s="178"/>
      <c r="E131" s="178"/>
      <c r="F131" s="178"/>
      <c r="G131" s="179"/>
      <c r="H131" s="180"/>
      <c r="I131" s="43">
        <f>SUM(L131,O131,R131)</f>
        <v>4</v>
      </c>
      <c r="J131" s="203"/>
      <c r="K131" s="204"/>
      <c r="L131" s="205">
        <f>'[4]data（並び替え不可）'!X60</f>
        <v>3</v>
      </c>
      <c r="M131" s="203"/>
      <c r="N131" s="206"/>
      <c r="O131" s="205">
        <f>'[4]data（並び替え不可）'!Y60</f>
        <v>1</v>
      </c>
      <c r="P131" s="203"/>
      <c r="Q131" s="206"/>
      <c r="R131" s="207">
        <f>'[4]data（並び替え不可）'!Z60</f>
        <v>0</v>
      </c>
      <c r="S131" s="203"/>
      <c r="T131" s="206"/>
    </row>
    <row r="132" spans="1:20" ht="15.4" customHeight="1" x14ac:dyDescent="0.15">
      <c r="A132" s="176">
        <v>60</v>
      </c>
      <c r="B132" s="731"/>
      <c r="C132" s="177">
        <f>SUM(D132:H132)</f>
        <v>10</v>
      </c>
      <c r="D132" s="178">
        <f>'[4]data（並び替え不可）'!H60</f>
        <v>3</v>
      </c>
      <c r="E132" s="178">
        <f>'[4]data（並び替え不可）'!I60</f>
        <v>3</v>
      </c>
      <c r="F132" s="178">
        <f>'[4]data（並び替え不可）'!J60</f>
        <v>3</v>
      </c>
      <c r="G132" s="179">
        <f>'[4]data（並び替え不可）'!K60</f>
        <v>0</v>
      </c>
      <c r="H132" s="180">
        <f>'[4]data（並び替え不可）'!L60</f>
        <v>1</v>
      </c>
      <c r="I132" s="40">
        <f>SUM(J132:K132)</f>
        <v>288</v>
      </c>
      <c r="J132" s="178">
        <f>SUM(M132,P132,S132)</f>
        <v>146</v>
      </c>
      <c r="K132" s="179">
        <f>SUM(N132,Q132,T132)</f>
        <v>142</v>
      </c>
      <c r="L132" s="177">
        <f>SUM(M132:N132)</f>
        <v>88</v>
      </c>
      <c r="M132" s="178">
        <f>'[4]data（並び替え不可）'!Q60</f>
        <v>43</v>
      </c>
      <c r="N132" s="180">
        <f>'[4]data（並び替え不可）'!R60</f>
        <v>45</v>
      </c>
      <c r="O132" s="177">
        <f>SUM(P132:Q132)</f>
        <v>97</v>
      </c>
      <c r="P132" s="178">
        <f>'[4]data（並び替え不可）'!S60</f>
        <v>49</v>
      </c>
      <c r="Q132" s="180">
        <f>'[4]data（並び替え不可）'!T60</f>
        <v>48</v>
      </c>
      <c r="R132" s="181">
        <f>SUM(S132:T132)</f>
        <v>103</v>
      </c>
      <c r="S132" s="178">
        <f>'[4]data（並び替え不可）'!U60</f>
        <v>54</v>
      </c>
      <c r="T132" s="180">
        <f>'[4]data（並び替え不可）'!V60</f>
        <v>49</v>
      </c>
    </row>
    <row r="133" spans="1:20" ht="15.4" customHeight="1" x14ac:dyDescent="0.15">
      <c r="A133" s="182"/>
      <c r="B133" s="732" t="s">
        <v>326</v>
      </c>
      <c r="C133" s="183"/>
      <c r="D133" s="184"/>
      <c r="E133" s="184"/>
      <c r="F133" s="184"/>
      <c r="G133" s="185"/>
      <c r="H133" s="186"/>
      <c r="I133" s="41">
        <f>SUM(L133,O133,R133)</f>
        <v>20</v>
      </c>
      <c r="J133" s="222"/>
      <c r="K133" s="223"/>
      <c r="L133" s="224">
        <f>'[4]data（並び替え不可）'!X27</f>
        <v>7</v>
      </c>
      <c r="M133" s="222"/>
      <c r="N133" s="225"/>
      <c r="O133" s="224">
        <f>'[4]data（並び替え不可）'!Y27</f>
        <v>8</v>
      </c>
      <c r="P133" s="222"/>
      <c r="Q133" s="225"/>
      <c r="R133" s="226">
        <f>'[4]data（並び替え不可）'!Z27</f>
        <v>5</v>
      </c>
      <c r="S133" s="222"/>
      <c r="T133" s="225"/>
    </row>
    <row r="134" spans="1:20" ht="15.4" customHeight="1" x14ac:dyDescent="0.15">
      <c r="A134" s="187">
        <v>61</v>
      </c>
      <c r="B134" s="733"/>
      <c r="C134" s="188">
        <f>SUM(D134:H134)</f>
        <v>19</v>
      </c>
      <c r="D134" s="189">
        <f>'[4]data（並び替え不可）'!H27</f>
        <v>5</v>
      </c>
      <c r="E134" s="189">
        <f>'[4]data（並び替え不可）'!I27</f>
        <v>5</v>
      </c>
      <c r="F134" s="189">
        <f>'[4]data（並び替え不可）'!J27</f>
        <v>6</v>
      </c>
      <c r="G134" s="190">
        <f>'[4]data（並び替え不可）'!K27</f>
        <v>0</v>
      </c>
      <c r="H134" s="191">
        <f>'[4]data（並び替え不可）'!L27</f>
        <v>3</v>
      </c>
      <c r="I134" s="42">
        <f>SUM(J134:K134)</f>
        <v>530</v>
      </c>
      <c r="J134" s="189">
        <f>SUM(M134,P134,S134)</f>
        <v>263</v>
      </c>
      <c r="K134" s="190">
        <f>SUM(N134,Q134,T134)</f>
        <v>267</v>
      </c>
      <c r="L134" s="188">
        <f>SUM(M134:N134)</f>
        <v>162</v>
      </c>
      <c r="M134" s="189">
        <f>'[4]data（並び替え不可）'!Q27</f>
        <v>91</v>
      </c>
      <c r="N134" s="191">
        <f>'[4]data（並び替え不可）'!R27</f>
        <v>71</v>
      </c>
      <c r="O134" s="188">
        <f>SUM(P134:Q134)</f>
        <v>173</v>
      </c>
      <c r="P134" s="189">
        <f>'[4]data（並び替え不可）'!S27</f>
        <v>86</v>
      </c>
      <c r="Q134" s="191">
        <f>'[4]data（並び替え不可）'!T27</f>
        <v>87</v>
      </c>
      <c r="R134" s="192">
        <f>SUM(S134:T134)</f>
        <v>195</v>
      </c>
      <c r="S134" s="189">
        <f>'[4]data（並び替え不可）'!U27</f>
        <v>86</v>
      </c>
      <c r="T134" s="191">
        <f>'[4]data（並び替え不可）'!V27</f>
        <v>109</v>
      </c>
    </row>
    <row r="135" spans="1:20" ht="15.4" customHeight="1" x14ac:dyDescent="0.15">
      <c r="A135" s="176"/>
      <c r="B135" s="731" t="s">
        <v>198</v>
      </c>
      <c r="C135" s="177"/>
      <c r="D135" s="178"/>
      <c r="E135" s="178"/>
      <c r="F135" s="178"/>
      <c r="G135" s="179"/>
      <c r="H135" s="180"/>
      <c r="I135" s="43">
        <f>SUM(L135,O135,R135)</f>
        <v>20</v>
      </c>
      <c r="J135" s="203"/>
      <c r="K135" s="204"/>
      <c r="L135" s="205">
        <f>'[4]data（並び替え不可）'!X61</f>
        <v>8</v>
      </c>
      <c r="M135" s="203"/>
      <c r="N135" s="206"/>
      <c r="O135" s="205">
        <f>'[4]data（並び替え不可）'!Y61</f>
        <v>5</v>
      </c>
      <c r="P135" s="203"/>
      <c r="Q135" s="206"/>
      <c r="R135" s="207">
        <f>'[4]data（並び替え不可）'!Z61</f>
        <v>7</v>
      </c>
      <c r="S135" s="203"/>
      <c r="T135" s="206"/>
    </row>
    <row r="136" spans="1:20" ht="15.4" customHeight="1" x14ac:dyDescent="0.15">
      <c r="A136" s="176">
        <v>62</v>
      </c>
      <c r="B136" s="731"/>
      <c r="C136" s="177">
        <f>SUM(D136:H136)</f>
        <v>22</v>
      </c>
      <c r="D136" s="178">
        <f>'[4]data（並び替え不可）'!H61</f>
        <v>6</v>
      </c>
      <c r="E136" s="178">
        <f>'[4]data（並び替え不可）'!I61</f>
        <v>6</v>
      </c>
      <c r="F136" s="178">
        <f>'[4]data（並び替え不可）'!J61</f>
        <v>5</v>
      </c>
      <c r="G136" s="179">
        <f>'[4]data（並び替え不可）'!K61</f>
        <v>0</v>
      </c>
      <c r="H136" s="180">
        <f>'[4]data（並び替え不可）'!L61</f>
        <v>5</v>
      </c>
      <c r="I136" s="40">
        <f>SUM(J136:K136)</f>
        <v>561</v>
      </c>
      <c r="J136" s="178">
        <f>SUM(M136,P136,S136)</f>
        <v>283</v>
      </c>
      <c r="K136" s="179">
        <f>SUM(N136,Q136,T136)</f>
        <v>278</v>
      </c>
      <c r="L136" s="177">
        <f>SUM(M136:N136)</f>
        <v>184</v>
      </c>
      <c r="M136" s="178">
        <f>'[4]data（並び替え不可）'!Q61</f>
        <v>95</v>
      </c>
      <c r="N136" s="180">
        <f>'[4]data（並び替え不可）'!R61</f>
        <v>89</v>
      </c>
      <c r="O136" s="177">
        <f>SUM(P136:Q136)</f>
        <v>196</v>
      </c>
      <c r="P136" s="178">
        <f>'[4]data（並び替え不可）'!S61</f>
        <v>93</v>
      </c>
      <c r="Q136" s="180">
        <f>'[4]data（並び替え不可）'!T61</f>
        <v>103</v>
      </c>
      <c r="R136" s="181">
        <f>SUM(S136:T136)</f>
        <v>181</v>
      </c>
      <c r="S136" s="178">
        <f>'[4]data（並び替え不可）'!U61</f>
        <v>95</v>
      </c>
      <c r="T136" s="180">
        <f>'[4]data（並び替え不可）'!V61</f>
        <v>86</v>
      </c>
    </row>
    <row r="137" spans="1:20" ht="15.4" customHeight="1" x14ac:dyDescent="0.15">
      <c r="A137" s="182"/>
      <c r="B137" s="732" t="s">
        <v>327</v>
      </c>
      <c r="C137" s="183"/>
      <c r="D137" s="184"/>
      <c r="E137" s="184"/>
      <c r="F137" s="184"/>
      <c r="G137" s="185"/>
      <c r="H137" s="186"/>
      <c r="I137" s="41">
        <f>SUM(L137,O137,R137)</f>
        <v>15</v>
      </c>
      <c r="J137" s="222"/>
      <c r="K137" s="223"/>
      <c r="L137" s="224">
        <f>'[4]data（並び替え不可）'!X62</f>
        <v>3</v>
      </c>
      <c r="M137" s="222"/>
      <c r="N137" s="225"/>
      <c r="O137" s="224">
        <f>'[4]data（並び替え不可）'!Y62</f>
        <v>6</v>
      </c>
      <c r="P137" s="222"/>
      <c r="Q137" s="225"/>
      <c r="R137" s="226">
        <f>'[4]data（並び替え不可）'!Z62</f>
        <v>6</v>
      </c>
      <c r="S137" s="222"/>
      <c r="T137" s="225"/>
    </row>
    <row r="138" spans="1:20" ht="15.4" customHeight="1" x14ac:dyDescent="0.15">
      <c r="A138" s="187">
        <v>63</v>
      </c>
      <c r="B138" s="733"/>
      <c r="C138" s="188">
        <f>SUM(D138:H138)</f>
        <v>15</v>
      </c>
      <c r="D138" s="189">
        <f>'[4]data（並び替え不可）'!H62</f>
        <v>4</v>
      </c>
      <c r="E138" s="189">
        <f>'[4]data（並び替え不可）'!I62</f>
        <v>4</v>
      </c>
      <c r="F138" s="189">
        <f>'[4]data（並び替え不可）'!J62</f>
        <v>4</v>
      </c>
      <c r="G138" s="190">
        <f>'[4]data（並び替え不可）'!K62</f>
        <v>0</v>
      </c>
      <c r="H138" s="191">
        <f>'[4]data（並び替え不可）'!L62</f>
        <v>3</v>
      </c>
      <c r="I138" s="42">
        <f>SUM(J138:K138)</f>
        <v>420</v>
      </c>
      <c r="J138" s="189">
        <f>SUM(M138,P138,S138)</f>
        <v>225</v>
      </c>
      <c r="K138" s="190">
        <f>SUM(N138,Q138,T138)</f>
        <v>195</v>
      </c>
      <c r="L138" s="188">
        <f>SUM(M138:N138)</f>
        <v>140</v>
      </c>
      <c r="M138" s="189">
        <f>'[4]data（並び替え不可）'!Q62</f>
        <v>66</v>
      </c>
      <c r="N138" s="191">
        <f>'[4]data（並び替え不可）'!R62</f>
        <v>74</v>
      </c>
      <c r="O138" s="188">
        <f>SUM(P138:Q138)</f>
        <v>136</v>
      </c>
      <c r="P138" s="189">
        <f>'[4]data（並び替え不可）'!S62</f>
        <v>81</v>
      </c>
      <c r="Q138" s="191">
        <f>'[4]data（並び替え不可）'!T62</f>
        <v>55</v>
      </c>
      <c r="R138" s="192">
        <f>SUM(S138:T138)</f>
        <v>144</v>
      </c>
      <c r="S138" s="189">
        <f>'[4]data（並び替え不可）'!U62</f>
        <v>78</v>
      </c>
      <c r="T138" s="191">
        <f>'[4]data（並び替え不可）'!V62</f>
        <v>66</v>
      </c>
    </row>
    <row r="139" spans="1:20" ht="15.4" customHeight="1" x14ac:dyDescent="0.15">
      <c r="A139" s="193"/>
      <c r="B139" s="731" t="s">
        <v>328</v>
      </c>
      <c r="C139" s="194"/>
      <c r="D139" s="195"/>
      <c r="E139" s="195"/>
      <c r="F139" s="195"/>
      <c r="G139" s="196"/>
      <c r="H139" s="197"/>
      <c r="I139" s="43">
        <f>SUM(L139,O139,R139)</f>
        <v>29</v>
      </c>
      <c r="J139" s="198"/>
      <c r="K139" s="199"/>
      <c r="L139" s="200">
        <f>'[4]data（並び替え不可）'!X63</f>
        <v>10</v>
      </c>
      <c r="M139" s="198"/>
      <c r="N139" s="201"/>
      <c r="O139" s="200">
        <f>'[4]data（並び替え不可）'!Y63</f>
        <v>11</v>
      </c>
      <c r="P139" s="198"/>
      <c r="Q139" s="201"/>
      <c r="R139" s="202">
        <f>'[4]data（並び替え不可）'!Z63</f>
        <v>8</v>
      </c>
      <c r="S139" s="198"/>
      <c r="T139" s="201"/>
    </row>
    <row r="140" spans="1:20" ht="15.4" customHeight="1" x14ac:dyDescent="0.15">
      <c r="A140" s="176">
        <v>64</v>
      </c>
      <c r="B140" s="731"/>
      <c r="C140" s="177">
        <f>SUM(D140:H140)</f>
        <v>22</v>
      </c>
      <c r="D140" s="178">
        <f>'[4]data（並び替え不可）'!H63</f>
        <v>5</v>
      </c>
      <c r="E140" s="178">
        <f>'[4]data（並び替え不可）'!I63</f>
        <v>6</v>
      </c>
      <c r="F140" s="178">
        <f>'[4]data（並び替え不可）'!J63</f>
        <v>6</v>
      </c>
      <c r="G140" s="179">
        <f>'[4]data（並び替え不可）'!K63</f>
        <v>0</v>
      </c>
      <c r="H140" s="180">
        <f>'[4]data（並び替え不可）'!L63</f>
        <v>5</v>
      </c>
      <c r="I140" s="40">
        <f>SUM(J140:K140)</f>
        <v>566</v>
      </c>
      <c r="J140" s="178">
        <f>SUM(M140,P140,S140)</f>
        <v>298</v>
      </c>
      <c r="K140" s="179">
        <f>SUM(N140,Q140,T140)</f>
        <v>268</v>
      </c>
      <c r="L140" s="177">
        <f>SUM(M140:N140)</f>
        <v>181</v>
      </c>
      <c r="M140" s="178">
        <f>'[4]data（並び替え不可）'!Q63</f>
        <v>101</v>
      </c>
      <c r="N140" s="180">
        <f>'[4]data（並び替え不可）'!R63</f>
        <v>80</v>
      </c>
      <c r="O140" s="177">
        <f>SUM(P140:Q140)</f>
        <v>195</v>
      </c>
      <c r="P140" s="178">
        <f>'[4]data（並び替え不可）'!S63</f>
        <v>99</v>
      </c>
      <c r="Q140" s="180">
        <f>'[4]data（並び替え不可）'!T63</f>
        <v>96</v>
      </c>
      <c r="R140" s="181">
        <f>SUM(S140:T140)</f>
        <v>190</v>
      </c>
      <c r="S140" s="178">
        <f>'[4]data（並び替え不可）'!U63</f>
        <v>98</v>
      </c>
      <c r="T140" s="180">
        <f>'[4]data（並び替え不可）'!V63</f>
        <v>92</v>
      </c>
    </row>
    <row r="141" spans="1:20" ht="15.4" customHeight="1" x14ac:dyDescent="0.15">
      <c r="A141" s="182"/>
      <c r="B141" s="732" t="s">
        <v>329</v>
      </c>
      <c r="C141" s="183"/>
      <c r="D141" s="184"/>
      <c r="E141" s="184"/>
      <c r="F141" s="184"/>
      <c r="G141" s="185"/>
      <c r="H141" s="186"/>
      <c r="I141" s="41">
        <f>SUM(L141,O141,R141)</f>
        <v>28</v>
      </c>
      <c r="J141" s="222"/>
      <c r="K141" s="223"/>
      <c r="L141" s="224">
        <f>'[4]data（並び替え不可）'!X64</f>
        <v>11</v>
      </c>
      <c r="M141" s="222"/>
      <c r="N141" s="225"/>
      <c r="O141" s="224">
        <f>'[4]data（並び替え不可）'!Y64</f>
        <v>10</v>
      </c>
      <c r="P141" s="222"/>
      <c r="Q141" s="225"/>
      <c r="R141" s="226">
        <f>'[4]data（並び替え不可）'!Z64</f>
        <v>7</v>
      </c>
      <c r="S141" s="222"/>
      <c r="T141" s="225"/>
    </row>
    <row r="142" spans="1:20" ht="15.4" customHeight="1" x14ac:dyDescent="0.15">
      <c r="A142" s="187">
        <v>65</v>
      </c>
      <c r="B142" s="733"/>
      <c r="C142" s="188">
        <f>SUM(D142:H142)</f>
        <v>20</v>
      </c>
      <c r="D142" s="189">
        <f>'[4]data（並び替え不可）'!H64</f>
        <v>5</v>
      </c>
      <c r="E142" s="189">
        <f>'[4]data（並び替え不可）'!I64</f>
        <v>6</v>
      </c>
      <c r="F142" s="189">
        <f>'[4]data（並び替え不可）'!J64</f>
        <v>5</v>
      </c>
      <c r="G142" s="190">
        <f>'[4]data（並び替え不可）'!K64</f>
        <v>0</v>
      </c>
      <c r="H142" s="191">
        <f>'[4]data（並び替え不可）'!L64</f>
        <v>4</v>
      </c>
      <c r="I142" s="42">
        <f>SUM(J142:K142)</f>
        <v>546</v>
      </c>
      <c r="J142" s="189">
        <f>SUM(M142,P142,S142)</f>
        <v>266</v>
      </c>
      <c r="K142" s="190">
        <f>SUM(N142,Q142,T142)</f>
        <v>280</v>
      </c>
      <c r="L142" s="188">
        <f>SUM(M142:N142)</f>
        <v>179</v>
      </c>
      <c r="M142" s="189">
        <f>'[4]data（並び替え不可）'!Q64</f>
        <v>91</v>
      </c>
      <c r="N142" s="191">
        <f>'[4]data（並び替え不可）'!R64</f>
        <v>88</v>
      </c>
      <c r="O142" s="188">
        <f>SUM(P142:Q142)</f>
        <v>202</v>
      </c>
      <c r="P142" s="189">
        <f>'[4]data（並び替え不可）'!S64</f>
        <v>96</v>
      </c>
      <c r="Q142" s="191">
        <f>'[4]data（並び替え不可）'!T64</f>
        <v>106</v>
      </c>
      <c r="R142" s="192">
        <f>SUM(S142:T142)</f>
        <v>165</v>
      </c>
      <c r="S142" s="189">
        <f>'[4]data（並び替え不可）'!U64</f>
        <v>79</v>
      </c>
      <c r="T142" s="191">
        <f>'[4]data（並び替え不可）'!V64</f>
        <v>86</v>
      </c>
    </row>
    <row r="143" spans="1:20" ht="15.4" customHeight="1" x14ac:dyDescent="0.15">
      <c r="A143" s="182"/>
      <c r="B143" s="732" t="s">
        <v>330</v>
      </c>
      <c r="C143" s="183"/>
      <c r="D143" s="184"/>
      <c r="E143" s="184"/>
      <c r="F143" s="184"/>
      <c r="G143" s="185"/>
      <c r="H143" s="186"/>
      <c r="I143" s="41">
        <f>SUM(L143,O143,R143)</f>
        <v>22</v>
      </c>
      <c r="J143" s="222"/>
      <c r="K143" s="223"/>
      <c r="L143" s="224">
        <f>'[4]data（並び替え不可）'!X65</f>
        <v>9</v>
      </c>
      <c r="M143" s="222"/>
      <c r="N143" s="225"/>
      <c r="O143" s="224">
        <f>'[4]data（並び替え不可）'!Y65</f>
        <v>9</v>
      </c>
      <c r="P143" s="222"/>
      <c r="Q143" s="225"/>
      <c r="R143" s="226">
        <f>'[4]data（並び替え不可）'!Z65</f>
        <v>4</v>
      </c>
      <c r="S143" s="222"/>
      <c r="T143" s="225"/>
    </row>
    <row r="144" spans="1:20" ht="15.4" customHeight="1" x14ac:dyDescent="0.15">
      <c r="A144" s="187">
        <v>66</v>
      </c>
      <c r="B144" s="733"/>
      <c r="C144" s="188">
        <f>SUM(D144:H144)</f>
        <v>16</v>
      </c>
      <c r="D144" s="189">
        <f>'[4]data（並び替え不可）'!H65</f>
        <v>4</v>
      </c>
      <c r="E144" s="189">
        <f>'[4]data（並び替え不可）'!I65</f>
        <v>4</v>
      </c>
      <c r="F144" s="189">
        <f>'[4]data（並び替え不可）'!J65</f>
        <v>4</v>
      </c>
      <c r="G144" s="190">
        <f>'[4]data（並び替え不可）'!K65</f>
        <v>0</v>
      </c>
      <c r="H144" s="191">
        <f>'[4]data（並び替え不可）'!L65</f>
        <v>4</v>
      </c>
      <c r="I144" s="42">
        <f>SUM(J144:K144)</f>
        <v>394</v>
      </c>
      <c r="J144" s="189">
        <f>SUM(M144,P144,S144)</f>
        <v>198</v>
      </c>
      <c r="K144" s="190">
        <f>SUM(N144,Q144,T144)</f>
        <v>196</v>
      </c>
      <c r="L144" s="188">
        <f>SUM(M144:N144)</f>
        <v>127</v>
      </c>
      <c r="M144" s="189">
        <f>'[4]data（並び替え不可）'!Q65</f>
        <v>60</v>
      </c>
      <c r="N144" s="191">
        <f>'[4]data（並び替え不可）'!R65</f>
        <v>67</v>
      </c>
      <c r="O144" s="188">
        <f>SUM(P144:Q144)</f>
        <v>134</v>
      </c>
      <c r="P144" s="189">
        <f>'[4]data（並び替え不可）'!S65</f>
        <v>75</v>
      </c>
      <c r="Q144" s="191">
        <f>'[4]data（並び替え不可）'!T65</f>
        <v>59</v>
      </c>
      <c r="R144" s="192">
        <f>SUM(S144:T144)</f>
        <v>133</v>
      </c>
      <c r="S144" s="189">
        <f>'[4]data（並び替え不可）'!U65</f>
        <v>63</v>
      </c>
      <c r="T144" s="191">
        <f>'[4]data（並び替え不可）'!V65</f>
        <v>70</v>
      </c>
    </row>
    <row r="145" spans="1:20" ht="15.4" customHeight="1" x14ac:dyDescent="0.15">
      <c r="A145" s="176"/>
      <c r="B145" s="731" t="s">
        <v>331</v>
      </c>
      <c r="C145" s="177"/>
      <c r="D145" s="178"/>
      <c r="E145" s="178"/>
      <c r="F145" s="178"/>
      <c r="G145" s="179"/>
      <c r="H145" s="180"/>
      <c r="I145" s="43">
        <f>SUM(L145,O145,R145)</f>
        <v>12</v>
      </c>
      <c r="J145" s="203"/>
      <c r="K145" s="204"/>
      <c r="L145" s="205">
        <f>'[4]data（並び替え不可）'!X66</f>
        <v>4</v>
      </c>
      <c r="M145" s="203"/>
      <c r="N145" s="206"/>
      <c r="O145" s="205">
        <f>'[4]data（並び替え不可）'!Y66</f>
        <v>4</v>
      </c>
      <c r="P145" s="203"/>
      <c r="Q145" s="206"/>
      <c r="R145" s="207">
        <f>'[4]data（並び替え不可）'!Z66</f>
        <v>4</v>
      </c>
      <c r="S145" s="203"/>
      <c r="T145" s="206"/>
    </row>
    <row r="146" spans="1:20" ht="15.4" customHeight="1" x14ac:dyDescent="0.15">
      <c r="A146" s="187">
        <v>67</v>
      </c>
      <c r="B146" s="733"/>
      <c r="C146" s="188">
        <f>SUM(D146:H146)</f>
        <v>20</v>
      </c>
      <c r="D146" s="189">
        <f>'[4]data（並び替え不可）'!H66</f>
        <v>6</v>
      </c>
      <c r="E146" s="189">
        <f>'[4]data（並び替え不可）'!I66</f>
        <v>6</v>
      </c>
      <c r="F146" s="189">
        <f>'[4]data（並び替え不可）'!J66</f>
        <v>6</v>
      </c>
      <c r="G146" s="190">
        <f>'[4]data（並び替え不可）'!K66</f>
        <v>0</v>
      </c>
      <c r="H146" s="191">
        <f>'[4]data（並び替え不可）'!L66</f>
        <v>2</v>
      </c>
      <c r="I146" s="42">
        <f>SUM(J146:K146)</f>
        <v>585</v>
      </c>
      <c r="J146" s="189">
        <f>SUM(M146,P146,S146)</f>
        <v>279</v>
      </c>
      <c r="K146" s="190">
        <f>SUM(N146,Q146,T146)</f>
        <v>306</v>
      </c>
      <c r="L146" s="188">
        <f>SUM(M146:N146)</f>
        <v>188</v>
      </c>
      <c r="M146" s="189">
        <f>'[4]data（並び替え不可）'!Q66</f>
        <v>84</v>
      </c>
      <c r="N146" s="191">
        <f>'[4]data（並び替え不可）'!R66</f>
        <v>104</v>
      </c>
      <c r="O146" s="188">
        <f>SUM(P146:Q146)</f>
        <v>190</v>
      </c>
      <c r="P146" s="189">
        <f>'[4]data（並び替え不可）'!S66</f>
        <v>88</v>
      </c>
      <c r="Q146" s="191">
        <f>'[4]data（並び替え不可）'!T66</f>
        <v>102</v>
      </c>
      <c r="R146" s="192">
        <f>SUM(S146:T146)</f>
        <v>207</v>
      </c>
      <c r="S146" s="189">
        <f>'[4]data（並び替え不可）'!U66</f>
        <v>107</v>
      </c>
      <c r="T146" s="191">
        <f>'[4]data（並び替え不可）'!V66</f>
        <v>100</v>
      </c>
    </row>
    <row r="147" spans="1:20" ht="15.4" customHeight="1" x14ac:dyDescent="0.15">
      <c r="A147" s="182"/>
      <c r="B147" s="732" t="s">
        <v>332</v>
      </c>
      <c r="C147" s="183"/>
      <c r="D147" s="184"/>
      <c r="E147" s="184"/>
      <c r="F147" s="184"/>
      <c r="G147" s="185"/>
      <c r="H147" s="186"/>
      <c r="I147" s="41">
        <f>SUM(L147,O147,R147)</f>
        <v>11</v>
      </c>
      <c r="J147" s="222"/>
      <c r="K147" s="223"/>
      <c r="L147" s="224">
        <f>'[4]data（並び替え不可）'!X67</f>
        <v>4</v>
      </c>
      <c r="M147" s="222"/>
      <c r="N147" s="225"/>
      <c r="O147" s="224">
        <f>'[4]data（並び替え不可）'!Y67</f>
        <v>3</v>
      </c>
      <c r="P147" s="222"/>
      <c r="Q147" s="225"/>
      <c r="R147" s="226">
        <f>'[4]data（並び替え不可）'!Z67</f>
        <v>4</v>
      </c>
      <c r="S147" s="222"/>
      <c r="T147" s="225"/>
    </row>
    <row r="148" spans="1:20" ht="15.4" customHeight="1" x14ac:dyDescent="0.15">
      <c r="A148" s="187">
        <v>68</v>
      </c>
      <c r="B148" s="733"/>
      <c r="C148" s="188">
        <f>SUM(D148:H148)</f>
        <v>18</v>
      </c>
      <c r="D148" s="189">
        <f>'[4]data（並び替え不可）'!H67</f>
        <v>5</v>
      </c>
      <c r="E148" s="189">
        <f>'[4]data（並び替え不可）'!I67</f>
        <v>6</v>
      </c>
      <c r="F148" s="189">
        <f>'[4]data（並び替え不可）'!J67</f>
        <v>5</v>
      </c>
      <c r="G148" s="190">
        <f>'[4]data（並び替え不可）'!K67</f>
        <v>0</v>
      </c>
      <c r="H148" s="191">
        <f>'[4]data（並び替え不可）'!L67</f>
        <v>2</v>
      </c>
      <c r="I148" s="42">
        <f>SUM(J148:K148)</f>
        <v>507</v>
      </c>
      <c r="J148" s="189">
        <f>SUM(M148,P148,S148)</f>
        <v>269</v>
      </c>
      <c r="K148" s="190">
        <f>SUM(N148,Q148,T148)</f>
        <v>238</v>
      </c>
      <c r="L148" s="188">
        <f>SUM(M148:N148)</f>
        <v>173</v>
      </c>
      <c r="M148" s="189">
        <f>'[4]data（並び替え不可）'!Q67</f>
        <v>87</v>
      </c>
      <c r="N148" s="191">
        <f>'[4]data（並び替え不可）'!R67</f>
        <v>86</v>
      </c>
      <c r="O148" s="188">
        <f>SUM(P148:Q148)</f>
        <v>179</v>
      </c>
      <c r="P148" s="189">
        <f>'[4]data（並び替え不可）'!S67</f>
        <v>91</v>
      </c>
      <c r="Q148" s="191">
        <f>'[4]data（並び替え不可）'!T67</f>
        <v>88</v>
      </c>
      <c r="R148" s="181">
        <f>SUM(S148:T148)</f>
        <v>155</v>
      </c>
      <c r="S148" s="178">
        <f>'[4]data（並び替え不可）'!U67</f>
        <v>91</v>
      </c>
      <c r="T148" s="180">
        <f>'[4]data（並び替え不可）'!V67</f>
        <v>64</v>
      </c>
    </row>
    <row r="149" spans="1:20" ht="15.4" customHeight="1" x14ac:dyDescent="0.15">
      <c r="A149" s="182"/>
      <c r="B149" s="732" t="s">
        <v>333</v>
      </c>
      <c r="C149" s="227"/>
      <c r="D149" s="228"/>
      <c r="E149" s="228"/>
      <c r="F149" s="228"/>
      <c r="G149" s="229"/>
      <c r="H149" s="230"/>
      <c r="I149" s="41">
        <f>SUM(L149,O149,R149)</f>
        <v>23</v>
      </c>
      <c r="J149" s="217"/>
      <c r="K149" s="218"/>
      <c r="L149" s="219">
        <f>'[4]data（並び替え不可）'!X68</f>
        <v>7</v>
      </c>
      <c r="M149" s="217"/>
      <c r="N149" s="220"/>
      <c r="O149" s="219">
        <f>'[4]data（並び替え不可）'!Y68</f>
        <v>8</v>
      </c>
      <c r="P149" s="217"/>
      <c r="Q149" s="220"/>
      <c r="R149" s="219">
        <f>'[4]data（並び替え不可）'!Z68</f>
        <v>8</v>
      </c>
      <c r="S149" s="228"/>
      <c r="T149" s="230"/>
    </row>
    <row r="150" spans="1:20" ht="15.4" customHeight="1" x14ac:dyDescent="0.15">
      <c r="A150" s="187">
        <v>69</v>
      </c>
      <c r="B150" s="733"/>
      <c r="C150" s="188">
        <f>SUM(D150:H150)</f>
        <v>26</v>
      </c>
      <c r="D150" s="231">
        <f>'[4]data（並び替え不可）'!H68</f>
        <v>8</v>
      </c>
      <c r="E150" s="231">
        <f>'[4]data（並び替え不可）'!I68</f>
        <v>8</v>
      </c>
      <c r="F150" s="231">
        <f>'[4]data（並び替え不可）'!J68</f>
        <v>7</v>
      </c>
      <c r="G150" s="232">
        <f>'[4]data（並び替え不可）'!K68</f>
        <v>0</v>
      </c>
      <c r="H150" s="233">
        <f>'[4]data（並び替え不可）'!L68</f>
        <v>3</v>
      </c>
      <c r="I150" s="44">
        <f>SUM(J150:K150)</f>
        <v>778</v>
      </c>
      <c r="J150" s="231">
        <f>SUM(M150,P150,S150)</f>
        <v>395</v>
      </c>
      <c r="K150" s="232">
        <f>SUM(N150,Q150,T150)</f>
        <v>383</v>
      </c>
      <c r="L150" s="234">
        <f>SUM(M150:N150)</f>
        <v>255</v>
      </c>
      <c r="M150" s="231">
        <f>'[4]data（並び替え不可）'!Q68</f>
        <v>131</v>
      </c>
      <c r="N150" s="235">
        <f>'[4]data（並び替え不可）'!R68</f>
        <v>124</v>
      </c>
      <c r="O150" s="234">
        <f>SUM(P150:Q150)</f>
        <v>287</v>
      </c>
      <c r="P150" s="231">
        <f>'[4]data（並び替え不可）'!S68</f>
        <v>151</v>
      </c>
      <c r="Q150" s="235">
        <f>'[4]data（並び替え不可）'!T68</f>
        <v>136</v>
      </c>
      <c r="R150" s="234">
        <f>SUM(S150:T150)</f>
        <v>236</v>
      </c>
      <c r="S150" s="231">
        <f>'[4]data（並び替え不可）'!U68</f>
        <v>113</v>
      </c>
      <c r="T150" s="235">
        <f>'[4]data（並び替え不可）'!V68</f>
        <v>123</v>
      </c>
    </row>
    <row r="151" spans="1:20" ht="15.4" customHeight="1" x14ac:dyDescent="0.15">
      <c r="A151" s="176"/>
      <c r="B151" s="731" t="s">
        <v>628</v>
      </c>
      <c r="C151" s="236"/>
      <c r="D151" s="237"/>
      <c r="E151" s="237"/>
      <c r="F151" s="237"/>
      <c r="G151" s="238"/>
      <c r="H151" s="239"/>
      <c r="I151" s="43">
        <f>SUM(L151,O151,R151)</f>
        <v>17</v>
      </c>
      <c r="J151" s="198"/>
      <c r="K151" s="199"/>
      <c r="L151" s="200">
        <f>'[4]data（並び替え不可）'!X69</f>
        <v>7</v>
      </c>
      <c r="M151" s="198"/>
      <c r="N151" s="201"/>
      <c r="O151" s="200">
        <f>'[4]data（並び替え不可）'!Y69</f>
        <v>4</v>
      </c>
      <c r="P151" s="198"/>
      <c r="Q151" s="201"/>
      <c r="R151" s="202">
        <f>'[4]data（並び替え不可）'!Z69</f>
        <v>6</v>
      </c>
      <c r="S151" s="237"/>
      <c r="T151" s="239"/>
    </row>
    <row r="152" spans="1:20" ht="15.4" customHeight="1" x14ac:dyDescent="0.15">
      <c r="A152" s="176">
        <v>70</v>
      </c>
      <c r="B152" s="731"/>
      <c r="C152" s="177">
        <f>SUM(D152:H152)</f>
        <v>28</v>
      </c>
      <c r="D152" s="237">
        <f>'[4]data（並び替え不可）'!H69</f>
        <v>9</v>
      </c>
      <c r="E152" s="237">
        <f>'[4]data（並び替え不可）'!I69</f>
        <v>8</v>
      </c>
      <c r="F152" s="237">
        <f>'[4]data（並び替え不可）'!J69</f>
        <v>7</v>
      </c>
      <c r="G152" s="238">
        <f>'[4]data（並び替え不可）'!K69</f>
        <v>0</v>
      </c>
      <c r="H152" s="353">
        <f>'[4]data（並び替え不可）'!L69</f>
        <v>4</v>
      </c>
      <c r="I152" s="354">
        <f>SUM(J152:K152)</f>
        <v>804</v>
      </c>
      <c r="J152" s="237">
        <f>SUM(M152,P152,S152)</f>
        <v>385</v>
      </c>
      <c r="K152" s="238">
        <f>SUM(N152,Q152,T152)</f>
        <v>419</v>
      </c>
      <c r="L152" s="236">
        <f>SUM(M152:N152)</f>
        <v>294</v>
      </c>
      <c r="M152" s="237">
        <f>'[4]data（並び替え不可）'!Q69</f>
        <v>146</v>
      </c>
      <c r="N152" s="239">
        <f>'[4]data（並び替え不可）'!R69</f>
        <v>148</v>
      </c>
      <c r="O152" s="236">
        <f>SUM(P152:Q152)</f>
        <v>262</v>
      </c>
      <c r="P152" s="237">
        <f>'[4]data（並び替え不可）'!S69</f>
        <v>115</v>
      </c>
      <c r="Q152" s="239">
        <f>'[4]data（並び替え不可）'!T69</f>
        <v>147</v>
      </c>
      <c r="R152" s="355">
        <f>SUM(S152:T152)</f>
        <v>248</v>
      </c>
      <c r="S152" s="237">
        <f>'[4]data（並び替え不可）'!U69</f>
        <v>124</v>
      </c>
      <c r="T152" s="239">
        <f>'[4]data（並び替え不可）'!V69</f>
        <v>124</v>
      </c>
    </row>
    <row r="153" spans="1:20" ht="15.4" customHeight="1" x14ac:dyDescent="0.15">
      <c r="A153" s="493"/>
      <c r="B153" s="363"/>
      <c r="C153" s="356"/>
      <c r="D153" s="228"/>
      <c r="E153" s="228"/>
      <c r="F153" s="228"/>
      <c r="G153" s="228"/>
      <c r="H153" s="358"/>
      <c r="I153" s="494">
        <f>SUM(L153,O153,R153)</f>
        <v>0</v>
      </c>
      <c r="J153" s="228"/>
      <c r="K153" s="359"/>
      <c r="L153" s="495">
        <f>'[4]data（並び替え不可）'!X72</f>
        <v>0</v>
      </c>
      <c r="M153" s="228"/>
      <c r="N153" s="357"/>
      <c r="O153" s="496">
        <f>'[4]data（並び替え不可）'!Y72</f>
        <v>0</v>
      </c>
      <c r="P153" s="228"/>
      <c r="Q153" s="359"/>
      <c r="R153" s="495">
        <f>'[4]data（並び替え不可）'!Z72</f>
        <v>0</v>
      </c>
      <c r="S153" s="228"/>
      <c r="T153" s="359"/>
    </row>
    <row r="154" spans="1:20" ht="15.4" customHeight="1" x14ac:dyDescent="0.15">
      <c r="A154" s="540">
        <v>80</v>
      </c>
      <c r="B154" s="546" t="s">
        <v>617</v>
      </c>
      <c r="C154" s="541">
        <f>SUM(D154:H154)</f>
        <v>4</v>
      </c>
      <c r="D154" s="237">
        <f>'[4]data（並び替え不可）'!H72</f>
        <v>1</v>
      </c>
      <c r="E154" s="237">
        <f>'[4]data（並び替え不可）'!I72</f>
        <v>1</v>
      </c>
      <c r="F154" s="237">
        <f>'[4]data（並び替え不可）'!J72</f>
        <v>2</v>
      </c>
      <c r="G154" s="237">
        <f>'[4]data（並び替え不可）'!K72</f>
        <v>0</v>
      </c>
      <c r="H154" s="542">
        <f>'[4]data（並び替え不可）'!L72</f>
        <v>0</v>
      </c>
      <c r="I154" s="547">
        <f>SUM(J154:K154)</f>
        <v>95</v>
      </c>
      <c r="J154" s="237">
        <f>SUM(M154,P154,S154)</f>
        <v>35</v>
      </c>
      <c r="K154" s="545">
        <f>SUM(N154,Q154,T154)</f>
        <v>60</v>
      </c>
      <c r="L154" s="543">
        <f>SUM(M154:N154)</f>
        <v>23</v>
      </c>
      <c r="M154" s="237">
        <f>'[4]data（並び替え不可）'!Q72</f>
        <v>7</v>
      </c>
      <c r="N154" s="543">
        <f>'[4]data（並び替え不可）'!R72</f>
        <v>16</v>
      </c>
      <c r="O154" s="544">
        <f>SUM(P154:Q154)</f>
        <v>29</v>
      </c>
      <c r="P154" s="237">
        <f>'[4]data（並び替え不可）'!S72</f>
        <v>10</v>
      </c>
      <c r="Q154" s="545">
        <f>'[4]data（並び替え不可）'!T72</f>
        <v>19</v>
      </c>
      <c r="R154" s="543">
        <f>SUM(S154:T154)</f>
        <v>43</v>
      </c>
      <c r="S154" s="237">
        <f>'[4]data（並び替え不可）'!U72</f>
        <v>18</v>
      </c>
      <c r="T154" s="545">
        <f>'[4]data（並び替え不可）'!V72</f>
        <v>25</v>
      </c>
    </row>
    <row r="155" spans="1:20" ht="15.4" customHeight="1" x14ac:dyDescent="0.15">
      <c r="A155" s="493"/>
      <c r="B155" s="363"/>
      <c r="C155" s="356"/>
      <c r="D155" s="228"/>
      <c r="E155" s="228"/>
      <c r="F155" s="228"/>
      <c r="G155" s="228"/>
      <c r="H155" s="358"/>
      <c r="I155" s="550"/>
      <c r="J155" s="228"/>
      <c r="K155" s="359"/>
      <c r="L155" s="357"/>
      <c r="M155" s="228"/>
      <c r="N155" s="357"/>
      <c r="O155" s="553"/>
      <c r="P155" s="228"/>
      <c r="Q155" s="359"/>
      <c r="R155" s="357"/>
      <c r="S155" s="228"/>
      <c r="T155" s="359"/>
    </row>
    <row r="156" spans="1:20" ht="15.4" customHeight="1" x14ac:dyDescent="0.15">
      <c r="A156" s="548">
        <v>90</v>
      </c>
      <c r="B156" s="549" t="s">
        <v>627</v>
      </c>
      <c r="C156" s="360">
        <f>SUM(D156:H156)</f>
        <v>3</v>
      </c>
      <c r="D156" s="240">
        <v>1</v>
      </c>
      <c r="E156" s="240">
        <v>1</v>
      </c>
      <c r="F156" s="240">
        <v>1</v>
      </c>
      <c r="G156" s="240"/>
      <c r="H156" s="362"/>
      <c r="I156" s="551">
        <f>SUM(J156:K156)</f>
        <v>59</v>
      </c>
      <c r="J156" s="240">
        <f>SUM(M156,P156,S156)</f>
        <v>25</v>
      </c>
      <c r="K156" s="552">
        <f>SUM(N156,Q156,T156)</f>
        <v>34</v>
      </c>
      <c r="L156" s="361">
        <f>SUM(M156:N156)</f>
        <v>15</v>
      </c>
      <c r="M156" s="240">
        <v>7</v>
      </c>
      <c r="N156" s="361">
        <v>8</v>
      </c>
      <c r="O156" s="554">
        <f>SUM(P156:Q156)</f>
        <v>17</v>
      </c>
      <c r="P156" s="240">
        <v>7</v>
      </c>
      <c r="Q156" s="552">
        <v>10</v>
      </c>
      <c r="R156" s="361">
        <f>SUM(S156:T156)</f>
        <v>27</v>
      </c>
      <c r="S156" s="240">
        <v>11</v>
      </c>
      <c r="T156" s="552">
        <v>16</v>
      </c>
    </row>
    <row r="157" spans="1:20" x14ac:dyDescent="0.15">
      <c r="B157" s="749" t="s">
        <v>292</v>
      </c>
      <c r="C157" s="749"/>
      <c r="D157" s="749"/>
      <c r="E157" s="749"/>
      <c r="F157" s="749"/>
      <c r="G157" s="749"/>
      <c r="H157" s="749"/>
      <c r="I157" s="749"/>
      <c r="J157" s="749"/>
      <c r="K157" s="749"/>
    </row>
  </sheetData>
  <mergeCells count="111">
    <mergeCell ref="B149:B150"/>
    <mergeCell ref="B151:B152"/>
    <mergeCell ref="B157:K157"/>
    <mergeCell ref="B137:B138"/>
    <mergeCell ref="B139:B140"/>
    <mergeCell ref="B141:B142"/>
    <mergeCell ref="B143:B144"/>
    <mergeCell ref="B145:B146"/>
    <mergeCell ref="B147:B148"/>
    <mergeCell ref="B125:B126"/>
    <mergeCell ref="B127:B128"/>
    <mergeCell ref="B129:B130"/>
    <mergeCell ref="B131:B132"/>
    <mergeCell ref="B133:B134"/>
    <mergeCell ref="B135:B136"/>
    <mergeCell ref="R113:T113"/>
    <mergeCell ref="B115:B116"/>
    <mergeCell ref="B117:B118"/>
    <mergeCell ref="B119:B120"/>
    <mergeCell ref="B121:B122"/>
    <mergeCell ref="B123:B124"/>
    <mergeCell ref="D113:F113"/>
    <mergeCell ref="G113:G114"/>
    <mergeCell ref="H113:H114"/>
    <mergeCell ref="I113:K113"/>
    <mergeCell ref="L113:N113"/>
    <mergeCell ref="O113:Q113"/>
    <mergeCell ref="B104:B105"/>
    <mergeCell ref="B106:B107"/>
    <mergeCell ref="B108:B109"/>
    <mergeCell ref="B110:K110"/>
    <mergeCell ref="A111:I111"/>
    <mergeCell ref="A112:A114"/>
    <mergeCell ref="B112:B114"/>
    <mergeCell ref="C112:H112"/>
    <mergeCell ref="I112:T112"/>
    <mergeCell ref="C113:C114"/>
    <mergeCell ref="B92:B93"/>
    <mergeCell ref="B94:B95"/>
    <mergeCell ref="B96:B97"/>
    <mergeCell ref="B98:B99"/>
    <mergeCell ref="B100:B101"/>
    <mergeCell ref="B102:B103"/>
    <mergeCell ref="B80:B81"/>
    <mergeCell ref="B82:B83"/>
    <mergeCell ref="B84:B85"/>
    <mergeCell ref="B86:B87"/>
    <mergeCell ref="B88:B89"/>
    <mergeCell ref="B90:B91"/>
    <mergeCell ref="B68:B69"/>
    <mergeCell ref="B70:B71"/>
    <mergeCell ref="B72:B73"/>
    <mergeCell ref="B74:B75"/>
    <mergeCell ref="B76:B77"/>
    <mergeCell ref="B78:B79"/>
    <mergeCell ref="O58:Q58"/>
    <mergeCell ref="R58:T58"/>
    <mergeCell ref="B60:B61"/>
    <mergeCell ref="B62:B63"/>
    <mergeCell ref="B64:B65"/>
    <mergeCell ref="B66:B67"/>
    <mergeCell ref="A57:A59"/>
    <mergeCell ref="B57:B59"/>
    <mergeCell ref="C57:H57"/>
    <mergeCell ref="I57:T57"/>
    <mergeCell ref="C58:C59"/>
    <mergeCell ref="D58:F58"/>
    <mergeCell ref="G58:G59"/>
    <mergeCell ref="H58:H59"/>
    <mergeCell ref="I58:K58"/>
    <mergeCell ref="L58:N58"/>
    <mergeCell ref="B47:B48"/>
    <mergeCell ref="B49:B50"/>
    <mergeCell ref="B51:B52"/>
    <mergeCell ref="B53:B54"/>
    <mergeCell ref="B55:K55"/>
    <mergeCell ref="A56:I56"/>
    <mergeCell ref="B35:B36"/>
    <mergeCell ref="B37:B38"/>
    <mergeCell ref="B39:B40"/>
    <mergeCell ref="B41:B42"/>
    <mergeCell ref="B43:B44"/>
    <mergeCell ref="B45:B46"/>
    <mergeCell ref="B23:B24"/>
    <mergeCell ref="B25:B26"/>
    <mergeCell ref="B27:B28"/>
    <mergeCell ref="B29:B30"/>
    <mergeCell ref="B31:B32"/>
    <mergeCell ref="B33:B34"/>
    <mergeCell ref="B11:B12"/>
    <mergeCell ref="B13:B14"/>
    <mergeCell ref="B15:B16"/>
    <mergeCell ref="B17:B18"/>
    <mergeCell ref="B19:B20"/>
    <mergeCell ref="B21:B22"/>
    <mergeCell ref="L3:N3"/>
    <mergeCell ref="O3:Q3"/>
    <mergeCell ref="R3:T3"/>
    <mergeCell ref="B5:B6"/>
    <mergeCell ref="B7:B8"/>
    <mergeCell ref="B9:B10"/>
    <mergeCell ref="A1:I1"/>
    <mergeCell ref="A2:A4"/>
    <mergeCell ref="B2:B4"/>
    <mergeCell ref="C2:H2"/>
    <mergeCell ref="I2:T2"/>
    <mergeCell ref="C3:C4"/>
    <mergeCell ref="D3:F3"/>
    <mergeCell ref="G3:G4"/>
    <mergeCell ref="H3:H4"/>
    <mergeCell ref="I3:K3"/>
  </mergeCells>
  <phoneticPr fontId="2"/>
  <dataValidations count="1">
    <dataValidation imeMode="halfAlpha" allowBlank="1" showInputMessage="1" showErrorMessage="1" sqref="A6:A55 IW6:IW55 SS6:SS55 ACO6:ACO55 AMK6:AMK55 AWG6:AWG55 BGC6:BGC55 BPY6:BPY55 BZU6:BZU55 CJQ6:CJQ55 CTM6:CTM55 DDI6:DDI55 DNE6:DNE55 DXA6:DXA55 EGW6:EGW55 EQS6:EQS55 FAO6:FAO55 FKK6:FKK55 FUG6:FUG55 GEC6:GEC55 GNY6:GNY55 GXU6:GXU55 HHQ6:HHQ55 HRM6:HRM55 IBI6:IBI55 ILE6:ILE55 IVA6:IVA55 JEW6:JEW55 JOS6:JOS55 JYO6:JYO55 KIK6:KIK55 KSG6:KSG55 LCC6:LCC55 LLY6:LLY55 LVU6:LVU55 MFQ6:MFQ55 MPM6:MPM55 MZI6:MZI55 NJE6:NJE55 NTA6:NTA55 OCW6:OCW55 OMS6:OMS55 OWO6:OWO55 PGK6:PGK55 PQG6:PQG55 QAC6:QAC55 QJY6:QJY55 QTU6:QTU55 RDQ6:RDQ55 RNM6:RNM55 RXI6:RXI55 SHE6:SHE55 SRA6:SRA55 TAW6:TAW55 TKS6:TKS55 TUO6:TUO55 UEK6:UEK55 UOG6:UOG55 UYC6:UYC55 VHY6:VHY55 VRU6:VRU55 WBQ6:WBQ55 WLM6:WLM55 WVI6:WVI55 A65544:A65593 IW65544:IW65593 SS65544:SS65593 ACO65544:ACO65593 AMK65544:AMK65593 AWG65544:AWG65593 BGC65544:BGC65593 BPY65544:BPY65593 BZU65544:BZU65593 CJQ65544:CJQ65593 CTM65544:CTM65593 DDI65544:DDI65593 DNE65544:DNE65593 DXA65544:DXA65593 EGW65544:EGW65593 EQS65544:EQS65593 FAO65544:FAO65593 FKK65544:FKK65593 FUG65544:FUG65593 GEC65544:GEC65593 GNY65544:GNY65593 GXU65544:GXU65593 HHQ65544:HHQ65593 HRM65544:HRM65593 IBI65544:IBI65593 ILE65544:ILE65593 IVA65544:IVA65593 JEW65544:JEW65593 JOS65544:JOS65593 JYO65544:JYO65593 KIK65544:KIK65593 KSG65544:KSG65593 LCC65544:LCC65593 LLY65544:LLY65593 LVU65544:LVU65593 MFQ65544:MFQ65593 MPM65544:MPM65593 MZI65544:MZI65593 NJE65544:NJE65593 NTA65544:NTA65593 OCW65544:OCW65593 OMS65544:OMS65593 OWO65544:OWO65593 PGK65544:PGK65593 PQG65544:PQG65593 QAC65544:QAC65593 QJY65544:QJY65593 QTU65544:QTU65593 RDQ65544:RDQ65593 RNM65544:RNM65593 RXI65544:RXI65593 SHE65544:SHE65593 SRA65544:SRA65593 TAW65544:TAW65593 TKS65544:TKS65593 TUO65544:TUO65593 UEK65544:UEK65593 UOG65544:UOG65593 UYC65544:UYC65593 VHY65544:VHY65593 VRU65544:VRU65593 WBQ65544:WBQ65593 WLM65544:WLM65593 WVI65544:WVI65593 A131080:A131129 IW131080:IW131129 SS131080:SS131129 ACO131080:ACO131129 AMK131080:AMK131129 AWG131080:AWG131129 BGC131080:BGC131129 BPY131080:BPY131129 BZU131080:BZU131129 CJQ131080:CJQ131129 CTM131080:CTM131129 DDI131080:DDI131129 DNE131080:DNE131129 DXA131080:DXA131129 EGW131080:EGW131129 EQS131080:EQS131129 FAO131080:FAO131129 FKK131080:FKK131129 FUG131080:FUG131129 GEC131080:GEC131129 GNY131080:GNY131129 GXU131080:GXU131129 HHQ131080:HHQ131129 HRM131080:HRM131129 IBI131080:IBI131129 ILE131080:ILE131129 IVA131080:IVA131129 JEW131080:JEW131129 JOS131080:JOS131129 JYO131080:JYO131129 KIK131080:KIK131129 KSG131080:KSG131129 LCC131080:LCC131129 LLY131080:LLY131129 LVU131080:LVU131129 MFQ131080:MFQ131129 MPM131080:MPM131129 MZI131080:MZI131129 NJE131080:NJE131129 NTA131080:NTA131129 OCW131080:OCW131129 OMS131080:OMS131129 OWO131080:OWO131129 PGK131080:PGK131129 PQG131080:PQG131129 QAC131080:QAC131129 QJY131080:QJY131129 QTU131080:QTU131129 RDQ131080:RDQ131129 RNM131080:RNM131129 RXI131080:RXI131129 SHE131080:SHE131129 SRA131080:SRA131129 TAW131080:TAW131129 TKS131080:TKS131129 TUO131080:TUO131129 UEK131080:UEK131129 UOG131080:UOG131129 UYC131080:UYC131129 VHY131080:VHY131129 VRU131080:VRU131129 WBQ131080:WBQ131129 WLM131080:WLM131129 WVI131080:WVI131129 A196616:A196665 IW196616:IW196665 SS196616:SS196665 ACO196616:ACO196665 AMK196616:AMK196665 AWG196616:AWG196665 BGC196616:BGC196665 BPY196616:BPY196665 BZU196616:BZU196665 CJQ196616:CJQ196665 CTM196616:CTM196665 DDI196616:DDI196665 DNE196616:DNE196665 DXA196616:DXA196665 EGW196616:EGW196665 EQS196616:EQS196665 FAO196616:FAO196665 FKK196616:FKK196665 FUG196616:FUG196665 GEC196616:GEC196665 GNY196616:GNY196665 GXU196616:GXU196665 HHQ196616:HHQ196665 HRM196616:HRM196665 IBI196616:IBI196665 ILE196616:ILE196665 IVA196616:IVA196665 JEW196616:JEW196665 JOS196616:JOS196665 JYO196616:JYO196665 KIK196616:KIK196665 KSG196616:KSG196665 LCC196616:LCC196665 LLY196616:LLY196665 LVU196616:LVU196665 MFQ196616:MFQ196665 MPM196616:MPM196665 MZI196616:MZI196665 NJE196616:NJE196665 NTA196616:NTA196665 OCW196616:OCW196665 OMS196616:OMS196665 OWO196616:OWO196665 PGK196616:PGK196665 PQG196616:PQG196665 QAC196616:QAC196665 QJY196616:QJY196665 QTU196616:QTU196665 RDQ196616:RDQ196665 RNM196616:RNM196665 RXI196616:RXI196665 SHE196616:SHE196665 SRA196616:SRA196665 TAW196616:TAW196665 TKS196616:TKS196665 TUO196616:TUO196665 UEK196616:UEK196665 UOG196616:UOG196665 UYC196616:UYC196665 VHY196616:VHY196665 VRU196616:VRU196665 WBQ196616:WBQ196665 WLM196616:WLM196665 WVI196616:WVI196665 A262152:A262201 IW262152:IW262201 SS262152:SS262201 ACO262152:ACO262201 AMK262152:AMK262201 AWG262152:AWG262201 BGC262152:BGC262201 BPY262152:BPY262201 BZU262152:BZU262201 CJQ262152:CJQ262201 CTM262152:CTM262201 DDI262152:DDI262201 DNE262152:DNE262201 DXA262152:DXA262201 EGW262152:EGW262201 EQS262152:EQS262201 FAO262152:FAO262201 FKK262152:FKK262201 FUG262152:FUG262201 GEC262152:GEC262201 GNY262152:GNY262201 GXU262152:GXU262201 HHQ262152:HHQ262201 HRM262152:HRM262201 IBI262152:IBI262201 ILE262152:ILE262201 IVA262152:IVA262201 JEW262152:JEW262201 JOS262152:JOS262201 JYO262152:JYO262201 KIK262152:KIK262201 KSG262152:KSG262201 LCC262152:LCC262201 LLY262152:LLY262201 LVU262152:LVU262201 MFQ262152:MFQ262201 MPM262152:MPM262201 MZI262152:MZI262201 NJE262152:NJE262201 NTA262152:NTA262201 OCW262152:OCW262201 OMS262152:OMS262201 OWO262152:OWO262201 PGK262152:PGK262201 PQG262152:PQG262201 QAC262152:QAC262201 QJY262152:QJY262201 QTU262152:QTU262201 RDQ262152:RDQ262201 RNM262152:RNM262201 RXI262152:RXI262201 SHE262152:SHE262201 SRA262152:SRA262201 TAW262152:TAW262201 TKS262152:TKS262201 TUO262152:TUO262201 UEK262152:UEK262201 UOG262152:UOG262201 UYC262152:UYC262201 VHY262152:VHY262201 VRU262152:VRU262201 WBQ262152:WBQ262201 WLM262152:WLM262201 WVI262152:WVI262201 A327688:A327737 IW327688:IW327737 SS327688:SS327737 ACO327688:ACO327737 AMK327688:AMK327737 AWG327688:AWG327737 BGC327688:BGC327737 BPY327688:BPY327737 BZU327688:BZU327737 CJQ327688:CJQ327737 CTM327688:CTM327737 DDI327688:DDI327737 DNE327688:DNE327737 DXA327688:DXA327737 EGW327688:EGW327737 EQS327688:EQS327737 FAO327688:FAO327737 FKK327688:FKK327737 FUG327688:FUG327737 GEC327688:GEC327737 GNY327688:GNY327737 GXU327688:GXU327737 HHQ327688:HHQ327737 HRM327688:HRM327737 IBI327688:IBI327737 ILE327688:ILE327737 IVA327688:IVA327737 JEW327688:JEW327737 JOS327688:JOS327737 JYO327688:JYO327737 KIK327688:KIK327737 KSG327688:KSG327737 LCC327688:LCC327737 LLY327688:LLY327737 LVU327688:LVU327737 MFQ327688:MFQ327737 MPM327688:MPM327737 MZI327688:MZI327737 NJE327688:NJE327737 NTA327688:NTA327737 OCW327688:OCW327737 OMS327688:OMS327737 OWO327688:OWO327737 PGK327688:PGK327737 PQG327688:PQG327737 QAC327688:QAC327737 QJY327688:QJY327737 QTU327688:QTU327737 RDQ327688:RDQ327737 RNM327688:RNM327737 RXI327688:RXI327737 SHE327688:SHE327737 SRA327688:SRA327737 TAW327688:TAW327737 TKS327688:TKS327737 TUO327688:TUO327737 UEK327688:UEK327737 UOG327688:UOG327737 UYC327688:UYC327737 VHY327688:VHY327737 VRU327688:VRU327737 WBQ327688:WBQ327737 WLM327688:WLM327737 WVI327688:WVI327737 A393224:A393273 IW393224:IW393273 SS393224:SS393273 ACO393224:ACO393273 AMK393224:AMK393273 AWG393224:AWG393273 BGC393224:BGC393273 BPY393224:BPY393273 BZU393224:BZU393273 CJQ393224:CJQ393273 CTM393224:CTM393273 DDI393224:DDI393273 DNE393224:DNE393273 DXA393224:DXA393273 EGW393224:EGW393273 EQS393224:EQS393273 FAO393224:FAO393273 FKK393224:FKK393273 FUG393224:FUG393273 GEC393224:GEC393273 GNY393224:GNY393273 GXU393224:GXU393273 HHQ393224:HHQ393273 HRM393224:HRM393273 IBI393224:IBI393273 ILE393224:ILE393273 IVA393224:IVA393273 JEW393224:JEW393273 JOS393224:JOS393273 JYO393224:JYO393273 KIK393224:KIK393273 KSG393224:KSG393273 LCC393224:LCC393273 LLY393224:LLY393273 LVU393224:LVU393273 MFQ393224:MFQ393273 MPM393224:MPM393273 MZI393224:MZI393273 NJE393224:NJE393273 NTA393224:NTA393273 OCW393224:OCW393273 OMS393224:OMS393273 OWO393224:OWO393273 PGK393224:PGK393273 PQG393224:PQG393273 QAC393224:QAC393273 QJY393224:QJY393273 QTU393224:QTU393273 RDQ393224:RDQ393273 RNM393224:RNM393273 RXI393224:RXI393273 SHE393224:SHE393273 SRA393224:SRA393273 TAW393224:TAW393273 TKS393224:TKS393273 TUO393224:TUO393273 UEK393224:UEK393273 UOG393224:UOG393273 UYC393224:UYC393273 VHY393224:VHY393273 VRU393224:VRU393273 WBQ393224:WBQ393273 WLM393224:WLM393273 WVI393224:WVI393273 A458760:A458809 IW458760:IW458809 SS458760:SS458809 ACO458760:ACO458809 AMK458760:AMK458809 AWG458760:AWG458809 BGC458760:BGC458809 BPY458760:BPY458809 BZU458760:BZU458809 CJQ458760:CJQ458809 CTM458760:CTM458809 DDI458760:DDI458809 DNE458760:DNE458809 DXA458760:DXA458809 EGW458760:EGW458809 EQS458760:EQS458809 FAO458760:FAO458809 FKK458760:FKK458809 FUG458760:FUG458809 GEC458760:GEC458809 GNY458760:GNY458809 GXU458760:GXU458809 HHQ458760:HHQ458809 HRM458760:HRM458809 IBI458760:IBI458809 ILE458760:ILE458809 IVA458760:IVA458809 JEW458760:JEW458809 JOS458760:JOS458809 JYO458760:JYO458809 KIK458760:KIK458809 KSG458760:KSG458809 LCC458760:LCC458809 LLY458760:LLY458809 LVU458760:LVU458809 MFQ458760:MFQ458809 MPM458760:MPM458809 MZI458760:MZI458809 NJE458760:NJE458809 NTA458760:NTA458809 OCW458760:OCW458809 OMS458760:OMS458809 OWO458760:OWO458809 PGK458760:PGK458809 PQG458760:PQG458809 QAC458760:QAC458809 QJY458760:QJY458809 QTU458760:QTU458809 RDQ458760:RDQ458809 RNM458760:RNM458809 RXI458760:RXI458809 SHE458760:SHE458809 SRA458760:SRA458809 TAW458760:TAW458809 TKS458760:TKS458809 TUO458760:TUO458809 UEK458760:UEK458809 UOG458760:UOG458809 UYC458760:UYC458809 VHY458760:VHY458809 VRU458760:VRU458809 WBQ458760:WBQ458809 WLM458760:WLM458809 WVI458760:WVI458809 A524296:A524345 IW524296:IW524345 SS524296:SS524345 ACO524296:ACO524345 AMK524296:AMK524345 AWG524296:AWG524345 BGC524296:BGC524345 BPY524296:BPY524345 BZU524296:BZU524345 CJQ524296:CJQ524345 CTM524296:CTM524345 DDI524296:DDI524345 DNE524296:DNE524345 DXA524296:DXA524345 EGW524296:EGW524345 EQS524296:EQS524345 FAO524296:FAO524345 FKK524296:FKK524345 FUG524296:FUG524345 GEC524296:GEC524345 GNY524296:GNY524345 GXU524296:GXU524345 HHQ524296:HHQ524345 HRM524296:HRM524345 IBI524296:IBI524345 ILE524296:ILE524345 IVA524296:IVA524345 JEW524296:JEW524345 JOS524296:JOS524345 JYO524296:JYO524345 KIK524296:KIK524345 KSG524296:KSG524345 LCC524296:LCC524345 LLY524296:LLY524345 LVU524296:LVU524345 MFQ524296:MFQ524345 MPM524296:MPM524345 MZI524296:MZI524345 NJE524296:NJE524345 NTA524296:NTA524345 OCW524296:OCW524345 OMS524296:OMS524345 OWO524296:OWO524345 PGK524296:PGK524345 PQG524296:PQG524345 QAC524296:QAC524345 QJY524296:QJY524345 QTU524296:QTU524345 RDQ524296:RDQ524345 RNM524296:RNM524345 RXI524296:RXI524345 SHE524296:SHE524345 SRA524296:SRA524345 TAW524296:TAW524345 TKS524296:TKS524345 TUO524296:TUO524345 UEK524296:UEK524345 UOG524296:UOG524345 UYC524296:UYC524345 VHY524296:VHY524345 VRU524296:VRU524345 WBQ524296:WBQ524345 WLM524296:WLM524345 WVI524296:WVI524345 A589832:A589881 IW589832:IW589881 SS589832:SS589881 ACO589832:ACO589881 AMK589832:AMK589881 AWG589832:AWG589881 BGC589832:BGC589881 BPY589832:BPY589881 BZU589832:BZU589881 CJQ589832:CJQ589881 CTM589832:CTM589881 DDI589832:DDI589881 DNE589832:DNE589881 DXA589832:DXA589881 EGW589832:EGW589881 EQS589832:EQS589881 FAO589832:FAO589881 FKK589832:FKK589881 FUG589832:FUG589881 GEC589832:GEC589881 GNY589832:GNY589881 GXU589832:GXU589881 HHQ589832:HHQ589881 HRM589832:HRM589881 IBI589832:IBI589881 ILE589832:ILE589881 IVA589832:IVA589881 JEW589832:JEW589881 JOS589832:JOS589881 JYO589832:JYO589881 KIK589832:KIK589881 KSG589832:KSG589881 LCC589832:LCC589881 LLY589832:LLY589881 LVU589832:LVU589881 MFQ589832:MFQ589881 MPM589832:MPM589881 MZI589832:MZI589881 NJE589832:NJE589881 NTA589832:NTA589881 OCW589832:OCW589881 OMS589832:OMS589881 OWO589832:OWO589881 PGK589832:PGK589881 PQG589832:PQG589881 QAC589832:QAC589881 QJY589832:QJY589881 QTU589832:QTU589881 RDQ589832:RDQ589881 RNM589832:RNM589881 RXI589832:RXI589881 SHE589832:SHE589881 SRA589832:SRA589881 TAW589832:TAW589881 TKS589832:TKS589881 TUO589832:TUO589881 UEK589832:UEK589881 UOG589832:UOG589881 UYC589832:UYC589881 VHY589832:VHY589881 VRU589832:VRU589881 WBQ589832:WBQ589881 WLM589832:WLM589881 WVI589832:WVI589881 A655368:A655417 IW655368:IW655417 SS655368:SS655417 ACO655368:ACO655417 AMK655368:AMK655417 AWG655368:AWG655417 BGC655368:BGC655417 BPY655368:BPY655417 BZU655368:BZU655417 CJQ655368:CJQ655417 CTM655368:CTM655417 DDI655368:DDI655417 DNE655368:DNE655417 DXA655368:DXA655417 EGW655368:EGW655417 EQS655368:EQS655417 FAO655368:FAO655417 FKK655368:FKK655417 FUG655368:FUG655417 GEC655368:GEC655417 GNY655368:GNY655417 GXU655368:GXU655417 HHQ655368:HHQ655417 HRM655368:HRM655417 IBI655368:IBI655417 ILE655368:ILE655417 IVA655368:IVA655417 JEW655368:JEW655417 JOS655368:JOS655417 JYO655368:JYO655417 KIK655368:KIK655417 KSG655368:KSG655417 LCC655368:LCC655417 LLY655368:LLY655417 LVU655368:LVU655417 MFQ655368:MFQ655417 MPM655368:MPM655417 MZI655368:MZI655417 NJE655368:NJE655417 NTA655368:NTA655417 OCW655368:OCW655417 OMS655368:OMS655417 OWO655368:OWO655417 PGK655368:PGK655417 PQG655368:PQG655417 QAC655368:QAC655417 QJY655368:QJY655417 QTU655368:QTU655417 RDQ655368:RDQ655417 RNM655368:RNM655417 RXI655368:RXI655417 SHE655368:SHE655417 SRA655368:SRA655417 TAW655368:TAW655417 TKS655368:TKS655417 TUO655368:TUO655417 UEK655368:UEK655417 UOG655368:UOG655417 UYC655368:UYC655417 VHY655368:VHY655417 VRU655368:VRU655417 WBQ655368:WBQ655417 WLM655368:WLM655417 WVI655368:WVI655417 A720904:A720953 IW720904:IW720953 SS720904:SS720953 ACO720904:ACO720953 AMK720904:AMK720953 AWG720904:AWG720953 BGC720904:BGC720953 BPY720904:BPY720953 BZU720904:BZU720953 CJQ720904:CJQ720953 CTM720904:CTM720953 DDI720904:DDI720953 DNE720904:DNE720953 DXA720904:DXA720953 EGW720904:EGW720953 EQS720904:EQS720953 FAO720904:FAO720953 FKK720904:FKK720953 FUG720904:FUG720953 GEC720904:GEC720953 GNY720904:GNY720953 GXU720904:GXU720953 HHQ720904:HHQ720953 HRM720904:HRM720953 IBI720904:IBI720953 ILE720904:ILE720953 IVA720904:IVA720953 JEW720904:JEW720953 JOS720904:JOS720953 JYO720904:JYO720953 KIK720904:KIK720953 KSG720904:KSG720953 LCC720904:LCC720953 LLY720904:LLY720953 LVU720904:LVU720953 MFQ720904:MFQ720953 MPM720904:MPM720953 MZI720904:MZI720953 NJE720904:NJE720953 NTA720904:NTA720953 OCW720904:OCW720953 OMS720904:OMS720953 OWO720904:OWO720953 PGK720904:PGK720953 PQG720904:PQG720953 QAC720904:QAC720953 QJY720904:QJY720953 QTU720904:QTU720953 RDQ720904:RDQ720953 RNM720904:RNM720953 RXI720904:RXI720953 SHE720904:SHE720953 SRA720904:SRA720953 TAW720904:TAW720953 TKS720904:TKS720953 TUO720904:TUO720953 UEK720904:UEK720953 UOG720904:UOG720953 UYC720904:UYC720953 VHY720904:VHY720953 VRU720904:VRU720953 WBQ720904:WBQ720953 WLM720904:WLM720953 WVI720904:WVI720953 A786440:A786489 IW786440:IW786489 SS786440:SS786489 ACO786440:ACO786489 AMK786440:AMK786489 AWG786440:AWG786489 BGC786440:BGC786489 BPY786440:BPY786489 BZU786440:BZU786489 CJQ786440:CJQ786489 CTM786440:CTM786489 DDI786440:DDI786489 DNE786440:DNE786489 DXA786440:DXA786489 EGW786440:EGW786489 EQS786440:EQS786489 FAO786440:FAO786489 FKK786440:FKK786489 FUG786440:FUG786489 GEC786440:GEC786489 GNY786440:GNY786489 GXU786440:GXU786489 HHQ786440:HHQ786489 HRM786440:HRM786489 IBI786440:IBI786489 ILE786440:ILE786489 IVA786440:IVA786489 JEW786440:JEW786489 JOS786440:JOS786489 JYO786440:JYO786489 KIK786440:KIK786489 KSG786440:KSG786489 LCC786440:LCC786489 LLY786440:LLY786489 LVU786440:LVU786489 MFQ786440:MFQ786489 MPM786440:MPM786489 MZI786440:MZI786489 NJE786440:NJE786489 NTA786440:NTA786489 OCW786440:OCW786489 OMS786440:OMS786489 OWO786440:OWO786489 PGK786440:PGK786489 PQG786440:PQG786489 QAC786440:QAC786489 QJY786440:QJY786489 QTU786440:QTU786489 RDQ786440:RDQ786489 RNM786440:RNM786489 RXI786440:RXI786489 SHE786440:SHE786489 SRA786440:SRA786489 TAW786440:TAW786489 TKS786440:TKS786489 TUO786440:TUO786489 UEK786440:UEK786489 UOG786440:UOG786489 UYC786440:UYC786489 VHY786440:VHY786489 VRU786440:VRU786489 WBQ786440:WBQ786489 WLM786440:WLM786489 WVI786440:WVI786489 A851976:A852025 IW851976:IW852025 SS851976:SS852025 ACO851976:ACO852025 AMK851976:AMK852025 AWG851976:AWG852025 BGC851976:BGC852025 BPY851976:BPY852025 BZU851976:BZU852025 CJQ851976:CJQ852025 CTM851976:CTM852025 DDI851976:DDI852025 DNE851976:DNE852025 DXA851976:DXA852025 EGW851976:EGW852025 EQS851976:EQS852025 FAO851976:FAO852025 FKK851976:FKK852025 FUG851976:FUG852025 GEC851976:GEC852025 GNY851976:GNY852025 GXU851976:GXU852025 HHQ851976:HHQ852025 HRM851976:HRM852025 IBI851976:IBI852025 ILE851976:ILE852025 IVA851976:IVA852025 JEW851976:JEW852025 JOS851976:JOS852025 JYO851976:JYO852025 KIK851976:KIK852025 KSG851976:KSG852025 LCC851976:LCC852025 LLY851976:LLY852025 LVU851976:LVU852025 MFQ851976:MFQ852025 MPM851976:MPM852025 MZI851976:MZI852025 NJE851976:NJE852025 NTA851976:NTA852025 OCW851976:OCW852025 OMS851976:OMS852025 OWO851976:OWO852025 PGK851976:PGK852025 PQG851976:PQG852025 QAC851976:QAC852025 QJY851976:QJY852025 QTU851976:QTU852025 RDQ851976:RDQ852025 RNM851976:RNM852025 RXI851976:RXI852025 SHE851976:SHE852025 SRA851976:SRA852025 TAW851976:TAW852025 TKS851976:TKS852025 TUO851976:TUO852025 UEK851976:UEK852025 UOG851976:UOG852025 UYC851976:UYC852025 VHY851976:VHY852025 VRU851976:VRU852025 WBQ851976:WBQ852025 WLM851976:WLM852025 WVI851976:WVI852025 A917512:A917561 IW917512:IW917561 SS917512:SS917561 ACO917512:ACO917561 AMK917512:AMK917561 AWG917512:AWG917561 BGC917512:BGC917561 BPY917512:BPY917561 BZU917512:BZU917561 CJQ917512:CJQ917561 CTM917512:CTM917561 DDI917512:DDI917561 DNE917512:DNE917561 DXA917512:DXA917561 EGW917512:EGW917561 EQS917512:EQS917561 FAO917512:FAO917561 FKK917512:FKK917561 FUG917512:FUG917561 GEC917512:GEC917561 GNY917512:GNY917561 GXU917512:GXU917561 HHQ917512:HHQ917561 HRM917512:HRM917561 IBI917512:IBI917561 ILE917512:ILE917561 IVA917512:IVA917561 JEW917512:JEW917561 JOS917512:JOS917561 JYO917512:JYO917561 KIK917512:KIK917561 KSG917512:KSG917561 LCC917512:LCC917561 LLY917512:LLY917561 LVU917512:LVU917561 MFQ917512:MFQ917561 MPM917512:MPM917561 MZI917512:MZI917561 NJE917512:NJE917561 NTA917512:NTA917561 OCW917512:OCW917561 OMS917512:OMS917561 OWO917512:OWO917561 PGK917512:PGK917561 PQG917512:PQG917561 QAC917512:QAC917561 QJY917512:QJY917561 QTU917512:QTU917561 RDQ917512:RDQ917561 RNM917512:RNM917561 RXI917512:RXI917561 SHE917512:SHE917561 SRA917512:SRA917561 TAW917512:TAW917561 TKS917512:TKS917561 TUO917512:TUO917561 UEK917512:UEK917561 UOG917512:UOG917561 UYC917512:UYC917561 VHY917512:VHY917561 VRU917512:VRU917561 WBQ917512:WBQ917561 WLM917512:WLM917561 WVI917512:WVI917561 A983048:A983097 IW983048:IW983097 SS983048:SS983097 ACO983048:ACO983097 AMK983048:AMK983097 AWG983048:AWG983097 BGC983048:BGC983097 BPY983048:BPY983097 BZU983048:BZU983097 CJQ983048:CJQ983097 CTM983048:CTM983097 DDI983048:DDI983097 DNE983048:DNE983097 DXA983048:DXA983097 EGW983048:EGW983097 EQS983048:EQS983097 FAO983048:FAO983097 FKK983048:FKK983097 FUG983048:FUG983097 GEC983048:GEC983097 GNY983048:GNY983097 GXU983048:GXU983097 HHQ983048:HHQ983097 HRM983048:HRM983097 IBI983048:IBI983097 ILE983048:ILE983097 IVA983048:IVA983097 JEW983048:JEW983097 JOS983048:JOS983097 JYO983048:JYO983097 KIK983048:KIK983097 KSG983048:KSG983097 LCC983048:LCC983097 LLY983048:LLY983097 LVU983048:LVU983097 MFQ983048:MFQ983097 MPM983048:MPM983097 MZI983048:MZI983097 NJE983048:NJE983097 NTA983048:NTA983097 OCW983048:OCW983097 OMS983048:OMS983097 OWO983048:OWO983097 PGK983048:PGK983097 PQG983048:PQG983097 QAC983048:QAC983097 QJY983048:QJY983097 QTU983048:QTU983097 RDQ983048:RDQ983097 RNM983048:RNM983097 RXI983048:RXI983097 SHE983048:SHE983097 SRA983048:SRA983097 TAW983048:TAW983097 TKS983048:TKS983097 TUO983048:TUO983097 UEK983048:UEK983097 UOG983048:UOG983097 UYC983048:UYC983097 VHY983048:VHY983097 VRU983048:VRU983097 WBQ983048:WBQ983097 WLM983048:WLM983097 WVI983048:WVI983097 A60:A110 IW60:IW110 SS60:SS110 ACO60:ACO110 AMK60:AMK110 AWG60:AWG110 BGC60:BGC110 BPY60:BPY110 BZU60:BZU110 CJQ60:CJQ110 CTM60:CTM110 DDI60:DDI110 DNE60:DNE110 DXA60:DXA110 EGW60:EGW110 EQS60:EQS110 FAO60:FAO110 FKK60:FKK110 FUG60:FUG110 GEC60:GEC110 GNY60:GNY110 GXU60:GXU110 HHQ60:HHQ110 HRM60:HRM110 IBI60:IBI110 ILE60:ILE110 IVA60:IVA110 JEW60:JEW110 JOS60:JOS110 JYO60:JYO110 KIK60:KIK110 KSG60:KSG110 LCC60:LCC110 LLY60:LLY110 LVU60:LVU110 MFQ60:MFQ110 MPM60:MPM110 MZI60:MZI110 NJE60:NJE110 NTA60:NTA110 OCW60:OCW110 OMS60:OMS110 OWO60:OWO110 PGK60:PGK110 PQG60:PQG110 QAC60:QAC110 QJY60:QJY110 QTU60:QTU110 RDQ60:RDQ110 RNM60:RNM110 RXI60:RXI110 SHE60:SHE110 SRA60:SRA110 TAW60:TAW110 TKS60:TKS110 TUO60:TUO110 UEK60:UEK110 UOG60:UOG110 UYC60:UYC110 VHY60:VHY110 VRU60:VRU110 WBQ60:WBQ110 WLM60:WLM110 WVI60:WVI110 A65598:A65648 IW65598:IW65648 SS65598:SS65648 ACO65598:ACO65648 AMK65598:AMK65648 AWG65598:AWG65648 BGC65598:BGC65648 BPY65598:BPY65648 BZU65598:BZU65648 CJQ65598:CJQ65648 CTM65598:CTM65648 DDI65598:DDI65648 DNE65598:DNE65648 DXA65598:DXA65648 EGW65598:EGW65648 EQS65598:EQS65648 FAO65598:FAO65648 FKK65598:FKK65648 FUG65598:FUG65648 GEC65598:GEC65648 GNY65598:GNY65648 GXU65598:GXU65648 HHQ65598:HHQ65648 HRM65598:HRM65648 IBI65598:IBI65648 ILE65598:ILE65648 IVA65598:IVA65648 JEW65598:JEW65648 JOS65598:JOS65648 JYO65598:JYO65648 KIK65598:KIK65648 KSG65598:KSG65648 LCC65598:LCC65648 LLY65598:LLY65648 LVU65598:LVU65648 MFQ65598:MFQ65648 MPM65598:MPM65648 MZI65598:MZI65648 NJE65598:NJE65648 NTA65598:NTA65648 OCW65598:OCW65648 OMS65598:OMS65648 OWO65598:OWO65648 PGK65598:PGK65648 PQG65598:PQG65648 QAC65598:QAC65648 QJY65598:QJY65648 QTU65598:QTU65648 RDQ65598:RDQ65648 RNM65598:RNM65648 RXI65598:RXI65648 SHE65598:SHE65648 SRA65598:SRA65648 TAW65598:TAW65648 TKS65598:TKS65648 TUO65598:TUO65648 UEK65598:UEK65648 UOG65598:UOG65648 UYC65598:UYC65648 VHY65598:VHY65648 VRU65598:VRU65648 WBQ65598:WBQ65648 WLM65598:WLM65648 WVI65598:WVI65648 A131134:A131184 IW131134:IW131184 SS131134:SS131184 ACO131134:ACO131184 AMK131134:AMK131184 AWG131134:AWG131184 BGC131134:BGC131184 BPY131134:BPY131184 BZU131134:BZU131184 CJQ131134:CJQ131184 CTM131134:CTM131184 DDI131134:DDI131184 DNE131134:DNE131184 DXA131134:DXA131184 EGW131134:EGW131184 EQS131134:EQS131184 FAO131134:FAO131184 FKK131134:FKK131184 FUG131134:FUG131184 GEC131134:GEC131184 GNY131134:GNY131184 GXU131134:GXU131184 HHQ131134:HHQ131184 HRM131134:HRM131184 IBI131134:IBI131184 ILE131134:ILE131184 IVA131134:IVA131184 JEW131134:JEW131184 JOS131134:JOS131184 JYO131134:JYO131184 KIK131134:KIK131184 KSG131134:KSG131184 LCC131134:LCC131184 LLY131134:LLY131184 LVU131134:LVU131184 MFQ131134:MFQ131184 MPM131134:MPM131184 MZI131134:MZI131184 NJE131134:NJE131184 NTA131134:NTA131184 OCW131134:OCW131184 OMS131134:OMS131184 OWO131134:OWO131184 PGK131134:PGK131184 PQG131134:PQG131184 QAC131134:QAC131184 QJY131134:QJY131184 QTU131134:QTU131184 RDQ131134:RDQ131184 RNM131134:RNM131184 RXI131134:RXI131184 SHE131134:SHE131184 SRA131134:SRA131184 TAW131134:TAW131184 TKS131134:TKS131184 TUO131134:TUO131184 UEK131134:UEK131184 UOG131134:UOG131184 UYC131134:UYC131184 VHY131134:VHY131184 VRU131134:VRU131184 WBQ131134:WBQ131184 WLM131134:WLM131184 WVI131134:WVI131184 A196670:A196720 IW196670:IW196720 SS196670:SS196720 ACO196670:ACO196720 AMK196670:AMK196720 AWG196670:AWG196720 BGC196670:BGC196720 BPY196670:BPY196720 BZU196670:BZU196720 CJQ196670:CJQ196720 CTM196670:CTM196720 DDI196670:DDI196720 DNE196670:DNE196720 DXA196670:DXA196720 EGW196670:EGW196720 EQS196670:EQS196720 FAO196670:FAO196720 FKK196670:FKK196720 FUG196670:FUG196720 GEC196670:GEC196720 GNY196670:GNY196720 GXU196670:GXU196720 HHQ196670:HHQ196720 HRM196670:HRM196720 IBI196670:IBI196720 ILE196670:ILE196720 IVA196670:IVA196720 JEW196670:JEW196720 JOS196670:JOS196720 JYO196670:JYO196720 KIK196670:KIK196720 KSG196670:KSG196720 LCC196670:LCC196720 LLY196670:LLY196720 LVU196670:LVU196720 MFQ196670:MFQ196720 MPM196670:MPM196720 MZI196670:MZI196720 NJE196670:NJE196720 NTA196670:NTA196720 OCW196670:OCW196720 OMS196670:OMS196720 OWO196670:OWO196720 PGK196670:PGK196720 PQG196670:PQG196720 QAC196670:QAC196720 QJY196670:QJY196720 QTU196670:QTU196720 RDQ196670:RDQ196720 RNM196670:RNM196720 RXI196670:RXI196720 SHE196670:SHE196720 SRA196670:SRA196720 TAW196670:TAW196720 TKS196670:TKS196720 TUO196670:TUO196720 UEK196670:UEK196720 UOG196670:UOG196720 UYC196670:UYC196720 VHY196670:VHY196720 VRU196670:VRU196720 WBQ196670:WBQ196720 WLM196670:WLM196720 WVI196670:WVI196720 A262206:A262256 IW262206:IW262256 SS262206:SS262256 ACO262206:ACO262256 AMK262206:AMK262256 AWG262206:AWG262256 BGC262206:BGC262256 BPY262206:BPY262256 BZU262206:BZU262256 CJQ262206:CJQ262256 CTM262206:CTM262256 DDI262206:DDI262256 DNE262206:DNE262256 DXA262206:DXA262256 EGW262206:EGW262256 EQS262206:EQS262256 FAO262206:FAO262256 FKK262206:FKK262256 FUG262206:FUG262256 GEC262206:GEC262256 GNY262206:GNY262256 GXU262206:GXU262256 HHQ262206:HHQ262256 HRM262206:HRM262256 IBI262206:IBI262256 ILE262206:ILE262256 IVA262206:IVA262256 JEW262206:JEW262256 JOS262206:JOS262256 JYO262206:JYO262256 KIK262206:KIK262256 KSG262206:KSG262256 LCC262206:LCC262256 LLY262206:LLY262256 LVU262206:LVU262256 MFQ262206:MFQ262256 MPM262206:MPM262256 MZI262206:MZI262256 NJE262206:NJE262256 NTA262206:NTA262256 OCW262206:OCW262256 OMS262206:OMS262256 OWO262206:OWO262256 PGK262206:PGK262256 PQG262206:PQG262256 QAC262206:QAC262256 QJY262206:QJY262256 QTU262206:QTU262256 RDQ262206:RDQ262256 RNM262206:RNM262256 RXI262206:RXI262256 SHE262206:SHE262256 SRA262206:SRA262256 TAW262206:TAW262256 TKS262206:TKS262256 TUO262206:TUO262256 UEK262206:UEK262256 UOG262206:UOG262256 UYC262206:UYC262256 VHY262206:VHY262256 VRU262206:VRU262256 WBQ262206:WBQ262256 WLM262206:WLM262256 WVI262206:WVI262256 A327742:A327792 IW327742:IW327792 SS327742:SS327792 ACO327742:ACO327792 AMK327742:AMK327792 AWG327742:AWG327792 BGC327742:BGC327792 BPY327742:BPY327792 BZU327742:BZU327792 CJQ327742:CJQ327792 CTM327742:CTM327792 DDI327742:DDI327792 DNE327742:DNE327792 DXA327742:DXA327792 EGW327742:EGW327792 EQS327742:EQS327792 FAO327742:FAO327792 FKK327742:FKK327792 FUG327742:FUG327792 GEC327742:GEC327792 GNY327742:GNY327792 GXU327742:GXU327792 HHQ327742:HHQ327792 HRM327742:HRM327792 IBI327742:IBI327792 ILE327742:ILE327792 IVA327742:IVA327792 JEW327742:JEW327792 JOS327742:JOS327792 JYO327742:JYO327792 KIK327742:KIK327792 KSG327742:KSG327792 LCC327742:LCC327792 LLY327742:LLY327792 LVU327742:LVU327792 MFQ327742:MFQ327792 MPM327742:MPM327792 MZI327742:MZI327792 NJE327742:NJE327792 NTA327742:NTA327792 OCW327742:OCW327792 OMS327742:OMS327792 OWO327742:OWO327792 PGK327742:PGK327792 PQG327742:PQG327792 QAC327742:QAC327792 QJY327742:QJY327792 QTU327742:QTU327792 RDQ327742:RDQ327792 RNM327742:RNM327792 RXI327742:RXI327792 SHE327742:SHE327792 SRA327742:SRA327792 TAW327742:TAW327792 TKS327742:TKS327792 TUO327742:TUO327792 UEK327742:UEK327792 UOG327742:UOG327792 UYC327742:UYC327792 VHY327742:VHY327792 VRU327742:VRU327792 WBQ327742:WBQ327792 WLM327742:WLM327792 WVI327742:WVI327792 A393278:A393328 IW393278:IW393328 SS393278:SS393328 ACO393278:ACO393328 AMK393278:AMK393328 AWG393278:AWG393328 BGC393278:BGC393328 BPY393278:BPY393328 BZU393278:BZU393328 CJQ393278:CJQ393328 CTM393278:CTM393328 DDI393278:DDI393328 DNE393278:DNE393328 DXA393278:DXA393328 EGW393278:EGW393328 EQS393278:EQS393328 FAO393278:FAO393328 FKK393278:FKK393328 FUG393278:FUG393328 GEC393278:GEC393328 GNY393278:GNY393328 GXU393278:GXU393328 HHQ393278:HHQ393328 HRM393278:HRM393328 IBI393278:IBI393328 ILE393278:ILE393328 IVA393278:IVA393328 JEW393278:JEW393328 JOS393278:JOS393328 JYO393278:JYO393328 KIK393278:KIK393328 KSG393278:KSG393328 LCC393278:LCC393328 LLY393278:LLY393328 LVU393278:LVU393328 MFQ393278:MFQ393328 MPM393278:MPM393328 MZI393278:MZI393328 NJE393278:NJE393328 NTA393278:NTA393328 OCW393278:OCW393328 OMS393278:OMS393328 OWO393278:OWO393328 PGK393278:PGK393328 PQG393278:PQG393328 QAC393278:QAC393328 QJY393278:QJY393328 QTU393278:QTU393328 RDQ393278:RDQ393328 RNM393278:RNM393328 RXI393278:RXI393328 SHE393278:SHE393328 SRA393278:SRA393328 TAW393278:TAW393328 TKS393278:TKS393328 TUO393278:TUO393328 UEK393278:UEK393328 UOG393278:UOG393328 UYC393278:UYC393328 VHY393278:VHY393328 VRU393278:VRU393328 WBQ393278:WBQ393328 WLM393278:WLM393328 WVI393278:WVI393328 A458814:A458864 IW458814:IW458864 SS458814:SS458864 ACO458814:ACO458864 AMK458814:AMK458864 AWG458814:AWG458864 BGC458814:BGC458864 BPY458814:BPY458864 BZU458814:BZU458864 CJQ458814:CJQ458864 CTM458814:CTM458864 DDI458814:DDI458864 DNE458814:DNE458864 DXA458814:DXA458864 EGW458814:EGW458864 EQS458814:EQS458864 FAO458814:FAO458864 FKK458814:FKK458864 FUG458814:FUG458864 GEC458814:GEC458864 GNY458814:GNY458864 GXU458814:GXU458864 HHQ458814:HHQ458864 HRM458814:HRM458864 IBI458814:IBI458864 ILE458814:ILE458864 IVA458814:IVA458864 JEW458814:JEW458864 JOS458814:JOS458864 JYO458814:JYO458864 KIK458814:KIK458864 KSG458814:KSG458864 LCC458814:LCC458864 LLY458814:LLY458864 LVU458814:LVU458864 MFQ458814:MFQ458864 MPM458814:MPM458864 MZI458814:MZI458864 NJE458814:NJE458864 NTA458814:NTA458864 OCW458814:OCW458864 OMS458814:OMS458864 OWO458814:OWO458864 PGK458814:PGK458864 PQG458814:PQG458864 QAC458814:QAC458864 QJY458814:QJY458864 QTU458814:QTU458864 RDQ458814:RDQ458864 RNM458814:RNM458864 RXI458814:RXI458864 SHE458814:SHE458864 SRA458814:SRA458864 TAW458814:TAW458864 TKS458814:TKS458864 TUO458814:TUO458864 UEK458814:UEK458864 UOG458814:UOG458864 UYC458814:UYC458864 VHY458814:VHY458864 VRU458814:VRU458864 WBQ458814:WBQ458864 WLM458814:WLM458864 WVI458814:WVI458864 A524350:A524400 IW524350:IW524400 SS524350:SS524400 ACO524350:ACO524400 AMK524350:AMK524400 AWG524350:AWG524400 BGC524350:BGC524400 BPY524350:BPY524400 BZU524350:BZU524400 CJQ524350:CJQ524400 CTM524350:CTM524400 DDI524350:DDI524400 DNE524350:DNE524400 DXA524350:DXA524400 EGW524350:EGW524400 EQS524350:EQS524400 FAO524350:FAO524400 FKK524350:FKK524400 FUG524350:FUG524400 GEC524350:GEC524400 GNY524350:GNY524400 GXU524350:GXU524400 HHQ524350:HHQ524400 HRM524350:HRM524400 IBI524350:IBI524400 ILE524350:ILE524400 IVA524350:IVA524400 JEW524350:JEW524400 JOS524350:JOS524400 JYO524350:JYO524400 KIK524350:KIK524400 KSG524350:KSG524400 LCC524350:LCC524400 LLY524350:LLY524400 LVU524350:LVU524400 MFQ524350:MFQ524400 MPM524350:MPM524400 MZI524350:MZI524400 NJE524350:NJE524400 NTA524350:NTA524400 OCW524350:OCW524400 OMS524350:OMS524400 OWO524350:OWO524400 PGK524350:PGK524400 PQG524350:PQG524400 QAC524350:QAC524400 QJY524350:QJY524400 QTU524350:QTU524400 RDQ524350:RDQ524400 RNM524350:RNM524400 RXI524350:RXI524400 SHE524350:SHE524400 SRA524350:SRA524400 TAW524350:TAW524400 TKS524350:TKS524400 TUO524350:TUO524400 UEK524350:UEK524400 UOG524350:UOG524400 UYC524350:UYC524400 VHY524350:VHY524400 VRU524350:VRU524400 WBQ524350:WBQ524400 WLM524350:WLM524400 WVI524350:WVI524400 A589886:A589936 IW589886:IW589936 SS589886:SS589936 ACO589886:ACO589936 AMK589886:AMK589936 AWG589886:AWG589936 BGC589886:BGC589936 BPY589886:BPY589936 BZU589886:BZU589936 CJQ589886:CJQ589936 CTM589886:CTM589936 DDI589886:DDI589936 DNE589886:DNE589936 DXA589886:DXA589936 EGW589886:EGW589936 EQS589886:EQS589936 FAO589886:FAO589936 FKK589886:FKK589936 FUG589886:FUG589936 GEC589886:GEC589936 GNY589886:GNY589936 GXU589886:GXU589936 HHQ589886:HHQ589936 HRM589886:HRM589936 IBI589886:IBI589936 ILE589886:ILE589936 IVA589886:IVA589936 JEW589886:JEW589936 JOS589886:JOS589936 JYO589886:JYO589936 KIK589886:KIK589936 KSG589886:KSG589936 LCC589886:LCC589936 LLY589886:LLY589936 LVU589886:LVU589936 MFQ589886:MFQ589936 MPM589886:MPM589936 MZI589886:MZI589936 NJE589886:NJE589936 NTA589886:NTA589936 OCW589886:OCW589936 OMS589886:OMS589936 OWO589886:OWO589936 PGK589886:PGK589936 PQG589886:PQG589936 QAC589886:QAC589936 QJY589886:QJY589936 QTU589886:QTU589936 RDQ589886:RDQ589936 RNM589886:RNM589936 RXI589886:RXI589936 SHE589886:SHE589936 SRA589886:SRA589936 TAW589886:TAW589936 TKS589886:TKS589936 TUO589886:TUO589936 UEK589886:UEK589936 UOG589886:UOG589936 UYC589886:UYC589936 VHY589886:VHY589936 VRU589886:VRU589936 WBQ589886:WBQ589936 WLM589886:WLM589936 WVI589886:WVI589936 A655422:A655472 IW655422:IW655472 SS655422:SS655472 ACO655422:ACO655472 AMK655422:AMK655472 AWG655422:AWG655472 BGC655422:BGC655472 BPY655422:BPY655472 BZU655422:BZU655472 CJQ655422:CJQ655472 CTM655422:CTM655472 DDI655422:DDI655472 DNE655422:DNE655472 DXA655422:DXA655472 EGW655422:EGW655472 EQS655422:EQS655472 FAO655422:FAO655472 FKK655422:FKK655472 FUG655422:FUG655472 GEC655422:GEC655472 GNY655422:GNY655472 GXU655422:GXU655472 HHQ655422:HHQ655472 HRM655422:HRM655472 IBI655422:IBI655472 ILE655422:ILE655472 IVA655422:IVA655472 JEW655422:JEW655472 JOS655422:JOS655472 JYO655422:JYO655472 KIK655422:KIK655472 KSG655422:KSG655472 LCC655422:LCC655472 LLY655422:LLY655472 LVU655422:LVU655472 MFQ655422:MFQ655472 MPM655422:MPM655472 MZI655422:MZI655472 NJE655422:NJE655472 NTA655422:NTA655472 OCW655422:OCW655472 OMS655422:OMS655472 OWO655422:OWO655472 PGK655422:PGK655472 PQG655422:PQG655472 QAC655422:QAC655472 QJY655422:QJY655472 QTU655422:QTU655472 RDQ655422:RDQ655472 RNM655422:RNM655472 RXI655422:RXI655472 SHE655422:SHE655472 SRA655422:SRA655472 TAW655422:TAW655472 TKS655422:TKS655472 TUO655422:TUO655472 UEK655422:UEK655472 UOG655422:UOG655472 UYC655422:UYC655472 VHY655422:VHY655472 VRU655422:VRU655472 WBQ655422:WBQ655472 WLM655422:WLM655472 WVI655422:WVI655472 A720958:A721008 IW720958:IW721008 SS720958:SS721008 ACO720958:ACO721008 AMK720958:AMK721008 AWG720958:AWG721008 BGC720958:BGC721008 BPY720958:BPY721008 BZU720958:BZU721008 CJQ720958:CJQ721008 CTM720958:CTM721008 DDI720958:DDI721008 DNE720958:DNE721008 DXA720958:DXA721008 EGW720958:EGW721008 EQS720958:EQS721008 FAO720958:FAO721008 FKK720958:FKK721008 FUG720958:FUG721008 GEC720958:GEC721008 GNY720958:GNY721008 GXU720958:GXU721008 HHQ720958:HHQ721008 HRM720958:HRM721008 IBI720958:IBI721008 ILE720958:ILE721008 IVA720958:IVA721008 JEW720958:JEW721008 JOS720958:JOS721008 JYO720958:JYO721008 KIK720958:KIK721008 KSG720958:KSG721008 LCC720958:LCC721008 LLY720958:LLY721008 LVU720958:LVU721008 MFQ720958:MFQ721008 MPM720958:MPM721008 MZI720958:MZI721008 NJE720958:NJE721008 NTA720958:NTA721008 OCW720958:OCW721008 OMS720958:OMS721008 OWO720958:OWO721008 PGK720958:PGK721008 PQG720958:PQG721008 QAC720958:QAC721008 QJY720958:QJY721008 QTU720958:QTU721008 RDQ720958:RDQ721008 RNM720958:RNM721008 RXI720958:RXI721008 SHE720958:SHE721008 SRA720958:SRA721008 TAW720958:TAW721008 TKS720958:TKS721008 TUO720958:TUO721008 UEK720958:UEK721008 UOG720958:UOG721008 UYC720958:UYC721008 VHY720958:VHY721008 VRU720958:VRU721008 WBQ720958:WBQ721008 WLM720958:WLM721008 WVI720958:WVI721008 A786494:A786544 IW786494:IW786544 SS786494:SS786544 ACO786494:ACO786544 AMK786494:AMK786544 AWG786494:AWG786544 BGC786494:BGC786544 BPY786494:BPY786544 BZU786494:BZU786544 CJQ786494:CJQ786544 CTM786494:CTM786544 DDI786494:DDI786544 DNE786494:DNE786544 DXA786494:DXA786544 EGW786494:EGW786544 EQS786494:EQS786544 FAO786494:FAO786544 FKK786494:FKK786544 FUG786494:FUG786544 GEC786494:GEC786544 GNY786494:GNY786544 GXU786494:GXU786544 HHQ786494:HHQ786544 HRM786494:HRM786544 IBI786494:IBI786544 ILE786494:ILE786544 IVA786494:IVA786544 JEW786494:JEW786544 JOS786494:JOS786544 JYO786494:JYO786544 KIK786494:KIK786544 KSG786494:KSG786544 LCC786494:LCC786544 LLY786494:LLY786544 LVU786494:LVU786544 MFQ786494:MFQ786544 MPM786494:MPM786544 MZI786494:MZI786544 NJE786494:NJE786544 NTA786494:NTA786544 OCW786494:OCW786544 OMS786494:OMS786544 OWO786494:OWO786544 PGK786494:PGK786544 PQG786494:PQG786544 QAC786494:QAC786544 QJY786494:QJY786544 QTU786494:QTU786544 RDQ786494:RDQ786544 RNM786494:RNM786544 RXI786494:RXI786544 SHE786494:SHE786544 SRA786494:SRA786544 TAW786494:TAW786544 TKS786494:TKS786544 TUO786494:TUO786544 UEK786494:UEK786544 UOG786494:UOG786544 UYC786494:UYC786544 VHY786494:VHY786544 VRU786494:VRU786544 WBQ786494:WBQ786544 WLM786494:WLM786544 WVI786494:WVI786544 A852030:A852080 IW852030:IW852080 SS852030:SS852080 ACO852030:ACO852080 AMK852030:AMK852080 AWG852030:AWG852080 BGC852030:BGC852080 BPY852030:BPY852080 BZU852030:BZU852080 CJQ852030:CJQ852080 CTM852030:CTM852080 DDI852030:DDI852080 DNE852030:DNE852080 DXA852030:DXA852080 EGW852030:EGW852080 EQS852030:EQS852080 FAO852030:FAO852080 FKK852030:FKK852080 FUG852030:FUG852080 GEC852030:GEC852080 GNY852030:GNY852080 GXU852030:GXU852080 HHQ852030:HHQ852080 HRM852030:HRM852080 IBI852030:IBI852080 ILE852030:ILE852080 IVA852030:IVA852080 JEW852030:JEW852080 JOS852030:JOS852080 JYO852030:JYO852080 KIK852030:KIK852080 KSG852030:KSG852080 LCC852030:LCC852080 LLY852030:LLY852080 LVU852030:LVU852080 MFQ852030:MFQ852080 MPM852030:MPM852080 MZI852030:MZI852080 NJE852030:NJE852080 NTA852030:NTA852080 OCW852030:OCW852080 OMS852030:OMS852080 OWO852030:OWO852080 PGK852030:PGK852080 PQG852030:PQG852080 QAC852030:QAC852080 QJY852030:QJY852080 QTU852030:QTU852080 RDQ852030:RDQ852080 RNM852030:RNM852080 RXI852030:RXI852080 SHE852030:SHE852080 SRA852030:SRA852080 TAW852030:TAW852080 TKS852030:TKS852080 TUO852030:TUO852080 UEK852030:UEK852080 UOG852030:UOG852080 UYC852030:UYC852080 VHY852030:VHY852080 VRU852030:VRU852080 WBQ852030:WBQ852080 WLM852030:WLM852080 WVI852030:WVI852080 A917566:A917616 IW917566:IW917616 SS917566:SS917616 ACO917566:ACO917616 AMK917566:AMK917616 AWG917566:AWG917616 BGC917566:BGC917616 BPY917566:BPY917616 BZU917566:BZU917616 CJQ917566:CJQ917616 CTM917566:CTM917616 DDI917566:DDI917616 DNE917566:DNE917616 DXA917566:DXA917616 EGW917566:EGW917616 EQS917566:EQS917616 FAO917566:FAO917616 FKK917566:FKK917616 FUG917566:FUG917616 GEC917566:GEC917616 GNY917566:GNY917616 GXU917566:GXU917616 HHQ917566:HHQ917616 HRM917566:HRM917616 IBI917566:IBI917616 ILE917566:ILE917616 IVA917566:IVA917616 JEW917566:JEW917616 JOS917566:JOS917616 JYO917566:JYO917616 KIK917566:KIK917616 KSG917566:KSG917616 LCC917566:LCC917616 LLY917566:LLY917616 LVU917566:LVU917616 MFQ917566:MFQ917616 MPM917566:MPM917616 MZI917566:MZI917616 NJE917566:NJE917616 NTA917566:NTA917616 OCW917566:OCW917616 OMS917566:OMS917616 OWO917566:OWO917616 PGK917566:PGK917616 PQG917566:PQG917616 QAC917566:QAC917616 QJY917566:QJY917616 QTU917566:QTU917616 RDQ917566:RDQ917616 RNM917566:RNM917616 RXI917566:RXI917616 SHE917566:SHE917616 SRA917566:SRA917616 TAW917566:TAW917616 TKS917566:TKS917616 TUO917566:TUO917616 UEK917566:UEK917616 UOG917566:UOG917616 UYC917566:UYC917616 VHY917566:VHY917616 VRU917566:VRU917616 WBQ917566:WBQ917616 WLM917566:WLM917616 WVI917566:WVI917616 A983102:A983152 IW983102:IW983152 SS983102:SS983152 ACO983102:ACO983152 AMK983102:AMK983152 AWG983102:AWG983152 BGC983102:BGC983152 BPY983102:BPY983152 BZU983102:BZU983152 CJQ983102:CJQ983152 CTM983102:CTM983152 DDI983102:DDI983152 DNE983102:DNE983152 DXA983102:DXA983152 EGW983102:EGW983152 EQS983102:EQS983152 FAO983102:FAO983152 FKK983102:FKK983152 FUG983102:FUG983152 GEC983102:GEC983152 GNY983102:GNY983152 GXU983102:GXU983152 HHQ983102:HHQ983152 HRM983102:HRM983152 IBI983102:IBI983152 ILE983102:ILE983152 IVA983102:IVA983152 JEW983102:JEW983152 JOS983102:JOS983152 JYO983102:JYO983152 KIK983102:KIK983152 KSG983102:KSG983152 LCC983102:LCC983152 LLY983102:LLY983152 LVU983102:LVU983152 MFQ983102:MFQ983152 MPM983102:MPM983152 MZI983102:MZI983152 NJE983102:NJE983152 NTA983102:NTA983152 OCW983102:OCW983152 OMS983102:OMS983152 OWO983102:OWO983152 PGK983102:PGK983152 PQG983102:PQG983152 QAC983102:QAC983152 QJY983102:QJY983152 QTU983102:QTU983152 RDQ983102:RDQ983152 RNM983102:RNM983152 RXI983102:RXI983152 SHE983102:SHE983152 SRA983102:SRA983152 TAW983102:TAW983152 TKS983102:TKS983152 TUO983102:TUO983152 UEK983102:UEK983152 UOG983102:UOG983152 UYC983102:UYC983152 VHY983102:VHY983152 VRU983102:VRU983152 WBQ983102:WBQ983152 WLM983102:WLM983152 WVI983102:WVI983152 WVI983157:WVI983196 IW115:IW156 SS115:SS156 ACO115:ACO156 AMK115:AMK156 AWG115:AWG156 BGC115:BGC156 BPY115:BPY156 BZU115:BZU156 CJQ115:CJQ156 CTM115:CTM156 DDI115:DDI156 DNE115:DNE156 DXA115:DXA156 EGW115:EGW156 EQS115:EQS156 FAO115:FAO156 FKK115:FKK156 FUG115:FUG156 GEC115:GEC156 GNY115:GNY156 GXU115:GXU156 HHQ115:HHQ156 HRM115:HRM156 IBI115:IBI156 ILE115:ILE156 IVA115:IVA156 JEW115:JEW156 JOS115:JOS156 JYO115:JYO156 KIK115:KIK156 KSG115:KSG156 LCC115:LCC156 LLY115:LLY156 LVU115:LVU156 MFQ115:MFQ156 MPM115:MPM156 MZI115:MZI156 NJE115:NJE156 NTA115:NTA156 OCW115:OCW156 OMS115:OMS156 OWO115:OWO156 PGK115:PGK156 PQG115:PQG156 QAC115:QAC156 QJY115:QJY156 QTU115:QTU156 RDQ115:RDQ156 RNM115:RNM156 RXI115:RXI156 SHE115:SHE156 SRA115:SRA156 TAW115:TAW156 TKS115:TKS156 TUO115:TUO156 UEK115:UEK156 UOG115:UOG156 UYC115:UYC156 VHY115:VHY156 VRU115:VRU156 WBQ115:WBQ156 WLM115:WLM156 WVI115:WVI156 A65653:A65692 IW65653:IW65692 SS65653:SS65692 ACO65653:ACO65692 AMK65653:AMK65692 AWG65653:AWG65692 BGC65653:BGC65692 BPY65653:BPY65692 BZU65653:BZU65692 CJQ65653:CJQ65692 CTM65653:CTM65692 DDI65653:DDI65692 DNE65653:DNE65692 DXA65653:DXA65692 EGW65653:EGW65692 EQS65653:EQS65692 FAO65653:FAO65692 FKK65653:FKK65692 FUG65653:FUG65692 GEC65653:GEC65692 GNY65653:GNY65692 GXU65653:GXU65692 HHQ65653:HHQ65692 HRM65653:HRM65692 IBI65653:IBI65692 ILE65653:ILE65692 IVA65653:IVA65692 JEW65653:JEW65692 JOS65653:JOS65692 JYO65653:JYO65692 KIK65653:KIK65692 KSG65653:KSG65692 LCC65653:LCC65692 LLY65653:LLY65692 LVU65653:LVU65692 MFQ65653:MFQ65692 MPM65653:MPM65692 MZI65653:MZI65692 NJE65653:NJE65692 NTA65653:NTA65692 OCW65653:OCW65692 OMS65653:OMS65692 OWO65653:OWO65692 PGK65653:PGK65692 PQG65653:PQG65692 QAC65653:QAC65692 QJY65653:QJY65692 QTU65653:QTU65692 RDQ65653:RDQ65692 RNM65653:RNM65692 RXI65653:RXI65692 SHE65653:SHE65692 SRA65653:SRA65692 TAW65653:TAW65692 TKS65653:TKS65692 TUO65653:TUO65692 UEK65653:UEK65692 UOG65653:UOG65692 UYC65653:UYC65692 VHY65653:VHY65692 VRU65653:VRU65692 WBQ65653:WBQ65692 WLM65653:WLM65692 WVI65653:WVI65692 A131189:A131228 IW131189:IW131228 SS131189:SS131228 ACO131189:ACO131228 AMK131189:AMK131228 AWG131189:AWG131228 BGC131189:BGC131228 BPY131189:BPY131228 BZU131189:BZU131228 CJQ131189:CJQ131228 CTM131189:CTM131228 DDI131189:DDI131228 DNE131189:DNE131228 DXA131189:DXA131228 EGW131189:EGW131228 EQS131189:EQS131228 FAO131189:FAO131228 FKK131189:FKK131228 FUG131189:FUG131228 GEC131189:GEC131228 GNY131189:GNY131228 GXU131189:GXU131228 HHQ131189:HHQ131228 HRM131189:HRM131228 IBI131189:IBI131228 ILE131189:ILE131228 IVA131189:IVA131228 JEW131189:JEW131228 JOS131189:JOS131228 JYO131189:JYO131228 KIK131189:KIK131228 KSG131189:KSG131228 LCC131189:LCC131228 LLY131189:LLY131228 LVU131189:LVU131228 MFQ131189:MFQ131228 MPM131189:MPM131228 MZI131189:MZI131228 NJE131189:NJE131228 NTA131189:NTA131228 OCW131189:OCW131228 OMS131189:OMS131228 OWO131189:OWO131228 PGK131189:PGK131228 PQG131189:PQG131228 QAC131189:QAC131228 QJY131189:QJY131228 QTU131189:QTU131228 RDQ131189:RDQ131228 RNM131189:RNM131228 RXI131189:RXI131228 SHE131189:SHE131228 SRA131189:SRA131228 TAW131189:TAW131228 TKS131189:TKS131228 TUO131189:TUO131228 UEK131189:UEK131228 UOG131189:UOG131228 UYC131189:UYC131228 VHY131189:VHY131228 VRU131189:VRU131228 WBQ131189:WBQ131228 WLM131189:WLM131228 WVI131189:WVI131228 A196725:A196764 IW196725:IW196764 SS196725:SS196764 ACO196725:ACO196764 AMK196725:AMK196764 AWG196725:AWG196764 BGC196725:BGC196764 BPY196725:BPY196764 BZU196725:BZU196764 CJQ196725:CJQ196764 CTM196725:CTM196764 DDI196725:DDI196764 DNE196725:DNE196764 DXA196725:DXA196764 EGW196725:EGW196764 EQS196725:EQS196764 FAO196725:FAO196764 FKK196725:FKK196764 FUG196725:FUG196764 GEC196725:GEC196764 GNY196725:GNY196764 GXU196725:GXU196764 HHQ196725:HHQ196764 HRM196725:HRM196764 IBI196725:IBI196764 ILE196725:ILE196764 IVA196725:IVA196764 JEW196725:JEW196764 JOS196725:JOS196764 JYO196725:JYO196764 KIK196725:KIK196764 KSG196725:KSG196764 LCC196725:LCC196764 LLY196725:LLY196764 LVU196725:LVU196764 MFQ196725:MFQ196764 MPM196725:MPM196764 MZI196725:MZI196764 NJE196725:NJE196764 NTA196725:NTA196764 OCW196725:OCW196764 OMS196725:OMS196764 OWO196725:OWO196764 PGK196725:PGK196764 PQG196725:PQG196764 QAC196725:QAC196764 QJY196725:QJY196764 QTU196725:QTU196764 RDQ196725:RDQ196764 RNM196725:RNM196764 RXI196725:RXI196764 SHE196725:SHE196764 SRA196725:SRA196764 TAW196725:TAW196764 TKS196725:TKS196764 TUO196725:TUO196764 UEK196725:UEK196764 UOG196725:UOG196764 UYC196725:UYC196764 VHY196725:VHY196764 VRU196725:VRU196764 WBQ196725:WBQ196764 WLM196725:WLM196764 WVI196725:WVI196764 A262261:A262300 IW262261:IW262300 SS262261:SS262300 ACO262261:ACO262300 AMK262261:AMK262300 AWG262261:AWG262300 BGC262261:BGC262300 BPY262261:BPY262300 BZU262261:BZU262300 CJQ262261:CJQ262300 CTM262261:CTM262300 DDI262261:DDI262300 DNE262261:DNE262300 DXA262261:DXA262300 EGW262261:EGW262300 EQS262261:EQS262300 FAO262261:FAO262300 FKK262261:FKK262300 FUG262261:FUG262300 GEC262261:GEC262300 GNY262261:GNY262300 GXU262261:GXU262300 HHQ262261:HHQ262300 HRM262261:HRM262300 IBI262261:IBI262300 ILE262261:ILE262300 IVA262261:IVA262300 JEW262261:JEW262300 JOS262261:JOS262300 JYO262261:JYO262300 KIK262261:KIK262300 KSG262261:KSG262300 LCC262261:LCC262300 LLY262261:LLY262300 LVU262261:LVU262300 MFQ262261:MFQ262300 MPM262261:MPM262300 MZI262261:MZI262300 NJE262261:NJE262300 NTA262261:NTA262300 OCW262261:OCW262300 OMS262261:OMS262300 OWO262261:OWO262300 PGK262261:PGK262300 PQG262261:PQG262300 QAC262261:QAC262300 QJY262261:QJY262300 QTU262261:QTU262300 RDQ262261:RDQ262300 RNM262261:RNM262300 RXI262261:RXI262300 SHE262261:SHE262300 SRA262261:SRA262300 TAW262261:TAW262300 TKS262261:TKS262300 TUO262261:TUO262300 UEK262261:UEK262300 UOG262261:UOG262300 UYC262261:UYC262300 VHY262261:VHY262300 VRU262261:VRU262300 WBQ262261:WBQ262300 WLM262261:WLM262300 WVI262261:WVI262300 A327797:A327836 IW327797:IW327836 SS327797:SS327836 ACO327797:ACO327836 AMK327797:AMK327836 AWG327797:AWG327836 BGC327797:BGC327836 BPY327797:BPY327836 BZU327797:BZU327836 CJQ327797:CJQ327836 CTM327797:CTM327836 DDI327797:DDI327836 DNE327797:DNE327836 DXA327797:DXA327836 EGW327797:EGW327836 EQS327797:EQS327836 FAO327797:FAO327836 FKK327797:FKK327836 FUG327797:FUG327836 GEC327797:GEC327836 GNY327797:GNY327836 GXU327797:GXU327836 HHQ327797:HHQ327836 HRM327797:HRM327836 IBI327797:IBI327836 ILE327797:ILE327836 IVA327797:IVA327836 JEW327797:JEW327836 JOS327797:JOS327836 JYO327797:JYO327836 KIK327797:KIK327836 KSG327797:KSG327836 LCC327797:LCC327836 LLY327797:LLY327836 LVU327797:LVU327836 MFQ327797:MFQ327836 MPM327797:MPM327836 MZI327797:MZI327836 NJE327797:NJE327836 NTA327797:NTA327836 OCW327797:OCW327836 OMS327797:OMS327836 OWO327797:OWO327836 PGK327797:PGK327836 PQG327797:PQG327836 QAC327797:QAC327836 QJY327797:QJY327836 QTU327797:QTU327836 RDQ327797:RDQ327836 RNM327797:RNM327836 RXI327797:RXI327836 SHE327797:SHE327836 SRA327797:SRA327836 TAW327797:TAW327836 TKS327797:TKS327836 TUO327797:TUO327836 UEK327797:UEK327836 UOG327797:UOG327836 UYC327797:UYC327836 VHY327797:VHY327836 VRU327797:VRU327836 WBQ327797:WBQ327836 WLM327797:WLM327836 WVI327797:WVI327836 A393333:A393372 IW393333:IW393372 SS393333:SS393372 ACO393333:ACO393372 AMK393333:AMK393372 AWG393333:AWG393372 BGC393333:BGC393372 BPY393333:BPY393372 BZU393333:BZU393372 CJQ393333:CJQ393372 CTM393333:CTM393372 DDI393333:DDI393372 DNE393333:DNE393372 DXA393333:DXA393372 EGW393333:EGW393372 EQS393333:EQS393372 FAO393333:FAO393372 FKK393333:FKK393372 FUG393333:FUG393372 GEC393333:GEC393372 GNY393333:GNY393372 GXU393333:GXU393372 HHQ393333:HHQ393372 HRM393333:HRM393372 IBI393333:IBI393372 ILE393333:ILE393372 IVA393333:IVA393372 JEW393333:JEW393372 JOS393333:JOS393372 JYO393333:JYO393372 KIK393333:KIK393372 KSG393333:KSG393372 LCC393333:LCC393372 LLY393333:LLY393372 LVU393333:LVU393372 MFQ393333:MFQ393372 MPM393333:MPM393372 MZI393333:MZI393372 NJE393333:NJE393372 NTA393333:NTA393372 OCW393333:OCW393372 OMS393333:OMS393372 OWO393333:OWO393372 PGK393333:PGK393372 PQG393333:PQG393372 QAC393333:QAC393372 QJY393333:QJY393372 QTU393333:QTU393372 RDQ393333:RDQ393372 RNM393333:RNM393372 RXI393333:RXI393372 SHE393333:SHE393372 SRA393333:SRA393372 TAW393333:TAW393372 TKS393333:TKS393372 TUO393333:TUO393372 UEK393333:UEK393372 UOG393333:UOG393372 UYC393333:UYC393372 VHY393333:VHY393372 VRU393333:VRU393372 WBQ393333:WBQ393372 WLM393333:WLM393372 WVI393333:WVI393372 A458869:A458908 IW458869:IW458908 SS458869:SS458908 ACO458869:ACO458908 AMK458869:AMK458908 AWG458869:AWG458908 BGC458869:BGC458908 BPY458869:BPY458908 BZU458869:BZU458908 CJQ458869:CJQ458908 CTM458869:CTM458908 DDI458869:DDI458908 DNE458869:DNE458908 DXA458869:DXA458908 EGW458869:EGW458908 EQS458869:EQS458908 FAO458869:FAO458908 FKK458869:FKK458908 FUG458869:FUG458908 GEC458869:GEC458908 GNY458869:GNY458908 GXU458869:GXU458908 HHQ458869:HHQ458908 HRM458869:HRM458908 IBI458869:IBI458908 ILE458869:ILE458908 IVA458869:IVA458908 JEW458869:JEW458908 JOS458869:JOS458908 JYO458869:JYO458908 KIK458869:KIK458908 KSG458869:KSG458908 LCC458869:LCC458908 LLY458869:LLY458908 LVU458869:LVU458908 MFQ458869:MFQ458908 MPM458869:MPM458908 MZI458869:MZI458908 NJE458869:NJE458908 NTA458869:NTA458908 OCW458869:OCW458908 OMS458869:OMS458908 OWO458869:OWO458908 PGK458869:PGK458908 PQG458869:PQG458908 QAC458869:QAC458908 QJY458869:QJY458908 QTU458869:QTU458908 RDQ458869:RDQ458908 RNM458869:RNM458908 RXI458869:RXI458908 SHE458869:SHE458908 SRA458869:SRA458908 TAW458869:TAW458908 TKS458869:TKS458908 TUO458869:TUO458908 UEK458869:UEK458908 UOG458869:UOG458908 UYC458869:UYC458908 VHY458869:VHY458908 VRU458869:VRU458908 WBQ458869:WBQ458908 WLM458869:WLM458908 WVI458869:WVI458908 A524405:A524444 IW524405:IW524444 SS524405:SS524444 ACO524405:ACO524444 AMK524405:AMK524444 AWG524405:AWG524444 BGC524405:BGC524444 BPY524405:BPY524444 BZU524405:BZU524444 CJQ524405:CJQ524444 CTM524405:CTM524444 DDI524405:DDI524444 DNE524405:DNE524444 DXA524405:DXA524444 EGW524405:EGW524444 EQS524405:EQS524444 FAO524405:FAO524444 FKK524405:FKK524444 FUG524405:FUG524444 GEC524405:GEC524444 GNY524405:GNY524444 GXU524405:GXU524444 HHQ524405:HHQ524444 HRM524405:HRM524444 IBI524405:IBI524444 ILE524405:ILE524444 IVA524405:IVA524444 JEW524405:JEW524444 JOS524405:JOS524444 JYO524405:JYO524444 KIK524405:KIK524444 KSG524405:KSG524444 LCC524405:LCC524444 LLY524405:LLY524444 LVU524405:LVU524444 MFQ524405:MFQ524444 MPM524405:MPM524444 MZI524405:MZI524444 NJE524405:NJE524444 NTA524405:NTA524444 OCW524405:OCW524444 OMS524405:OMS524444 OWO524405:OWO524444 PGK524405:PGK524444 PQG524405:PQG524444 QAC524405:QAC524444 QJY524405:QJY524444 QTU524405:QTU524444 RDQ524405:RDQ524444 RNM524405:RNM524444 RXI524405:RXI524444 SHE524405:SHE524444 SRA524405:SRA524444 TAW524405:TAW524444 TKS524405:TKS524444 TUO524405:TUO524444 UEK524405:UEK524444 UOG524405:UOG524444 UYC524405:UYC524444 VHY524405:VHY524444 VRU524405:VRU524444 WBQ524405:WBQ524444 WLM524405:WLM524444 WVI524405:WVI524444 A589941:A589980 IW589941:IW589980 SS589941:SS589980 ACO589941:ACO589980 AMK589941:AMK589980 AWG589941:AWG589980 BGC589941:BGC589980 BPY589941:BPY589980 BZU589941:BZU589980 CJQ589941:CJQ589980 CTM589941:CTM589980 DDI589941:DDI589980 DNE589941:DNE589980 DXA589941:DXA589980 EGW589941:EGW589980 EQS589941:EQS589980 FAO589941:FAO589980 FKK589941:FKK589980 FUG589941:FUG589980 GEC589941:GEC589980 GNY589941:GNY589980 GXU589941:GXU589980 HHQ589941:HHQ589980 HRM589941:HRM589980 IBI589941:IBI589980 ILE589941:ILE589980 IVA589941:IVA589980 JEW589941:JEW589980 JOS589941:JOS589980 JYO589941:JYO589980 KIK589941:KIK589980 KSG589941:KSG589980 LCC589941:LCC589980 LLY589941:LLY589980 LVU589941:LVU589980 MFQ589941:MFQ589980 MPM589941:MPM589980 MZI589941:MZI589980 NJE589941:NJE589980 NTA589941:NTA589980 OCW589941:OCW589980 OMS589941:OMS589980 OWO589941:OWO589980 PGK589941:PGK589980 PQG589941:PQG589980 QAC589941:QAC589980 QJY589941:QJY589980 QTU589941:QTU589980 RDQ589941:RDQ589980 RNM589941:RNM589980 RXI589941:RXI589980 SHE589941:SHE589980 SRA589941:SRA589980 TAW589941:TAW589980 TKS589941:TKS589980 TUO589941:TUO589980 UEK589941:UEK589980 UOG589941:UOG589980 UYC589941:UYC589980 VHY589941:VHY589980 VRU589941:VRU589980 WBQ589941:WBQ589980 WLM589941:WLM589980 WVI589941:WVI589980 A655477:A655516 IW655477:IW655516 SS655477:SS655516 ACO655477:ACO655516 AMK655477:AMK655516 AWG655477:AWG655516 BGC655477:BGC655516 BPY655477:BPY655516 BZU655477:BZU655516 CJQ655477:CJQ655516 CTM655477:CTM655516 DDI655477:DDI655516 DNE655477:DNE655516 DXA655477:DXA655516 EGW655477:EGW655516 EQS655477:EQS655516 FAO655477:FAO655516 FKK655477:FKK655516 FUG655477:FUG655516 GEC655477:GEC655516 GNY655477:GNY655516 GXU655477:GXU655516 HHQ655477:HHQ655516 HRM655477:HRM655516 IBI655477:IBI655516 ILE655477:ILE655516 IVA655477:IVA655516 JEW655477:JEW655516 JOS655477:JOS655516 JYO655477:JYO655516 KIK655477:KIK655516 KSG655477:KSG655516 LCC655477:LCC655516 LLY655477:LLY655516 LVU655477:LVU655516 MFQ655477:MFQ655516 MPM655477:MPM655516 MZI655477:MZI655516 NJE655477:NJE655516 NTA655477:NTA655516 OCW655477:OCW655516 OMS655477:OMS655516 OWO655477:OWO655516 PGK655477:PGK655516 PQG655477:PQG655516 QAC655477:QAC655516 QJY655477:QJY655516 QTU655477:QTU655516 RDQ655477:RDQ655516 RNM655477:RNM655516 RXI655477:RXI655516 SHE655477:SHE655516 SRA655477:SRA655516 TAW655477:TAW655516 TKS655477:TKS655516 TUO655477:TUO655516 UEK655477:UEK655516 UOG655477:UOG655516 UYC655477:UYC655516 VHY655477:VHY655516 VRU655477:VRU655516 WBQ655477:WBQ655516 WLM655477:WLM655516 WVI655477:WVI655516 A721013:A721052 IW721013:IW721052 SS721013:SS721052 ACO721013:ACO721052 AMK721013:AMK721052 AWG721013:AWG721052 BGC721013:BGC721052 BPY721013:BPY721052 BZU721013:BZU721052 CJQ721013:CJQ721052 CTM721013:CTM721052 DDI721013:DDI721052 DNE721013:DNE721052 DXA721013:DXA721052 EGW721013:EGW721052 EQS721013:EQS721052 FAO721013:FAO721052 FKK721013:FKK721052 FUG721013:FUG721052 GEC721013:GEC721052 GNY721013:GNY721052 GXU721013:GXU721052 HHQ721013:HHQ721052 HRM721013:HRM721052 IBI721013:IBI721052 ILE721013:ILE721052 IVA721013:IVA721052 JEW721013:JEW721052 JOS721013:JOS721052 JYO721013:JYO721052 KIK721013:KIK721052 KSG721013:KSG721052 LCC721013:LCC721052 LLY721013:LLY721052 LVU721013:LVU721052 MFQ721013:MFQ721052 MPM721013:MPM721052 MZI721013:MZI721052 NJE721013:NJE721052 NTA721013:NTA721052 OCW721013:OCW721052 OMS721013:OMS721052 OWO721013:OWO721052 PGK721013:PGK721052 PQG721013:PQG721052 QAC721013:QAC721052 QJY721013:QJY721052 QTU721013:QTU721052 RDQ721013:RDQ721052 RNM721013:RNM721052 RXI721013:RXI721052 SHE721013:SHE721052 SRA721013:SRA721052 TAW721013:TAW721052 TKS721013:TKS721052 TUO721013:TUO721052 UEK721013:UEK721052 UOG721013:UOG721052 UYC721013:UYC721052 VHY721013:VHY721052 VRU721013:VRU721052 WBQ721013:WBQ721052 WLM721013:WLM721052 WVI721013:WVI721052 A786549:A786588 IW786549:IW786588 SS786549:SS786588 ACO786549:ACO786588 AMK786549:AMK786588 AWG786549:AWG786588 BGC786549:BGC786588 BPY786549:BPY786588 BZU786549:BZU786588 CJQ786549:CJQ786588 CTM786549:CTM786588 DDI786549:DDI786588 DNE786549:DNE786588 DXA786549:DXA786588 EGW786549:EGW786588 EQS786549:EQS786588 FAO786549:FAO786588 FKK786549:FKK786588 FUG786549:FUG786588 GEC786549:GEC786588 GNY786549:GNY786588 GXU786549:GXU786588 HHQ786549:HHQ786588 HRM786549:HRM786588 IBI786549:IBI786588 ILE786549:ILE786588 IVA786549:IVA786588 JEW786549:JEW786588 JOS786549:JOS786588 JYO786549:JYO786588 KIK786549:KIK786588 KSG786549:KSG786588 LCC786549:LCC786588 LLY786549:LLY786588 LVU786549:LVU786588 MFQ786549:MFQ786588 MPM786549:MPM786588 MZI786549:MZI786588 NJE786549:NJE786588 NTA786549:NTA786588 OCW786549:OCW786588 OMS786549:OMS786588 OWO786549:OWO786588 PGK786549:PGK786588 PQG786549:PQG786588 QAC786549:QAC786588 QJY786549:QJY786588 QTU786549:QTU786588 RDQ786549:RDQ786588 RNM786549:RNM786588 RXI786549:RXI786588 SHE786549:SHE786588 SRA786549:SRA786588 TAW786549:TAW786588 TKS786549:TKS786588 TUO786549:TUO786588 UEK786549:UEK786588 UOG786549:UOG786588 UYC786549:UYC786588 VHY786549:VHY786588 VRU786549:VRU786588 WBQ786549:WBQ786588 WLM786549:WLM786588 WVI786549:WVI786588 A852085:A852124 IW852085:IW852124 SS852085:SS852124 ACO852085:ACO852124 AMK852085:AMK852124 AWG852085:AWG852124 BGC852085:BGC852124 BPY852085:BPY852124 BZU852085:BZU852124 CJQ852085:CJQ852124 CTM852085:CTM852124 DDI852085:DDI852124 DNE852085:DNE852124 DXA852085:DXA852124 EGW852085:EGW852124 EQS852085:EQS852124 FAO852085:FAO852124 FKK852085:FKK852124 FUG852085:FUG852124 GEC852085:GEC852124 GNY852085:GNY852124 GXU852085:GXU852124 HHQ852085:HHQ852124 HRM852085:HRM852124 IBI852085:IBI852124 ILE852085:ILE852124 IVA852085:IVA852124 JEW852085:JEW852124 JOS852085:JOS852124 JYO852085:JYO852124 KIK852085:KIK852124 KSG852085:KSG852124 LCC852085:LCC852124 LLY852085:LLY852124 LVU852085:LVU852124 MFQ852085:MFQ852124 MPM852085:MPM852124 MZI852085:MZI852124 NJE852085:NJE852124 NTA852085:NTA852124 OCW852085:OCW852124 OMS852085:OMS852124 OWO852085:OWO852124 PGK852085:PGK852124 PQG852085:PQG852124 QAC852085:QAC852124 QJY852085:QJY852124 QTU852085:QTU852124 RDQ852085:RDQ852124 RNM852085:RNM852124 RXI852085:RXI852124 SHE852085:SHE852124 SRA852085:SRA852124 TAW852085:TAW852124 TKS852085:TKS852124 TUO852085:TUO852124 UEK852085:UEK852124 UOG852085:UOG852124 UYC852085:UYC852124 VHY852085:VHY852124 VRU852085:VRU852124 WBQ852085:WBQ852124 WLM852085:WLM852124 WVI852085:WVI852124 A917621:A917660 IW917621:IW917660 SS917621:SS917660 ACO917621:ACO917660 AMK917621:AMK917660 AWG917621:AWG917660 BGC917621:BGC917660 BPY917621:BPY917660 BZU917621:BZU917660 CJQ917621:CJQ917660 CTM917621:CTM917660 DDI917621:DDI917660 DNE917621:DNE917660 DXA917621:DXA917660 EGW917621:EGW917660 EQS917621:EQS917660 FAO917621:FAO917660 FKK917621:FKK917660 FUG917621:FUG917660 GEC917621:GEC917660 GNY917621:GNY917660 GXU917621:GXU917660 HHQ917621:HHQ917660 HRM917621:HRM917660 IBI917621:IBI917660 ILE917621:ILE917660 IVA917621:IVA917660 JEW917621:JEW917660 JOS917621:JOS917660 JYO917621:JYO917660 KIK917621:KIK917660 KSG917621:KSG917660 LCC917621:LCC917660 LLY917621:LLY917660 LVU917621:LVU917660 MFQ917621:MFQ917660 MPM917621:MPM917660 MZI917621:MZI917660 NJE917621:NJE917660 NTA917621:NTA917660 OCW917621:OCW917660 OMS917621:OMS917660 OWO917621:OWO917660 PGK917621:PGK917660 PQG917621:PQG917660 QAC917621:QAC917660 QJY917621:QJY917660 QTU917621:QTU917660 RDQ917621:RDQ917660 RNM917621:RNM917660 RXI917621:RXI917660 SHE917621:SHE917660 SRA917621:SRA917660 TAW917621:TAW917660 TKS917621:TKS917660 TUO917621:TUO917660 UEK917621:UEK917660 UOG917621:UOG917660 UYC917621:UYC917660 VHY917621:VHY917660 VRU917621:VRU917660 WBQ917621:WBQ917660 WLM917621:WLM917660 WVI917621:WVI917660 A983157:A983196 IW983157:IW983196 SS983157:SS983196 ACO983157:ACO983196 AMK983157:AMK983196 AWG983157:AWG983196 BGC983157:BGC983196 BPY983157:BPY983196 BZU983157:BZU983196 CJQ983157:CJQ983196 CTM983157:CTM983196 DDI983157:DDI983196 DNE983157:DNE983196 DXA983157:DXA983196 EGW983157:EGW983196 EQS983157:EQS983196 FAO983157:FAO983196 FKK983157:FKK983196 FUG983157:FUG983196 GEC983157:GEC983196 GNY983157:GNY983196 GXU983157:GXU983196 HHQ983157:HHQ983196 HRM983157:HRM983196 IBI983157:IBI983196 ILE983157:ILE983196 IVA983157:IVA983196 JEW983157:JEW983196 JOS983157:JOS983196 JYO983157:JYO983196 KIK983157:KIK983196 KSG983157:KSG983196 LCC983157:LCC983196 LLY983157:LLY983196 LVU983157:LVU983196 MFQ983157:MFQ983196 MPM983157:MPM983196 MZI983157:MZI983196 NJE983157:NJE983196 NTA983157:NTA983196 OCW983157:OCW983196 OMS983157:OMS983196 OWO983157:OWO983196 PGK983157:PGK983196 PQG983157:PQG983196 QAC983157:QAC983196 QJY983157:QJY983196 QTU983157:QTU983196 RDQ983157:RDQ983196 RNM983157:RNM983196 RXI983157:RXI983196 SHE983157:SHE983196 SRA983157:SRA983196 TAW983157:TAW983196 TKS983157:TKS983196 TUO983157:TUO983196 UEK983157:UEK983196 UOG983157:UOG983196 UYC983157:UYC983196 VHY983157:VHY983196 VRU983157:VRU983196 WBQ983157:WBQ983196 WLM983157:WLM983196 A115:A156" xr:uid="{DA99D43C-FE24-4CAD-B8B5-D313443625F9}"/>
  </dataValidations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rowBreaks count="3" manualBreakCount="3">
    <brk id="55" max="16383" man="1"/>
    <brk id="110" max="16383" man="1"/>
    <brk id="17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0C3E-EF1B-4182-BB53-F2EDC518853A}">
  <dimension ref="A1:Q9"/>
  <sheetViews>
    <sheetView view="pageBreakPreview" zoomScaleNormal="100" workbookViewId="0">
      <selection activeCell="S17" sqref="S17"/>
    </sheetView>
  </sheetViews>
  <sheetFormatPr defaultRowHeight="14.25" x14ac:dyDescent="0.15"/>
  <cols>
    <col min="1" max="1" width="8.625" style="93" customWidth="1"/>
    <col min="2" max="2" width="7.25" style="93" bestFit="1" customWidth="1"/>
    <col min="3" max="4" width="6.125" style="93" customWidth="1"/>
    <col min="5" max="5" width="5.375" style="93" customWidth="1"/>
    <col min="6" max="6" width="6.125" style="93" customWidth="1"/>
    <col min="7" max="7" width="5.375" style="93" bestFit="1" customWidth="1"/>
    <col min="8" max="9" width="5.375" style="93" customWidth="1"/>
    <col min="10" max="10" width="6.125" style="93" customWidth="1"/>
    <col min="11" max="12" width="5.375" style="93" bestFit="1" customWidth="1"/>
    <col min="13" max="13" width="5.375" style="93" customWidth="1"/>
    <col min="14" max="14" width="6.125" style="93" customWidth="1"/>
    <col min="15" max="16" width="5.375" style="93" bestFit="1" customWidth="1"/>
    <col min="17" max="17" width="5.375" style="93" customWidth="1"/>
    <col min="18" max="256" width="9" style="93"/>
    <col min="257" max="257" width="8.625" style="93" customWidth="1"/>
    <col min="258" max="258" width="7.25" style="93" bestFit="1" customWidth="1"/>
    <col min="259" max="260" width="6.125" style="93" customWidth="1"/>
    <col min="261" max="261" width="5.375" style="93" customWidth="1"/>
    <col min="262" max="262" width="6.125" style="93" customWidth="1"/>
    <col min="263" max="263" width="5.375" style="93" bestFit="1" customWidth="1"/>
    <col min="264" max="265" width="5.375" style="93" customWidth="1"/>
    <col min="266" max="266" width="6.125" style="93" customWidth="1"/>
    <col min="267" max="268" width="5.375" style="93" bestFit="1" customWidth="1"/>
    <col min="269" max="269" width="5.375" style="93" customWidth="1"/>
    <col min="270" max="270" width="6.125" style="93" customWidth="1"/>
    <col min="271" max="272" width="5.375" style="93" bestFit="1" customWidth="1"/>
    <col min="273" max="273" width="5.375" style="93" customWidth="1"/>
    <col min="274" max="512" width="9" style="93"/>
    <col min="513" max="513" width="8.625" style="93" customWidth="1"/>
    <col min="514" max="514" width="7.25" style="93" bestFit="1" customWidth="1"/>
    <col min="515" max="516" width="6.125" style="93" customWidth="1"/>
    <col min="517" max="517" width="5.375" style="93" customWidth="1"/>
    <col min="518" max="518" width="6.125" style="93" customWidth="1"/>
    <col min="519" max="519" width="5.375" style="93" bestFit="1" customWidth="1"/>
    <col min="520" max="521" width="5.375" style="93" customWidth="1"/>
    <col min="522" max="522" width="6.125" style="93" customWidth="1"/>
    <col min="523" max="524" width="5.375" style="93" bestFit="1" customWidth="1"/>
    <col min="525" max="525" width="5.375" style="93" customWidth="1"/>
    <col min="526" max="526" width="6.125" style="93" customWidth="1"/>
    <col min="527" max="528" width="5.375" style="93" bestFit="1" customWidth="1"/>
    <col min="529" max="529" width="5.375" style="93" customWidth="1"/>
    <col min="530" max="768" width="9" style="93"/>
    <col min="769" max="769" width="8.625" style="93" customWidth="1"/>
    <col min="770" max="770" width="7.25" style="93" bestFit="1" customWidth="1"/>
    <col min="771" max="772" width="6.125" style="93" customWidth="1"/>
    <col min="773" max="773" width="5.375" style="93" customWidth="1"/>
    <col min="774" max="774" width="6.125" style="93" customWidth="1"/>
    <col min="775" max="775" width="5.375" style="93" bestFit="1" customWidth="1"/>
    <col min="776" max="777" width="5.375" style="93" customWidth="1"/>
    <col min="778" max="778" width="6.125" style="93" customWidth="1"/>
    <col min="779" max="780" width="5.375" style="93" bestFit="1" customWidth="1"/>
    <col min="781" max="781" width="5.375" style="93" customWidth="1"/>
    <col min="782" max="782" width="6.125" style="93" customWidth="1"/>
    <col min="783" max="784" width="5.375" style="93" bestFit="1" customWidth="1"/>
    <col min="785" max="785" width="5.375" style="93" customWidth="1"/>
    <col min="786" max="1024" width="9" style="93"/>
    <col min="1025" max="1025" width="8.625" style="93" customWidth="1"/>
    <col min="1026" max="1026" width="7.25" style="93" bestFit="1" customWidth="1"/>
    <col min="1027" max="1028" width="6.125" style="93" customWidth="1"/>
    <col min="1029" max="1029" width="5.375" style="93" customWidth="1"/>
    <col min="1030" max="1030" width="6.125" style="93" customWidth="1"/>
    <col min="1031" max="1031" width="5.375" style="93" bestFit="1" customWidth="1"/>
    <col min="1032" max="1033" width="5.375" style="93" customWidth="1"/>
    <col min="1034" max="1034" width="6.125" style="93" customWidth="1"/>
    <col min="1035" max="1036" width="5.375" style="93" bestFit="1" customWidth="1"/>
    <col min="1037" max="1037" width="5.375" style="93" customWidth="1"/>
    <col min="1038" max="1038" width="6.125" style="93" customWidth="1"/>
    <col min="1039" max="1040" width="5.375" style="93" bestFit="1" customWidth="1"/>
    <col min="1041" max="1041" width="5.375" style="93" customWidth="1"/>
    <col min="1042" max="1280" width="9" style="93"/>
    <col min="1281" max="1281" width="8.625" style="93" customWidth="1"/>
    <col min="1282" max="1282" width="7.25" style="93" bestFit="1" customWidth="1"/>
    <col min="1283" max="1284" width="6.125" style="93" customWidth="1"/>
    <col min="1285" max="1285" width="5.375" style="93" customWidth="1"/>
    <col min="1286" max="1286" width="6.125" style="93" customWidth="1"/>
    <col min="1287" max="1287" width="5.375" style="93" bestFit="1" customWidth="1"/>
    <col min="1288" max="1289" width="5.375" style="93" customWidth="1"/>
    <col min="1290" max="1290" width="6.125" style="93" customWidth="1"/>
    <col min="1291" max="1292" width="5.375" style="93" bestFit="1" customWidth="1"/>
    <col min="1293" max="1293" width="5.375" style="93" customWidth="1"/>
    <col min="1294" max="1294" width="6.125" style="93" customWidth="1"/>
    <col min="1295" max="1296" width="5.375" style="93" bestFit="1" customWidth="1"/>
    <col min="1297" max="1297" width="5.375" style="93" customWidth="1"/>
    <col min="1298" max="1536" width="9" style="93"/>
    <col min="1537" max="1537" width="8.625" style="93" customWidth="1"/>
    <col min="1538" max="1538" width="7.25" style="93" bestFit="1" customWidth="1"/>
    <col min="1539" max="1540" width="6.125" style="93" customWidth="1"/>
    <col min="1541" max="1541" width="5.375" style="93" customWidth="1"/>
    <col min="1542" max="1542" width="6.125" style="93" customWidth="1"/>
    <col min="1543" max="1543" width="5.375" style="93" bestFit="1" customWidth="1"/>
    <col min="1544" max="1545" width="5.375" style="93" customWidth="1"/>
    <col min="1546" max="1546" width="6.125" style="93" customWidth="1"/>
    <col min="1547" max="1548" width="5.375" style="93" bestFit="1" customWidth="1"/>
    <col min="1549" max="1549" width="5.375" style="93" customWidth="1"/>
    <col min="1550" max="1550" width="6.125" style="93" customWidth="1"/>
    <col min="1551" max="1552" width="5.375" style="93" bestFit="1" customWidth="1"/>
    <col min="1553" max="1553" width="5.375" style="93" customWidth="1"/>
    <col min="1554" max="1792" width="9" style="93"/>
    <col min="1793" max="1793" width="8.625" style="93" customWidth="1"/>
    <col min="1794" max="1794" width="7.25" style="93" bestFit="1" customWidth="1"/>
    <col min="1795" max="1796" width="6.125" style="93" customWidth="1"/>
    <col min="1797" max="1797" width="5.375" style="93" customWidth="1"/>
    <col min="1798" max="1798" width="6.125" style="93" customWidth="1"/>
    <col min="1799" max="1799" width="5.375" style="93" bestFit="1" customWidth="1"/>
    <col min="1800" max="1801" width="5.375" style="93" customWidth="1"/>
    <col min="1802" max="1802" width="6.125" style="93" customWidth="1"/>
    <col min="1803" max="1804" width="5.375" style="93" bestFit="1" customWidth="1"/>
    <col min="1805" max="1805" width="5.375" style="93" customWidth="1"/>
    <col min="1806" max="1806" width="6.125" style="93" customWidth="1"/>
    <col min="1807" max="1808" width="5.375" style="93" bestFit="1" customWidth="1"/>
    <col min="1809" max="1809" width="5.375" style="93" customWidth="1"/>
    <col min="1810" max="2048" width="9" style="93"/>
    <col min="2049" max="2049" width="8.625" style="93" customWidth="1"/>
    <col min="2050" max="2050" width="7.25" style="93" bestFit="1" customWidth="1"/>
    <col min="2051" max="2052" width="6.125" style="93" customWidth="1"/>
    <col min="2053" max="2053" width="5.375" style="93" customWidth="1"/>
    <col min="2054" max="2054" width="6.125" style="93" customWidth="1"/>
    <col min="2055" max="2055" width="5.375" style="93" bestFit="1" customWidth="1"/>
    <col min="2056" max="2057" width="5.375" style="93" customWidth="1"/>
    <col min="2058" max="2058" width="6.125" style="93" customWidth="1"/>
    <col min="2059" max="2060" width="5.375" style="93" bestFit="1" customWidth="1"/>
    <col min="2061" max="2061" width="5.375" style="93" customWidth="1"/>
    <col min="2062" max="2062" width="6.125" style="93" customWidth="1"/>
    <col min="2063" max="2064" width="5.375" style="93" bestFit="1" customWidth="1"/>
    <col min="2065" max="2065" width="5.375" style="93" customWidth="1"/>
    <col min="2066" max="2304" width="9" style="93"/>
    <col min="2305" max="2305" width="8.625" style="93" customWidth="1"/>
    <col min="2306" max="2306" width="7.25" style="93" bestFit="1" customWidth="1"/>
    <col min="2307" max="2308" width="6.125" style="93" customWidth="1"/>
    <col min="2309" max="2309" width="5.375" style="93" customWidth="1"/>
    <col min="2310" max="2310" width="6.125" style="93" customWidth="1"/>
    <col min="2311" max="2311" width="5.375" style="93" bestFit="1" customWidth="1"/>
    <col min="2312" max="2313" width="5.375" style="93" customWidth="1"/>
    <col min="2314" max="2314" width="6.125" style="93" customWidth="1"/>
    <col min="2315" max="2316" width="5.375" style="93" bestFit="1" customWidth="1"/>
    <col min="2317" max="2317" width="5.375" style="93" customWidth="1"/>
    <col min="2318" max="2318" width="6.125" style="93" customWidth="1"/>
    <col min="2319" max="2320" width="5.375" style="93" bestFit="1" customWidth="1"/>
    <col min="2321" max="2321" width="5.375" style="93" customWidth="1"/>
    <col min="2322" max="2560" width="9" style="93"/>
    <col min="2561" max="2561" width="8.625" style="93" customWidth="1"/>
    <col min="2562" max="2562" width="7.25" style="93" bestFit="1" customWidth="1"/>
    <col min="2563" max="2564" width="6.125" style="93" customWidth="1"/>
    <col min="2565" max="2565" width="5.375" style="93" customWidth="1"/>
    <col min="2566" max="2566" width="6.125" style="93" customWidth="1"/>
    <col min="2567" max="2567" width="5.375" style="93" bestFit="1" customWidth="1"/>
    <col min="2568" max="2569" width="5.375" style="93" customWidth="1"/>
    <col min="2570" max="2570" width="6.125" style="93" customWidth="1"/>
    <col min="2571" max="2572" width="5.375" style="93" bestFit="1" customWidth="1"/>
    <col min="2573" max="2573" width="5.375" style="93" customWidth="1"/>
    <col min="2574" max="2574" width="6.125" style="93" customWidth="1"/>
    <col min="2575" max="2576" width="5.375" style="93" bestFit="1" customWidth="1"/>
    <col min="2577" max="2577" width="5.375" style="93" customWidth="1"/>
    <col min="2578" max="2816" width="9" style="93"/>
    <col min="2817" max="2817" width="8.625" style="93" customWidth="1"/>
    <col min="2818" max="2818" width="7.25" style="93" bestFit="1" customWidth="1"/>
    <col min="2819" max="2820" width="6.125" style="93" customWidth="1"/>
    <col min="2821" max="2821" width="5.375" style="93" customWidth="1"/>
    <col min="2822" max="2822" width="6.125" style="93" customWidth="1"/>
    <col min="2823" max="2823" width="5.375" style="93" bestFit="1" customWidth="1"/>
    <col min="2824" max="2825" width="5.375" style="93" customWidth="1"/>
    <col min="2826" max="2826" width="6.125" style="93" customWidth="1"/>
    <col min="2827" max="2828" width="5.375" style="93" bestFit="1" customWidth="1"/>
    <col min="2829" max="2829" width="5.375" style="93" customWidth="1"/>
    <col min="2830" max="2830" width="6.125" style="93" customWidth="1"/>
    <col min="2831" max="2832" width="5.375" style="93" bestFit="1" customWidth="1"/>
    <col min="2833" max="2833" width="5.375" style="93" customWidth="1"/>
    <col min="2834" max="3072" width="9" style="93"/>
    <col min="3073" max="3073" width="8.625" style="93" customWidth="1"/>
    <col min="3074" max="3074" width="7.25" style="93" bestFit="1" customWidth="1"/>
    <col min="3075" max="3076" width="6.125" style="93" customWidth="1"/>
    <col min="3077" max="3077" width="5.375" style="93" customWidth="1"/>
    <col min="3078" max="3078" width="6.125" style="93" customWidth="1"/>
    <col min="3079" max="3079" width="5.375" style="93" bestFit="1" customWidth="1"/>
    <col min="3080" max="3081" width="5.375" style="93" customWidth="1"/>
    <col min="3082" max="3082" width="6.125" style="93" customWidth="1"/>
    <col min="3083" max="3084" width="5.375" style="93" bestFit="1" customWidth="1"/>
    <col min="3085" max="3085" width="5.375" style="93" customWidth="1"/>
    <col min="3086" max="3086" width="6.125" style="93" customWidth="1"/>
    <col min="3087" max="3088" width="5.375" style="93" bestFit="1" customWidth="1"/>
    <col min="3089" max="3089" width="5.375" style="93" customWidth="1"/>
    <col min="3090" max="3328" width="9" style="93"/>
    <col min="3329" max="3329" width="8.625" style="93" customWidth="1"/>
    <col min="3330" max="3330" width="7.25" style="93" bestFit="1" customWidth="1"/>
    <col min="3331" max="3332" width="6.125" style="93" customWidth="1"/>
    <col min="3333" max="3333" width="5.375" style="93" customWidth="1"/>
    <col min="3334" max="3334" width="6.125" style="93" customWidth="1"/>
    <col min="3335" max="3335" width="5.375" style="93" bestFit="1" customWidth="1"/>
    <col min="3336" max="3337" width="5.375" style="93" customWidth="1"/>
    <col min="3338" max="3338" width="6.125" style="93" customWidth="1"/>
    <col min="3339" max="3340" width="5.375" style="93" bestFit="1" customWidth="1"/>
    <col min="3341" max="3341" width="5.375" style="93" customWidth="1"/>
    <col min="3342" max="3342" width="6.125" style="93" customWidth="1"/>
    <col min="3343" max="3344" width="5.375" style="93" bestFit="1" customWidth="1"/>
    <col min="3345" max="3345" width="5.375" style="93" customWidth="1"/>
    <col min="3346" max="3584" width="9" style="93"/>
    <col min="3585" max="3585" width="8.625" style="93" customWidth="1"/>
    <col min="3586" max="3586" width="7.25" style="93" bestFit="1" customWidth="1"/>
    <col min="3587" max="3588" width="6.125" style="93" customWidth="1"/>
    <col min="3589" max="3589" width="5.375" style="93" customWidth="1"/>
    <col min="3590" max="3590" width="6.125" style="93" customWidth="1"/>
    <col min="3591" max="3591" width="5.375" style="93" bestFit="1" customWidth="1"/>
    <col min="3592" max="3593" width="5.375" style="93" customWidth="1"/>
    <col min="3594" max="3594" width="6.125" style="93" customWidth="1"/>
    <col min="3595" max="3596" width="5.375" style="93" bestFit="1" customWidth="1"/>
    <col min="3597" max="3597" width="5.375" style="93" customWidth="1"/>
    <col min="3598" max="3598" width="6.125" style="93" customWidth="1"/>
    <col min="3599" max="3600" width="5.375" style="93" bestFit="1" customWidth="1"/>
    <col min="3601" max="3601" width="5.375" style="93" customWidth="1"/>
    <col min="3602" max="3840" width="9" style="93"/>
    <col min="3841" max="3841" width="8.625" style="93" customWidth="1"/>
    <col min="3842" max="3842" width="7.25" style="93" bestFit="1" customWidth="1"/>
    <col min="3843" max="3844" width="6.125" style="93" customWidth="1"/>
    <col min="3845" max="3845" width="5.375" style="93" customWidth="1"/>
    <col min="3846" max="3846" width="6.125" style="93" customWidth="1"/>
    <col min="3847" max="3847" width="5.375" style="93" bestFit="1" customWidth="1"/>
    <col min="3848" max="3849" width="5.375" style="93" customWidth="1"/>
    <col min="3850" max="3850" width="6.125" style="93" customWidth="1"/>
    <col min="3851" max="3852" width="5.375" style="93" bestFit="1" customWidth="1"/>
    <col min="3853" max="3853" width="5.375" style="93" customWidth="1"/>
    <col min="3854" max="3854" width="6.125" style="93" customWidth="1"/>
    <col min="3855" max="3856" width="5.375" style="93" bestFit="1" customWidth="1"/>
    <col min="3857" max="3857" width="5.375" style="93" customWidth="1"/>
    <col min="3858" max="4096" width="9" style="93"/>
    <col min="4097" max="4097" width="8.625" style="93" customWidth="1"/>
    <col min="4098" max="4098" width="7.25" style="93" bestFit="1" customWidth="1"/>
    <col min="4099" max="4100" width="6.125" style="93" customWidth="1"/>
    <col min="4101" max="4101" width="5.375" style="93" customWidth="1"/>
    <col min="4102" max="4102" width="6.125" style="93" customWidth="1"/>
    <col min="4103" max="4103" width="5.375" style="93" bestFit="1" customWidth="1"/>
    <col min="4104" max="4105" width="5.375" style="93" customWidth="1"/>
    <col min="4106" max="4106" width="6.125" style="93" customWidth="1"/>
    <col min="4107" max="4108" width="5.375" style="93" bestFit="1" customWidth="1"/>
    <col min="4109" max="4109" width="5.375" style="93" customWidth="1"/>
    <col min="4110" max="4110" width="6.125" style="93" customWidth="1"/>
    <col min="4111" max="4112" width="5.375" style="93" bestFit="1" customWidth="1"/>
    <col min="4113" max="4113" width="5.375" style="93" customWidth="1"/>
    <col min="4114" max="4352" width="9" style="93"/>
    <col min="4353" max="4353" width="8.625" style="93" customWidth="1"/>
    <col min="4354" max="4354" width="7.25" style="93" bestFit="1" customWidth="1"/>
    <col min="4355" max="4356" width="6.125" style="93" customWidth="1"/>
    <col min="4357" max="4357" width="5.375" style="93" customWidth="1"/>
    <col min="4358" max="4358" width="6.125" style="93" customWidth="1"/>
    <col min="4359" max="4359" width="5.375" style="93" bestFit="1" customWidth="1"/>
    <col min="4360" max="4361" width="5.375" style="93" customWidth="1"/>
    <col min="4362" max="4362" width="6.125" style="93" customWidth="1"/>
    <col min="4363" max="4364" width="5.375" style="93" bestFit="1" customWidth="1"/>
    <col min="4365" max="4365" width="5.375" style="93" customWidth="1"/>
    <col min="4366" max="4366" width="6.125" style="93" customWidth="1"/>
    <col min="4367" max="4368" width="5.375" style="93" bestFit="1" customWidth="1"/>
    <col min="4369" max="4369" width="5.375" style="93" customWidth="1"/>
    <col min="4370" max="4608" width="9" style="93"/>
    <col min="4609" max="4609" width="8.625" style="93" customWidth="1"/>
    <col min="4610" max="4610" width="7.25" style="93" bestFit="1" customWidth="1"/>
    <col min="4611" max="4612" width="6.125" style="93" customWidth="1"/>
    <col min="4613" max="4613" width="5.375" style="93" customWidth="1"/>
    <col min="4614" max="4614" width="6.125" style="93" customWidth="1"/>
    <col min="4615" max="4615" width="5.375" style="93" bestFit="1" customWidth="1"/>
    <col min="4616" max="4617" width="5.375" style="93" customWidth="1"/>
    <col min="4618" max="4618" width="6.125" style="93" customWidth="1"/>
    <col min="4619" max="4620" width="5.375" style="93" bestFit="1" customWidth="1"/>
    <col min="4621" max="4621" width="5.375" style="93" customWidth="1"/>
    <col min="4622" max="4622" width="6.125" style="93" customWidth="1"/>
    <col min="4623" max="4624" width="5.375" style="93" bestFit="1" customWidth="1"/>
    <col min="4625" max="4625" width="5.375" style="93" customWidth="1"/>
    <col min="4626" max="4864" width="9" style="93"/>
    <col min="4865" max="4865" width="8.625" style="93" customWidth="1"/>
    <col min="4866" max="4866" width="7.25" style="93" bestFit="1" customWidth="1"/>
    <col min="4867" max="4868" width="6.125" style="93" customWidth="1"/>
    <col min="4869" max="4869" width="5.375" style="93" customWidth="1"/>
    <col min="4870" max="4870" width="6.125" style="93" customWidth="1"/>
    <col min="4871" max="4871" width="5.375" style="93" bestFit="1" customWidth="1"/>
    <col min="4872" max="4873" width="5.375" style="93" customWidth="1"/>
    <col min="4874" max="4874" width="6.125" style="93" customWidth="1"/>
    <col min="4875" max="4876" width="5.375" style="93" bestFit="1" customWidth="1"/>
    <col min="4877" max="4877" width="5.375" style="93" customWidth="1"/>
    <col min="4878" max="4878" width="6.125" style="93" customWidth="1"/>
    <col min="4879" max="4880" width="5.375" style="93" bestFit="1" customWidth="1"/>
    <col min="4881" max="4881" width="5.375" style="93" customWidth="1"/>
    <col min="4882" max="5120" width="9" style="93"/>
    <col min="5121" max="5121" width="8.625" style="93" customWidth="1"/>
    <col min="5122" max="5122" width="7.25" style="93" bestFit="1" customWidth="1"/>
    <col min="5123" max="5124" width="6.125" style="93" customWidth="1"/>
    <col min="5125" max="5125" width="5.375" style="93" customWidth="1"/>
    <col min="5126" max="5126" width="6.125" style="93" customWidth="1"/>
    <col min="5127" max="5127" width="5.375" style="93" bestFit="1" customWidth="1"/>
    <col min="5128" max="5129" width="5.375" style="93" customWidth="1"/>
    <col min="5130" max="5130" width="6.125" style="93" customWidth="1"/>
    <col min="5131" max="5132" width="5.375" style="93" bestFit="1" customWidth="1"/>
    <col min="5133" max="5133" width="5.375" style="93" customWidth="1"/>
    <col min="5134" max="5134" width="6.125" style="93" customWidth="1"/>
    <col min="5135" max="5136" width="5.375" style="93" bestFit="1" customWidth="1"/>
    <col min="5137" max="5137" width="5.375" style="93" customWidth="1"/>
    <col min="5138" max="5376" width="9" style="93"/>
    <col min="5377" max="5377" width="8.625" style="93" customWidth="1"/>
    <col min="5378" max="5378" width="7.25" style="93" bestFit="1" customWidth="1"/>
    <col min="5379" max="5380" width="6.125" style="93" customWidth="1"/>
    <col min="5381" max="5381" width="5.375" style="93" customWidth="1"/>
    <col min="5382" max="5382" width="6.125" style="93" customWidth="1"/>
    <col min="5383" max="5383" width="5.375" style="93" bestFit="1" customWidth="1"/>
    <col min="5384" max="5385" width="5.375" style="93" customWidth="1"/>
    <col min="5386" max="5386" width="6.125" style="93" customWidth="1"/>
    <col min="5387" max="5388" width="5.375" style="93" bestFit="1" customWidth="1"/>
    <col min="5389" max="5389" width="5.375" style="93" customWidth="1"/>
    <col min="5390" max="5390" width="6.125" style="93" customWidth="1"/>
    <col min="5391" max="5392" width="5.375" style="93" bestFit="1" customWidth="1"/>
    <col min="5393" max="5393" width="5.375" style="93" customWidth="1"/>
    <col min="5394" max="5632" width="9" style="93"/>
    <col min="5633" max="5633" width="8.625" style="93" customWidth="1"/>
    <col min="5634" max="5634" width="7.25" style="93" bestFit="1" customWidth="1"/>
    <col min="5635" max="5636" width="6.125" style="93" customWidth="1"/>
    <col min="5637" max="5637" width="5.375" style="93" customWidth="1"/>
    <col min="5638" max="5638" width="6.125" style="93" customWidth="1"/>
    <col min="5639" max="5639" width="5.375" style="93" bestFit="1" customWidth="1"/>
    <col min="5640" max="5641" width="5.375" style="93" customWidth="1"/>
    <col min="5642" max="5642" width="6.125" style="93" customWidth="1"/>
    <col min="5643" max="5644" width="5.375" style="93" bestFit="1" customWidth="1"/>
    <col min="5645" max="5645" width="5.375" style="93" customWidth="1"/>
    <col min="5646" max="5646" width="6.125" style="93" customWidth="1"/>
    <col min="5647" max="5648" width="5.375" style="93" bestFit="1" customWidth="1"/>
    <col min="5649" max="5649" width="5.375" style="93" customWidth="1"/>
    <col min="5650" max="5888" width="9" style="93"/>
    <col min="5889" max="5889" width="8.625" style="93" customWidth="1"/>
    <col min="5890" max="5890" width="7.25" style="93" bestFit="1" customWidth="1"/>
    <col min="5891" max="5892" width="6.125" style="93" customWidth="1"/>
    <col min="5893" max="5893" width="5.375" style="93" customWidth="1"/>
    <col min="5894" max="5894" width="6.125" style="93" customWidth="1"/>
    <col min="5895" max="5895" width="5.375" style="93" bestFit="1" customWidth="1"/>
    <col min="5896" max="5897" width="5.375" style="93" customWidth="1"/>
    <col min="5898" max="5898" width="6.125" style="93" customWidth="1"/>
    <col min="5899" max="5900" width="5.375" style="93" bestFit="1" customWidth="1"/>
    <col min="5901" max="5901" width="5.375" style="93" customWidth="1"/>
    <col min="5902" max="5902" width="6.125" style="93" customWidth="1"/>
    <col min="5903" max="5904" width="5.375" style="93" bestFit="1" customWidth="1"/>
    <col min="5905" max="5905" width="5.375" style="93" customWidth="1"/>
    <col min="5906" max="6144" width="9" style="93"/>
    <col min="6145" max="6145" width="8.625" style="93" customWidth="1"/>
    <col min="6146" max="6146" width="7.25" style="93" bestFit="1" customWidth="1"/>
    <col min="6147" max="6148" width="6.125" style="93" customWidth="1"/>
    <col min="6149" max="6149" width="5.375" style="93" customWidth="1"/>
    <col min="6150" max="6150" width="6.125" style="93" customWidth="1"/>
    <col min="6151" max="6151" width="5.375" style="93" bestFit="1" customWidth="1"/>
    <col min="6152" max="6153" width="5.375" style="93" customWidth="1"/>
    <col min="6154" max="6154" width="6.125" style="93" customWidth="1"/>
    <col min="6155" max="6156" width="5.375" style="93" bestFit="1" customWidth="1"/>
    <col min="6157" max="6157" width="5.375" style="93" customWidth="1"/>
    <col min="6158" max="6158" width="6.125" style="93" customWidth="1"/>
    <col min="6159" max="6160" width="5.375" style="93" bestFit="1" customWidth="1"/>
    <col min="6161" max="6161" width="5.375" style="93" customWidth="1"/>
    <col min="6162" max="6400" width="9" style="93"/>
    <col min="6401" max="6401" width="8.625" style="93" customWidth="1"/>
    <col min="6402" max="6402" width="7.25" style="93" bestFit="1" customWidth="1"/>
    <col min="6403" max="6404" width="6.125" style="93" customWidth="1"/>
    <col min="6405" max="6405" width="5.375" style="93" customWidth="1"/>
    <col min="6406" max="6406" width="6.125" style="93" customWidth="1"/>
    <col min="6407" max="6407" width="5.375" style="93" bestFit="1" customWidth="1"/>
    <col min="6408" max="6409" width="5.375" style="93" customWidth="1"/>
    <col min="6410" max="6410" width="6.125" style="93" customWidth="1"/>
    <col min="6411" max="6412" width="5.375" style="93" bestFit="1" customWidth="1"/>
    <col min="6413" max="6413" width="5.375" style="93" customWidth="1"/>
    <col min="6414" max="6414" width="6.125" style="93" customWidth="1"/>
    <col min="6415" max="6416" width="5.375" style="93" bestFit="1" customWidth="1"/>
    <col min="6417" max="6417" width="5.375" style="93" customWidth="1"/>
    <col min="6418" max="6656" width="9" style="93"/>
    <col min="6657" max="6657" width="8.625" style="93" customWidth="1"/>
    <col min="6658" max="6658" width="7.25" style="93" bestFit="1" customWidth="1"/>
    <col min="6659" max="6660" width="6.125" style="93" customWidth="1"/>
    <col min="6661" max="6661" width="5.375" style="93" customWidth="1"/>
    <col min="6662" max="6662" width="6.125" style="93" customWidth="1"/>
    <col min="6663" max="6663" width="5.375" style="93" bestFit="1" customWidth="1"/>
    <col min="6664" max="6665" width="5.375" style="93" customWidth="1"/>
    <col min="6666" max="6666" width="6.125" style="93" customWidth="1"/>
    <col min="6667" max="6668" width="5.375" style="93" bestFit="1" customWidth="1"/>
    <col min="6669" max="6669" width="5.375" style="93" customWidth="1"/>
    <col min="6670" max="6670" width="6.125" style="93" customWidth="1"/>
    <col min="6671" max="6672" width="5.375" style="93" bestFit="1" customWidth="1"/>
    <col min="6673" max="6673" width="5.375" style="93" customWidth="1"/>
    <col min="6674" max="6912" width="9" style="93"/>
    <col min="6913" max="6913" width="8.625" style="93" customWidth="1"/>
    <col min="6914" max="6914" width="7.25" style="93" bestFit="1" customWidth="1"/>
    <col min="6915" max="6916" width="6.125" style="93" customWidth="1"/>
    <col min="6917" max="6917" width="5.375" style="93" customWidth="1"/>
    <col min="6918" max="6918" width="6.125" style="93" customWidth="1"/>
    <col min="6919" max="6919" width="5.375" style="93" bestFit="1" customWidth="1"/>
    <col min="6920" max="6921" width="5.375" style="93" customWidth="1"/>
    <col min="6922" max="6922" width="6.125" style="93" customWidth="1"/>
    <col min="6923" max="6924" width="5.375" style="93" bestFit="1" customWidth="1"/>
    <col min="6925" max="6925" width="5.375" style="93" customWidth="1"/>
    <col min="6926" max="6926" width="6.125" style="93" customWidth="1"/>
    <col min="6927" max="6928" width="5.375" style="93" bestFit="1" customWidth="1"/>
    <col min="6929" max="6929" width="5.375" style="93" customWidth="1"/>
    <col min="6930" max="7168" width="9" style="93"/>
    <col min="7169" max="7169" width="8.625" style="93" customWidth="1"/>
    <col min="7170" max="7170" width="7.25" style="93" bestFit="1" customWidth="1"/>
    <col min="7171" max="7172" width="6.125" style="93" customWidth="1"/>
    <col min="7173" max="7173" width="5.375" style="93" customWidth="1"/>
    <col min="7174" max="7174" width="6.125" style="93" customWidth="1"/>
    <col min="7175" max="7175" width="5.375" style="93" bestFit="1" customWidth="1"/>
    <col min="7176" max="7177" width="5.375" style="93" customWidth="1"/>
    <col min="7178" max="7178" width="6.125" style="93" customWidth="1"/>
    <col min="7179" max="7180" width="5.375" style="93" bestFit="1" customWidth="1"/>
    <col min="7181" max="7181" width="5.375" style="93" customWidth="1"/>
    <col min="7182" max="7182" width="6.125" style="93" customWidth="1"/>
    <col min="7183" max="7184" width="5.375" style="93" bestFit="1" customWidth="1"/>
    <col min="7185" max="7185" width="5.375" style="93" customWidth="1"/>
    <col min="7186" max="7424" width="9" style="93"/>
    <col min="7425" max="7425" width="8.625" style="93" customWidth="1"/>
    <col min="7426" max="7426" width="7.25" style="93" bestFit="1" customWidth="1"/>
    <col min="7427" max="7428" width="6.125" style="93" customWidth="1"/>
    <col min="7429" max="7429" width="5.375" style="93" customWidth="1"/>
    <col min="7430" max="7430" width="6.125" style="93" customWidth="1"/>
    <col min="7431" max="7431" width="5.375" style="93" bestFit="1" customWidth="1"/>
    <col min="7432" max="7433" width="5.375" style="93" customWidth="1"/>
    <col min="7434" max="7434" width="6.125" style="93" customWidth="1"/>
    <col min="7435" max="7436" width="5.375" style="93" bestFit="1" customWidth="1"/>
    <col min="7437" max="7437" width="5.375" style="93" customWidth="1"/>
    <col min="7438" max="7438" width="6.125" style="93" customWidth="1"/>
    <col min="7439" max="7440" width="5.375" style="93" bestFit="1" customWidth="1"/>
    <col min="7441" max="7441" width="5.375" style="93" customWidth="1"/>
    <col min="7442" max="7680" width="9" style="93"/>
    <col min="7681" max="7681" width="8.625" style="93" customWidth="1"/>
    <col min="7682" max="7682" width="7.25" style="93" bestFit="1" customWidth="1"/>
    <col min="7683" max="7684" width="6.125" style="93" customWidth="1"/>
    <col min="7685" max="7685" width="5.375" style="93" customWidth="1"/>
    <col min="7686" max="7686" width="6.125" style="93" customWidth="1"/>
    <col min="7687" max="7687" width="5.375" style="93" bestFit="1" customWidth="1"/>
    <col min="7688" max="7689" width="5.375" style="93" customWidth="1"/>
    <col min="7690" max="7690" width="6.125" style="93" customWidth="1"/>
    <col min="7691" max="7692" width="5.375" style="93" bestFit="1" customWidth="1"/>
    <col min="7693" max="7693" width="5.375" style="93" customWidth="1"/>
    <col min="7694" max="7694" width="6.125" style="93" customWidth="1"/>
    <col min="7695" max="7696" width="5.375" style="93" bestFit="1" customWidth="1"/>
    <col min="7697" max="7697" width="5.375" style="93" customWidth="1"/>
    <col min="7698" max="7936" width="9" style="93"/>
    <col min="7937" max="7937" width="8.625" style="93" customWidth="1"/>
    <col min="7938" max="7938" width="7.25" style="93" bestFit="1" customWidth="1"/>
    <col min="7939" max="7940" width="6.125" style="93" customWidth="1"/>
    <col min="7941" max="7941" width="5.375" style="93" customWidth="1"/>
    <col min="7942" max="7942" width="6.125" style="93" customWidth="1"/>
    <col min="7943" max="7943" width="5.375" style="93" bestFit="1" customWidth="1"/>
    <col min="7944" max="7945" width="5.375" style="93" customWidth="1"/>
    <col min="7946" max="7946" width="6.125" style="93" customWidth="1"/>
    <col min="7947" max="7948" width="5.375" style="93" bestFit="1" customWidth="1"/>
    <col min="7949" max="7949" width="5.375" style="93" customWidth="1"/>
    <col min="7950" max="7950" width="6.125" style="93" customWidth="1"/>
    <col min="7951" max="7952" width="5.375" style="93" bestFit="1" customWidth="1"/>
    <col min="7953" max="7953" width="5.375" style="93" customWidth="1"/>
    <col min="7954" max="8192" width="9" style="93"/>
    <col min="8193" max="8193" width="8.625" style="93" customWidth="1"/>
    <col min="8194" max="8194" width="7.25" style="93" bestFit="1" customWidth="1"/>
    <col min="8195" max="8196" width="6.125" style="93" customWidth="1"/>
    <col min="8197" max="8197" width="5.375" style="93" customWidth="1"/>
    <col min="8198" max="8198" width="6.125" style="93" customWidth="1"/>
    <col min="8199" max="8199" width="5.375" style="93" bestFit="1" customWidth="1"/>
    <col min="8200" max="8201" width="5.375" style="93" customWidth="1"/>
    <col min="8202" max="8202" width="6.125" style="93" customWidth="1"/>
    <col min="8203" max="8204" width="5.375" style="93" bestFit="1" customWidth="1"/>
    <col min="8205" max="8205" width="5.375" style="93" customWidth="1"/>
    <col min="8206" max="8206" width="6.125" style="93" customWidth="1"/>
    <col min="8207" max="8208" width="5.375" style="93" bestFit="1" customWidth="1"/>
    <col min="8209" max="8209" width="5.375" style="93" customWidth="1"/>
    <col min="8210" max="8448" width="9" style="93"/>
    <col min="8449" max="8449" width="8.625" style="93" customWidth="1"/>
    <col min="8450" max="8450" width="7.25" style="93" bestFit="1" customWidth="1"/>
    <col min="8451" max="8452" width="6.125" style="93" customWidth="1"/>
    <col min="8453" max="8453" width="5.375" style="93" customWidth="1"/>
    <col min="8454" max="8454" width="6.125" style="93" customWidth="1"/>
    <col min="8455" max="8455" width="5.375" style="93" bestFit="1" customWidth="1"/>
    <col min="8456" max="8457" width="5.375" style="93" customWidth="1"/>
    <col min="8458" max="8458" width="6.125" style="93" customWidth="1"/>
    <col min="8459" max="8460" width="5.375" style="93" bestFit="1" customWidth="1"/>
    <col min="8461" max="8461" width="5.375" style="93" customWidth="1"/>
    <col min="8462" max="8462" width="6.125" style="93" customWidth="1"/>
    <col min="8463" max="8464" width="5.375" style="93" bestFit="1" customWidth="1"/>
    <col min="8465" max="8465" width="5.375" style="93" customWidth="1"/>
    <col min="8466" max="8704" width="9" style="93"/>
    <col min="8705" max="8705" width="8.625" style="93" customWidth="1"/>
    <col min="8706" max="8706" width="7.25" style="93" bestFit="1" customWidth="1"/>
    <col min="8707" max="8708" width="6.125" style="93" customWidth="1"/>
    <col min="8709" max="8709" width="5.375" style="93" customWidth="1"/>
    <col min="8710" max="8710" width="6.125" style="93" customWidth="1"/>
    <col min="8711" max="8711" width="5.375" style="93" bestFit="1" customWidth="1"/>
    <col min="8712" max="8713" width="5.375" style="93" customWidth="1"/>
    <col min="8714" max="8714" width="6.125" style="93" customWidth="1"/>
    <col min="8715" max="8716" width="5.375" style="93" bestFit="1" customWidth="1"/>
    <col min="8717" max="8717" width="5.375" style="93" customWidth="1"/>
    <col min="8718" max="8718" width="6.125" style="93" customWidth="1"/>
    <col min="8719" max="8720" width="5.375" style="93" bestFit="1" customWidth="1"/>
    <col min="8721" max="8721" width="5.375" style="93" customWidth="1"/>
    <col min="8722" max="8960" width="9" style="93"/>
    <col min="8961" max="8961" width="8.625" style="93" customWidth="1"/>
    <col min="8962" max="8962" width="7.25" style="93" bestFit="1" customWidth="1"/>
    <col min="8963" max="8964" width="6.125" style="93" customWidth="1"/>
    <col min="8965" max="8965" width="5.375" style="93" customWidth="1"/>
    <col min="8966" max="8966" width="6.125" style="93" customWidth="1"/>
    <col min="8967" max="8967" width="5.375" style="93" bestFit="1" customWidth="1"/>
    <col min="8968" max="8969" width="5.375" style="93" customWidth="1"/>
    <col min="8970" max="8970" width="6.125" style="93" customWidth="1"/>
    <col min="8971" max="8972" width="5.375" style="93" bestFit="1" customWidth="1"/>
    <col min="8973" max="8973" width="5.375" style="93" customWidth="1"/>
    <col min="8974" max="8974" width="6.125" style="93" customWidth="1"/>
    <col min="8975" max="8976" width="5.375" style="93" bestFit="1" customWidth="1"/>
    <col min="8977" max="8977" width="5.375" style="93" customWidth="1"/>
    <col min="8978" max="9216" width="9" style="93"/>
    <col min="9217" max="9217" width="8.625" style="93" customWidth="1"/>
    <col min="9218" max="9218" width="7.25" style="93" bestFit="1" customWidth="1"/>
    <col min="9219" max="9220" width="6.125" style="93" customWidth="1"/>
    <col min="9221" max="9221" width="5.375" style="93" customWidth="1"/>
    <col min="9222" max="9222" width="6.125" style="93" customWidth="1"/>
    <col min="9223" max="9223" width="5.375" style="93" bestFit="1" customWidth="1"/>
    <col min="9224" max="9225" width="5.375" style="93" customWidth="1"/>
    <col min="9226" max="9226" width="6.125" style="93" customWidth="1"/>
    <col min="9227" max="9228" width="5.375" style="93" bestFit="1" customWidth="1"/>
    <col min="9229" max="9229" width="5.375" style="93" customWidth="1"/>
    <col min="9230" max="9230" width="6.125" style="93" customWidth="1"/>
    <col min="9231" max="9232" width="5.375" style="93" bestFit="1" customWidth="1"/>
    <col min="9233" max="9233" width="5.375" style="93" customWidth="1"/>
    <col min="9234" max="9472" width="9" style="93"/>
    <col min="9473" max="9473" width="8.625" style="93" customWidth="1"/>
    <col min="9474" max="9474" width="7.25" style="93" bestFit="1" customWidth="1"/>
    <col min="9475" max="9476" width="6.125" style="93" customWidth="1"/>
    <col min="9477" max="9477" width="5.375" style="93" customWidth="1"/>
    <col min="9478" max="9478" width="6.125" style="93" customWidth="1"/>
    <col min="9479" max="9479" width="5.375" style="93" bestFit="1" customWidth="1"/>
    <col min="9480" max="9481" width="5.375" style="93" customWidth="1"/>
    <col min="9482" max="9482" width="6.125" style="93" customWidth="1"/>
    <col min="9483" max="9484" width="5.375" style="93" bestFit="1" customWidth="1"/>
    <col min="9485" max="9485" width="5.375" style="93" customWidth="1"/>
    <col min="9486" max="9486" width="6.125" style="93" customWidth="1"/>
    <col min="9487" max="9488" width="5.375" style="93" bestFit="1" customWidth="1"/>
    <col min="9489" max="9489" width="5.375" style="93" customWidth="1"/>
    <col min="9490" max="9728" width="9" style="93"/>
    <col min="9729" max="9729" width="8.625" style="93" customWidth="1"/>
    <col min="9730" max="9730" width="7.25" style="93" bestFit="1" customWidth="1"/>
    <col min="9731" max="9732" width="6.125" style="93" customWidth="1"/>
    <col min="9733" max="9733" width="5.375" style="93" customWidth="1"/>
    <col min="9734" max="9734" width="6.125" style="93" customWidth="1"/>
    <col min="9735" max="9735" width="5.375" style="93" bestFit="1" customWidth="1"/>
    <col min="9736" max="9737" width="5.375" style="93" customWidth="1"/>
    <col min="9738" max="9738" width="6.125" style="93" customWidth="1"/>
    <col min="9739" max="9740" width="5.375" style="93" bestFit="1" customWidth="1"/>
    <col min="9741" max="9741" width="5.375" style="93" customWidth="1"/>
    <col min="9742" max="9742" width="6.125" style="93" customWidth="1"/>
    <col min="9743" max="9744" width="5.375" style="93" bestFit="1" customWidth="1"/>
    <col min="9745" max="9745" width="5.375" style="93" customWidth="1"/>
    <col min="9746" max="9984" width="9" style="93"/>
    <col min="9985" max="9985" width="8.625" style="93" customWidth="1"/>
    <col min="9986" max="9986" width="7.25" style="93" bestFit="1" customWidth="1"/>
    <col min="9987" max="9988" width="6.125" style="93" customWidth="1"/>
    <col min="9989" max="9989" width="5.375" style="93" customWidth="1"/>
    <col min="9990" max="9990" width="6.125" style="93" customWidth="1"/>
    <col min="9991" max="9991" width="5.375" style="93" bestFit="1" customWidth="1"/>
    <col min="9992" max="9993" width="5.375" style="93" customWidth="1"/>
    <col min="9994" max="9994" width="6.125" style="93" customWidth="1"/>
    <col min="9995" max="9996" width="5.375" style="93" bestFit="1" customWidth="1"/>
    <col min="9997" max="9997" width="5.375" style="93" customWidth="1"/>
    <col min="9998" max="9998" width="6.125" style="93" customWidth="1"/>
    <col min="9999" max="10000" width="5.375" style="93" bestFit="1" customWidth="1"/>
    <col min="10001" max="10001" width="5.375" style="93" customWidth="1"/>
    <col min="10002" max="10240" width="9" style="93"/>
    <col min="10241" max="10241" width="8.625" style="93" customWidth="1"/>
    <col min="10242" max="10242" width="7.25" style="93" bestFit="1" customWidth="1"/>
    <col min="10243" max="10244" width="6.125" style="93" customWidth="1"/>
    <col min="10245" max="10245" width="5.375" style="93" customWidth="1"/>
    <col min="10246" max="10246" width="6.125" style="93" customWidth="1"/>
    <col min="10247" max="10247" width="5.375" style="93" bestFit="1" customWidth="1"/>
    <col min="10248" max="10249" width="5.375" style="93" customWidth="1"/>
    <col min="10250" max="10250" width="6.125" style="93" customWidth="1"/>
    <col min="10251" max="10252" width="5.375" style="93" bestFit="1" customWidth="1"/>
    <col min="10253" max="10253" width="5.375" style="93" customWidth="1"/>
    <col min="10254" max="10254" width="6.125" style="93" customWidth="1"/>
    <col min="10255" max="10256" width="5.375" style="93" bestFit="1" customWidth="1"/>
    <col min="10257" max="10257" width="5.375" style="93" customWidth="1"/>
    <col min="10258" max="10496" width="9" style="93"/>
    <col min="10497" max="10497" width="8.625" style="93" customWidth="1"/>
    <col min="10498" max="10498" width="7.25" style="93" bestFit="1" customWidth="1"/>
    <col min="10499" max="10500" width="6.125" style="93" customWidth="1"/>
    <col min="10501" max="10501" width="5.375" style="93" customWidth="1"/>
    <col min="10502" max="10502" width="6.125" style="93" customWidth="1"/>
    <col min="10503" max="10503" width="5.375" style="93" bestFit="1" customWidth="1"/>
    <col min="10504" max="10505" width="5.375" style="93" customWidth="1"/>
    <col min="10506" max="10506" width="6.125" style="93" customWidth="1"/>
    <col min="10507" max="10508" width="5.375" style="93" bestFit="1" customWidth="1"/>
    <col min="10509" max="10509" width="5.375" style="93" customWidth="1"/>
    <col min="10510" max="10510" width="6.125" style="93" customWidth="1"/>
    <col min="10511" max="10512" width="5.375" style="93" bestFit="1" customWidth="1"/>
    <col min="10513" max="10513" width="5.375" style="93" customWidth="1"/>
    <col min="10514" max="10752" width="9" style="93"/>
    <col min="10753" max="10753" width="8.625" style="93" customWidth="1"/>
    <col min="10754" max="10754" width="7.25" style="93" bestFit="1" customWidth="1"/>
    <col min="10755" max="10756" width="6.125" style="93" customWidth="1"/>
    <col min="10757" max="10757" width="5.375" style="93" customWidth="1"/>
    <col min="10758" max="10758" width="6.125" style="93" customWidth="1"/>
    <col min="10759" max="10759" width="5.375" style="93" bestFit="1" customWidth="1"/>
    <col min="10760" max="10761" width="5.375" style="93" customWidth="1"/>
    <col min="10762" max="10762" width="6.125" style="93" customWidth="1"/>
    <col min="10763" max="10764" width="5.375" style="93" bestFit="1" customWidth="1"/>
    <col min="10765" max="10765" width="5.375" style="93" customWidth="1"/>
    <col min="10766" max="10766" width="6.125" style="93" customWidth="1"/>
    <col min="10767" max="10768" width="5.375" style="93" bestFit="1" customWidth="1"/>
    <col min="10769" max="10769" width="5.375" style="93" customWidth="1"/>
    <col min="10770" max="11008" width="9" style="93"/>
    <col min="11009" max="11009" width="8.625" style="93" customWidth="1"/>
    <col min="11010" max="11010" width="7.25" style="93" bestFit="1" customWidth="1"/>
    <col min="11011" max="11012" width="6.125" style="93" customWidth="1"/>
    <col min="11013" max="11013" width="5.375" style="93" customWidth="1"/>
    <col min="11014" max="11014" width="6.125" style="93" customWidth="1"/>
    <col min="11015" max="11015" width="5.375" style="93" bestFit="1" customWidth="1"/>
    <col min="11016" max="11017" width="5.375" style="93" customWidth="1"/>
    <col min="11018" max="11018" width="6.125" style="93" customWidth="1"/>
    <col min="11019" max="11020" width="5.375" style="93" bestFit="1" customWidth="1"/>
    <col min="11021" max="11021" width="5.375" style="93" customWidth="1"/>
    <col min="11022" max="11022" width="6.125" style="93" customWidth="1"/>
    <col min="11023" max="11024" width="5.375" style="93" bestFit="1" customWidth="1"/>
    <col min="11025" max="11025" width="5.375" style="93" customWidth="1"/>
    <col min="11026" max="11264" width="9" style="93"/>
    <col min="11265" max="11265" width="8.625" style="93" customWidth="1"/>
    <col min="11266" max="11266" width="7.25" style="93" bestFit="1" customWidth="1"/>
    <col min="11267" max="11268" width="6.125" style="93" customWidth="1"/>
    <col min="11269" max="11269" width="5.375" style="93" customWidth="1"/>
    <col min="11270" max="11270" width="6.125" style="93" customWidth="1"/>
    <col min="11271" max="11271" width="5.375" style="93" bestFit="1" customWidth="1"/>
    <col min="11272" max="11273" width="5.375" style="93" customWidth="1"/>
    <col min="11274" max="11274" width="6.125" style="93" customWidth="1"/>
    <col min="11275" max="11276" width="5.375" style="93" bestFit="1" customWidth="1"/>
    <col min="11277" max="11277" width="5.375" style="93" customWidth="1"/>
    <col min="11278" max="11278" width="6.125" style="93" customWidth="1"/>
    <col min="11279" max="11280" width="5.375" style="93" bestFit="1" customWidth="1"/>
    <col min="11281" max="11281" width="5.375" style="93" customWidth="1"/>
    <col min="11282" max="11520" width="9" style="93"/>
    <col min="11521" max="11521" width="8.625" style="93" customWidth="1"/>
    <col min="11522" max="11522" width="7.25" style="93" bestFit="1" customWidth="1"/>
    <col min="11523" max="11524" width="6.125" style="93" customWidth="1"/>
    <col min="11525" max="11525" width="5.375" style="93" customWidth="1"/>
    <col min="11526" max="11526" width="6.125" style="93" customWidth="1"/>
    <col min="11527" max="11527" width="5.375" style="93" bestFit="1" customWidth="1"/>
    <col min="11528" max="11529" width="5.375" style="93" customWidth="1"/>
    <col min="11530" max="11530" width="6.125" style="93" customWidth="1"/>
    <col min="11531" max="11532" width="5.375" style="93" bestFit="1" customWidth="1"/>
    <col min="11533" max="11533" width="5.375" style="93" customWidth="1"/>
    <col min="11534" max="11534" width="6.125" style="93" customWidth="1"/>
    <col min="11535" max="11536" width="5.375" style="93" bestFit="1" customWidth="1"/>
    <col min="11537" max="11537" width="5.375" style="93" customWidth="1"/>
    <col min="11538" max="11776" width="9" style="93"/>
    <col min="11777" max="11777" width="8.625" style="93" customWidth="1"/>
    <col min="11778" max="11778" width="7.25" style="93" bestFit="1" customWidth="1"/>
    <col min="11779" max="11780" width="6.125" style="93" customWidth="1"/>
    <col min="11781" max="11781" width="5.375" style="93" customWidth="1"/>
    <col min="11782" max="11782" width="6.125" style="93" customWidth="1"/>
    <col min="11783" max="11783" width="5.375" style="93" bestFit="1" customWidth="1"/>
    <col min="11784" max="11785" width="5.375" style="93" customWidth="1"/>
    <col min="11786" max="11786" width="6.125" style="93" customWidth="1"/>
    <col min="11787" max="11788" width="5.375" style="93" bestFit="1" customWidth="1"/>
    <col min="11789" max="11789" width="5.375" style="93" customWidth="1"/>
    <col min="11790" max="11790" width="6.125" style="93" customWidth="1"/>
    <col min="11791" max="11792" width="5.375" style="93" bestFit="1" customWidth="1"/>
    <col min="11793" max="11793" width="5.375" style="93" customWidth="1"/>
    <col min="11794" max="12032" width="9" style="93"/>
    <col min="12033" max="12033" width="8.625" style="93" customWidth="1"/>
    <col min="12034" max="12034" width="7.25" style="93" bestFit="1" customWidth="1"/>
    <col min="12035" max="12036" width="6.125" style="93" customWidth="1"/>
    <col min="12037" max="12037" width="5.375" style="93" customWidth="1"/>
    <col min="12038" max="12038" width="6.125" style="93" customWidth="1"/>
    <col min="12039" max="12039" width="5.375" style="93" bestFit="1" customWidth="1"/>
    <col min="12040" max="12041" width="5.375" style="93" customWidth="1"/>
    <col min="12042" max="12042" width="6.125" style="93" customWidth="1"/>
    <col min="12043" max="12044" width="5.375" style="93" bestFit="1" customWidth="1"/>
    <col min="12045" max="12045" width="5.375" style="93" customWidth="1"/>
    <col min="12046" max="12046" width="6.125" style="93" customWidth="1"/>
    <col min="12047" max="12048" width="5.375" style="93" bestFit="1" customWidth="1"/>
    <col min="12049" max="12049" width="5.375" style="93" customWidth="1"/>
    <col min="12050" max="12288" width="9" style="93"/>
    <col min="12289" max="12289" width="8.625" style="93" customWidth="1"/>
    <col min="12290" max="12290" width="7.25" style="93" bestFit="1" customWidth="1"/>
    <col min="12291" max="12292" width="6.125" style="93" customWidth="1"/>
    <col min="12293" max="12293" width="5.375" style="93" customWidth="1"/>
    <col min="12294" max="12294" width="6.125" style="93" customWidth="1"/>
    <col min="12295" max="12295" width="5.375" style="93" bestFit="1" customWidth="1"/>
    <col min="12296" max="12297" width="5.375" style="93" customWidth="1"/>
    <col min="12298" max="12298" width="6.125" style="93" customWidth="1"/>
    <col min="12299" max="12300" width="5.375" style="93" bestFit="1" customWidth="1"/>
    <col min="12301" max="12301" width="5.375" style="93" customWidth="1"/>
    <col min="12302" max="12302" width="6.125" style="93" customWidth="1"/>
    <col min="12303" max="12304" width="5.375" style="93" bestFit="1" customWidth="1"/>
    <col min="12305" max="12305" width="5.375" style="93" customWidth="1"/>
    <col min="12306" max="12544" width="9" style="93"/>
    <col min="12545" max="12545" width="8.625" style="93" customWidth="1"/>
    <col min="12546" max="12546" width="7.25" style="93" bestFit="1" customWidth="1"/>
    <col min="12547" max="12548" width="6.125" style="93" customWidth="1"/>
    <col min="12549" max="12549" width="5.375" style="93" customWidth="1"/>
    <col min="12550" max="12550" width="6.125" style="93" customWidth="1"/>
    <col min="12551" max="12551" width="5.375" style="93" bestFit="1" customWidth="1"/>
    <col min="12552" max="12553" width="5.375" style="93" customWidth="1"/>
    <col min="12554" max="12554" width="6.125" style="93" customWidth="1"/>
    <col min="12555" max="12556" width="5.375" style="93" bestFit="1" customWidth="1"/>
    <col min="12557" max="12557" width="5.375" style="93" customWidth="1"/>
    <col min="12558" max="12558" width="6.125" style="93" customWidth="1"/>
    <col min="12559" max="12560" width="5.375" style="93" bestFit="1" customWidth="1"/>
    <col min="12561" max="12561" width="5.375" style="93" customWidth="1"/>
    <col min="12562" max="12800" width="9" style="93"/>
    <col min="12801" max="12801" width="8.625" style="93" customWidth="1"/>
    <col min="12802" max="12802" width="7.25" style="93" bestFit="1" customWidth="1"/>
    <col min="12803" max="12804" width="6.125" style="93" customWidth="1"/>
    <col min="12805" max="12805" width="5.375" style="93" customWidth="1"/>
    <col min="12806" max="12806" width="6.125" style="93" customWidth="1"/>
    <col min="12807" max="12807" width="5.375" style="93" bestFit="1" customWidth="1"/>
    <col min="12808" max="12809" width="5.375" style="93" customWidth="1"/>
    <col min="12810" max="12810" width="6.125" style="93" customWidth="1"/>
    <col min="12811" max="12812" width="5.375" style="93" bestFit="1" customWidth="1"/>
    <col min="12813" max="12813" width="5.375" style="93" customWidth="1"/>
    <col min="12814" max="12814" width="6.125" style="93" customWidth="1"/>
    <col min="12815" max="12816" width="5.375" style="93" bestFit="1" customWidth="1"/>
    <col min="12817" max="12817" width="5.375" style="93" customWidth="1"/>
    <col min="12818" max="13056" width="9" style="93"/>
    <col min="13057" max="13057" width="8.625" style="93" customWidth="1"/>
    <col min="13058" max="13058" width="7.25" style="93" bestFit="1" customWidth="1"/>
    <col min="13059" max="13060" width="6.125" style="93" customWidth="1"/>
    <col min="13061" max="13061" width="5.375" style="93" customWidth="1"/>
    <col min="13062" max="13062" width="6.125" style="93" customWidth="1"/>
    <col min="13063" max="13063" width="5.375" style="93" bestFit="1" customWidth="1"/>
    <col min="13064" max="13065" width="5.375" style="93" customWidth="1"/>
    <col min="13066" max="13066" width="6.125" style="93" customWidth="1"/>
    <col min="13067" max="13068" width="5.375" style="93" bestFit="1" customWidth="1"/>
    <col min="13069" max="13069" width="5.375" style="93" customWidth="1"/>
    <col min="13070" max="13070" width="6.125" style="93" customWidth="1"/>
    <col min="13071" max="13072" width="5.375" style="93" bestFit="1" customWidth="1"/>
    <col min="13073" max="13073" width="5.375" style="93" customWidth="1"/>
    <col min="13074" max="13312" width="9" style="93"/>
    <col min="13313" max="13313" width="8.625" style="93" customWidth="1"/>
    <col min="13314" max="13314" width="7.25" style="93" bestFit="1" customWidth="1"/>
    <col min="13315" max="13316" width="6.125" style="93" customWidth="1"/>
    <col min="13317" max="13317" width="5.375" style="93" customWidth="1"/>
    <col min="13318" max="13318" width="6.125" style="93" customWidth="1"/>
    <col min="13319" max="13319" width="5.375" style="93" bestFit="1" customWidth="1"/>
    <col min="13320" max="13321" width="5.375" style="93" customWidth="1"/>
    <col min="13322" max="13322" width="6.125" style="93" customWidth="1"/>
    <col min="13323" max="13324" width="5.375" style="93" bestFit="1" customWidth="1"/>
    <col min="13325" max="13325" width="5.375" style="93" customWidth="1"/>
    <col min="13326" max="13326" width="6.125" style="93" customWidth="1"/>
    <col min="13327" max="13328" width="5.375" style="93" bestFit="1" customWidth="1"/>
    <col min="13329" max="13329" width="5.375" style="93" customWidth="1"/>
    <col min="13330" max="13568" width="9" style="93"/>
    <col min="13569" max="13569" width="8.625" style="93" customWidth="1"/>
    <col min="13570" max="13570" width="7.25" style="93" bestFit="1" customWidth="1"/>
    <col min="13571" max="13572" width="6.125" style="93" customWidth="1"/>
    <col min="13573" max="13573" width="5.375" style="93" customWidth="1"/>
    <col min="13574" max="13574" width="6.125" style="93" customWidth="1"/>
    <col min="13575" max="13575" width="5.375" style="93" bestFit="1" customWidth="1"/>
    <col min="13576" max="13577" width="5.375" style="93" customWidth="1"/>
    <col min="13578" max="13578" width="6.125" style="93" customWidth="1"/>
    <col min="13579" max="13580" width="5.375" style="93" bestFit="1" customWidth="1"/>
    <col min="13581" max="13581" width="5.375" style="93" customWidth="1"/>
    <col min="13582" max="13582" width="6.125" style="93" customWidth="1"/>
    <col min="13583" max="13584" width="5.375" style="93" bestFit="1" customWidth="1"/>
    <col min="13585" max="13585" width="5.375" style="93" customWidth="1"/>
    <col min="13586" max="13824" width="9" style="93"/>
    <col min="13825" max="13825" width="8.625" style="93" customWidth="1"/>
    <col min="13826" max="13826" width="7.25" style="93" bestFit="1" customWidth="1"/>
    <col min="13827" max="13828" width="6.125" style="93" customWidth="1"/>
    <col min="13829" max="13829" width="5.375" style="93" customWidth="1"/>
    <col min="13830" max="13830" width="6.125" style="93" customWidth="1"/>
    <col min="13831" max="13831" width="5.375" style="93" bestFit="1" customWidth="1"/>
    <col min="13832" max="13833" width="5.375" style="93" customWidth="1"/>
    <col min="13834" max="13834" width="6.125" style="93" customWidth="1"/>
    <col min="13835" max="13836" width="5.375" style="93" bestFit="1" customWidth="1"/>
    <col min="13837" max="13837" width="5.375" style="93" customWidth="1"/>
    <col min="13838" max="13838" width="6.125" style="93" customWidth="1"/>
    <col min="13839" max="13840" width="5.375" style="93" bestFit="1" customWidth="1"/>
    <col min="13841" max="13841" width="5.375" style="93" customWidth="1"/>
    <col min="13842" max="14080" width="9" style="93"/>
    <col min="14081" max="14081" width="8.625" style="93" customWidth="1"/>
    <col min="14082" max="14082" width="7.25" style="93" bestFit="1" customWidth="1"/>
    <col min="14083" max="14084" width="6.125" style="93" customWidth="1"/>
    <col min="14085" max="14085" width="5.375" style="93" customWidth="1"/>
    <col min="14086" max="14086" width="6.125" style="93" customWidth="1"/>
    <col min="14087" max="14087" width="5.375" style="93" bestFit="1" customWidth="1"/>
    <col min="14088" max="14089" width="5.375" style="93" customWidth="1"/>
    <col min="14090" max="14090" width="6.125" style="93" customWidth="1"/>
    <col min="14091" max="14092" width="5.375" style="93" bestFit="1" customWidth="1"/>
    <col min="14093" max="14093" width="5.375" style="93" customWidth="1"/>
    <col min="14094" max="14094" width="6.125" style="93" customWidth="1"/>
    <col min="14095" max="14096" width="5.375" style="93" bestFit="1" customWidth="1"/>
    <col min="14097" max="14097" width="5.375" style="93" customWidth="1"/>
    <col min="14098" max="14336" width="9" style="93"/>
    <col min="14337" max="14337" width="8.625" style="93" customWidth="1"/>
    <col min="14338" max="14338" width="7.25" style="93" bestFit="1" customWidth="1"/>
    <col min="14339" max="14340" width="6.125" style="93" customWidth="1"/>
    <col min="14341" max="14341" width="5.375" style="93" customWidth="1"/>
    <col min="14342" max="14342" width="6.125" style="93" customWidth="1"/>
    <col min="14343" max="14343" width="5.375" style="93" bestFit="1" customWidth="1"/>
    <col min="14344" max="14345" width="5.375" style="93" customWidth="1"/>
    <col min="14346" max="14346" width="6.125" style="93" customWidth="1"/>
    <col min="14347" max="14348" width="5.375" style="93" bestFit="1" customWidth="1"/>
    <col min="14349" max="14349" width="5.375" style="93" customWidth="1"/>
    <col min="14350" max="14350" width="6.125" style="93" customWidth="1"/>
    <col min="14351" max="14352" width="5.375" style="93" bestFit="1" customWidth="1"/>
    <col min="14353" max="14353" width="5.375" style="93" customWidth="1"/>
    <col min="14354" max="14592" width="9" style="93"/>
    <col min="14593" max="14593" width="8.625" style="93" customWidth="1"/>
    <col min="14594" max="14594" width="7.25" style="93" bestFit="1" customWidth="1"/>
    <col min="14595" max="14596" width="6.125" style="93" customWidth="1"/>
    <col min="14597" max="14597" width="5.375" style="93" customWidth="1"/>
    <col min="14598" max="14598" width="6.125" style="93" customWidth="1"/>
    <col min="14599" max="14599" width="5.375" style="93" bestFit="1" customWidth="1"/>
    <col min="14600" max="14601" width="5.375" style="93" customWidth="1"/>
    <col min="14602" max="14602" width="6.125" style="93" customWidth="1"/>
    <col min="14603" max="14604" width="5.375" style="93" bestFit="1" customWidth="1"/>
    <col min="14605" max="14605" width="5.375" style="93" customWidth="1"/>
    <col min="14606" max="14606" width="6.125" style="93" customWidth="1"/>
    <col min="14607" max="14608" width="5.375" style="93" bestFit="1" customWidth="1"/>
    <col min="14609" max="14609" width="5.375" style="93" customWidth="1"/>
    <col min="14610" max="14848" width="9" style="93"/>
    <col min="14849" max="14849" width="8.625" style="93" customWidth="1"/>
    <col min="14850" max="14850" width="7.25" style="93" bestFit="1" customWidth="1"/>
    <col min="14851" max="14852" width="6.125" style="93" customWidth="1"/>
    <col min="14853" max="14853" width="5.375" style="93" customWidth="1"/>
    <col min="14854" max="14854" width="6.125" style="93" customWidth="1"/>
    <col min="14855" max="14855" width="5.375" style="93" bestFit="1" customWidth="1"/>
    <col min="14856" max="14857" width="5.375" style="93" customWidth="1"/>
    <col min="14858" max="14858" width="6.125" style="93" customWidth="1"/>
    <col min="14859" max="14860" width="5.375" style="93" bestFit="1" customWidth="1"/>
    <col min="14861" max="14861" width="5.375" style="93" customWidth="1"/>
    <col min="14862" max="14862" width="6.125" style="93" customWidth="1"/>
    <col min="14863" max="14864" width="5.375" style="93" bestFit="1" customWidth="1"/>
    <col min="14865" max="14865" width="5.375" style="93" customWidth="1"/>
    <col min="14866" max="15104" width="9" style="93"/>
    <col min="15105" max="15105" width="8.625" style="93" customWidth="1"/>
    <col min="15106" max="15106" width="7.25" style="93" bestFit="1" customWidth="1"/>
    <col min="15107" max="15108" width="6.125" style="93" customWidth="1"/>
    <col min="15109" max="15109" width="5.375" style="93" customWidth="1"/>
    <col min="15110" max="15110" width="6.125" style="93" customWidth="1"/>
    <col min="15111" max="15111" width="5.375" style="93" bestFit="1" customWidth="1"/>
    <col min="15112" max="15113" width="5.375" style="93" customWidth="1"/>
    <col min="15114" max="15114" width="6.125" style="93" customWidth="1"/>
    <col min="15115" max="15116" width="5.375" style="93" bestFit="1" customWidth="1"/>
    <col min="15117" max="15117" width="5.375" style="93" customWidth="1"/>
    <col min="15118" max="15118" width="6.125" style="93" customWidth="1"/>
    <col min="15119" max="15120" width="5.375" style="93" bestFit="1" customWidth="1"/>
    <col min="15121" max="15121" width="5.375" style="93" customWidth="1"/>
    <col min="15122" max="15360" width="9" style="93"/>
    <col min="15361" max="15361" width="8.625" style="93" customWidth="1"/>
    <col min="15362" max="15362" width="7.25" style="93" bestFit="1" customWidth="1"/>
    <col min="15363" max="15364" width="6.125" style="93" customWidth="1"/>
    <col min="15365" max="15365" width="5.375" style="93" customWidth="1"/>
    <col min="15366" max="15366" width="6.125" style="93" customWidth="1"/>
    <col min="15367" max="15367" width="5.375" style="93" bestFit="1" customWidth="1"/>
    <col min="15368" max="15369" width="5.375" style="93" customWidth="1"/>
    <col min="15370" max="15370" width="6.125" style="93" customWidth="1"/>
    <col min="15371" max="15372" width="5.375" style="93" bestFit="1" customWidth="1"/>
    <col min="15373" max="15373" width="5.375" style="93" customWidth="1"/>
    <col min="15374" max="15374" width="6.125" style="93" customWidth="1"/>
    <col min="15375" max="15376" width="5.375" style="93" bestFit="1" customWidth="1"/>
    <col min="15377" max="15377" width="5.375" style="93" customWidth="1"/>
    <col min="15378" max="15616" width="9" style="93"/>
    <col min="15617" max="15617" width="8.625" style="93" customWidth="1"/>
    <col min="15618" max="15618" width="7.25" style="93" bestFit="1" customWidth="1"/>
    <col min="15619" max="15620" width="6.125" style="93" customWidth="1"/>
    <col min="15621" max="15621" width="5.375" style="93" customWidth="1"/>
    <col min="15622" max="15622" width="6.125" style="93" customWidth="1"/>
    <col min="15623" max="15623" width="5.375" style="93" bestFit="1" customWidth="1"/>
    <col min="15624" max="15625" width="5.375" style="93" customWidth="1"/>
    <col min="15626" max="15626" width="6.125" style="93" customWidth="1"/>
    <col min="15627" max="15628" width="5.375" style="93" bestFit="1" customWidth="1"/>
    <col min="15629" max="15629" width="5.375" style="93" customWidth="1"/>
    <col min="15630" max="15630" width="6.125" style="93" customWidth="1"/>
    <col min="15631" max="15632" width="5.375" style="93" bestFit="1" customWidth="1"/>
    <col min="15633" max="15633" width="5.375" style="93" customWidth="1"/>
    <col min="15634" max="15872" width="9" style="93"/>
    <col min="15873" max="15873" width="8.625" style="93" customWidth="1"/>
    <col min="15874" max="15874" width="7.25" style="93" bestFit="1" customWidth="1"/>
    <col min="15875" max="15876" width="6.125" style="93" customWidth="1"/>
    <col min="15877" max="15877" width="5.375" style="93" customWidth="1"/>
    <col min="15878" max="15878" width="6.125" style="93" customWidth="1"/>
    <col min="15879" max="15879" width="5.375" style="93" bestFit="1" customWidth="1"/>
    <col min="15880" max="15881" width="5.375" style="93" customWidth="1"/>
    <col min="15882" max="15882" width="6.125" style="93" customWidth="1"/>
    <col min="15883" max="15884" width="5.375" style="93" bestFit="1" customWidth="1"/>
    <col min="15885" max="15885" width="5.375" style="93" customWidth="1"/>
    <col min="15886" max="15886" width="6.125" style="93" customWidth="1"/>
    <col min="15887" max="15888" width="5.375" style="93" bestFit="1" customWidth="1"/>
    <col min="15889" max="15889" width="5.375" style="93" customWidth="1"/>
    <col min="15890" max="16128" width="9" style="93"/>
    <col min="16129" max="16129" width="8.625" style="93" customWidth="1"/>
    <col min="16130" max="16130" width="7.25" style="93" bestFit="1" customWidth="1"/>
    <col min="16131" max="16132" width="6.125" style="93" customWidth="1"/>
    <col min="16133" max="16133" width="5.375" style="93" customWidth="1"/>
    <col min="16134" max="16134" width="6.125" style="93" customWidth="1"/>
    <col min="16135" max="16135" width="5.375" style="93" bestFit="1" customWidth="1"/>
    <col min="16136" max="16137" width="5.375" style="93" customWidth="1"/>
    <col min="16138" max="16138" width="6.125" style="93" customWidth="1"/>
    <col min="16139" max="16140" width="5.375" style="93" bestFit="1" customWidth="1"/>
    <col min="16141" max="16141" width="5.375" style="93" customWidth="1"/>
    <col min="16142" max="16142" width="6.125" style="93" customWidth="1"/>
    <col min="16143" max="16144" width="5.375" style="93" bestFit="1" customWidth="1"/>
    <col min="16145" max="16145" width="5.375" style="93" customWidth="1"/>
    <col min="16146" max="16384" width="9" style="93"/>
  </cols>
  <sheetData>
    <row r="1" spans="1:17" ht="17.25" x14ac:dyDescent="0.2">
      <c r="A1" s="750" t="s">
        <v>545</v>
      </c>
      <c r="B1" s="750"/>
      <c r="C1" s="750"/>
      <c r="D1" s="750"/>
      <c r="E1" s="750"/>
      <c r="F1" s="750"/>
      <c r="G1" s="750"/>
    </row>
    <row r="2" spans="1:17" ht="19.5" customHeight="1" x14ac:dyDescent="0.2">
      <c r="A2" s="498"/>
      <c r="B2" s="498"/>
      <c r="C2" s="498"/>
      <c r="D2" s="498"/>
      <c r="E2" s="498"/>
      <c r="F2" s="498"/>
      <c r="G2" s="498"/>
      <c r="K2" s="751" t="s">
        <v>618</v>
      </c>
      <c r="L2" s="751"/>
      <c r="M2" s="751"/>
      <c r="N2" s="751"/>
      <c r="O2" s="751"/>
      <c r="P2" s="751"/>
      <c r="Q2" s="751"/>
    </row>
    <row r="3" spans="1:17" ht="16.5" customHeight="1" x14ac:dyDescent="0.15">
      <c r="A3" s="752" t="s">
        <v>95</v>
      </c>
      <c r="B3" s="754" t="s">
        <v>546</v>
      </c>
      <c r="C3" s="755"/>
      <c r="D3" s="755"/>
      <c r="E3" s="755"/>
      <c r="F3" s="755" t="s">
        <v>547</v>
      </c>
      <c r="G3" s="755"/>
      <c r="H3" s="755"/>
      <c r="I3" s="755"/>
      <c r="J3" s="755" t="s">
        <v>548</v>
      </c>
      <c r="K3" s="755"/>
      <c r="L3" s="755"/>
      <c r="M3" s="755"/>
      <c r="N3" s="755" t="s">
        <v>549</v>
      </c>
      <c r="O3" s="755"/>
      <c r="P3" s="755"/>
      <c r="Q3" s="755"/>
    </row>
    <row r="4" spans="1:17" s="317" customFormat="1" ht="16.5" customHeight="1" x14ac:dyDescent="0.15">
      <c r="A4" s="753"/>
      <c r="B4" s="350" t="s">
        <v>115</v>
      </c>
      <c r="C4" s="314" t="s">
        <v>116</v>
      </c>
      <c r="D4" s="314" t="s">
        <v>117</v>
      </c>
      <c r="E4" s="315" t="s">
        <v>87</v>
      </c>
      <c r="F4" s="316" t="s">
        <v>115</v>
      </c>
      <c r="G4" s="314" t="s">
        <v>116</v>
      </c>
      <c r="H4" s="314" t="s">
        <v>117</v>
      </c>
      <c r="I4" s="315" t="s">
        <v>87</v>
      </c>
      <c r="J4" s="316" t="s">
        <v>115</v>
      </c>
      <c r="K4" s="314" t="s">
        <v>116</v>
      </c>
      <c r="L4" s="314" t="s">
        <v>117</v>
      </c>
      <c r="M4" s="315" t="s">
        <v>87</v>
      </c>
      <c r="N4" s="316" t="s">
        <v>115</v>
      </c>
      <c r="O4" s="314" t="s">
        <v>116</v>
      </c>
      <c r="P4" s="314" t="s">
        <v>117</v>
      </c>
      <c r="Q4" s="315" t="s">
        <v>87</v>
      </c>
    </row>
    <row r="5" spans="1:17" ht="21.4" customHeight="1" x14ac:dyDescent="0.15">
      <c r="A5" s="316" t="s">
        <v>550</v>
      </c>
      <c r="B5" s="499">
        <f>SUM(C5:D5)</f>
        <v>955</v>
      </c>
      <c r="C5" s="500">
        <f t="shared" ref="C5:E9" si="0">SUM(G5,K5,O5)</f>
        <v>507</v>
      </c>
      <c r="D5" s="500">
        <f t="shared" si="0"/>
        <v>448</v>
      </c>
      <c r="E5" s="501">
        <f t="shared" si="0"/>
        <v>24</v>
      </c>
      <c r="F5" s="502">
        <f>SUM(G5:H5)</f>
        <v>320</v>
      </c>
      <c r="G5" s="500">
        <f>[5]data!B5</f>
        <v>184</v>
      </c>
      <c r="H5" s="500">
        <f>[5]data!C5</f>
        <v>136</v>
      </c>
      <c r="I5" s="501">
        <f>[5]data!N5</f>
        <v>8</v>
      </c>
      <c r="J5" s="502">
        <f>SUM(K5:L5)</f>
        <v>318</v>
      </c>
      <c r="K5" s="500">
        <f>[5]data!E5</f>
        <v>163</v>
      </c>
      <c r="L5" s="500">
        <f>[5]data!F5</f>
        <v>155</v>
      </c>
      <c r="M5" s="501">
        <f>[5]data!O5</f>
        <v>8</v>
      </c>
      <c r="N5" s="502">
        <f>SUM(O5:P5)</f>
        <v>317</v>
      </c>
      <c r="O5" s="500">
        <f>[5]data!H5</f>
        <v>160</v>
      </c>
      <c r="P5" s="500">
        <f>[5]data!I5</f>
        <v>157</v>
      </c>
      <c r="Q5" s="501">
        <f>[5]data!P5</f>
        <v>8</v>
      </c>
    </row>
    <row r="6" spans="1:17" ht="21.4" customHeight="1" x14ac:dyDescent="0.15">
      <c r="A6" s="316" t="s">
        <v>551</v>
      </c>
      <c r="B6" s="499">
        <f>SUM(C6:D6)</f>
        <v>821</v>
      </c>
      <c r="C6" s="500">
        <f t="shared" si="0"/>
        <v>649</v>
      </c>
      <c r="D6" s="500">
        <f t="shared" si="0"/>
        <v>172</v>
      </c>
      <c r="E6" s="501">
        <f t="shared" si="0"/>
        <v>21</v>
      </c>
      <c r="F6" s="502">
        <f>SUM(G6:H6)</f>
        <v>280</v>
      </c>
      <c r="G6" s="500">
        <f>[5]data!B15</f>
        <v>219</v>
      </c>
      <c r="H6" s="500">
        <f>[5]data!C15</f>
        <v>61</v>
      </c>
      <c r="I6" s="501">
        <f>[5]data!N15</f>
        <v>7</v>
      </c>
      <c r="J6" s="502">
        <f>SUM(K6:L6)</f>
        <v>275</v>
      </c>
      <c r="K6" s="500">
        <f>[5]data!E15</f>
        <v>230</v>
      </c>
      <c r="L6" s="500">
        <f>[5]data!F15</f>
        <v>45</v>
      </c>
      <c r="M6" s="501">
        <f>[5]data!O15</f>
        <v>7</v>
      </c>
      <c r="N6" s="502">
        <f>SUM(O6:P6)</f>
        <v>266</v>
      </c>
      <c r="O6" s="500">
        <f>[5]data!H15</f>
        <v>200</v>
      </c>
      <c r="P6" s="500">
        <f>[5]data!I15</f>
        <v>66</v>
      </c>
      <c r="Q6" s="501">
        <f>[5]data!P15</f>
        <v>7</v>
      </c>
    </row>
    <row r="7" spans="1:17" ht="21.4" customHeight="1" x14ac:dyDescent="0.15">
      <c r="A7" s="316" t="s">
        <v>552</v>
      </c>
      <c r="B7" s="499">
        <f>SUM(C7:D7)</f>
        <v>905</v>
      </c>
      <c r="C7" s="500">
        <f t="shared" si="0"/>
        <v>0</v>
      </c>
      <c r="D7" s="500">
        <f t="shared" si="0"/>
        <v>905</v>
      </c>
      <c r="E7" s="501">
        <f t="shared" si="0"/>
        <v>24</v>
      </c>
      <c r="F7" s="502">
        <f>SUM(G7:H7)</f>
        <v>320</v>
      </c>
      <c r="G7" s="500">
        <f>[5]data!B25</f>
        <v>0</v>
      </c>
      <c r="H7" s="500">
        <f>[5]data!C25</f>
        <v>320</v>
      </c>
      <c r="I7" s="501">
        <f>[5]data!N25</f>
        <v>8</v>
      </c>
      <c r="J7" s="502">
        <f>SUM(K7:L7)</f>
        <v>296</v>
      </c>
      <c r="K7" s="500">
        <f>[5]data!E25</f>
        <v>0</v>
      </c>
      <c r="L7" s="500">
        <f>[5]data!F25</f>
        <v>296</v>
      </c>
      <c r="M7" s="501">
        <f>[5]data!O25</f>
        <v>8</v>
      </c>
      <c r="N7" s="502">
        <f>SUM(O7:P7)</f>
        <v>289</v>
      </c>
      <c r="O7" s="500">
        <f>[5]data!H25</f>
        <v>0</v>
      </c>
      <c r="P7" s="500">
        <f>[5]data!I25</f>
        <v>289</v>
      </c>
      <c r="Q7" s="501">
        <f>[5]data!P25</f>
        <v>8</v>
      </c>
    </row>
    <row r="8" spans="1:17" ht="21.4" customHeight="1" x14ac:dyDescent="0.15">
      <c r="A8" s="316" t="s">
        <v>553</v>
      </c>
      <c r="B8" s="499">
        <f>SUM(C8:D8)</f>
        <v>944</v>
      </c>
      <c r="C8" s="500">
        <f>SUM(G8,K8,O8)</f>
        <v>446</v>
      </c>
      <c r="D8" s="500">
        <f>SUM(H8,L8,P8)</f>
        <v>498</v>
      </c>
      <c r="E8" s="501">
        <f t="shared" si="0"/>
        <v>24</v>
      </c>
      <c r="F8" s="502">
        <f>SUM(G8:H8)</f>
        <v>321</v>
      </c>
      <c r="G8" s="500">
        <f>[5]data!B29</f>
        <v>138</v>
      </c>
      <c r="H8" s="500">
        <f>[5]data!C29</f>
        <v>183</v>
      </c>
      <c r="I8" s="501">
        <f>[5]data!N29</f>
        <v>8</v>
      </c>
      <c r="J8" s="502">
        <f>SUM(K8:L8)</f>
        <v>316</v>
      </c>
      <c r="K8" s="500">
        <f>[5]data!E29</f>
        <v>153</v>
      </c>
      <c r="L8" s="500">
        <f>[5]data!F29</f>
        <v>163</v>
      </c>
      <c r="M8" s="501">
        <f>[5]data!O29</f>
        <v>8</v>
      </c>
      <c r="N8" s="502">
        <f>SUM(O8:P8)</f>
        <v>307</v>
      </c>
      <c r="O8" s="500">
        <f>[5]data!H29</f>
        <v>155</v>
      </c>
      <c r="P8" s="500">
        <f>[5]data!I29</f>
        <v>152</v>
      </c>
      <c r="Q8" s="501">
        <f>[5]data!P29</f>
        <v>8</v>
      </c>
    </row>
    <row r="9" spans="1:17" ht="21.4" customHeight="1" x14ac:dyDescent="0.15">
      <c r="A9" s="316" t="s">
        <v>554</v>
      </c>
      <c r="B9" s="499">
        <f>SUM(C9:D9)</f>
        <v>3625</v>
      </c>
      <c r="C9" s="500">
        <f t="shared" si="0"/>
        <v>1602</v>
      </c>
      <c r="D9" s="500">
        <f>SUM(H9,L9,P9)</f>
        <v>2023</v>
      </c>
      <c r="E9" s="501">
        <f t="shared" si="0"/>
        <v>93</v>
      </c>
      <c r="F9" s="502">
        <f>SUM(G9:H9)</f>
        <v>1241</v>
      </c>
      <c r="G9" s="500">
        <f>SUM(G5:G8)</f>
        <v>541</v>
      </c>
      <c r="H9" s="500">
        <f>SUM(H5:H8)</f>
        <v>700</v>
      </c>
      <c r="I9" s="501">
        <f>SUM(I5:I8)</f>
        <v>31</v>
      </c>
      <c r="J9" s="502">
        <f>SUM(K9:L9)</f>
        <v>1205</v>
      </c>
      <c r="K9" s="500">
        <f>SUM(K5:K8)</f>
        <v>546</v>
      </c>
      <c r="L9" s="500">
        <f>SUM(L5:L8)</f>
        <v>659</v>
      </c>
      <c r="M9" s="501">
        <f>SUM(M5:M8)</f>
        <v>31</v>
      </c>
      <c r="N9" s="502">
        <f>SUM(O9:P9)</f>
        <v>1179</v>
      </c>
      <c r="O9" s="500">
        <f>SUM(O5:O8)</f>
        <v>515</v>
      </c>
      <c r="P9" s="500">
        <f>SUM(P5:P8)</f>
        <v>664</v>
      </c>
      <c r="Q9" s="501">
        <f>SUM(Q5:Q8)</f>
        <v>31</v>
      </c>
    </row>
  </sheetData>
  <mergeCells count="7">
    <mergeCell ref="A1:G1"/>
    <mergeCell ref="K2:Q2"/>
    <mergeCell ref="A3:A4"/>
    <mergeCell ref="B3:E3"/>
    <mergeCell ref="F3:I3"/>
    <mergeCell ref="J3:M3"/>
    <mergeCell ref="N3:Q3"/>
  </mergeCells>
  <phoneticPr fontId="2"/>
  <pageMargins left="0.78740157480314965" right="0.78740157480314965" top="0.98425196850393704" bottom="0.98425196850393704" header="0.51181102362204722" footer="0.51181102362204722"/>
  <pageSetup paperSize="9" scale="83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AEAD8-3148-493E-8915-DB540C65C8F7}">
  <sheetPr>
    <pageSetUpPr fitToPage="1"/>
  </sheetPr>
  <dimension ref="A1:AD96"/>
  <sheetViews>
    <sheetView showZeros="0" view="pageBreakPreview" topLeftCell="A61" zoomScale="55" zoomScaleNormal="100" zoomScaleSheetLayoutView="55" workbookViewId="0">
      <selection activeCell="O85" sqref="O85"/>
    </sheetView>
  </sheetViews>
  <sheetFormatPr defaultRowHeight="17.25" x14ac:dyDescent="0.2"/>
  <cols>
    <col min="1" max="1" width="13" style="241" customWidth="1"/>
    <col min="2" max="30" width="6" style="94" customWidth="1"/>
    <col min="31" max="31" width="0.125" style="94" customWidth="1"/>
    <col min="32" max="256" width="9" style="94"/>
    <col min="257" max="257" width="13" style="94" customWidth="1"/>
    <col min="258" max="286" width="6" style="94" customWidth="1"/>
    <col min="287" max="287" width="0.125" style="94" customWidth="1"/>
    <col min="288" max="512" width="9" style="94"/>
    <col min="513" max="513" width="13" style="94" customWidth="1"/>
    <col min="514" max="542" width="6" style="94" customWidth="1"/>
    <col min="543" max="543" width="0.125" style="94" customWidth="1"/>
    <col min="544" max="768" width="9" style="94"/>
    <col min="769" max="769" width="13" style="94" customWidth="1"/>
    <col min="770" max="798" width="6" style="94" customWidth="1"/>
    <col min="799" max="799" width="0.125" style="94" customWidth="1"/>
    <col min="800" max="1024" width="9" style="94"/>
    <col min="1025" max="1025" width="13" style="94" customWidth="1"/>
    <col min="1026" max="1054" width="6" style="94" customWidth="1"/>
    <col min="1055" max="1055" width="0.125" style="94" customWidth="1"/>
    <col min="1056" max="1280" width="9" style="94"/>
    <col min="1281" max="1281" width="13" style="94" customWidth="1"/>
    <col min="1282" max="1310" width="6" style="94" customWidth="1"/>
    <col min="1311" max="1311" width="0.125" style="94" customWidth="1"/>
    <col min="1312" max="1536" width="9" style="94"/>
    <col min="1537" max="1537" width="13" style="94" customWidth="1"/>
    <col min="1538" max="1566" width="6" style="94" customWidth="1"/>
    <col min="1567" max="1567" width="0.125" style="94" customWidth="1"/>
    <col min="1568" max="1792" width="9" style="94"/>
    <col min="1793" max="1793" width="13" style="94" customWidth="1"/>
    <col min="1794" max="1822" width="6" style="94" customWidth="1"/>
    <col min="1823" max="1823" width="0.125" style="94" customWidth="1"/>
    <col min="1824" max="2048" width="9" style="94"/>
    <col min="2049" max="2049" width="13" style="94" customWidth="1"/>
    <col min="2050" max="2078" width="6" style="94" customWidth="1"/>
    <col min="2079" max="2079" width="0.125" style="94" customWidth="1"/>
    <col min="2080" max="2304" width="9" style="94"/>
    <col min="2305" max="2305" width="13" style="94" customWidth="1"/>
    <col min="2306" max="2334" width="6" style="94" customWidth="1"/>
    <col min="2335" max="2335" width="0.125" style="94" customWidth="1"/>
    <col min="2336" max="2560" width="9" style="94"/>
    <col min="2561" max="2561" width="13" style="94" customWidth="1"/>
    <col min="2562" max="2590" width="6" style="94" customWidth="1"/>
    <col min="2591" max="2591" width="0.125" style="94" customWidth="1"/>
    <col min="2592" max="2816" width="9" style="94"/>
    <col min="2817" max="2817" width="13" style="94" customWidth="1"/>
    <col min="2818" max="2846" width="6" style="94" customWidth="1"/>
    <col min="2847" max="2847" width="0.125" style="94" customWidth="1"/>
    <col min="2848" max="3072" width="9" style="94"/>
    <col min="3073" max="3073" width="13" style="94" customWidth="1"/>
    <col min="3074" max="3102" width="6" style="94" customWidth="1"/>
    <col min="3103" max="3103" width="0.125" style="94" customWidth="1"/>
    <col min="3104" max="3328" width="9" style="94"/>
    <col min="3329" max="3329" width="13" style="94" customWidth="1"/>
    <col min="3330" max="3358" width="6" style="94" customWidth="1"/>
    <col min="3359" max="3359" width="0.125" style="94" customWidth="1"/>
    <col min="3360" max="3584" width="9" style="94"/>
    <col min="3585" max="3585" width="13" style="94" customWidth="1"/>
    <col min="3586" max="3614" width="6" style="94" customWidth="1"/>
    <col min="3615" max="3615" width="0.125" style="94" customWidth="1"/>
    <col min="3616" max="3840" width="9" style="94"/>
    <col min="3841" max="3841" width="13" style="94" customWidth="1"/>
    <col min="3842" max="3870" width="6" style="94" customWidth="1"/>
    <col min="3871" max="3871" width="0.125" style="94" customWidth="1"/>
    <col min="3872" max="4096" width="9" style="94"/>
    <col min="4097" max="4097" width="13" style="94" customWidth="1"/>
    <col min="4098" max="4126" width="6" style="94" customWidth="1"/>
    <col min="4127" max="4127" width="0.125" style="94" customWidth="1"/>
    <col min="4128" max="4352" width="9" style="94"/>
    <col min="4353" max="4353" width="13" style="94" customWidth="1"/>
    <col min="4354" max="4382" width="6" style="94" customWidth="1"/>
    <col min="4383" max="4383" width="0.125" style="94" customWidth="1"/>
    <col min="4384" max="4608" width="9" style="94"/>
    <col min="4609" max="4609" width="13" style="94" customWidth="1"/>
    <col min="4610" max="4638" width="6" style="94" customWidth="1"/>
    <col min="4639" max="4639" width="0.125" style="94" customWidth="1"/>
    <col min="4640" max="4864" width="9" style="94"/>
    <col min="4865" max="4865" width="13" style="94" customWidth="1"/>
    <col min="4866" max="4894" width="6" style="94" customWidth="1"/>
    <col min="4895" max="4895" width="0.125" style="94" customWidth="1"/>
    <col min="4896" max="5120" width="9" style="94"/>
    <col min="5121" max="5121" width="13" style="94" customWidth="1"/>
    <col min="5122" max="5150" width="6" style="94" customWidth="1"/>
    <col min="5151" max="5151" width="0.125" style="94" customWidth="1"/>
    <col min="5152" max="5376" width="9" style="94"/>
    <col min="5377" max="5377" width="13" style="94" customWidth="1"/>
    <col min="5378" max="5406" width="6" style="94" customWidth="1"/>
    <col min="5407" max="5407" width="0.125" style="94" customWidth="1"/>
    <col min="5408" max="5632" width="9" style="94"/>
    <col min="5633" max="5633" width="13" style="94" customWidth="1"/>
    <col min="5634" max="5662" width="6" style="94" customWidth="1"/>
    <col min="5663" max="5663" width="0.125" style="94" customWidth="1"/>
    <col min="5664" max="5888" width="9" style="94"/>
    <col min="5889" max="5889" width="13" style="94" customWidth="1"/>
    <col min="5890" max="5918" width="6" style="94" customWidth="1"/>
    <col min="5919" max="5919" width="0.125" style="94" customWidth="1"/>
    <col min="5920" max="6144" width="9" style="94"/>
    <col min="6145" max="6145" width="13" style="94" customWidth="1"/>
    <col min="6146" max="6174" width="6" style="94" customWidth="1"/>
    <col min="6175" max="6175" width="0.125" style="94" customWidth="1"/>
    <col min="6176" max="6400" width="9" style="94"/>
    <col min="6401" max="6401" width="13" style="94" customWidth="1"/>
    <col min="6402" max="6430" width="6" style="94" customWidth="1"/>
    <col min="6431" max="6431" width="0.125" style="94" customWidth="1"/>
    <col min="6432" max="6656" width="9" style="94"/>
    <col min="6657" max="6657" width="13" style="94" customWidth="1"/>
    <col min="6658" max="6686" width="6" style="94" customWidth="1"/>
    <col min="6687" max="6687" width="0.125" style="94" customWidth="1"/>
    <col min="6688" max="6912" width="9" style="94"/>
    <col min="6913" max="6913" width="13" style="94" customWidth="1"/>
    <col min="6914" max="6942" width="6" style="94" customWidth="1"/>
    <col min="6943" max="6943" width="0.125" style="94" customWidth="1"/>
    <col min="6944" max="7168" width="9" style="94"/>
    <col min="7169" max="7169" width="13" style="94" customWidth="1"/>
    <col min="7170" max="7198" width="6" style="94" customWidth="1"/>
    <col min="7199" max="7199" width="0.125" style="94" customWidth="1"/>
    <col min="7200" max="7424" width="9" style="94"/>
    <col min="7425" max="7425" width="13" style="94" customWidth="1"/>
    <col min="7426" max="7454" width="6" style="94" customWidth="1"/>
    <col min="7455" max="7455" width="0.125" style="94" customWidth="1"/>
    <col min="7456" max="7680" width="9" style="94"/>
    <col min="7681" max="7681" width="13" style="94" customWidth="1"/>
    <col min="7682" max="7710" width="6" style="94" customWidth="1"/>
    <col min="7711" max="7711" width="0.125" style="94" customWidth="1"/>
    <col min="7712" max="7936" width="9" style="94"/>
    <col min="7937" max="7937" width="13" style="94" customWidth="1"/>
    <col min="7938" max="7966" width="6" style="94" customWidth="1"/>
    <col min="7967" max="7967" width="0.125" style="94" customWidth="1"/>
    <col min="7968" max="8192" width="9" style="94"/>
    <col min="8193" max="8193" width="13" style="94" customWidth="1"/>
    <col min="8194" max="8222" width="6" style="94" customWidth="1"/>
    <col min="8223" max="8223" width="0.125" style="94" customWidth="1"/>
    <col min="8224" max="8448" width="9" style="94"/>
    <col min="8449" max="8449" width="13" style="94" customWidth="1"/>
    <col min="8450" max="8478" width="6" style="94" customWidth="1"/>
    <col min="8479" max="8479" width="0.125" style="94" customWidth="1"/>
    <col min="8480" max="8704" width="9" style="94"/>
    <col min="8705" max="8705" width="13" style="94" customWidth="1"/>
    <col min="8706" max="8734" width="6" style="94" customWidth="1"/>
    <col min="8735" max="8735" width="0.125" style="94" customWidth="1"/>
    <col min="8736" max="8960" width="9" style="94"/>
    <col min="8961" max="8961" width="13" style="94" customWidth="1"/>
    <col min="8962" max="8990" width="6" style="94" customWidth="1"/>
    <col min="8991" max="8991" width="0.125" style="94" customWidth="1"/>
    <col min="8992" max="9216" width="9" style="94"/>
    <col min="9217" max="9217" width="13" style="94" customWidth="1"/>
    <col min="9218" max="9246" width="6" style="94" customWidth="1"/>
    <col min="9247" max="9247" width="0.125" style="94" customWidth="1"/>
    <col min="9248" max="9472" width="9" style="94"/>
    <col min="9473" max="9473" width="13" style="94" customWidth="1"/>
    <col min="9474" max="9502" width="6" style="94" customWidth="1"/>
    <col min="9503" max="9503" width="0.125" style="94" customWidth="1"/>
    <col min="9504" max="9728" width="9" style="94"/>
    <col min="9729" max="9729" width="13" style="94" customWidth="1"/>
    <col min="9730" max="9758" width="6" style="94" customWidth="1"/>
    <col min="9759" max="9759" width="0.125" style="94" customWidth="1"/>
    <col min="9760" max="9984" width="9" style="94"/>
    <col min="9985" max="9985" width="13" style="94" customWidth="1"/>
    <col min="9986" max="10014" width="6" style="94" customWidth="1"/>
    <col min="10015" max="10015" width="0.125" style="94" customWidth="1"/>
    <col min="10016" max="10240" width="9" style="94"/>
    <col min="10241" max="10241" width="13" style="94" customWidth="1"/>
    <col min="10242" max="10270" width="6" style="94" customWidth="1"/>
    <col min="10271" max="10271" width="0.125" style="94" customWidth="1"/>
    <col min="10272" max="10496" width="9" style="94"/>
    <col min="10497" max="10497" width="13" style="94" customWidth="1"/>
    <col min="10498" max="10526" width="6" style="94" customWidth="1"/>
    <col min="10527" max="10527" width="0.125" style="94" customWidth="1"/>
    <col min="10528" max="10752" width="9" style="94"/>
    <col min="10753" max="10753" width="13" style="94" customWidth="1"/>
    <col min="10754" max="10782" width="6" style="94" customWidth="1"/>
    <col min="10783" max="10783" width="0.125" style="94" customWidth="1"/>
    <col min="10784" max="11008" width="9" style="94"/>
    <col min="11009" max="11009" width="13" style="94" customWidth="1"/>
    <col min="11010" max="11038" width="6" style="94" customWidth="1"/>
    <col min="11039" max="11039" width="0.125" style="94" customWidth="1"/>
    <col min="11040" max="11264" width="9" style="94"/>
    <col min="11265" max="11265" width="13" style="94" customWidth="1"/>
    <col min="11266" max="11294" width="6" style="94" customWidth="1"/>
    <col min="11295" max="11295" width="0.125" style="94" customWidth="1"/>
    <col min="11296" max="11520" width="9" style="94"/>
    <col min="11521" max="11521" width="13" style="94" customWidth="1"/>
    <col min="11522" max="11550" width="6" style="94" customWidth="1"/>
    <col min="11551" max="11551" width="0.125" style="94" customWidth="1"/>
    <col min="11552" max="11776" width="9" style="94"/>
    <col min="11777" max="11777" width="13" style="94" customWidth="1"/>
    <col min="11778" max="11806" width="6" style="94" customWidth="1"/>
    <col min="11807" max="11807" width="0.125" style="94" customWidth="1"/>
    <col min="11808" max="12032" width="9" style="94"/>
    <col min="12033" max="12033" width="13" style="94" customWidth="1"/>
    <col min="12034" max="12062" width="6" style="94" customWidth="1"/>
    <col min="12063" max="12063" width="0.125" style="94" customWidth="1"/>
    <col min="12064" max="12288" width="9" style="94"/>
    <col min="12289" max="12289" width="13" style="94" customWidth="1"/>
    <col min="12290" max="12318" width="6" style="94" customWidth="1"/>
    <col min="12319" max="12319" width="0.125" style="94" customWidth="1"/>
    <col min="12320" max="12544" width="9" style="94"/>
    <col min="12545" max="12545" width="13" style="94" customWidth="1"/>
    <col min="12546" max="12574" width="6" style="94" customWidth="1"/>
    <col min="12575" max="12575" width="0.125" style="94" customWidth="1"/>
    <col min="12576" max="12800" width="9" style="94"/>
    <col min="12801" max="12801" width="13" style="94" customWidth="1"/>
    <col min="12802" max="12830" width="6" style="94" customWidth="1"/>
    <col min="12831" max="12831" width="0.125" style="94" customWidth="1"/>
    <col min="12832" max="13056" width="9" style="94"/>
    <col min="13057" max="13057" width="13" style="94" customWidth="1"/>
    <col min="13058" max="13086" width="6" style="94" customWidth="1"/>
    <col min="13087" max="13087" width="0.125" style="94" customWidth="1"/>
    <col min="13088" max="13312" width="9" style="94"/>
    <col min="13313" max="13313" width="13" style="94" customWidth="1"/>
    <col min="13314" max="13342" width="6" style="94" customWidth="1"/>
    <col min="13343" max="13343" width="0.125" style="94" customWidth="1"/>
    <col min="13344" max="13568" width="9" style="94"/>
    <col min="13569" max="13569" width="13" style="94" customWidth="1"/>
    <col min="13570" max="13598" width="6" style="94" customWidth="1"/>
    <col min="13599" max="13599" width="0.125" style="94" customWidth="1"/>
    <col min="13600" max="13824" width="9" style="94"/>
    <col min="13825" max="13825" width="13" style="94" customWidth="1"/>
    <col min="13826" max="13854" width="6" style="94" customWidth="1"/>
    <col min="13855" max="13855" width="0.125" style="94" customWidth="1"/>
    <col min="13856" max="14080" width="9" style="94"/>
    <col min="14081" max="14081" width="13" style="94" customWidth="1"/>
    <col min="14082" max="14110" width="6" style="94" customWidth="1"/>
    <col min="14111" max="14111" width="0.125" style="94" customWidth="1"/>
    <col min="14112" max="14336" width="9" style="94"/>
    <col min="14337" max="14337" width="13" style="94" customWidth="1"/>
    <col min="14338" max="14366" width="6" style="94" customWidth="1"/>
    <col min="14367" max="14367" width="0.125" style="94" customWidth="1"/>
    <col min="14368" max="14592" width="9" style="94"/>
    <col min="14593" max="14593" width="13" style="94" customWidth="1"/>
    <col min="14594" max="14622" width="6" style="94" customWidth="1"/>
    <col min="14623" max="14623" width="0.125" style="94" customWidth="1"/>
    <col min="14624" max="14848" width="9" style="94"/>
    <col min="14849" max="14849" width="13" style="94" customWidth="1"/>
    <col min="14850" max="14878" width="6" style="94" customWidth="1"/>
    <col min="14879" max="14879" width="0.125" style="94" customWidth="1"/>
    <col min="14880" max="15104" width="9" style="94"/>
    <col min="15105" max="15105" width="13" style="94" customWidth="1"/>
    <col min="15106" max="15134" width="6" style="94" customWidth="1"/>
    <col min="15135" max="15135" width="0.125" style="94" customWidth="1"/>
    <col min="15136" max="15360" width="9" style="94"/>
    <col min="15361" max="15361" width="13" style="94" customWidth="1"/>
    <col min="15362" max="15390" width="6" style="94" customWidth="1"/>
    <col min="15391" max="15391" width="0.125" style="94" customWidth="1"/>
    <col min="15392" max="15616" width="9" style="94"/>
    <col min="15617" max="15617" width="13" style="94" customWidth="1"/>
    <col min="15618" max="15646" width="6" style="94" customWidth="1"/>
    <col min="15647" max="15647" width="0.125" style="94" customWidth="1"/>
    <col min="15648" max="15872" width="9" style="94"/>
    <col min="15873" max="15873" width="13" style="94" customWidth="1"/>
    <col min="15874" max="15902" width="6" style="94" customWidth="1"/>
    <col min="15903" max="15903" width="0.125" style="94" customWidth="1"/>
    <col min="15904" max="16128" width="9" style="94"/>
    <col min="16129" max="16129" width="13" style="94" customWidth="1"/>
    <col min="16130" max="16158" width="6" style="94" customWidth="1"/>
    <col min="16159" max="16159" width="0.125" style="94" customWidth="1"/>
    <col min="16160" max="16384" width="9" style="94"/>
  </cols>
  <sheetData>
    <row r="1" spans="1:30" ht="21.95" customHeight="1" x14ac:dyDescent="0.2">
      <c r="A1" s="757" t="s">
        <v>335</v>
      </c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</row>
    <row r="2" spans="1:30" ht="19.5" customHeight="1" thickBot="1" x14ac:dyDescent="0.25">
      <c r="A2" s="241" t="s">
        <v>521</v>
      </c>
      <c r="W2" s="758" t="s">
        <v>619</v>
      </c>
      <c r="X2" s="758"/>
      <c r="Y2" s="758"/>
      <c r="Z2" s="758"/>
      <c r="AA2" s="758"/>
      <c r="AB2" s="758"/>
      <c r="AC2" s="758"/>
      <c r="AD2" s="758"/>
    </row>
    <row r="3" spans="1:30" ht="16.5" customHeight="1" x14ac:dyDescent="0.2">
      <c r="A3" s="759" t="s">
        <v>95</v>
      </c>
      <c r="B3" s="761" t="s">
        <v>522</v>
      </c>
      <c r="C3" s="762"/>
      <c r="D3" s="762"/>
      <c r="E3" s="762"/>
      <c r="F3" s="762"/>
      <c r="G3" s="762"/>
      <c r="H3" s="762"/>
      <c r="I3" s="763"/>
      <c r="J3" s="764" t="s">
        <v>97</v>
      </c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5"/>
    </row>
    <row r="4" spans="1:30" ht="16.5" customHeight="1" x14ac:dyDescent="0.2">
      <c r="A4" s="760"/>
      <c r="B4" s="766" t="s">
        <v>523</v>
      </c>
      <c r="C4" s="768" t="s">
        <v>524</v>
      </c>
      <c r="D4" s="768"/>
      <c r="E4" s="768"/>
      <c r="F4" s="768"/>
      <c r="G4" s="768"/>
      <c r="H4" s="768"/>
      <c r="I4" s="769" t="s">
        <v>525</v>
      </c>
      <c r="J4" s="771" t="s">
        <v>523</v>
      </c>
      <c r="K4" s="768"/>
      <c r="L4" s="772"/>
      <c r="M4" s="773" t="s">
        <v>109</v>
      </c>
      <c r="N4" s="768"/>
      <c r="O4" s="774"/>
      <c r="P4" s="773" t="s">
        <v>110</v>
      </c>
      <c r="Q4" s="768"/>
      <c r="R4" s="774"/>
      <c r="S4" s="773" t="s">
        <v>111</v>
      </c>
      <c r="T4" s="768"/>
      <c r="U4" s="774"/>
      <c r="V4" s="773" t="s">
        <v>112</v>
      </c>
      <c r="W4" s="768"/>
      <c r="X4" s="774"/>
      <c r="Y4" s="773" t="s">
        <v>113</v>
      </c>
      <c r="Z4" s="768"/>
      <c r="AA4" s="774"/>
      <c r="AB4" s="773" t="s">
        <v>114</v>
      </c>
      <c r="AC4" s="768"/>
      <c r="AD4" s="775"/>
    </row>
    <row r="5" spans="1:30" ht="39.4" customHeight="1" x14ac:dyDescent="0.2">
      <c r="A5" s="760"/>
      <c r="B5" s="767"/>
      <c r="C5" s="242" t="s">
        <v>109</v>
      </c>
      <c r="D5" s="242" t="s">
        <v>110</v>
      </c>
      <c r="E5" s="242" t="s">
        <v>111</v>
      </c>
      <c r="F5" s="242" t="s">
        <v>112</v>
      </c>
      <c r="G5" s="242" t="s">
        <v>113</v>
      </c>
      <c r="H5" s="242" t="s">
        <v>114</v>
      </c>
      <c r="I5" s="770"/>
      <c r="J5" s="243" t="s">
        <v>115</v>
      </c>
      <c r="K5" s="503" t="s">
        <v>116</v>
      </c>
      <c r="L5" s="504" t="s">
        <v>117</v>
      </c>
      <c r="M5" s="244" t="s">
        <v>115</v>
      </c>
      <c r="N5" s="503" t="s">
        <v>116</v>
      </c>
      <c r="O5" s="505" t="s">
        <v>117</v>
      </c>
      <c r="P5" s="244" t="s">
        <v>115</v>
      </c>
      <c r="Q5" s="503" t="s">
        <v>116</v>
      </c>
      <c r="R5" s="505" t="s">
        <v>117</v>
      </c>
      <c r="S5" s="244" t="s">
        <v>115</v>
      </c>
      <c r="T5" s="503" t="s">
        <v>116</v>
      </c>
      <c r="U5" s="505" t="s">
        <v>117</v>
      </c>
      <c r="V5" s="244" t="s">
        <v>115</v>
      </c>
      <c r="W5" s="503" t="s">
        <v>116</v>
      </c>
      <c r="X5" s="505" t="s">
        <v>117</v>
      </c>
      <c r="Y5" s="244" t="s">
        <v>115</v>
      </c>
      <c r="Z5" s="503" t="s">
        <v>116</v>
      </c>
      <c r="AA5" s="505" t="s">
        <v>117</v>
      </c>
      <c r="AB5" s="244" t="s">
        <v>115</v>
      </c>
      <c r="AC5" s="503" t="s">
        <v>116</v>
      </c>
      <c r="AD5" s="506" t="s">
        <v>117</v>
      </c>
    </row>
    <row r="6" spans="1:30" s="93" customFormat="1" ht="16.5" customHeight="1" x14ac:dyDescent="0.2">
      <c r="A6" s="245"/>
      <c r="B6" s="246">
        <f>SUM(C6:I6)</f>
        <v>0</v>
      </c>
      <c r="C6" s="247">
        <f>[6]data!P4</f>
        <v>0</v>
      </c>
      <c r="D6" s="247">
        <f>[6]data!Q4</f>
        <v>0</v>
      </c>
      <c r="E6" s="247">
        <f>[6]data!R4</f>
        <v>0</v>
      </c>
      <c r="F6" s="247">
        <f>[6]data!S4</f>
        <v>0</v>
      </c>
      <c r="G6" s="247">
        <f>[6]data!T4</f>
        <v>0</v>
      </c>
      <c r="H6" s="247">
        <f>[6]data!U4</f>
        <v>0</v>
      </c>
      <c r="I6" s="248">
        <f>[6]data!V4</f>
        <v>0</v>
      </c>
      <c r="J6" s="246">
        <f>K6+L6</f>
        <v>0</v>
      </c>
      <c r="K6" s="249">
        <f t="shared" ref="K6:L19" si="0">SUM(N6,Q6,T6,W6,Z6,AC6)</f>
        <v>0</v>
      </c>
      <c r="L6" s="250">
        <f t="shared" si="0"/>
        <v>0</v>
      </c>
      <c r="M6" s="251">
        <f>N6+O6</f>
        <v>0</v>
      </c>
      <c r="N6" s="247">
        <f>[6]data!AL4</f>
        <v>0</v>
      </c>
      <c r="O6" s="507">
        <f>[6]data!AM4</f>
        <v>0</v>
      </c>
      <c r="P6" s="251">
        <f>Q6+R6</f>
        <v>0</v>
      </c>
      <c r="Q6" s="247">
        <f>[6]data!AN4</f>
        <v>0</v>
      </c>
      <c r="R6" s="507">
        <f>[6]data!AO4</f>
        <v>0</v>
      </c>
      <c r="S6" s="251">
        <f>T6+U6</f>
        <v>0</v>
      </c>
      <c r="T6" s="247">
        <f>[6]data!AP4</f>
        <v>0</v>
      </c>
      <c r="U6" s="507">
        <f>[6]data!AQ4</f>
        <v>0</v>
      </c>
      <c r="V6" s="251">
        <f>W6+X6</f>
        <v>0</v>
      </c>
      <c r="W6" s="247">
        <f>[6]data!AR4</f>
        <v>0</v>
      </c>
      <c r="X6" s="507">
        <f>[6]data!AS4</f>
        <v>0</v>
      </c>
      <c r="Y6" s="251">
        <f>Z6+AA6</f>
        <v>0</v>
      </c>
      <c r="Z6" s="247">
        <f>[6]data!AT4</f>
        <v>0</v>
      </c>
      <c r="AA6" s="507">
        <f>[6]data!AU4</f>
        <v>0</v>
      </c>
      <c r="AB6" s="251">
        <f>AC6+AD6</f>
        <v>0</v>
      </c>
      <c r="AC6" s="247">
        <f>[6]data!AV4</f>
        <v>0</v>
      </c>
      <c r="AD6" s="508">
        <f>[6]data!AW4</f>
        <v>0</v>
      </c>
    </row>
    <row r="7" spans="1:30" s="93" customFormat="1" ht="16.5" customHeight="1" x14ac:dyDescent="0.2">
      <c r="A7" s="252" t="s">
        <v>526</v>
      </c>
      <c r="B7" s="253">
        <f>SUM(C7:I7)</f>
        <v>37</v>
      </c>
      <c r="C7" s="254">
        <f>[6]data!H4</f>
        <v>7</v>
      </c>
      <c r="D7" s="254">
        <f>[6]data!I4</f>
        <v>8</v>
      </c>
      <c r="E7" s="254">
        <f>[6]data!J4</f>
        <v>4</v>
      </c>
      <c r="F7" s="254">
        <f>[6]data!K4</f>
        <v>7</v>
      </c>
      <c r="G7" s="254">
        <f>[6]data!L4</f>
        <v>5</v>
      </c>
      <c r="H7" s="254">
        <f>[6]data!M4</f>
        <v>5</v>
      </c>
      <c r="I7" s="288">
        <f>[6]data!N4</f>
        <v>1</v>
      </c>
      <c r="J7" s="253">
        <f t="shared" ref="J7:J21" si="1">K7+L7</f>
        <v>162</v>
      </c>
      <c r="K7" s="254">
        <f t="shared" si="0"/>
        <v>113</v>
      </c>
      <c r="L7" s="255">
        <f t="shared" si="0"/>
        <v>49</v>
      </c>
      <c r="M7" s="256">
        <f t="shared" ref="M7:M21" si="2">N7+O7</f>
        <v>34</v>
      </c>
      <c r="N7" s="254">
        <f>[6]data!Y4</f>
        <v>25</v>
      </c>
      <c r="O7" s="255">
        <f>[6]data!Z4</f>
        <v>9</v>
      </c>
      <c r="P7" s="256">
        <f t="shared" ref="P7:P21" si="3">Q7+R7</f>
        <v>41</v>
      </c>
      <c r="Q7" s="254">
        <f>[6]data!AA4</f>
        <v>29</v>
      </c>
      <c r="R7" s="255">
        <f>[6]data!AB4</f>
        <v>12</v>
      </c>
      <c r="S7" s="256">
        <f t="shared" ref="S7:S21" si="4">T7+U7</f>
        <v>20</v>
      </c>
      <c r="T7" s="254">
        <f>[6]data!AC4</f>
        <v>13</v>
      </c>
      <c r="U7" s="255">
        <f>[6]data!AD4</f>
        <v>7</v>
      </c>
      <c r="V7" s="256">
        <f t="shared" ref="V7:V21" si="5">W7+X7</f>
        <v>28</v>
      </c>
      <c r="W7" s="254">
        <f>[6]data!AE4</f>
        <v>18</v>
      </c>
      <c r="X7" s="255">
        <f>[6]data!AF4</f>
        <v>10</v>
      </c>
      <c r="Y7" s="256">
        <f>Z7+AA7</f>
        <v>21</v>
      </c>
      <c r="Z7" s="254">
        <f>[6]data!AG4</f>
        <v>14</v>
      </c>
      <c r="AA7" s="255">
        <f>[6]data!AH4</f>
        <v>7</v>
      </c>
      <c r="AB7" s="256">
        <f t="shared" ref="AB7:AB21" si="6">AC7+AD7</f>
        <v>18</v>
      </c>
      <c r="AC7" s="254">
        <f>[6]data!AI4</f>
        <v>14</v>
      </c>
      <c r="AD7" s="257">
        <f>[6]data!AJ4</f>
        <v>4</v>
      </c>
    </row>
    <row r="8" spans="1:30" s="93" customFormat="1" ht="16.5" customHeight="1" x14ac:dyDescent="0.2">
      <c r="A8" s="258"/>
      <c r="B8" s="259">
        <f t="shared" ref="B8:B20" si="7">SUM(C8:I8)</f>
        <v>0</v>
      </c>
      <c r="C8" s="260">
        <f>[6]data!P11</f>
        <v>0</v>
      </c>
      <c r="D8" s="260">
        <f>[6]data!Q11</f>
        <v>0</v>
      </c>
      <c r="E8" s="260">
        <f>[6]data!R11</f>
        <v>0</v>
      </c>
      <c r="F8" s="260">
        <f>[6]data!S11</f>
        <v>0</v>
      </c>
      <c r="G8" s="260">
        <f>[6]data!T11</f>
        <v>0</v>
      </c>
      <c r="H8" s="260">
        <f>[6]data!U11</f>
        <v>0</v>
      </c>
      <c r="I8" s="261">
        <f>[6]data!V11</f>
        <v>0</v>
      </c>
      <c r="J8" s="259">
        <f t="shared" si="1"/>
        <v>0</v>
      </c>
      <c r="K8" s="262">
        <f t="shared" si="0"/>
        <v>0</v>
      </c>
      <c r="L8" s="263">
        <f t="shared" si="0"/>
        <v>0</v>
      </c>
      <c r="M8" s="264">
        <f t="shared" si="2"/>
        <v>0</v>
      </c>
      <c r="N8" s="260">
        <f>[6]data!AL11</f>
        <v>0</v>
      </c>
      <c r="O8" s="509">
        <f>[6]data!AM11</f>
        <v>0</v>
      </c>
      <c r="P8" s="264">
        <f t="shared" si="3"/>
        <v>0</v>
      </c>
      <c r="Q8" s="260">
        <f>[6]data!AN11</f>
        <v>0</v>
      </c>
      <c r="R8" s="509">
        <f>[6]data!AO11</f>
        <v>0</v>
      </c>
      <c r="S8" s="264">
        <f t="shared" si="4"/>
        <v>0</v>
      </c>
      <c r="T8" s="260">
        <f>[6]data!AP11</f>
        <v>0</v>
      </c>
      <c r="U8" s="509">
        <f>[6]data!AQ11</f>
        <v>0</v>
      </c>
      <c r="V8" s="264">
        <f t="shared" si="5"/>
        <v>0</v>
      </c>
      <c r="W8" s="260">
        <f>[6]data!AR11</f>
        <v>0</v>
      </c>
      <c r="X8" s="509">
        <f>[6]data!AS11</f>
        <v>0</v>
      </c>
      <c r="Y8" s="264">
        <f t="shared" ref="Y8:Y21" si="8">Z8+AA8</f>
        <v>0</v>
      </c>
      <c r="Z8" s="260">
        <f>[6]data!AT11</f>
        <v>0</v>
      </c>
      <c r="AA8" s="509">
        <f>[6]data!AU11</f>
        <v>0</v>
      </c>
      <c r="AB8" s="264">
        <f t="shared" si="6"/>
        <v>0</v>
      </c>
      <c r="AC8" s="260">
        <f>[6]data!AV11</f>
        <v>0</v>
      </c>
      <c r="AD8" s="510">
        <f>[6]data!AW11</f>
        <v>0</v>
      </c>
    </row>
    <row r="9" spans="1:30" s="93" customFormat="1" ht="16.5" customHeight="1" x14ac:dyDescent="0.2">
      <c r="A9" s="252" t="s">
        <v>167</v>
      </c>
      <c r="B9" s="253">
        <f t="shared" si="7"/>
        <v>22</v>
      </c>
      <c r="C9" s="254">
        <f>[6]data!H11</f>
        <v>4</v>
      </c>
      <c r="D9" s="254">
        <f>[6]data!I11</f>
        <v>3</v>
      </c>
      <c r="E9" s="254">
        <f>[6]data!J11</f>
        <v>3</v>
      </c>
      <c r="F9" s="254">
        <f>[6]data!K11</f>
        <v>3</v>
      </c>
      <c r="G9" s="254">
        <f>[6]data!L11</f>
        <v>3</v>
      </c>
      <c r="H9" s="254">
        <f>[6]data!M11</f>
        <v>4</v>
      </c>
      <c r="I9" s="288">
        <f>[6]data!N11</f>
        <v>2</v>
      </c>
      <c r="J9" s="253">
        <f t="shared" si="1"/>
        <v>102</v>
      </c>
      <c r="K9" s="254">
        <f t="shared" si="0"/>
        <v>76</v>
      </c>
      <c r="L9" s="255">
        <f t="shared" si="0"/>
        <v>26</v>
      </c>
      <c r="M9" s="256">
        <f t="shared" si="2"/>
        <v>20</v>
      </c>
      <c r="N9" s="254">
        <f>[6]data!Y11</f>
        <v>12</v>
      </c>
      <c r="O9" s="255">
        <f>[6]data!Z11</f>
        <v>8</v>
      </c>
      <c r="P9" s="256">
        <f t="shared" si="3"/>
        <v>19</v>
      </c>
      <c r="Q9" s="254">
        <f>[6]data!AA11</f>
        <v>14</v>
      </c>
      <c r="R9" s="255">
        <f>[6]data!AB11</f>
        <v>5</v>
      </c>
      <c r="S9" s="256">
        <f t="shared" si="4"/>
        <v>20</v>
      </c>
      <c r="T9" s="254">
        <f>[6]data!AC11</f>
        <v>16</v>
      </c>
      <c r="U9" s="255">
        <f>[6]data!AD11</f>
        <v>4</v>
      </c>
      <c r="V9" s="256">
        <f t="shared" si="5"/>
        <v>17</v>
      </c>
      <c r="W9" s="254">
        <f>[6]data!AE11</f>
        <v>14</v>
      </c>
      <c r="X9" s="255">
        <f>[6]data!AF11</f>
        <v>3</v>
      </c>
      <c r="Y9" s="256">
        <f t="shared" si="8"/>
        <v>12</v>
      </c>
      <c r="Z9" s="254">
        <f>[6]data!AG11</f>
        <v>9</v>
      </c>
      <c r="AA9" s="255">
        <f>[6]data!AH11</f>
        <v>3</v>
      </c>
      <c r="AB9" s="256">
        <f t="shared" si="6"/>
        <v>14</v>
      </c>
      <c r="AC9" s="254">
        <f>[6]data!AI11</f>
        <v>11</v>
      </c>
      <c r="AD9" s="257">
        <f>[6]data!AJ11</f>
        <v>3</v>
      </c>
    </row>
    <row r="10" spans="1:30" s="93" customFormat="1" ht="16.5" customHeight="1" x14ac:dyDescent="0.2">
      <c r="A10" s="258"/>
      <c r="B10" s="259">
        <f t="shared" si="7"/>
        <v>1</v>
      </c>
      <c r="C10" s="260">
        <f>[6]data!P5</f>
        <v>0</v>
      </c>
      <c r="D10" s="260">
        <f>[6]data!Q5</f>
        <v>0</v>
      </c>
      <c r="E10" s="260">
        <f>[6]data!R5</f>
        <v>0</v>
      </c>
      <c r="F10" s="260">
        <f>[6]data!S5</f>
        <v>0</v>
      </c>
      <c r="G10" s="260">
        <f>[6]data!T5</f>
        <v>0</v>
      </c>
      <c r="H10" s="260">
        <f>[6]data!U5</f>
        <v>0</v>
      </c>
      <c r="I10" s="261">
        <f>[6]data!V5</f>
        <v>1</v>
      </c>
      <c r="J10" s="259">
        <f t="shared" si="1"/>
        <v>2</v>
      </c>
      <c r="K10" s="262">
        <f t="shared" si="0"/>
        <v>1</v>
      </c>
      <c r="L10" s="263">
        <f t="shared" si="0"/>
        <v>1</v>
      </c>
      <c r="M10" s="264">
        <f t="shared" si="2"/>
        <v>0</v>
      </c>
      <c r="N10" s="260">
        <f>[6]data!AL5</f>
        <v>0</v>
      </c>
      <c r="O10" s="509">
        <f>[6]data!AM5</f>
        <v>0</v>
      </c>
      <c r="P10" s="264">
        <f t="shared" si="3"/>
        <v>1</v>
      </c>
      <c r="Q10" s="260">
        <f>[6]data!AN5</f>
        <v>1</v>
      </c>
      <c r="R10" s="509">
        <f>[6]data!AO5</f>
        <v>0</v>
      </c>
      <c r="S10" s="264">
        <f t="shared" si="4"/>
        <v>0</v>
      </c>
      <c r="T10" s="260">
        <f>[6]data!AP5</f>
        <v>0</v>
      </c>
      <c r="U10" s="509">
        <f>[6]data!AQ5</f>
        <v>0</v>
      </c>
      <c r="V10" s="264">
        <f t="shared" si="5"/>
        <v>0</v>
      </c>
      <c r="W10" s="260">
        <f>[6]data!AR5</f>
        <v>0</v>
      </c>
      <c r="X10" s="509">
        <f>[6]data!AS5</f>
        <v>0</v>
      </c>
      <c r="Y10" s="264">
        <f>Z10+AA10</f>
        <v>1</v>
      </c>
      <c r="Z10" s="260">
        <f>[6]data!AT5</f>
        <v>0</v>
      </c>
      <c r="AA10" s="509">
        <f>[6]data!AU5</f>
        <v>1</v>
      </c>
      <c r="AB10" s="264">
        <f t="shared" si="6"/>
        <v>0</v>
      </c>
      <c r="AC10" s="260">
        <f>[6]data!AV5</f>
        <v>0</v>
      </c>
      <c r="AD10" s="510">
        <f>[6]data!AW5</f>
        <v>0</v>
      </c>
    </row>
    <row r="11" spans="1:30" s="93" customFormat="1" ht="16.5" customHeight="1" x14ac:dyDescent="0.2">
      <c r="A11" s="252" t="s">
        <v>527</v>
      </c>
      <c r="B11" s="253">
        <f t="shared" si="7"/>
        <v>30</v>
      </c>
      <c r="C11" s="254">
        <f>[6]data!H5</f>
        <v>5</v>
      </c>
      <c r="D11" s="254">
        <f>[6]data!I5</f>
        <v>6</v>
      </c>
      <c r="E11" s="254">
        <f>[6]data!J5</f>
        <v>5</v>
      </c>
      <c r="F11" s="254">
        <f>[6]data!K5</f>
        <v>4</v>
      </c>
      <c r="G11" s="254">
        <f>[6]data!L5</f>
        <v>5</v>
      </c>
      <c r="H11" s="254">
        <f>[6]data!M5</f>
        <v>4</v>
      </c>
      <c r="I11" s="288">
        <f>[6]data!N5</f>
        <v>1</v>
      </c>
      <c r="J11" s="253">
        <f t="shared" si="1"/>
        <v>121</v>
      </c>
      <c r="K11" s="254">
        <f t="shared" si="0"/>
        <v>82</v>
      </c>
      <c r="L11" s="255">
        <f t="shared" si="0"/>
        <v>39</v>
      </c>
      <c r="M11" s="256">
        <f t="shared" si="2"/>
        <v>23</v>
      </c>
      <c r="N11" s="254">
        <f>[6]data!Y5</f>
        <v>16</v>
      </c>
      <c r="O11" s="255">
        <f>[6]data!Z5</f>
        <v>7</v>
      </c>
      <c r="P11" s="256">
        <f t="shared" si="3"/>
        <v>25</v>
      </c>
      <c r="Q11" s="254">
        <f>[6]data!AA5</f>
        <v>21</v>
      </c>
      <c r="R11" s="255">
        <f>[6]data!AB5</f>
        <v>4</v>
      </c>
      <c r="S11" s="256">
        <f t="shared" si="4"/>
        <v>17</v>
      </c>
      <c r="T11" s="254">
        <f>[6]data!AC5</f>
        <v>13</v>
      </c>
      <c r="U11" s="255">
        <f>[6]data!AD5</f>
        <v>4</v>
      </c>
      <c r="V11" s="256">
        <f t="shared" si="5"/>
        <v>18</v>
      </c>
      <c r="W11" s="254">
        <f>[6]data!AE5</f>
        <v>11</v>
      </c>
      <c r="X11" s="255">
        <f>[6]data!AF5</f>
        <v>7</v>
      </c>
      <c r="Y11" s="256">
        <f>Z11+AA11</f>
        <v>19</v>
      </c>
      <c r="Z11" s="254">
        <f>[6]data!AG5</f>
        <v>10</v>
      </c>
      <c r="AA11" s="255">
        <f>[6]data!AH5</f>
        <v>9</v>
      </c>
      <c r="AB11" s="256">
        <f t="shared" si="6"/>
        <v>19</v>
      </c>
      <c r="AC11" s="254">
        <f>[6]data!AI5</f>
        <v>11</v>
      </c>
      <c r="AD11" s="257">
        <f>[6]data!AJ5</f>
        <v>8</v>
      </c>
    </row>
    <row r="12" spans="1:30" s="93" customFormat="1" ht="16.5" customHeight="1" x14ac:dyDescent="0.2">
      <c r="A12" s="258"/>
      <c r="B12" s="259">
        <f t="shared" si="7"/>
        <v>6</v>
      </c>
      <c r="C12" s="260">
        <f>[6]data!P8</f>
        <v>2</v>
      </c>
      <c r="D12" s="260">
        <f>[6]data!Q8</f>
        <v>1</v>
      </c>
      <c r="E12" s="260">
        <f>[6]data!R8</f>
        <v>0</v>
      </c>
      <c r="F12" s="260">
        <f>[6]data!S8</f>
        <v>0</v>
      </c>
      <c r="G12" s="260">
        <f>[6]data!T8</f>
        <v>1</v>
      </c>
      <c r="H12" s="260">
        <f>[6]data!U8</f>
        <v>1</v>
      </c>
      <c r="I12" s="261">
        <f>[6]data!V8</f>
        <v>1</v>
      </c>
      <c r="J12" s="259">
        <f t="shared" si="1"/>
        <v>16</v>
      </c>
      <c r="K12" s="262">
        <f t="shared" si="0"/>
        <v>9</v>
      </c>
      <c r="L12" s="263">
        <f t="shared" si="0"/>
        <v>7</v>
      </c>
      <c r="M12" s="264">
        <f t="shared" si="2"/>
        <v>5</v>
      </c>
      <c r="N12" s="260">
        <f>[6]data!AL8</f>
        <v>3</v>
      </c>
      <c r="O12" s="509">
        <f>[6]data!AM8</f>
        <v>2</v>
      </c>
      <c r="P12" s="264">
        <f t="shared" si="3"/>
        <v>3</v>
      </c>
      <c r="Q12" s="260">
        <f>[6]data!AN8</f>
        <v>2</v>
      </c>
      <c r="R12" s="509">
        <f>[6]data!AO8</f>
        <v>1</v>
      </c>
      <c r="S12" s="264">
        <f t="shared" si="4"/>
        <v>0</v>
      </c>
      <c r="T12" s="260">
        <f>[6]data!AP8</f>
        <v>0</v>
      </c>
      <c r="U12" s="509">
        <f>[6]data!AQ8</f>
        <v>0</v>
      </c>
      <c r="V12" s="264">
        <f t="shared" si="5"/>
        <v>1</v>
      </c>
      <c r="W12" s="260">
        <f>[6]data!AR8</f>
        <v>0</v>
      </c>
      <c r="X12" s="509">
        <f>[6]data!AS8</f>
        <v>1</v>
      </c>
      <c r="Y12" s="264">
        <f t="shared" si="8"/>
        <v>5</v>
      </c>
      <c r="Z12" s="260">
        <f>[6]data!AT8</f>
        <v>2</v>
      </c>
      <c r="AA12" s="509">
        <f>[6]data!AU8</f>
        <v>3</v>
      </c>
      <c r="AB12" s="264">
        <f t="shared" si="6"/>
        <v>2</v>
      </c>
      <c r="AC12" s="260">
        <f>[6]data!AV8</f>
        <v>2</v>
      </c>
      <c r="AD12" s="510">
        <f>[6]data!AW8</f>
        <v>0</v>
      </c>
    </row>
    <row r="13" spans="1:30" s="93" customFormat="1" ht="16.5" customHeight="1" x14ac:dyDescent="0.2">
      <c r="A13" s="252" t="s">
        <v>528</v>
      </c>
      <c r="B13" s="253">
        <f t="shared" si="7"/>
        <v>29</v>
      </c>
      <c r="C13" s="254">
        <f>[6]data!H8</f>
        <v>4</v>
      </c>
      <c r="D13" s="254">
        <f>[6]data!I8</f>
        <v>5</v>
      </c>
      <c r="E13" s="254">
        <f>[6]data!J8</f>
        <v>4</v>
      </c>
      <c r="F13" s="254">
        <f>[6]data!K8</f>
        <v>5</v>
      </c>
      <c r="G13" s="254">
        <f>[6]data!L8</f>
        <v>6</v>
      </c>
      <c r="H13" s="254">
        <f>[6]data!M8</f>
        <v>4</v>
      </c>
      <c r="I13" s="288">
        <f>[6]data!N8</f>
        <v>1</v>
      </c>
      <c r="J13" s="253">
        <f t="shared" si="1"/>
        <v>82</v>
      </c>
      <c r="K13" s="254">
        <f t="shared" si="0"/>
        <v>49</v>
      </c>
      <c r="L13" s="255">
        <f t="shared" si="0"/>
        <v>33</v>
      </c>
      <c r="M13" s="256">
        <f t="shared" si="2"/>
        <v>11</v>
      </c>
      <c r="N13" s="254">
        <f>[6]data!Y8</f>
        <v>6</v>
      </c>
      <c r="O13" s="255">
        <f>[6]data!Z8</f>
        <v>5</v>
      </c>
      <c r="P13" s="256">
        <f t="shared" si="3"/>
        <v>14</v>
      </c>
      <c r="Q13" s="254">
        <f>[6]data!AA8</f>
        <v>10</v>
      </c>
      <c r="R13" s="255">
        <f>[6]data!AB8</f>
        <v>4</v>
      </c>
      <c r="S13" s="256">
        <f t="shared" si="4"/>
        <v>12</v>
      </c>
      <c r="T13" s="254">
        <f>[6]data!AC8</f>
        <v>4</v>
      </c>
      <c r="U13" s="255">
        <f>[6]data!AD8</f>
        <v>8</v>
      </c>
      <c r="V13" s="256">
        <f t="shared" si="5"/>
        <v>14</v>
      </c>
      <c r="W13" s="254">
        <f>[6]data!AE8</f>
        <v>11</v>
      </c>
      <c r="X13" s="255">
        <f>[6]data!AF8</f>
        <v>3</v>
      </c>
      <c r="Y13" s="256">
        <f t="shared" si="8"/>
        <v>16</v>
      </c>
      <c r="Z13" s="254">
        <f>[6]data!AG8</f>
        <v>9</v>
      </c>
      <c r="AA13" s="255">
        <f>[6]data!AH8</f>
        <v>7</v>
      </c>
      <c r="AB13" s="256">
        <f t="shared" si="6"/>
        <v>15</v>
      </c>
      <c r="AC13" s="254">
        <f>[6]data!AI8</f>
        <v>9</v>
      </c>
      <c r="AD13" s="257">
        <f>[6]data!AJ8</f>
        <v>6</v>
      </c>
    </row>
    <row r="14" spans="1:30" s="93" customFormat="1" ht="16.5" customHeight="1" x14ac:dyDescent="0.2">
      <c r="A14" s="258"/>
      <c r="B14" s="259">
        <f t="shared" si="7"/>
        <v>0</v>
      </c>
      <c r="C14" s="260">
        <f>[6]data!P9</f>
        <v>0</v>
      </c>
      <c r="D14" s="260">
        <f>[6]data!Q9</f>
        <v>0</v>
      </c>
      <c r="E14" s="260">
        <f>[6]data!R9</f>
        <v>0</v>
      </c>
      <c r="F14" s="260">
        <f>[6]data!S9</f>
        <v>0</v>
      </c>
      <c r="G14" s="260">
        <f>[6]data!T9</f>
        <v>0</v>
      </c>
      <c r="H14" s="260">
        <f>[6]data!U9</f>
        <v>0</v>
      </c>
      <c r="I14" s="261">
        <f>[6]data!V9</f>
        <v>0</v>
      </c>
      <c r="J14" s="259">
        <f t="shared" si="1"/>
        <v>0</v>
      </c>
      <c r="K14" s="262">
        <f t="shared" si="0"/>
        <v>0</v>
      </c>
      <c r="L14" s="263">
        <f t="shared" si="0"/>
        <v>0</v>
      </c>
      <c r="M14" s="264">
        <f t="shared" si="2"/>
        <v>0</v>
      </c>
      <c r="N14" s="260">
        <f>[6]data!AL9</f>
        <v>0</v>
      </c>
      <c r="O14" s="509">
        <f>[6]data!AM9</f>
        <v>0</v>
      </c>
      <c r="P14" s="264">
        <f t="shared" si="3"/>
        <v>0</v>
      </c>
      <c r="Q14" s="260">
        <f>[6]data!AN9</f>
        <v>0</v>
      </c>
      <c r="R14" s="509">
        <f>[6]data!AO9</f>
        <v>0</v>
      </c>
      <c r="S14" s="264">
        <f t="shared" si="4"/>
        <v>0</v>
      </c>
      <c r="T14" s="260">
        <f>[6]data!AP9</f>
        <v>0</v>
      </c>
      <c r="U14" s="509">
        <f>[6]data!AQ9</f>
        <v>0</v>
      </c>
      <c r="V14" s="264">
        <f t="shared" si="5"/>
        <v>0</v>
      </c>
      <c r="W14" s="260">
        <f>[6]data!AR9</f>
        <v>0</v>
      </c>
      <c r="X14" s="509">
        <f>[6]data!AS9</f>
        <v>0</v>
      </c>
      <c r="Y14" s="264">
        <f t="shared" si="8"/>
        <v>0</v>
      </c>
      <c r="Z14" s="260">
        <f>[6]data!AT9</f>
        <v>0</v>
      </c>
      <c r="AA14" s="509">
        <f>[6]data!AU9</f>
        <v>0</v>
      </c>
      <c r="AB14" s="264">
        <f t="shared" si="6"/>
        <v>0</v>
      </c>
      <c r="AC14" s="260">
        <f>[6]data!AV9</f>
        <v>0</v>
      </c>
      <c r="AD14" s="510">
        <f>[6]data!AW9</f>
        <v>0</v>
      </c>
    </row>
    <row r="15" spans="1:30" s="93" customFormat="1" ht="16.5" customHeight="1" x14ac:dyDescent="0.2">
      <c r="A15" s="252" t="s">
        <v>529</v>
      </c>
      <c r="B15" s="253">
        <f t="shared" si="7"/>
        <v>48</v>
      </c>
      <c r="C15" s="254">
        <f>[6]data!H9</f>
        <v>7</v>
      </c>
      <c r="D15" s="254">
        <f>[6]data!I9</f>
        <v>9</v>
      </c>
      <c r="E15" s="254">
        <f>[6]data!J9</f>
        <v>9</v>
      </c>
      <c r="F15" s="254">
        <f>[6]data!K9</f>
        <v>8</v>
      </c>
      <c r="G15" s="254">
        <f>[6]data!L9</f>
        <v>8</v>
      </c>
      <c r="H15" s="254">
        <f>[6]data!M9</f>
        <v>7</v>
      </c>
      <c r="I15" s="288">
        <f>[6]data!N9</f>
        <v>0</v>
      </c>
      <c r="J15" s="253">
        <f t="shared" si="1"/>
        <v>203</v>
      </c>
      <c r="K15" s="254">
        <f t="shared" si="0"/>
        <v>147</v>
      </c>
      <c r="L15" s="255">
        <f t="shared" si="0"/>
        <v>56</v>
      </c>
      <c r="M15" s="256">
        <f t="shared" si="2"/>
        <v>32</v>
      </c>
      <c r="N15" s="254">
        <f>[6]data!Y9</f>
        <v>28</v>
      </c>
      <c r="O15" s="255">
        <f>[6]data!Z9</f>
        <v>4</v>
      </c>
      <c r="P15" s="256">
        <f t="shared" si="3"/>
        <v>38</v>
      </c>
      <c r="Q15" s="254">
        <f>[6]data!AA9</f>
        <v>27</v>
      </c>
      <c r="R15" s="255">
        <f>[6]data!AB9</f>
        <v>11</v>
      </c>
      <c r="S15" s="256">
        <f t="shared" si="4"/>
        <v>35</v>
      </c>
      <c r="T15" s="254">
        <f>[6]data!AC9</f>
        <v>24</v>
      </c>
      <c r="U15" s="255">
        <f>[6]data!AD9</f>
        <v>11</v>
      </c>
      <c r="V15" s="256">
        <f t="shared" si="5"/>
        <v>31</v>
      </c>
      <c r="W15" s="254">
        <f>[6]data!AE9</f>
        <v>25</v>
      </c>
      <c r="X15" s="255">
        <f>[6]data!AF9</f>
        <v>6</v>
      </c>
      <c r="Y15" s="256">
        <f t="shared" si="8"/>
        <v>38</v>
      </c>
      <c r="Z15" s="254">
        <f>[6]data!AG9</f>
        <v>24</v>
      </c>
      <c r="AA15" s="255">
        <f>[6]data!AH9</f>
        <v>14</v>
      </c>
      <c r="AB15" s="256">
        <f t="shared" si="6"/>
        <v>29</v>
      </c>
      <c r="AC15" s="254">
        <f>[6]data!AI9</f>
        <v>19</v>
      </c>
      <c r="AD15" s="257">
        <f>[6]data!AJ9</f>
        <v>10</v>
      </c>
    </row>
    <row r="16" spans="1:30" s="93" customFormat="1" ht="16.5" customHeight="1" x14ac:dyDescent="0.2">
      <c r="A16" s="258"/>
      <c r="B16" s="259">
        <f t="shared" si="7"/>
        <v>0</v>
      </c>
      <c r="C16" s="260">
        <f>[6]data!P12</f>
        <v>0</v>
      </c>
      <c r="D16" s="260">
        <f>[6]data!Q12</f>
        <v>0</v>
      </c>
      <c r="E16" s="260">
        <f>[6]data!R12</f>
        <v>0</v>
      </c>
      <c r="F16" s="260">
        <f>[6]data!S12</f>
        <v>0</v>
      </c>
      <c r="G16" s="260">
        <f>[6]data!T12</f>
        <v>0</v>
      </c>
      <c r="H16" s="260">
        <f>[6]data!U12</f>
        <v>0</v>
      </c>
      <c r="I16" s="261">
        <f>[6]data!V12</f>
        <v>0</v>
      </c>
      <c r="J16" s="259">
        <f t="shared" si="1"/>
        <v>0</v>
      </c>
      <c r="K16" s="262">
        <f t="shared" si="0"/>
        <v>0</v>
      </c>
      <c r="L16" s="263">
        <f t="shared" si="0"/>
        <v>0</v>
      </c>
      <c r="M16" s="264">
        <f t="shared" si="2"/>
        <v>0</v>
      </c>
      <c r="N16" s="260">
        <f>[6]data!AL12</f>
        <v>0</v>
      </c>
      <c r="O16" s="509">
        <f>[6]data!AM12</f>
        <v>0</v>
      </c>
      <c r="P16" s="264">
        <f t="shared" si="3"/>
        <v>0</v>
      </c>
      <c r="Q16" s="260">
        <f>[6]data!AN12</f>
        <v>0</v>
      </c>
      <c r="R16" s="509">
        <f>[6]data!AO12</f>
        <v>0</v>
      </c>
      <c r="S16" s="264">
        <f t="shared" si="4"/>
        <v>0</v>
      </c>
      <c r="T16" s="260">
        <f>[6]data!AP12</f>
        <v>0</v>
      </c>
      <c r="U16" s="509">
        <f>[6]data!AQ12</f>
        <v>0</v>
      </c>
      <c r="V16" s="264">
        <f t="shared" si="5"/>
        <v>0</v>
      </c>
      <c r="W16" s="260">
        <f>[6]data!AR12</f>
        <v>0</v>
      </c>
      <c r="X16" s="509">
        <f>[6]data!AS12</f>
        <v>0</v>
      </c>
      <c r="Y16" s="264">
        <f t="shared" si="8"/>
        <v>0</v>
      </c>
      <c r="Z16" s="260">
        <f>[6]data!AT12</f>
        <v>0</v>
      </c>
      <c r="AA16" s="509">
        <f>[6]data!AU12</f>
        <v>0</v>
      </c>
      <c r="AB16" s="264">
        <f t="shared" si="6"/>
        <v>0</v>
      </c>
      <c r="AC16" s="260">
        <f>[6]data!AV12</f>
        <v>0</v>
      </c>
      <c r="AD16" s="510">
        <f>[6]data!AW12</f>
        <v>0</v>
      </c>
    </row>
    <row r="17" spans="1:30" s="93" customFormat="1" ht="16.5" customHeight="1" x14ac:dyDescent="0.2">
      <c r="A17" s="252" t="s">
        <v>530</v>
      </c>
      <c r="B17" s="253">
        <f t="shared" si="7"/>
        <v>33</v>
      </c>
      <c r="C17" s="254">
        <f>[6]data!H12</f>
        <v>6</v>
      </c>
      <c r="D17" s="254">
        <f>[6]data!I12</f>
        <v>5</v>
      </c>
      <c r="E17" s="254">
        <f>[6]data!J12</f>
        <v>6</v>
      </c>
      <c r="F17" s="254">
        <f>[6]data!K12</f>
        <v>6</v>
      </c>
      <c r="G17" s="254">
        <f>[6]data!L12</f>
        <v>6</v>
      </c>
      <c r="H17" s="254">
        <f>[6]data!M12</f>
        <v>4</v>
      </c>
      <c r="I17" s="288">
        <f>[6]data!N12</f>
        <v>0</v>
      </c>
      <c r="J17" s="253">
        <f t="shared" si="1"/>
        <v>141</v>
      </c>
      <c r="K17" s="254">
        <f t="shared" si="0"/>
        <v>111</v>
      </c>
      <c r="L17" s="255">
        <f t="shared" si="0"/>
        <v>30</v>
      </c>
      <c r="M17" s="256">
        <f t="shared" si="2"/>
        <v>25</v>
      </c>
      <c r="N17" s="254">
        <f>[6]data!Y12</f>
        <v>23</v>
      </c>
      <c r="O17" s="255">
        <f>[6]data!Z12</f>
        <v>2</v>
      </c>
      <c r="P17" s="256">
        <f t="shared" si="3"/>
        <v>21</v>
      </c>
      <c r="Q17" s="254">
        <f>[6]data!AA12</f>
        <v>17</v>
      </c>
      <c r="R17" s="255">
        <f>[6]data!AB12</f>
        <v>4</v>
      </c>
      <c r="S17" s="256">
        <f t="shared" si="4"/>
        <v>26</v>
      </c>
      <c r="T17" s="254">
        <f>[6]data!AC12</f>
        <v>22</v>
      </c>
      <c r="U17" s="255">
        <f>[6]data!AD12</f>
        <v>4</v>
      </c>
      <c r="V17" s="256">
        <f t="shared" si="5"/>
        <v>28</v>
      </c>
      <c r="W17" s="254">
        <f>[6]data!AE12</f>
        <v>17</v>
      </c>
      <c r="X17" s="255">
        <f>[6]data!AF12</f>
        <v>11</v>
      </c>
      <c r="Y17" s="256">
        <f t="shared" si="8"/>
        <v>24</v>
      </c>
      <c r="Z17" s="254">
        <f>[6]data!AG12</f>
        <v>17</v>
      </c>
      <c r="AA17" s="255">
        <f>[6]data!AH12</f>
        <v>7</v>
      </c>
      <c r="AB17" s="256">
        <f t="shared" si="6"/>
        <v>17</v>
      </c>
      <c r="AC17" s="254">
        <f>[6]data!AI12</f>
        <v>15</v>
      </c>
      <c r="AD17" s="257">
        <f>[6]data!AJ12</f>
        <v>2</v>
      </c>
    </row>
    <row r="18" spans="1:30" s="93" customFormat="1" ht="16.5" customHeight="1" x14ac:dyDescent="0.2">
      <c r="A18" s="258"/>
      <c r="B18" s="259">
        <f t="shared" si="7"/>
        <v>3</v>
      </c>
      <c r="C18" s="260">
        <f>[6]data!P10</f>
        <v>0</v>
      </c>
      <c r="D18" s="260">
        <f>[6]data!Q10</f>
        <v>0</v>
      </c>
      <c r="E18" s="260">
        <f>[6]data!R10</f>
        <v>0</v>
      </c>
      <c r="F18" s="260">
        <f>[6]data!S10</f>
        <v>0</v>
      </c>
      <c r="G18" s="260">
        <f>[6]data!T10</f>
        <v>0</v>
      </c>
      <c r="H18" s="260">
        <f>[6]data!U10</f>
        <v>1</v>
      </c>
      <c r="I18" s="261">
        <f>[6]data!V10</f>
        <v>2</v>
      </c>
      <c r="J18" s="259">
        <f t="shared" si="1"/>
        <v>8</v>
      </c>
      <c r="K18" s="262">
        <f t="shared" si="0"/>
        <v>2</v>
      </c>
      <c r="L18" s="263">
        <f t="shared" si="0"/>
        <v>6</v>
      </c>
      <c r="M18" s="264">
        <f t="shared" si="2"/>
        <v>1</v>
      </c>
      <c r="N18" s="260">
        <f>[6]data!AL10</f>
        <v>0</v>
      </c>
      <c r="O18" s="509">
        <f>[6]data!AM10</f>
        <v>1</v>
      </c>
      <c r="P18" s="264">
        <f t="shared" si="3"/>
        <v>0</v>
      </c>
      <c r="Q18" s="260">
        <f>[6]data!AN10</f>
        <v>0</v>
      </c>
      <c r="R18" s="509">
        <f>[6]data!AO10</f>
        <v>0</v>
      </c>
      <c r="S18" s="264">
        <f t="shared" si="4"/>
        <v>0</v>
      </c>
      <c r="T18" s="260">
        <f>[6]data!AP10</f>
        <v>0</v>
      </c>
      <c r="U18" s="509">
        <f>[6]data!AQ10</f>
        <v>0</v>
      </c>
      <c r="V18" s="264">
        <f t="shared" si="5"/>
        <v>3</v>
      </c>
      <c r="W18" s="260">
        <f>[6]data!AR10</f>
        <v>0</v>
      </c>
      <c r="X18" s="509">
        <f>[6]data!AS10</f>
        <v>3</v>
      </c>
      <c r="Y18" s="264">
        <f t="shared" si="8"/>
        <v>1</v>
      </c>
      <c r="Z18" s="260">
        <f>[6]data!AT10</f>
        <v>1</v>
      </c>
      <c r="AA18" s="509">
        <f>[6]data!AU10</f>
        <v>0</v>
      </c>
      <c r="AB18" s="264">
        <f t="shared" si="6"/>
        <v>3</v>
      </c>
      <c r="AC18" s="260">
        <f>[6]data!AV10</f>
        <v>1</v>
      </c>
      <c r="AD18" s="510">
        <f>[6]data!AW10</f>
        <v>2</v>
      </c>
    </row>
    <row r="19" spans="1:30" s="93" customFormat="1" ht="16.5" customHeight="1" x14ac:dyDescent="0.2">
      <c r="A19" s="252" t="s">
        <v>531</v>
      </c>
      <c r="B19" s="253">
        <f t="shared" si="7"/>
        <v>24</v>
      </c>
      <c r="C19" s="254">
        <f>[6]data!H10</f>
        <v>4</v>
      </c>
      <c r="D19" s="254">
        <f>[6]data!I10</f>
        <v>1</v>
      </c>
      <c r="E19" s="254">
        <f>[6]data!J10</f>
        <v>3</v>
      </c>
      <c r="F19" s="254">
        <f>[6]data!K10</f>
        <v>3</v>
      </c>
      <c r="G19" s="254">
        <f>[6]data!L10</f>
        <v>4</v>
      </c>
      <c r="H19" s="254">
        <f>[6]data!M10</f>
        <v>7</v>
      </c>
      <c r="I19" s="288">
        <f>[6]data!N10</f>
        <v>2</v>
      </c>
      <c r="J19" s="253">
        <f t="shared" si="1"/>
        <v>60</v>
      </c>
      <c r="K19" s="254">
        <f t="shared" si="0"/>
        <v>27</v>
      </c>
      <c r="L19" s="255">
        <f t="shared" si="0"/>
        <v>33</v>
      </c>
      <c r="M19" s="256">
        <f t="shared" si="2"/>
        <v>10</v>
      </c>
      <c r="N19" s="254">
        <f>[6]data!Y10</f>
        <v>3</v>
      </c>
      <c r="O19" s="255">
        <f>[6]data!Z10</f>
        <v>7</v>
      </c>
      <c r="P19" s="256">
        <f t="shared" si="3"/>
        <v>2</v>
      </c>
      <c r="Q19" s="254">
        <f>[6]data!AA10</f>
        <v>2</v>
      </c>
      <c r="R19" s="255">
        <f>[6]data!AB10</f>
        <v>0</v>
      </c>
      <c r="S19" s="256">
        <f t="shared" si="4"/>
        <v>7</v>
      </c>
      <c r="T19" s="254">
        <f>[6]data!AC10</f>
        <v>5</v>
      </c>
      <c r="U19" s="255">
        <f>[6]data!AD10</f>
        <v>2</v>
      </c>
      <c r="V19" s="256">
        <f t="shared" si="5"/>
        <v>12</v>
      </c>
      <c r="W19" s="254">
        <f>[6]data!AE10</f>
        <v>3</v>
      </c>
      <c r="X19" s="255">
        <f>[6]data!AF10</f>
        <v>9</v>
      </c>
      <c r="Y19" s="256">
        <f t="shared" si="8"/>
        <v>12</v>
      </c>
      <c r="Z19" s="254">
        <f>[6]data!AG10</f>
        <v>5</v>
      </c>
      <c r="AA19" s="255">
        <f>[6]data!AH10</f>
        <v>7</v>
      </c>
      <c r="AB19" s="256">
        <f t="shared" si="6"/>
        <v>17</v>
      </c>
      <c r="AC19" s="254">
        <f>[6]data!AI10</f>
        <v>9</v>
      </c>
      <c r="AD19" s="257">
        <f>[6]data!AJ10</f>
        <v>8</v>
      </c>
    </row>
    <row r="20" spans="1:30" s="93" customFormat="1" ht="16.5" customHeight="1" x14ac:dyDescent="0.2">
      <c r="A20" s="258"/>
      <c r="B20" s="259">
        <f t="shared" si="7"/>
        <v>10</v>
      </c>
      <c r="C20" s="260">
        <f>SUM(C6,C8,C10,C12,C14,C16,C18)</f>
        <v>2</v>
      </c>
      <c r="D20" s="260">
        <f t="shared" ref="D20:AD21" si="9">SUM(D6,D8,D10,D12,D14,D16,D18)</f>
        <v>1</v>
      </c>
      <c r="E20" s="260">
        <f t="shared" si="9"/>
        <v>0</v>
      </c>
      <c r="F20" s="260">
        <f t="shared" si="9"/>
        <v>0</v>
      </c>
      <c r="G20" s="260">
        <f t="shared" si="9"/>
        <v>1</v>
      </c>
      <c r="H20" s="260">
        <f t="shared" si="9"/>
        <v>2</v>
      </c>
      <c r="I20" s="261">
        <f t="shared" si="9"/>
        <v>4</v>
      </c>
      <c r="J20" s="259">
        <f t="shared" si="1"/>
        <v>26</v>
      </c>
      <c r="K20" s="262">
        <f t="shared" si="9"/>
        <v>12</v>
      </c>
      <c r="L20" s="263">
        <f t="shared" si="9"/>
        <v>14</v>
      </c>
      <c r="M20" s="264">
        <f t="shared" si="2"/>
        <v>6</v>
      </c>
      <c r="N20" s="260">
        <f t="shared" si="9"/>
        <v>3</v>
      </c>
      <c r="O20" s="509">
        <f t="shared" si="9"/>
        <v>3</v>
      </c>
      <c r="P20" s="264">
        <f t="shared" si="3"/>
        <v>4</v>
      </c>
      <c r="Q20" s="260">
        <f t="shared" si="9"/>
        <v>3</v>
      </c>
      <c r="R20" s="509">
        <f t="shared" si="9"/>
        <v>1</v>
      </c>
      <c r="S20" s="264">
        <f t="shared" si="4"/>
        <v>0</v>
      </c>
      <c r="T20" s="260">
        <f t="shared" si="9"/>
        <v>0</v>
      </c>
      <c r="U20" s="509">
        <f t="shared" si="9"/>
        <v>0</v>
      </c>
      <c r="V20" s="264">
        <f t="shared" si="5"/>
        <v>4</v>
      </c>
      <c r="W20" s="260">
        <f t="shared" si="9"/>
        <v>0</v>
      </c>
      <c r="X20" s="509">
        <f t="shared" si="9"/>
        <v>4</v>
      </c>
      <c r="Y20" s="264">
        <f t="shared" si="8"/>
        <v>7</v>
      </c>
      <c r="Z20" s="260">
        <f t="shared" si="9"/>
        <v>3</v>
      </c>
      <c r="AA20" s="509">
        <f t="shared" si="9"/>
        <v>4</v>
      </c>
      <c r="AB20" s="264">
        <f t="shared" si="6"/>
        <v>5</v>
      </c>
      <c r="AC20" s="260">
        <f t="shared" si="9"/>
        <v>3</v>
      </c>
      <c r="AD20" s="510">
        <f t="shared" si="9"/>
        <v>2</v>
      </c>
    </row>
    <row r="21" spans="1:30" s="93" customFormat="1" ht="16.5" customHeight="1" thickBot="1" x14ac:dyDescent="0.25">
      <c r="A21" s="511" t="s">
        <v>523</v>
      </c>
      <c r="B21" s="265">
        <f>SUM(C21:I21)</f>
        <v>223</v>
      </c>
      <c r="C21" s="297">
        <f>SUM(C7,C9,C11,C13,C15,C17,C19)</f>
        <v>37</v>
      </c>
      <c r="D21" s="297">
        <f t="shared" si="9"/>
        <v>37</v>
      </c>
      <c r="E21" s="297">
        <f t="shared" si="9"/>
        <v>34</v>
      </c>
      <c r="F21" s="297">
        <f t="shared" si="9"/>
        <v>36</v>
      </c>
      <c r="G21" s="297">
        <f t="shared" si="9"/>
        <v>37</v>
      </c>
      <c r="H21" s="297">
        <f t="shared" si="9"/>
        <v>35</v>
      </c>
      <c r="I21" s="298">
        <f t="shared" si="9"/>
        <v>7</v>
      </c>
      <c r="J21" s="265">
        <f t="shared" si="1"/>
        <v>871</v>
      </c>
      <c r="K21" s="297">
        <f t="shared" si="9"/>
        <v>605</v>
      </c>
      <c r="L21" s="302">
        <f t="shared" si="9"/>
        <v>266</v>
      </c>
      <c r="M21" s="512">
        <f t="shared" si="2"/>
        <v>155</v>
      </c>
      <c r="N21" s="297">
        <f t="shared" si="9"/>
        <v>113</v>
      </c>
      <c r="O21" s="302">
        <f t="shared" si="9"/>
        <v>42</v>
      </c>
      <c r="P21" s="512">
        <f t="shared" si="3"/>
        <v>160</v>
      </c>
      <c r="Q21" s="297">
        <f t="shared" si="9"/>
        <v>120</v>
      </c>
      <c r="R21" s="302">
        <f t="shared" si="9"/>
        <v>40</v>
      </c>
      <c r="S21" s="512">
        <f t="shared" si="4"/>
        <v>137</v>
      </c>
      <c r="T21" s="297">
        <f t="shared" si="9"/>
        <v>97</v>
      </c>
      <c r="U21" s="302">
        <f t="shared" si="9"/>
        <v>40</v>
      </c>
      <c r="V21" s="512">
        <f t="shared" si="5"/>
        <v>148</v>
      </c>
      <c r="W21" s="297">
        <f t="shared" si="9"/>
        <v>99</v>
      </c>
      <c r="X21" s="302">
        <f t="shared" si="9"/>
        <v>49</v>
      </c>
      <c r="Y21" s="512">
        <f t="shared" si="8"/>
        <v>142</v>
      </c>
      <c r="Z21" s="297">
        <f t="shared" si="9"/>
        <v>88</v>
      </c>
      <c r="AA21" s="302">
        <f t="shared" si="9"/>
        <v>54</v>
      </c>
      <c r="AB21" s="512">
        <f t="shared" si="6"/>
        <v>129</v>
      </c>
      <c r="AC21" s="297">
        <f t="shared" si="9"/>
        <v>88</v>
      </c>
      <c r="AD21" s="303">
        <f t="shared" si="9"/>
        <v>41</v>
      </c>
    </row>
    <row r="22" spans="1:30" ht="11.25" customHeight="1" x14ac:dyDescent="0.2">
      <c r="A22" s="513"/>
      <c r="B22" s="163"/>
    </row>
    <row r="23" spans="1:30" ht="16.5" customHeight="1" thickBot="1" x14ac:dyDescent="0.25">
      <c r="A23" s="756" t="s">
        <v>532</v>
      </c>
      <c r="B23" s="756"/>
    </row>
    <row r="24" spans="1:30" ht="16.5" customHeight="1" x14ac:dyDescent="0.2">
      <c r="A24" s="776" t="s">
        <v>95</v>
      </c>
      <c r="B24" s="779" t="s">
        <v>533</v>
      </c>
      <c r="C24" s="780"/>
      <c r="D24" s="780"/>
      <c r="E24" s="780"/>
      <c r="F24" s="781"/>
      <c r="G24" s="779" t="s">
        <v>534</v>
      </c>
      <c r="H24" s="780"/>
      <c r="I24" s="780"/>
      <c r="J24" s="780"/>
      <c r="K24" s="780"/>
      <c r="L24" s="780"/>
      <c r="M24" s="780"/>
      <c r="N24" s="780"/>
      <c r="O24" s="780"/>
      <c r="P24" s="780"/>
      <c r="Q24" s="780"/>
      <c r="R24" s="782"/>
      <c r="S24" s="514"/>
    </row>
    <row r="25" spans="1:30" ht="16.5" customHeight="1" x14ac:dyDescent="0.2">
      <c r="A25" s="777"/>
      <c r="B25" s="783" t="s">
        <v>523</v>
      </c>
      <c r="C25" s="772" t="s">
        <v>535</v>
      </c>
      <c r="D25" s="785"/>
      <c r="E25" s="771"/>
      <c r="F25" s="786" t="s">
        <v>525</v>
      </c>
      <c r="G25" s="788" t="s">
        <v>523</v>
      </c>
      <c r="H25" s="785"/>
      <c r="I25" s="789"/>
      <c r="J25" s="790" t="s">
        <v>109</v>
      </c>
      <c r="K25" s="785"/>
      <c r="L25" s="789"/>
      <c r="M25" s="790" t="s">
        <v>110</v>
      </c>
      <c r="N25" s="785"/>
      <c r="O25" s="789"/>
      <c r="P25" s="790" t="s">
        <v>111</v>
      </c>
      <c r="Q25" s="785"/>
      <c r="R25" s="791"/>
      <c r="S25" s="514"/>
    </row>
    <row r="26" spans="1:30" ht="39.4" customHeight="1" x14ac:dyDescent="0.2">
      <c r="A26" s="778"/>
      <c r="B26" s="784"/>
      <c r="C26" s="242" t="s">
        <v>109</v>
      </c>
      <c r="D26" s="242" t="s">
        <v>110</v>
      </c>
      <c r="E26" s="242" t="s">
        <v>111</v>
      </c>
      <c r="F26" s="787"/>
      <c r="G26" s="515" t="s">
        <v>115</v>
      </c>
      <c r="H26" s="503" t="s">
        <v>116</v>
      </c>
      <c r="I26" s="504" t="s">
        <v>117</v>
      </c>
      <c r="J26" s="244" t="s">
        <v>115</v>
      </c>
      <c r="K26" s="503" t="s">
        <v>116</v>
      </c>
      <c r="L26" s="505" t="s">
        <v>117</v>
      </c>
      <c r="M26" s="244" t="s">
        <v>115</v>
      </c>
      <c r="N26" s="503" t="s">
        <v>116</v>
      </c>
      <c r="O26" s="505" t="s">
        <v>117</v>
      </c>
      <c r="P26" s="243" t="s">
        <v>115</v>
      </c>
      <c r="Q26" s="503" t="s">
        <v>116</v>
      </c>
      <c r="R26" s="506" t="s">
        <v>117</v>
      </c>
      <c r="S26" s="516"/>
    </row>
    <row r="27" spans="1:30" s="93" customFormat="1" ht="16.5" customHeight="1" x14ac:dyDescent="0.2">
      <c r="A27" s="245"/>
      <c r="B27" s="246">
        <f>SUM(C27:F27)</f>
        <v>0</v>
      </c>
      <c r="C27" s="247">
        <f>[6]data!M24</f>
        <v>0</v>
      </c>
      <c r="D27" s="247">
        <f>[6]data!N24</f>
        <v>0</v>
      </c>
      <c r="E27" s="247">
        <f>[6]data!O24</f>
        <v>0</v>
      </c>
      <c r="F27" s="248">
        <f>[6]data!P24</f>
        <v>0</v>
      </c>
      <c r="G27" s="266">
        <f>SUM(H27:I27)</f>
        <v>0</v>
      </c>
      <c r="H27" s="249">
        <f>SUM(Q27,N27,K27)</f>
        <v>0</v>
      </c>
      <c r="I27" s="267">
        <f>SUM(R27,O27,L27)</f>
        <v>0</v>
      </c>
      <c r="J27" s="268">
        <f>SUM(K27:L27)</f>
        <v>0</v>
      </c>
      <c r="K27" s="247">
        <f>[6]data!Z24</f>
        <v>0</v>
      </c>
      <c r="L27" s="507">
        <f>[6]data!AA24</f>
        <v>0</v>
      </c>
      <c r="M27" s="268">
        <f>SUM(N27:O27)</f>
        <v>0</v>
      </c>
      <c r="N27" s="247">
        <f>[6]data!AB24</f>
        <v>0</v>
      </c>
      <c r="O27" s="507">
        <f>[6]data!AC24</f>
        <v>0</v>
      </c>
      <c r="P27" s="266">
        <f>SUM(Q27:R27)</f>
        <v>0</v>
      </c>
      <c r="Q27" s="247">
        <f>[6]data!AD24</f>
        <v>0</v>
      </c>
      <c r="R27" s="508">
        <f>[6]data!AE24</f>
        <v>0</v>
      </c>
      <c r="S27" s="269"/>
      <c r="Z27" s="269"/>
      <c r="AA27" s="269"/>
      <c r="AB27" s="269"/>
    </row>
    <row r="28" spans="1:30" s="93" customFormat="1" ht="16.5" customHeight="1" x14ac:dyDescent="0.2">
      <c r="A28" s="258" t="s">
        <v>526</v>
      </c>
      <c r="B28" s="270">
        <f>SUM(C28:F28)</f>
        <v>17</v>
      </c>
      <c r="C28" s="271">
        <f>[6]data!H24</f>
        <v>6</v>
      </c>
      <c r="D28" s="271">
        <f>[6]data!I24</f>
        <v>6</v>
      </c>
      <c r="E28" s="271">
        <f>[6]data!J24</f>
        <v>5</v>
      </c>
      <c r="F28" s="272">
        <f>[6]data!K24</f>
        <v>0</v>
      </c>
      <c r="G28" s="273">
        <f>SUM(H28:I28)</f>
        <v>72</v>
      </c>
      <c r="H28" s="271">
        <f>SUM(Q28,N28,K28)</f>
        <v>43</v>
      </c>
      <c r="I28" s="274">
        <f>SUM(R28,O28,L28)</f>
        <v>29</v>
      </c>
      <c r="J28" s="275">
        <f>SUM(K28:L28)</f>
        <v>26</v>
      </c>
      <c r="K28" s="271">
        <f>[6]data!S24</f>
        <v>18</v>
      </c>
      <c r="L28" s="276">
        <f>[6]data!T24</f>
        <v>8</v>
      </c>
      <c r="M28" s="275">
        <f>SUM(N28:O28)</f>
        <v>27</v>
      </c>
      <c r="N28" s="271">
        <f>[6]data!U24</f>
        <v>15</v>
      </c>
      <c r="O28" s="276">
        <f>[6]data!V24</f>
        <v>12</v>
      </c>
      <c r="P28" s="273">
        <f>SUM(Q28:R28)</f>
        <v>19</v>
      </c>
      <c r="Q28" s="271">
        <f>[6]data!W24</f>
        <v>10</v>
      </c>
      <c r="R28" s="277">
        <f>[6]data!X24</f>
        <v>9</v>
      </c>
    </row>
    <row r="29" spans="1:30" s="93" customFormat="1" ht="16.5" customHeight="1" x14ac:dyDescent="0.2">
      <c r="A29" s="278"/>
      <c r="B29" s="279">
        <f t="shared" ref="B29:B40" si="10">SUM(C29:F29)</f>
        <v>0</v>
      </c>
      <c r="C29" s="280">
        <f>[6]data!M31</f>
        <v>0</v>
      </c>
      <c r="D29" s="280">
        <f>[6]data!N31</f>
        <v>0</v>
      </c>
      <c r="E29" s="280">
        <f>[6]data!O31</f>
        <v>0</v>
      </c>
      <c r="F29" s="281">
        <f>[6]data!P31</f>
        <v>0</v>
      </c>
      <c r="G29" s="282">
        <f t="shared" ref="G29:G39" si="11">SUM(H29:I29)</f>
        <v>0</v>
      </c>
      <c r="H29" s="280">
        <f t="shared" ref="H29:I39" si="12">SUM(Q29,N29,K29)</f>
        <v>0</v>
      </c>
      <c r="I29" s="283">
        <f t="shared" si="12"/>
        <v>0</v>
      </c>
      <c r="J29" s="284">
        <f t="shared" ref="J29:J40" si="13">SUM(K29:L29)</f>
        <v>0</v>
      </c>
      <c r="K29" s="280">
        <f>[6]data!Z31</f>
        <v>0</v>
      </c>
      <c r="L29" s="285">
        <f>[6]data!AA31</f>
        <v>0</v>
      </c>
      <c r="M29" s="284">
        <f t="shared" ref="M29:M40" si="14">SUM(N29:O29)</f>
        <v>0</v>
      </c>
      <c r="N29" s="280">
        <f>[6]data!AB31</f>
        <v>0</v>
      </c>
      <c r="O29" s="285">
        <f>[6]data!AC31</f>
        <v>0</v>
      </c>
      <c r="P29" s="282">
        <f t="shared" ref="P29:P40" si="15">SUM(Q29:R29)</f>
        <v>0</v>
      </c>
      <c r="Q29" s="280">
        <f>[6]data!AD31</f>
        <v>0</v>
      </c>
      <c r="R29" s="286">
        <f>[6]data!AE31</f>
        <v>0</v>
      </c>
      <c r="Z29" s="269"/>
      <c r="AA29" s="269"/>
      <c r="AB29" s="269"/>
    </row>
    <row r="30" spans="1:30" s="93" customFormat="1" ht="16.5" customHeight="1" x14ac:dyDescent="0.2">
      <c r="A30" s="287" t="s">
        <v>167</v>
      </c>
      <c r="B30" s="253">
        <f t="shared" si="10"/>
        <v>12</v>
      </c>
      <c r="C30" s="254">
        <f>[6]data!H31</f>
        <v>3</v>
      </c>
      <c r="D30" s="254">
        <f>[6]data!I31</f>
        <v>5</v>
      </c>
      <c r="E30" s="254">
        <f>[6]data!J31</f>
        <v>4</v>
      </c>
      <c r="F30" s="288">
        <f>[6]data!K31</f>
        <v>0</v>
      </c>
      <c r="G30" s="289">
        <f t="shared" si="11"/>
        <v>51</v>
      </c>
      <c r="H30" s="254">
        <f t="shared" si="12"/>
        <v>35</v>
      </c>
      <c r="I30" s="290">
        <f t="shared" si="12"/>
        <v>16</v>
      </c>
      <c r="J30" s="291">
        <f t="shared" si="13"/>
        <v>14</v>
      </c>
      <c r="K30" s="254">
        <f>[6]data!S31</f>
        <v>9</v>
      </c>
      <c r="L30" s="255">
        <f>SUM([6]data!T31,[6]data!AA31)</f>
        <v>5</v>
      </c>
      <c r="M30" s="291">
        <f t="shared" si="14"/>
        <v>18</v>
      </c>
      <c r="N30" s="254">
        <f>SUM([6]data!U31,[6]data!AB31)</f>
        <v>14</v>
      </c>
      <c r="O30" s="255">
        <f>SUM([6]data!V31,[6]data!AC31)</f>
        <v>4</v>
      </c>
      <c r="P30" s="289">
        <f t="shared" si="15"/>
        <v>19</v>
      </c>
      <c r="Q30" s="254">
        <f>[6]data!W31</f>
        <v>12</v>
      </c>
      <c r="R30" s="257">
        <f>SUM([6]data!X31,[6]data!AE31)</f>
        <v>7</v>
      </c>
    </row>
    <row r="31" spans="1:30" s="93" customFormat="1" ht="16.5" customHeight="1" x14ac:dyDescent="0.2">
      <c r="A31" s="278"/>
      <c r="B31" s="279">
        <f t="shared" si="10"/>
        <v>2</v>
      </c>
      <c r="C31" s="280">
        <f>[6]data!M25</f>
        <v>0</v>
      </c>
      <c r="D31" s="280">
        <f>[6]data!N25</f>
        <v>0</v>
      </c>
      <c r="E31" s="280">
        <f>[6]data!O25</f>
        <v>1</v>
      </c>
      <c r="F31" s="281">
        <f>[6]data!P25</f>
        <v>1</v>
      </c>
      <c r="G31" s="282">
        <f t="shared" si="11"/>
        <v>4</v>
      </c>
      <c r="H31" s="280">
        <f t="shared" si="12"/>
        <v>2</v>
      </c>
      <c r="I31" s="283">
        <f t="shared" si="12"/>
        <v>2</v>
      </c>
      <c r="J31" s="284">
        <f t="shared" si="13"/>
        <v>1</v>
      </c>
      <c r="K31" s="280">
        <f>[6]data!Z25</f>
        <v>0</v>
      </c>
      <c r="L31" s="285">
        <f>[6]data!AA25</f>
        <v>1</v>
      </c>
      <c r="M31" s="284">
        <f t="shared" si="14"/>
        <v>0</v>
      </c>
      <c r="N31" s="280">
        <f>[6]data!AB25</f>
        <v>0</v>
      </c>
      <c r="O31" s="285">
        <f>[6]data!AC25</f>
        <v>0</v>
      </c>
      <c r="P31" s="282">
        <f t="shared" si="15"/>
        <v>3</v>
      </c>
      <c r="Q31" s="280">
        <f>[6]data!AD25</f>
        <v>2</v>
      </c>
      <c r="R31" s="286">
        <f>[6]data!AE25</f>
        <v>1</v>
      </c>
    </row>
    <row r="32" spans="1:30" s="93" customFormat="1" ht="16.5" customHeight="1" x14ac:dyDescent="0.2">
      <c r="A32" s="287" t="s">
        <v>527</v>
      </c>
      <c r="B32" s="253">
        <f t="shared" si="10"/>
        <v>14</v>
      </c>
      <c r="C32" s="254">
        <f>[6]data!H25</f>
        <v>5</v>
      </c>
      <c r="D32" s="254">
        <f>[6]data!I25</f>
        <v>3</v>
      </c>
      <c r="E32" s="254">
        <f>[6]data!J25</f>
        <v>4</v>
      </c>
      <c r="F32" s="288">
        <f>[6]data!K25</f>
        <v>2</v>
      </c>
      <c r="G32" s="289">
        <f t="shared" si="11"/>
        <v>64</v>
      </c>
      <c r="H32" s="254">
        <f t="shared" si="12"/>
        <v>40</v>
      </c>
      <c r="I32" s="290">
        <f t="shared" si="12"/>
        <v>24</v>
      </c>
      <c r="J32" s="291">
        <f t="shared" si="13"/>
        <v>27</v>
      </c>
      <c r="K32" s="254">
        <f>[6]data!S25</f>
        <v>19</v>
      </c>
      <c r="L32" s="255">
        <f>[6]data!T25</f>
        <v>8</v>
      </c>
      <c r="M32" s="291">
        <f t="shared" si="14"/>
        <v>19</v>
      </c>
      <c r="N32" s="254">
        <f>[6]data!U25</f>
        <v>7</v>
      </c>
      <c r="O32" s="255">
        <f>[6]data!V25</f>
        <v>12</v>
      </c>
      <c r="P32" s="289">
        <f t="shared" si="15"/>
        <v>18</v>
      </c>
      <c r="Q32" s="254">
        <f>[6]data!W25</f>
        <v>14</v>
      </c>
      <c r="R32" s="257">
        <f>[6]data!X25</f>
        <v>4</v>
      </c>
    </row>
    <row r="33" spans="1:19" s="93" customFormat="1" ht="16.5" customHeight="1" x14ac:dyDescent="0.2">
      <c r="A33" s="278"/>
      <c r="B33" s="279">
        <f t="shared" si="10"/>
        <v>1</v>
      </c>
      <c r="C33" s="280">
        <f>[6]data!M28</f>
        <v>0</v>
      </c>
      <c r="D33" s="280">
        <f>[6]data!N28</f>
        <v>1</v>
      </c>
      <c r="E33" s="280">
        <f>[6]data!O28</f>
        <v>0</v>
      </c>
      <c r="F33" s="281">
        <f>[6]data!P28</f>
        <v>0</v>
      </c>
      <c r="G33" s="282">
        <f t="shared" si="11"/>
        <v>2</v>
      </c>
      <c r="H33" s="280">
        <f t="shared" si="12"/>
        <v>1</v>
      </c>
      <c r="I33" s="283">
        <f t="shared" si="12"/>
        <v>1</v>
      </c>
      <c r="J33" s="284">
        <f t="shared" si="13"/>
        <v>0</v>
      </c>
      <c r="K33" s="280">
        <f>[6]data!Z28</f>
        <v>0</v>
      </c>
      <c r="L33" s="285">
        <f>[6]data!AA28</f>
        <v>0</v>
      </c>
      <c r="M33" s="284">
        <f t="shared" si="14"/>
        <v>2</v>
      </c>
      <c r="N33" s="280">
        <f>[6]data!AB28</f>
        <v>1</v>
      </c>
      <c r="O33" s="285">
        <f>[6]data!AC28</f>
        <v>1</v>
      </c>
      <c r="P33" s="282">
        <f t="shared" si="15"/>
        <v>0</v>
      </c>
      <c r="Q33" s="280">
        <f>[6]data!AD28</f>
        <v>0</v>
      </c>
      <c r="R33" s="286">
        <f>[6]data!AE28</f>
        <v>0</v>
      </c>
    </row>
    <row r="34" spans="1:19" s="93" customFormat="1" ht="16.5" customHeight="1" x14ac:dyDescent="0.2">
      <c r="A34" s="287" t="s">
        <v>528</v>
      </c>
      <c r="B34" s="253">
        <f t="shared" si="10"/>
        <v>16</v>
      </c>
      <c r="C34" s="254">
        <f>[6]data!H28</f>
        <v>6</v>
      </c>
      <c r="D34" s="254">
        <f>[6]data!I28</f>
        <v>4</v>
      </c>
      <c r="E34" s="254">
        <f>[6]data!J28</f>
        <v>6</v>
      </c>
      <c r="F34" s="288">
        <f>[6]data!K28</f>
        <v>0</v>
      </c>
      <c r="G34" s="289">
        <f t="shared" si="11"/>
        <v>39</v>
      </c>
      <c r="H34" s="254">
        <f t="shared" si="12"/>
        <v>18</v>
      </c>
      <c r="I34" s="290">
        <f t="shared" si="12"/>
        <v>21</v>
      </c>
      <c r="J34" s="291">
        <f t="shared" si="13"/>
        <v>14</v>
      </c>
      <c r="K34" s="254">
        <f>[6]data!S28</f>
        <v>4</v>
      </c>
      <c r="L34" s="255">
        <f>[6]data!T28</f>
        <v>10</v>
      </c>
      <c r="M34" s="291">
        <f t="shared" si="14"/>
        <v>11</v>
      </c>
      <c r="N34" s="254">
        <f>[6]data!U28</f>
        <v>5</v>
      </c>
      <c r="O34" s="255">
        <f>[6]data!V28</f>
        <v>6</v>
      </c>
      <c r="P34" s="289">
        <f t="shared" si="15"/>
        <v>14</v>
      </c>
      <c r="Q34" s="254">
        <f>[6]data!W28</f>
        <v>9</v>
      </c>
      <c r="R34" s="257">
        <f>[6]data!X28</f>
        <v>5</v>
      </c>
    </row>
    <row r="35" spans="1:19" s="93" customFormat="1" ht="16.5" customHeight="1" x14ac:dyDescent="0.2">
      <c r="A35" s="278"/>
      <c r="B35" s="279">
        <f t="shared" si="10"/>
        <v>0</v>
      </c>
      <c r="C35" s="280">
        <f>[6]data!M29</f>
        <v>0</v>
      </c>
      <c r="D35" s="280">
        <f>[6]data!N29</f>
        <v>0</v>
      </c>
      <c r="E35" s="280">
        <f>[6]data!O29</f>
        <v>0</v>
      </c>
      <c r="F35" s="281">
        <f>[6]data!P29</f>
        <v>0</v>
      </c>
      <c r="G35" s="282">
        <f t="shared" si="11"/>
        <v>0</v>
      </c>
      <c r="H35" s="280">
        <f t="shared" si="12"/>
        <v>0</v>
      </c>
      <c r="I35" s="283">
        <f t="shared" si="12"/>
        <v>0</v>
      </c>
      <c r="J35" s="284">
        <f t="shared" si="13"/>
        <v>0</v>
      </c>
      <c r="K35" s="280">
        <f>[6]data!Z29</f>
        <v>0</v>
      </c>
      <c r="L35" s="285">
        <f>[6]data!AA29</f>
        <v>0</v>
      </c>
      <c r="M35" s="284">
        <f t="shared" si="14"/>
        <v>0</v>
      </c>
      <c r="N35" s="280">
        <f>[6]data!AB29</f>
        <v>0</v>
      </c>
      <c r="O35" s="285">
        <f>[6]data!AC29</f>
        <v>0</v>
      </c>
      <c r="P35" s="282">
        <f t="shared" si="15"/>
        <v>0</v>
      </c>
      <c r="Q35" s="280">
        <f>[6]data!AD29</f>
        <v>0</v>
      </c>
      <c r="R35" s="286">
        <f>[6]data!AE29</f>
        <v>0</v>
      </c>
    </row>
    <row r="36" spans="1:19" s="93" customFormat="1" ht="16.5" customHeight="1" x14ac:dyDescent="0.2">
      <c r="A36" s="287" t="s">
        <v>529</v>
      </c>
      <c r="B36" s="253">
        <f t="shared" si="10"/>
        <v>25</v>
      </c>
      <c r="C36" s="254">
        <f>[6]data!H29</f>
        <v>8</v>
      </c>
      <c r="D36" s="254">
        <f>[6]data!I29</f>
        <v>8</v>
      </c>
      <c r="E36" s="254">
        <f>[6]data!J29</f>
        <v>9</v>
      </c>
      <c r="F36" s="288">
        <f>[6]data!K29</f>
        <v>0</v>
      </c>
      <c r="G36" s="289">
        <f t="shared" si="11"/>
        <v>112</v>
      </c>
      <c r="H36" s="254">
        <f t="shared" si="12"/>
        <v>80</v>
      </c>
      <c r="I36" s="290">
        <f t="shared" si="12"/>
        <v>32</v>
      </c>
      <c r="J36" s="291">
        <f t="shared" si="13"/>
        <v>36</v>
      </c>
      <c r="K36" s="254">
        <f>[6]data!S29</f>
        <v>27</v>
      </c>
      <c r="L36" s="255">
        <f>[6]data!T29</f>
        <v>9</v>
      </c>
      <c r="M36" s="291">
        <f t="shared" si="14"/>
        <v>39</v>
      </c>
      <c r="N36" s="254">
        <f>[6]data!U29</f>
        <v>28</v>
      </c>
      <c r="O36" s="255">
        <f>[6]data!V29</f>
        <v>11</v>
      </c>
      <c r="P36" s="289">
        <f t="shared" si="15"/>
        <v>37</v>
      </c>
      <c r="Q36" s="254">
        <f>[6]data!W29</f>
        <v>25</v>
      </c>
      <c r="R36" s="257">
        <f>[6]data!X29</f>
        <v>12</v>
      </c>
    </row>
    <row r="37" spans="1:19" s="93" customFormat="1" ht="16.5" customHeight="1" x14ac:dyDescent="0.2">
      <c r="A37" s="278"/>
      <c r="B37" s="259">
        <f t="shared" si="10"/>
        <v>0</v>
      </c>
      <c r="C37" s="262">
        <f>[6]data!M32</f>
        <v>0</v>
      </c>
      <c r="D37" s="262">
        <f>[6]data!N32</f>
        <v>0</v>
      </c>
      <c r="E37" s="262">
        <f>[6]data!O32</f>
        <v>0</v>
      </c>
      <c r="F37" s="292">
        <f>[6]data!P32</f>
        <v>0</v>
      </c>
      <c r="G37" s="293">
        <f t="shared" si="11"/>
        <v>0</v>
      </c>
      <c r="H37" s="262">
        <f t="shared" si="12"/>
        <v>0</v>
      </c>
      <c r="I37" s="294">
        <f t="shared" si="12"/>
        <v>0</v>
      </c>
      <c r="J37" s="295">
        <f t="shared" si="13"/>
        <v>0</v>
      </c>
      <c r="K37" s="262">
        <f>[6]data!Z32</f>
        <v>0</v>
      </c>
      <c r="L37" s="263">
        <f>[6]data!AA32</f>
        <v>0</v>
      </c>
      <c r="M37" s="295">
        <f t="shared" si="14"/>
        <v>0</v>
      </c>
      <c r="N37" s="262">
        <f>[6]data!AB32</f>
        <v>0</v>
      </c>
      <c r="O37" s="263">
        <f>[6]data!AC32</f>
        <v>0</v>
      </c>
      <c r="P37" s="293">
        <f t="shared" si="15"/>
        <v>0</v>
      </c>
      <c r="Q37" s="262">
        <f>[6]data!AD32</f>
        <v>0</v>
      </c>
      <c r="R37" s="296">
        <f>[6]data!AE32</f>
        <v>0</v>
      </c>
    </row>
    <row r="38" spans="1:19" s="93" customFormat="1" ht="16.5" customHeight="1" x14ac:dyDescent="0.2">
      <c r="A38" s="287" t="s">
        <v>530</v>
      </c>
      <c r="B38" s="253">
        <f t="shared" si="10"/>
        <v>20</v>
      </c>
      <c r="C38" s="254">
        <f>[6]data!H32</f>
        <v>6</v>
      </c>
      <c r="D38" s="254">
        <f>[6]data!I32</f>
        <v>7</v>
      </c>
      <c r="E38" s="254">
        <f>[6]data!J32</f>
        <v>7</v>
      </c>
      <c r="F38" s="288">
        <f>[6]data!K32</f>
        <v>0</v>
      </c>
      <c r="G38" s="289">
        <f t="shared" si="11"/>
        <v>95</v>
      </c>
      <c r="H38" s="254">
        <f t="shared" si="12"/>
        <v>71</v>
      </c>
      <c r="I38" s="290">
        <f t="shared" si="12"/>
        <v>24</v>
      </c>
      <c r="J38" s="291">
        <f t="shared" si="13"/>
        <v>27</v>
      </c>
      <c r="K38" s="254">
        <f>[6]data!S32</f>
        <v>18</v>
      </c>
      <c r="L38" s="255">
        <f>[6]data!T32</f>
        <v>9</v>
      </c>
      <c r="M38" s="291">
        <f t="shared" si="14"/>
        <v>31</v>
      </c>
      <c r="N38" s="254">
        <f>[6]data!U32</f>
        <v>24</v>
      </c>
      <c r="O38" s="255">
        <f>[6]data!V32</f>
        <v>7</v>
      </c>
      <c r="P38" s="289">
        <f t="shared" si="15"/>
        <v>37</v>
      </c>
      <c r="Q38" s="254">
        <f>[6]data!W32</f>
        <v>29</v>
      </c>
      <c r="R38" s="257">
        <f>[6]data!X32</f>
        <v>8</v>
      </c>
    </row>
    <row r="39" spans="1:19" s="93" customFormat="1" ht="16.5" customHeight="1" x14ac:dyDescent="0.2">
      <c r="A39" s="258"/>
      <c r="B39" s="259">
        <f t="shared" si="10"/>
        <v>2</v>
      </c>
      <c r="C39" s="262">
        <f>[6]data!M30</f>
        <v>1</v>
      </c>
      <c r="D39" s="262">
        <f>[6]data!N30</f>
        <v>0</v>
      </c>
      <c r="E39" s="262">
        <f>[6]data!O30</f>
        <v>0</v>
      </c>
      <c r="F39" s="292">
        <f>[6]data!P30</f>
        <v>1</v>
      </c>
      <c r="G39" s="293">
        <f t="shared" si="11"/>
        <v>6</v>
      </c>
      <c r="H39" s="262">
        <f t="shared" si="12"/>
        <v>2</v>
      </c>
      <c r="I39" s="294">
        <f t="shared" si="12"/>
        <v>4</v>
      </c>
      <c r="J39" s="295">
        <f t="shared" si="13"/>
        <v>4</v>
      </c>
      <c r="K39" s="262">
        <f>[6]data!Z30</f>
        <v>1</v>
      </c>
      <c r="L39" s="263">
        <f>[6]data!AA30</f>
        <v>3</v>
      </c>
      <c r="M39" s="295">
        <f t="shared" si="14"/>
        <v>1</v>
      </c>
      <c r="N39" s="262">
        <f>[6]data!AB30</f>
        <v>0</v>
      </c>
      <c r="O39" s="263">
        <f>[6]data!AC30</f>
        <v>1</v>
      </c>
      <c r="P39" s="293">
        <f t="shared" si="15"/>
        <v>1</v>
      </c>
      <c r="Q39" s="262">
        <f>[6]data!AD30</f>
        <v>1</v>
      </c>
      <c r="R39" s="296">
        <f>[6]data!AE30</f>
        <v>0</v>
      </c>
    </row>
    <row r="40" spans="1:19" s="93" customFormat="1" ht="16.5" customHeight="1" x14ac:dyDescent="0.2">
      <c r="A40" s="252" t="s">
        <v>531</v>
      </c>
      <c r="B40" s="253">
        <f t="shared" si="10"/>
        <v>8</v>
      </c>
      <c r="C40" s="254">
        <f>[6]data!H30</f>
        <v>3</v>
      </c>
      <c r="D40" s="254">
        <f>[6]data!I30</f>
        <v>2</v>
      </c>
      <c r="E40" s="254">
        <f>[6]data!J30</f>
        <v>2</v>
      </c>
      <c r="F40" s="288">
        <f>[6]data!K30</f>
        <v>1</v>
      </c>
      <c r="G40" s="289">
        <f>SUM(H40:I40)</f>
        <v>19</v>
      </c>
      <c r="H40" s="254">
        <f>SUM(Q40,N40,K40)</f>
        <v>9</v>
      </c>
      <c r="I40" s="290">
        <f>SUM(R40,O40,L40)</f>
        <v>10</v>
      </c>
      <c r="J40" s="291">
        <f t="shared" si="13"/>
        <v>9</v>
      </c>
      <c r="K40" s="254">
        <f>[6]data!S30</f>
        <v>2</v>
      </c>
      <c r="L40" s="255">
        <f>[6]data!T30</f>
        <v>7</v>
      </c>
      <c r="M40" s="291">
        <f t="shared" si="14"/>
        <v>3</v>
      </c>
      <c r="N40" s="254">
        <f>[6]data!U30</f>
        <v>1</v>
      </c>
      <c r="O40" s="255">
        <f>[6]data!V30</f>
        <v>2</v>
      </c>
      <c r="P40" s="289">
        <f t="shared" si="15"/>
        <v>7</v>
      </c>
      <c r="Q40" s="254">
        <f>[6]data!W30</f>
        <v>6</v>
      </c>
      <c r="R40" s="257">
        <f>[6]data!X30</f>
        <v>1</v>
      </c>
    </row>
    <row r="41" spans="1:19" s="93" customFormat="1" ht="16.5" customHeight="1" x14ac:dyDescent="0.2">
      <c r="A41" s="258"/>
      <c r="B41" s="279">
        <f>SUM(C41:F41)</f>
        <v>5</v>
      </c>
      <c r="C41" s="280">
        <f>SUM(C27,C29,C31,C33,C35,C37,C39)</f>
        <v>1</v>
      </c>
      <c r="D41" s="280">
        <f t="shared" ref="D41:R42" si="16">SUM(D27,D29,D31,D33,D35,D37,D39)</f>
        <v>1</v>
      </c>
      <c r="E41" s="280">
        <f t="shared" si="16"/>
        <v>1</v>
      </c>
      <c r="F41" s="281">
        <f>SUM(F27,F29,F31,F33,F35,F37,F39)</f>
        <v>2</v>
      </c>
      <c r="G41" s="282">
        <f t="shared" si="16"/>
        <v>12</v>
      </c>
      <c r="H41" s="280">
        <f t="shared" si="16"/>
        <v>5</v>
      </c>
      <c r="I41" s="283">
        <f t="shared" si="16"/>
        <v>7</v>
      </c>
      <c r="J41" s="284">
        <f>SUM(J27,J29,J31,J33,J35,J37,J39)</f>
        <v>5</v>
      </c>
      <c r="K41" s="280">
        <f t="shared" si="16"/>
        <v>1</v>
      </c>
      <c r="L41" s="285">
        <f t="shared" si="16"/>
        <v>4</v>
      </c>
      <c r="M41" s="284">
        <f>SUM(M27,M29,M31,M33,M35,M37,M39)</f>
        <v>3</v>
      </c>
      <c r="N41" s="280">
        <f t="shared" si="16"/>
        <v>1</v>
      </c>
      <c r="O41" s="285">
        <f t="shared" si="16"/>
        <v>2</v>
      </c>
      <c r="P41" s="282">
        <f>SUM(P27,P29,P31,P33,P35,P37,P39)</f>
        <v>4</v>
      </c>
      <c r="Q41" s="280">
        <f t="shared" si="16"/>
        <v>3</v>
      </c>
      <c r="R41" s="286">
        <f t="shared" si="16"/>
        <v>1</v>
      </c>
    </row>
    <row r="42" spans="1:19" s="93" customFormat="1" ht="16.5" customHeight="1" thickBot="1" x14ac:dyDescent="0.25">
      <c r="A42" s="511" t="s">
        <v>523</v>
      </c>
      <c r="B42" s="265">
        <f>SUM(C42:F42)</f>
        <v>112</v>
      </c>
      <c r="C42" s="297">
        <f>SUM(C28,C30,C32,C34,C36,C38,C40)</f>
        <v>37</v>
      </c>
      <c r="D42" s="297">
        <f t="shared" si="16"/>
        <v>35</v>
      </c>
      <c r="E42" s="297">
        <f t="shared" si="16"/>
        <v>37</v>
      </c>
      <c r="F42" s="298">
        <f t="shared" si="16"/>
        <v>3</v>
      </c>
      <c r="G42" s="299">
        <f t="shared" si="16"/>
        <v>452</v>
      </c>
      <c r="H42" s="297">
        <f t="shared" si="16"/>
        <v>296</v>
      </c>
      <c r="I42" s="300">
        <f t="shared" si="16"/>
        <v>156</v>
      </c>
      <c r="J42" s="301">
        <f>SUM(J28,J30,J32,J34,J36,J38,J40)</f>
        <v>153</v>
      </c>
      <c r="K42" s="297">
        <f t="shared" si="16"/>
        <v>97</v>
      </c>
      <c r="L42" s="302">
        <f t="shared" si="16"/>
        <v>56</v>
      </c>
      <c r="M42" s="301">
        <f>SUM(M28,M30,M32,M34,M36,M38,M40)</f>
        <v>148</v>
      </c>
      <c r="N42" s="297">
        <f t="shared" si="16"/>
        <v>94</v>
      </c>
      <c r="O42" s="302">
        <f t="shared" si="16"/>
        <v>54</v>
      </c>
      <c r="P42" s="299">
        <f>SUM(P28,P30,P32,P34,P36,P38,P40)</f>
        <v>151</v>
      </c>
      <c r="Q42" s="297">
        <f t="shared" si="16"/>
        <v>105</v>
      </c>
      <c r="R42" s="303">
        <f t="shared" si="16"/>
        <v>46</v>
      </c>
    </row>
    <row r="43" spans="1:19" ht="11.25" customHeight="1" x14ac:dyDescent="0.2">
      <c r="A43" s="513"/>
      <c r="B43" s="163"/>
    </row>
    <row r="44" spans="1:19" ht="16.5" customHeight="1" thickBot="1" x14ac:dyDescent="0.25">
      <c r="A44" s="756" t="s">
        <v>536</v>
      </c>
      <c r="B44" s="756"/>
    </row>
    <row r="45" spans="1:19" ht="16.5" customHeight="1" x14ac:dyDescent="0.2">
      <c r="A45" s="759" t="s">
        <v>95</v>
      </c>
      <c r="B45" s="761" t="s">
        <v>533</v>
      </c>
      <c r="C45" s="762"/>
      <c r="D45" s="762"/>
      <c r="E45" s="762"/>
      <c r="F45" s="763"/>
      <c r="G45" s="792" t="s">
        <v>534</v>
      </c>
      <c r="H45" s="762"/>
      <c r="I45" s="762"/>
      <c r="J45" s="762"/>
      <c r="K45" s="762"/>
      <c r="L45" s="762"/>
      <c r="M45" s="762"/>
      <c r="N45" s="762"/>
      <c r="O45" s="762"/>
      <c r="P45" s="762"/>
      <c r="Q45" s="762"/>
      <c r="R45" s="793"/>
      <c r="S45" s="514"/>
    </row>
    <row r="46" spans="1:19" ht="16.5" customHeight="1" x14ac:dyDescent="0.2">
      <c r="A46" s="760"/>
      <c r="B46" s="766" t="s">
        <v>523</v>
      </c>
      <c r="C46" s="768" t="s">
        <v>535</v>
      </c>
      <c r="D46" s="768"/>
      <c r="E46" s="768"/>
      <c r="F46" s="769" t="s">
        <v>525</v>
      </c>
      <c r="G46" s="771" t="s">
        <v>523</v>
      </c>
      <c r="H46" s="768"/>
      <c r="I46" s="772"/>
      <c r="J46" s="773" t="s">
        <v>109</v>
      </c>
      <c r="K46" s="768"/>
      <c r="L46" s="774"/>
      <c r="M46" s="773" t="s">
        <v>110</v>
      </c>
      <c r="N46" s="768"/>
      <c r="O46" s="774"/>
      <c r="P46" s="771" t="s">
        <v>111</v>
      </c>
      <c r="Q46" s="768"/>
      <c r="R46" s="775"/>
      <c r="S46" s="514"/>
    </row>
    <row r="47" spans="1:19" ht="39.4" customHeight="1" x14ac:dyDescent="0.2">
      <c r="A47" s="760"/>
      <c r="B47" s="767"/>
      <c r="C47" s="242" t="s">
        <v>109</v>
      </c>
      <c r="D47" s="242" t="s">
        <v>110</v>
      </c>
      <c r="E47" s="242" t="s">
        <v>111</v>
      </c>
      <c r="F47" s="770"/>
      <c r="G47" s="515" t="s">
        <v>115</v>
      </c>
      <c r="H47" s="503" t="s">
        <v>116</v>
      </c>
      <c r="I47" s="504" t="s">
        <v>117</v>
      </c>
      <c r="J47" s="244" t="s">
        <v>115</v>
      </c>
      <c r="K47" s="503" t="s">
        <v>116</v>
      </c>
      <c r="L47" s="505" t="s">
        <v>117</v>
      </c>
      <c r="M47" s="244" t="s">
        <v>115</v>
      </c>
      <c r="N47" s="503" t="s">
        <v>116</v>
      </c>
      <c r="O47" s="505" t="s">
        <v>117</v>
      </c>
      <c r="P47" s="243" t="s">
        <v>115</v>
      </c>
      <c r="Q47" s="503" t="s">
        <v>116</v>
      </c>
      <c r="R47" s="506" t="s">
        <v>117</v>
      </c>
      <c r="S47" s="516"/>
    </row>
    <row r="48" spans="1:19" s="93" customFormat="1" ht="16.5" customHeight="1" x14ac:dyDescent="0.2">
      <c r="A48" s="245"/>
      <c r="B48" s="246">
        <f>SUM(C48:F48)</f>
        <v>0</v>
      </c>
      <c r="C48" s="247">
        <f>[6]data!M43</f>
        <v>0</v>
      </c>
      <c r="D48" s="247">
        <f>[6]data!N43</f>
        <v>0</v>
      </c>
      <c r="E48" s="247">
        <f>[6]data!O43</f>
        <v>0</v>
      </c>
      <c r="F48" s="248">
        <f>[6]data!P43</f>
        <v>0</v>
      </c>
      <c r="G48" s="266">
        <f>SUM(H48:I48)</f>
        <v>0</v>
      </c>
      <c r="H48" s="249">
        <f>SUM(Q48,N48,K48)</f>
        <v>0</v>
      </c>
      <c r="I48" s="267">
        <f>SUM(R48,O48,L48)</f>
        <v>0</v>
      </c>
      <c r="J48" s="268">
        <f>SUM(K48:L48)</f>
        <v>0</v>
      </c>
      <c r="K48" s="247">
        <f>[6]data!Z43</f>
        <v>0</v>
      </c>
      <c r="L48" s="507">
        <f>[6]data!AA43</f>
        <v>0</v>
      </c>
      <c r="M48" s="268">
        <f>SUM(N48:O48)</f>
        <v>0</v>
      </c>
      <c r="N48" s="247">
        <f>[6]data!AB43</f>
        <v>0</v>
      </c>
      <c r="O48" s="507">
        <f>[6]data!AC43</f>
        <v>0</v>
      </c>
      <c r="P48" s="266">
        <f>SUM(Q48:R48)</f>
        <v>0</v>
      </c>
      <c r="Q48" s="247">
        <f>[6]data!AD43</f>
        <v>0</v>
      </c>
      <c r="R48" s="508">
        <f>[6]data!AE43</f>
        <v>0</v>
      </c>
      <c r="S48" s="269"/>
    </row>
    <row r="49" spans="1:18" s="93" customFormat="1" ht="16.5" customHeight="1" x14ac:dyDescent="0.2">
      <c r="A49" s="258" t="s">
        <v>526</v>
      </c>
      <c r="B49" s="253">
        <f t="shared" ref="B49:B69" si="17">SUM(C49:F49)</f>
        <v>16</v>
      </c>
      <c r="C49" s="254">
        <f>[6]data!H43</f>
        <v>6</v>
      </c>
      <c r="D49" s="254">
        <f>[6]data!I43</f>
        <v>3</v>
      </c>
      <c r="E49" s="254">
        <f>[6]data!J43</f>
        <v>7</v>
      </c>
      <c r="F49" s="288">
        <f>[6]data!K43</f>
        <v>0</v>
      </c>
      <c r="G49" s="289">
        <f>SUM(H49:I49)</f>
        <v>81</v>
      </c>
      <c r="H49" s="254">
        <f>SUM(Q49,N49,K49)</f>
        <v>51</v>
      </c>
      <c r="I49" s="290">
        <f>SUM(R49,O49,L49)</f>
        <v>30</v>
      </c>
      <c r="J49" s="291">
        <f>SUM(K49:L49)</f>
        <v>33</v>
      </c>
      <c r="K49" s="254">
        <f>[6]data!S43</f>
        <v>18</v>
      </c>
      <c r="L49" s="255">
        <f>[6]data!T43</f>
        <v>15</v>
      </c>
      <c r="M49" s="291">
        <f>SUM(N49:O49)</f>
        <v>16</v>
      </c>
      <c r="N49" s="254">
        <f>[6]data!U43</f>
        <v>10</v>
      </c>
      <c r="O49" s="255">
        <f>[6]data!V43</f>
        <v>6</v>
      </c>
      <c r="P49" s="289">
        <f>SUM(Q49:R49)</f>
        <v>32</v>
      </c>
      <c r="Q49" s="254">
        <f>[6]data!W43</f>
        <v>23</v>
      </c>
      <c r="R49" s="257">
        <f>[6]data!X43</f>
        <v>9</v>
      </c>
    </row>
    <row r="50" spans="1:18" s="93" customFormat="1" ht="16.5" customHeight="1" x14ac:dyDescent="0.2">
      <c r="A50" s="304"/>
      <c r="B50" s="279">
        <f t="shared" si="17"/>
        <v>0</v>
      </c>
      <c r="C50" s="280">
        <f>[6]data!M50</f>
        <v>0</v>
      </c>
      <c r="D50" s="280">
        <f>[6]data!N50</f>
        <v>0</v>
      </c>
      <c r="E50" s="280">
        <f>[6]data!O50</f>
        <v>0</v>
      </c>
      <c r="F50" s="281">
        <f>[6]data!P50</f>
        <v>0</v>
      </c>
      <c r="G50" s="282">
        <f t="shared" ref="G50:G69" si="18">SUM(H50:I50)</f>
        <v>0</v>
      </c>
      <c r="H50" s="280">
        <f t="shared" ref="H50:I62" si="19">SUM(Q50,N50,K50)</f>
        <v>0</v>
      </c>
      <c r="I50" s="283">
        <f t="shared" si="19"/>
        <v>0</v>
      </c>
      <c r="J50" s="284">
        <f t="shared" ref="J50:J61" si="20">SUM(K50:L50)</f>
        <v>0</v>
      </c>
      <c r="K50" s="280">
        <f>[6]data!Z50</f>
        <v>0</v>
      </c>
      <c r="L50" s="285">
        <f>[6]data!AA50</f>
        <v>0</v>
      </c>
      <c r="M50" s="284">
        <f t="shared" ref="M50:M61" si="21">SUM(N50:O50)</f>
        <v>0</v>
      </c>
      <c r="N50" s="280">
        <f>[6]data!AB50</f>
        <v>0</v>
      </c>
      <c r="O50" s="285">
        <f>[6]data!AC50</f>
        <v>0</v>
      </c>
      <c r="P50" s="282">
        <f t="shared" ref="P50:P69" si="22">SUM(Q50:R50)</f>
        <v>0</v>
      </c>
      <c r="Q50" s="280">
        <f>[6]data!AD50</f>
        <v>0</v>
      </c>
      <c r="R50" s="286">
        <f>[6]data!AE50</f>
        <v>0</v>
      </c>
    </row>
    <row r="51" spans="1:18" s="93" customFormat="1" ht="16.5" customHeight="1" x14ac:dyDescent="0.2">
      <c r="A51" s="252" t="s">
        <v>167</v>
      </c>
      <c r="B51" s="253">
        <f t="shared" si="17"/>
        <v>8</v>
      </c>
      <c r="C51" s="254">
        <f>[6]data!H50</f>
        <v>3</v>
      </c>
      <c r="D51" s="254">
        <f>[6]data!I50</f>
        <v>2</v>
      </c>
      <c r="E51" s="254">
        <f>[6]data!J50</f>
        <v>3</v>
      </c>
      <c r="F51" s="288">
        <f>[6]data!K50</f>
        <v>0</v>
      </c>
      <c r="G51" s="289">
        <f t="shared" si="18"/>
        <v>38</v>
      </c>
      <c r="H51" s="254">
        <f t="shared" si="19"/>
        <v>23</v>
      </c>
      <c r="I51" s="290">
        <f t="shared" si="19"/>
        <v>15</v>
      </c>
      <c r="J51" s="291">
        <f t="shared" si="20"/>
        <v>15</v>
      </c>
      <c r="K51" s="254">
        <f>[6]data!S50</f>
        <v>10</v>
      </c>
      <c r="L51" s="255">
        <f>[6]data!T50</f>
        <v>5</v>
      </c>
      <c r="M51" s="291">
        <f t="shared" si="21"/>
        <v>9</v>
      </c>
      <c r="N51" s="254">
        <f>[6]data!U50</f>
        <v>4</v>
      </c>
      <c r="O51" s="255">
        <f>[6]data!V50</f>
        <v>5</v>
      </c>
      <c r="P51" s="289">
        <f t="shared" si="22"/>
        <v>14</v>
      </c>
      <c r="Q51" s="254">
        <f>[6]data!W50</f>
        <v>9</v>
      </c>
      <c r="R51" s="257">
        <f>[6]data!X50</f>
        <v>5</v>
      </c>
    </row>
    <row r="52" spans="1:18" s="93" customFormat="1" ht="16.5" customHeight="1" x14ac:dyDescent="0.2">
      <c r="A52" s="258"/>
      <c r="B52" s="279">
        <f>SUM(C52:F52)</f>
        <v>4</v>
      </c>
      <c r="C52" s="280">
        <f>[6]data!M44</f>
        <v>1</v>
      </c>
      <c r="D52" s="280">
        <f>[6]data!N44</f>
        <v>1</v>
      </c>
      <c r="E52" s="280">
        <f>[6]data!O44</f>
        <v>1</v>
      </c>
      <c r="F52" s="281">
        <f>[6]data!P44</f>
        <v>1</v>
      </c>
      <c r="G52" s="282">
        <f>SUM(H52:I52)</f>
        <v>10</v>
      </c>
      <c r="H52" s="280">
        <f>SUM(Q52,N52,K52)</f>
        <v>4</v>
      </c>
      <c r="I52" s="283">
        <f>SUM(R52,O52,L52)</f>
        <v>6</v>
      </c>
      <c r="J52" s="284">
        <f>SUM(K52:L52)</f>
        <v>3</v>
      </c>
      <c r="K52" s="280">
        <f>[6]data!Z44</f>
        <v>2</v>
      </c>
      <c r="L52" s="285">
        <f>[6]data!AA44</f>
        <v>1</v>
      </c>
      <c r="M52" s="284">
        <f>SUM(N52:O52)</f>
        <v>4</v>
      </c>
      <c r="N52" s="280">
        <f>[6]data!AB44</f>
        <v>1</v>
      </c>
      <c r="O52" s="285">
        <f>[6]data!AC44</f>
        <v>3</v>
      </c>
      <c r="P52" s="282">
        <f>SUM(Q52:R52)</f>
        <v>3</v>
      </c>
      <c r="Q52" s="280">
        <f>[6]data!AD44</f>
        <v>1</v>
      </c>
      <c r="R52" s="286">
        <f>[6]data!AE44</f>
        <v>2</v>
      </c>
    </row>
    <row r="53" spans="1:18" s="93" customFormat="1" ht="16.5" customHeight="1" x14ac:dyDescent="0.2">
      <c r="A53" s="258" t="s">
        <v>527</v>
      </c>
      <c r="B53" s="253">
        <f>SUM(C53:F53)</f>
        <v>17</v>
      </c>
      <c r="C53" s="254">
        <f>[6]data!H44</f>
        <v>6</v>
      </c>
      <c r="D53" s="254">
        <f>[6]data!I44</f>
        <v>6</v>
      </c>
      <c r="E53" s="254">
        <f>[6]data!J44</f>
        <v>4</v>
      </c>
      <c r="F53" s="288">
        <f>[6]data!K44</f>
        <v>1</v>
      </c>
      <c r="G53" s="289">
        <f>SUM(H53:I53)</f>
        <v>67</v>
      </c>
      <c r="H53" s="254">
        <f>SUM(Q53,N53,K53)</f>
        <v>39</v>
      </c>
      <c r="I53" s="290">
        <f>SUM(R53,O53,L53)</f>
        <v>28</v>
      </c>
      <c r="J53" s="291">
        <f>SUM(K53:L53)</f>
        <v>26</v>
      </c>
      <c r="K53" s="254">
        <f>[6]data!S44</f>
        <v>13</v>
      </c>
      <c r="L53" s="255">
        <f>[6]data!T44</f>
        <v>13</v>
      </c>
      <c r="M53" s="291">
        <f>SUM(N53:O53)</f>
        <v>22</v>
      </c>
      <c r="N53" s="254">
        <f>[6]data!U44</f>
        <v>12</v>
      </c>
      <c r="O53" s="255">
        <f>[6]data!V44</f>
        <v>10</v>
      </c>
      <c r="P53" s="289">
        <f>SUM(Q53:R53)</f>
        <v>19</v>
      </c>
      <c r="Q53" s="254">
        <f>[6]data!W44</f>
        <v>14</v>
      </c>
      <c r="R53" s="257">
        <f>[6]data!X44</f>
        <v>5</v>
      </c>
    </row>
    <row r="54" spans="1:18" s="93" customFormat="1" ht="16.5" customHeight="1" x14ac:dyDescent="0.2">
      <c r="A54" s="304"/>
      <c r="B54" s="279">
        <f t="shared" si="17"/>
        <v>2</v>
      </c>
      <c r="C54" s="280">
        <f>[6]data!M47</f>
        <v>0</v>
      </c>
      <c r="D54" s="280">
        <f>[6]data!N47</f>
        <v>1</v>
      </c>
      <c r="E54" s="280">
        <f>[6]data!O47</f>
        <v>1</v>
      </c>
      <c r="F54" s="281">
        <f>[6]data!P47</f>
        <v>0</v>
      </c>
      <c r="G54" s="282">
        <f t="shared" si="18"/>
        <v>4</v>
      </c>
      <c r="H54" s="280">
        <f t="shared" si="19"/>
        <v>4</v>
      </c>
      <c r="I54" s="283">
        <f t="shared" si="19"/>
        <v>0</v>
      </c>
      <c r="J54" s="284">
        <f t="shared" si="20"/>
        <v>0</v>
      </c>
      <c r="K54" s="280">
        <f>[6]data!Z47</f>
        <v>0</v>
      </c>
      <c r="L54" s="285">
        <f>[6]data!AA47</f>
        <v>0</v>
      </c>
      <c r="M54" s="284">
        <f t="shared" si="21"/>
        <v>3</v>
      </c>
      <c r="N54" s="280">
        <f>[6]data!AB47</f>
        <v>3</v>
      </c>
      <c r="O54" s="285">
        <f>[6]data!AC47</f>
        <v>0</v>
      </c>
      <c r="P54" s="282">
        <f t="shared" si="22"/>
        <v>1</v>
      </c>
      <c r="Q54" s="280">
        <f>[6]data!AD47</f>
        <v>1</v>
      </c>
      <c r="R54" s="286">
        <f>[6]data!AE47</f>
        <v>0</v>
      </c>
    </row>
    <row r="55" spans="1:18" s="93" customFormat="1" ht="16.5" customHeight="1" x14ac:dyDescent="0.2">
      <c r="A55" s="252" t="s">
        <v>528</v>
      </c>
      <c r="B55" s="253">
        <f t="shared" si="17"/>
        <v>16</v>
      </c>
      <c r="C55" s="254">
        <f>[6]data!H47</f>
        <v>3</v>
      </c>
      <c r="D55" s="254">
        <f>[6]data!I47</f>
        <v>7</v>
      </c>
      <c r="E55" s="254">
        <f>[6]data!J47</f>
        <v>6</v>
      </c>
      <c r="F55" s="288">
        <f>[6]data!K47</f>
        <v>0</v>
      </c>
      <c r="G55" s="289">
        <f t="shared" si="18"/>
        <v>43</v>
      </c>
      <c r="H55" s="254">
        <f t="shared" si="19"/>
        <v>30</v>
      </c>
      <c r="I55" s="290">
        <f t="shared" si="19"/>
        <v>13</v>
      </c>
      <c r="J55" s="291">
        <f t="shared" si="20"/>
        <v>8</v>
      </c>
      <c r="K55" s="254">
        <f>[6]data!S47</f>
        <v>4</v>
      </c>
      <c r="L55" s="255">
        <f>[6]data!T47</f>
        <v>4</v>
      </c>
      <c r="M55" s="291">
        <f t="shared" si="21"/>
        <v>22</v>
      </c>
      <c r="N55" s="254">
        <f>[6]data!U47</f>
        <v>15</v>
      </c>
      <c r="O55" s="255">
        <f>[6]data!V47</f>
        <v>7</v>
      </c>
      <c r="P55" s="289">
        <f t="shared" si="22"/>
        <v>13</v>
      </c>
      <c r="Q55" s="254">
        <f>[6]data!W47</f>
        <v>11</v>
      </c>
      <c r="R55" s="257">
        <f>[6]data!X47</f>
        <v>2</v>
      </c>
    </row>
    <row r="56" spans="1:18" s="93" customFormat="1" ht="16.5" customHeight="1" x14ac:dyDescent="0.2">
      <c r="A56" s="304"/>
      <c r="B56" s="279">
        <f t="shared" si="17"/>
        <v>0</v>
      </c>
      <c r="C56" s="280">
        <f>[6]data!M48</f>
        <v>0</v>
      </c>
      <c r="D56" s="280">
        <f>[6]data!N48</f>
        <v>0</v>
      </c>
      <c r="E56" s="280">
        <f>[6]data!O48</f>
        <v>0</v>
      </c>
      <c r="F56" s="281">
        <f>[6]data!P48</f>
        <v>0</v>
      </c>
      <c r="G56" s="282">
        <f t="shared" si="18"/>
        <v>0</v>
      </c>
      <c r="H56" s="280">
        <f t="shared" si="19"/>
        <v>0</v>
      </c>
      <c r="I56" s="283">
        <f t="shared" si="19"/>
        <v>0</v>
      </c>
      <c r="J56" s="284">
        <f t="shared" si="20"/>
        <v>0</v>
      </c>
      <c r="K56" s="280">
        <f>[6]data!Z48</f>
        <v>0</v>
      </c>
      <c r="L56" s="285">
        <f>[6]data!AA48</f>
        <v>0</v>
      </c>
      <c r="M56" s="284">
        <f t="shared" si="21"/>
        <v>0</v>
      </c>
      <c r="N56" s="280">
        <f>[6]data!AB48</f>
        <v>0</v>
      </c>
      <c r="O56" s="285">
        <f>[6]data!AC48</f>
        <v>0</v>
      </c>
      <c r="P56" s="282">
        <f t="shared" si="22"/>
        <v>0</v>
      </c>
      <c r="Q56" s="280">
        <f>[6]data!AD48</f>
        <v>0</v>
      </c>
      <c r="R56" s="286">
        <f>[6]data!AE48</f>
        <v>0</v>
      </c>
    </row>
    <row r="57" spans="1:18" s="93" customFormat="1" ht="16.5" customHeight="1" x14ac:dyDescent="0.2">
      <c r="A57" s="252" t="s">
        <v>529</v>
      </c>
      <c r="B57" s="253">
        <f t="shared" si="17"/>
        <v>18</v>
      </c>
      <c r="C57" s="254">
        <f>[6]data!H48</f>
        <v>5</v>
      </c>
      <c r="D57" s="254">
        <f>[6]data!I48</f>
        <v>7</v>
      </c>
      <c r="E57" s="254">
        <f>[6]data!J48</f>
        <v>6</v>
      </c>
      <c r="F57" s="288">
        <f>[6]data!K48</f>
        <v>0</v>
      </c>
      <c r="G57" s="289">
        <f t="shared" si="18"/>
        <v>95</v>
      </c>
      <c r="H57" s="254">
        <f t="shared" si="19"/>
        <v>61</v>
      </c>
      <c r="I57" s="290">
        <f t="shared" si="19"/>
        <v>34</v>
      </c>
      <c r="J57" s="291">
        <f t="shared" si="20"/>
        <v>24</v>
      </c>
      <c r="K57" s="254">
        <f>[6]data!S48</f>
        <v>15</v>
      </c>
      <c r="L57" s="255">
        <f>[6]data!T48</f>
        <v>9</v>
      </c>
      <c r="M57" s="291">
        <f t="shared" si="21"/>
        <v>39</v>
      </c>
      <c r="N57" s="254">
        <f>[6]data!U48</f>
        <v>22</v>
      </c>
      <c r="O57" s="255">
        <f>[6]data!V48</f>
        <v>17</v>
      </c>
      <c r="P57" s="289">
        <f t="shared" si="22"/>
        <v>32</v>
      </c>
      <c r="Q57" s="254">
        <f>[6]data!W48</f>
        <v>24</v>
      </c>
      <c r="R57" s="257">
        <f>[6]data!X48</f>
        <v>8</v>
      </c>
    </row>
    <row r="58" spans="1:18" s="93" customFormat="1" ht="16.5" customHeight="1" x14ac:dyDescent="0.2">
      <c r="A58" s="304"/>
      <c r="B58" s="279">
        <f t="shared" si="17"/>
        <v>0</v>
      </c>
      <c r="C58" s="280">
        <f>[6]data!M51</f>
        <v>0</v>
      </c>
      <c r="D58" s="280">
        <f>[6]data!N51</f>
        <v>0</v>
      </c>
      <c r="E58" s="280">
        <f>[6]data!O51</f>
        <v>0</v>
      </c>
      <c r="F58" s="281">
        <f>[6]data!P51</f>
        <v>0</v>
      </c>
      <c r="G58" s="282">
        <f t="shared" si="18"/>
        <v>0</v>
      </c>
      <c r="H58" s="280">
        <f t="shared" si="19"/>
        <v>0</v>
      </c>
      <c r="I58" s="283">
        <f t="shared" si="19"/>
        <v>0</v>
      </c>
      <c r="J58" s="284">
        <f t="shared" si="20"/>
        <v>0</v>
      </c>
      <c r="K58" s="280">
        <f>[6]data!Z51</f>
        <v>0</v>
      </c>
      <c r="L58" s="285">
        <f>[6]data!AA51</f>
        <v>0</v>
      </c>
      <c r="M58" s="284">
        <f t="shared" si="21"/>
        <v>0</v>
      </c>
      <c r="N58" s="280">
        <f>[6]data!AB51</f>
        <v>0</v>
      </c>
      <c r="O58" s="285">
        <f>[6]data!AC51</f>
        <v>0</v>
      </c>
      <c r="P58" s="282">
        <f t="shared" si="22"/>
        <v>0</v>
      </c>
      <c r="Q58" s="280">
        <f>[6]data!AD51</f>
        <v>0</v>
      </c>
      <c r="R58" s="286">
        <f>[6]data!AE51</f>
        <v>0</v>
      </c>
    </row>
    <row r="59" spans="1:18" s="93" customFormat="1" ht="16.5" customHeight="1" x14ac:dyDescent="0.2">
      <c r="A59" s="252" t="s">
        <v>530</v>
      </c>
      <c r="B59" s="253">
        <f t="shared" si="17"/>
        <v>20</v>
      </c>
      <c r="C59" s="254">
        <f>[6]data!H51</f>
        <v>5</v>
      </c>
      <c r="D59" s="254">
        <f>[6]data!I51</f>
        <v>8</v>
      </c>
      <c r="E59" s="254">
        <f>[6]data!J51</f>
        <v>7</v>
      </c>
      <c r="F59" s="288">
        <f>[6]data!K51</f>
        <v>0</v>
      </c>
      <c r="G59" s="289">
        <f t="shared" si="18"/>
        <v>119</v>
      </c>
      <c r="H59" s="254">
        <f t="shared" si="19"/>
        <v>79</v>
      </c>
      <c r="I59" s="290">
        <f t="shared" si="19"/>
        <v>40</v>
      </c>
      <c r="J59" s="291">
        <f t="shared" si="20"/>
        <v>33</v>
      </c>
      <c r="K59" s="254">
        <f>[6]data!S51</f>
        <v>18</v>
      </c>
      <c r="L59" s="255">
        <f>[6]data!T51</f>
        <v>15</v>
      </c>
      <c r="M59" s="291">
        <f t="shared" si="21"/>
        <v>43</v>
      </c>
      <c r="N59" s="254">
        <f>[6]data!U51</f>
        <v>32</v>
      </c>
      <c r="O59" s="255">
        <f>[6]data!V51</f>
        <v>11</v>
      </c>
      <c r="P59" s="289">
        <f>SUM(Q59:R59)</f>
        <v>43</v>
      </c>
      <c r="Q59" s="254">
        <f>[6]data!W51</f>
        <v>29</v>
      </c>
      <c r="R59" s="257">
        <f>[6]data!X51</f>
        <v>14</v>
      </c>
    </row>
    <row r="60" spans="1:18" s="93" customFormat="1" ht="16.5" customHeight="1" x14ac:dyDescent="0.2">
      <c r="A60" s="304"/>
      <c r="B60" s="279">
        <f>SUM(C60:F60)</f>
        <v>1</v>
      </c>
      <c r="C60" s="280">
        <f>[6]data!M49</f>
        <v>1</v>
      </c>
      <c r="D60" s="280">
        <f>[6]data!N49</f>
        <v>0</v>
      </c>
      <c r="E60" s="280">
        <f>[6]data!O49</f>
        <v>0</v>
      </c>
      <c r="F60" s="281">
        <f>[6]data!P49</f>
        <v>0</v>
      </c>
      <c r="G60" s="282">
        <f t="shared" si="18"/>
        <v>3</v>
      </c>
      <c r="H60" s="280">
        <f>SUM(Q60,N60,K60)</f>
        <v>1</v>
      </c>
      <c r="I60" s="283">
        <f t="shared" si="19"/>
        <v>2</v>
      </c>
      <c r="J60" s="284">
        <f t="shared" si="20"/>
        <v>3</v>
      </c>
      <c r="K60" s="280">
        <f>[6]data!Z49</f>
        <v>1</v>
      </c>
      <c r="L60" s="285">
        <f>[6]data!AA49</f>
        <v>2</v>
      </c>
      <c r="M60" s="284">
        <f t="shared" si="21"/>
        <v>0</v>
      </c>
      <c r="N60" s="280">
        <f>[6]data!AB49</f>
        <v>0</v>
      </c>
      <c r="O60" s="285">
        <f>[6]data!AC49</f>
        <v>0</v>
      </c>
      <c r="P60" s="282">
        <f t="shared" si="22"/>
        <v>0</v>
      </c>
      <c r="Q60" s="280">
        <f>[6]data!AD49</f>
        <v>0</v>
      </c>
      <c r="R60" s="286">
        <f>[6]data!AE49</f>
        <v>0</v>
      </c>
    </row>
    <row r="61" spans="1:18" s="93" customFormat="1" ht="16.5" customHeight="1" x14ac:dyDescent="0.2">
      <c r="A61" s="252" t="s">
        <v>531</v>
      </c>
      <c r="B61" s="253">
        <f t="shared" si="17"/>
        <v>11</v>
      </c>
      <c r="C61" s="254">
        <f>[6]data!H49</f>
        <v>4</v>
      </c>
      <c r="D61" s="254">
        <f>[6]data!I49</f>
        <v>2</v>
      </c>
      <c r="E61" s="254">
        <f>[6]data!J49</f>
        <v>5</v>
      </c>
      <c r="F61" s="288">
        <f>[6]data!K49</f>
        <v>0</v>
      </c>
      <c r="G61" s="289">
        <f t="shared" si="18"/>
        <v>27</v>
      </c>
      <c r="H61" s="254">
        <f t="shared" si="19"/>
        <v>16</v>
      </c>
      <c r="I61" s="290">
        <f t="shared" si="19"/>
        <v>11</v>
      </c>
      <c r="J61" s="291">
        <f t="shared" si="20"/>
        <v>10</v>
      </c>
      <c r="K61" s="254">
        <f>[6]data!S49</f>
        <v>4</v>
      </c>
      <c r="L61" s="255">
        <f>[6]data!T49</f>
        <v>6</v>
      </c>
      <c r="M61" s="291">
        <f t="shared" si="21"/>
        <v>6</v>
      </c>
      <c r="N61" s="254">
        <f>[6]data!U49</f>
        <v>3</v>
      </c>
      <c r="O61" s="255">
        <f>[6]data!V49</f>
        <v>3</v>
      </c>
      <c r="P61" s="289">
        <f t="shared" si="22"/>
        <v>11</v>
      </c>
      <c r="Q61" s="254">
        <f>[6]data!W49</f>
        <v>9</v>
      </c>
      <c r="R61" s="257">
        <f>[6]data!X49</f>
        <v>2</v>
      </c>
    </row>
    <row r="62" spans="1:18" s="93" customFormat="1" ht="15.95" customHeight="1" x14ac:dyDescent="0.2">
      <c r="A62" s="258"/>
      <c r="B62" s="279">
        <f t="shared" si="17"/>
        <v>0</v>
      </c>
      <c r="C62" s="280">
        <f>[6]data!M52</f>
        <v>0</v>
      </c>
      <c r="D62" s="280">
        <f>[6]data!N52</f>
        <v>0</v>
      </c>
      <c r="E62" s="280">
        <f>[6]data!O52</f>
        <v>0</v>
      </c>
      <c r="F62" s="281">
        <f>[6]data!P52</f>
        <v>0</v>
      </c>
      <c r="G62" s="282">
        <f t="shared" si="18"/>
        <v>0</v>
      </c>
      <c r="H62" s="280">
        <f t="shared" si="19"/>
        <v>0</v>
      </c>
      <c r="I62" s="283">
        <f t="shared" si="19"/>
        <v>0</v>
      </c>
      <c r="J62" s="284">
        <f t="shared" ref="J62:J69" si="23">SUM(K62:L62)</f>
        <v>0</v>
      </c>
      <c r="K62" s="280">
        <f>[6]data!Z52</f>
        <v>0</v>
      </c>
      <c r="L62" s="280">
        <f>[6]data!AA52</f>
        <v>0</v>
      </c>
      <c r="M62" s="284">
        <f t="shared" ref="M62:M69" si="24">SUM(N62:O62)</f>
        <v>0</v>
      </c>
      <c r="N62" s="280">
        <f>[6]data!AB52</f>
        <v>0</v>
      </c>
      <c r="O62" s="283">
        <f>[6]data!AC52</f>
        <v>0</v>
      </c>
      <c r="P62" s="517">
        <f t="shared" si="22"/>
        <v>0</v>
      </c>
      <c r="Q62" s="280">
        <f>[6]data!AD52</f>
        <v>0</v>
      </c>
      <c r="R62" s="286">
        <f>[6]data!AE52</f>
        <v>0</v>
      </c>
    </row>
    <row r="63" spans="1:18" s="93" customFormat="1" ht="16.5" customHeight="1" x14ac:dyDescent="0.2">
      <c r="A63" s="305" t="s">
        <v>537</v>
      </c>
      <c r="B63" s="253">
        <f t="shared" si="17"/>
        <v>12</v>
      </c>
      <c r="C63" s="254">
        <f>[6]data!H52</f>
        <v>4</v>
      </c>
      <c r="D63" s="254">
        <f>[6]data!I52</f>
        <v>4</v>
      </c>
      <c r="E63" s="254">
        <f>[6]data!J52</f>
        <v>4</v>
      </c>
      <c r="F63" s="290">
        <f>[6]data!K52</f>
        <v>0</v>
      </c>
      <c r="G63" s="518">
        <f t="shared" si="18"/>
        <v>114</v>
      </c>
      <c r="H63" s="254">
        <f>SUM(Q63,N63,K63)</f>
        <v>82</v>
      </c>
      <c r="I63" s="290">
        <f>SUM(R63,O63,L63)</f>
        <v>32</v>
      </c>
      <c r="J63" s="291">
        <f t="shared" si="23"/>
        <v>40</v>
      </c>
      <c r="K63" s="254">
        <f>[6]data!S52</f>
        <v>28</v>
      </c>
      <c r="L63" s="254">
        <f>[6]data!T52</f>
        <v>12</v>
      </c>
      <c r="M63" s="291">
        <f t="shared" si="24"/>
        <v>37</v>
      </c>
      <c r="N63" s="254">
        <f>[6]data!U52</f>
        <v>24</v>
      </c>
      <c r="O63" s="290">
        <f>[6]data!V52</f>
        <v>13</v>
      </c>
      <c r="P63" s="291">
        <f t="shared" si="22"/>
        <v>37</v>
      </c>
      <c r="Q63" s="254">
        <f>[6]data!W52</f>
        <v>30</v>
      </c>
      <c r="R63" s="257">
        <f>[6]data!X52</f>
        <v>7</v>
      </c>
    </row>
    <row r="64" spans="1:18" s="93" customFormat="1" ht="16.5" customHeight="1" x14ac:dyDescent="0.2">
      <c r="A64" s="351"/>
      <c r="B64" s="270">
        <f t="shared" si="17"/>
        <v>0</v>
      </c>
      <c r="C64" s="271">
        <f>[6]data!M53</f>
        <v>0</v>
      </c>
      <c r="D64" s="271">
        <f>[6]data!N53</f>
        <v>0</v>
      </c>
      <c r="E64" s="271">
        <f>[6]data!O53</f>
        <v>0</v>
      </c>
      <c r="F64" s="274">
        <f>[6]data!P53</f>
        <v>0</v>
      </c>
      <c r="G64" s="519">
        <f t="shared" si="18"/>
        <v>0</v>
      </c>
      <c r="H64" s="520">
        <f>SUM(Q64,N64,K64)</f>
        <v>0</v>
      </c>
      <c r="I64" s="521">
        <f>SUM(R64,O64,L64)</f>
        <v>0</v>
      </c>
      <c r="J64" s="517">
        <f t="shared" si="23"/>
        <v>0</v>
      </c>
      <c r="K64" s="520">
        <f>[6]data!Z53</f>
        <v>0</v>
      </c>
      <c r="L64" s="520">
        <f>[6]data!AA53</f>
        <v>0</v>
      </c>
      <c r="M64" s="517">
        <f t="shared" si="24"/>
        <v>0</v>
      </c>
      <c r="N64" s="520">
        <f>[6]data!AB53</f>
        <v>0</v>
      </c>
      <c r="O64" s="522">
        <f>[6]data!AC53</f>
        <v>0</v>
      </c>
      <c r="P64" s="273">
        <f t="shared" si="22"/>
        <v>0</v>
      </c>
      <c r="Q64" s="271">
        <f>[6]data!AD53</f>
        <v>0</v>
      </c>
      <c r="R64" s="277">
        <f>[6]data!AE53</f>
        <v>0</v>
      </c>
    </row>
    <row r="65" spans="1:30" s="93" customFormat="1" ht="16.5" customHeight="1" x14ac:dyDescent="0.2">
      <c r="A65" s="305" t="s">
        <v>581</v>
      </c>
      <c r="B65" s="253">
        <f t="shared" si="17"/>
        <v>14</v>
      </c>
      <c r="C65" s="254">
        <f>[6]data!H53</f>
        <v>5</v>
      </c>
      <c r="D65" s="254">
        <f>[6]data!I53</f>
        <v>4</v>
      </c>
      <c r="E65" s="254">
        <f>[6]data!J53</f>
        <v>5</v>
      </c>
      <c r="F65" s="290">
        <f>[6]data!K53</f>
        <v>0</v>
      </c>
      <c r="G65" s="518">
        <f t="shared" si="18"/>
        <v>133</v>
      </c>
      <c r="H65" s="254">
        <f t="shared" ref="H65:I68" si="25">SUM(Q65,N65,K65)</f>
        <v>107</v>
      </c>
      <c r="I65" s="290">
        <f t="shared" si="25"/>
        <v>26</v>
      </c>
      <c r="J65" s="291">
        <f t="shared" si="23"/>
        <v>50</v>
      </c>
      <c r="K65" s="254">
        <f>[6]data!S53</f>
        <v>45</v>
      </c>
      <c r="L65" s="254">
        <f>[6]data!T53</f>
        <v>5</v>
      </c>
      <c r="M65" s="291">
        <f t="shared" si="24"/>
        <v>34</v>
      </c>
      <c r="N65" s="254">
        <f>[6]data!U53</f>
        <v>23</v>
      </c>
      <c r="O65" s="255">
        <f>[6]data!V53</f>
        <v>11</v>
      </c>
      <c r="P65" s="289">
        <f t="shared" si="22"/>
        <v>49</v>
      </c>
      <c r="Q65" s="254">
        <f>[6]data!W53</f>
        <v>39</v>
      </c>
      <c r="R65" s="257">
        <f>[6]data!X53</f>
        <v>10</v>
      </c>
    </row>
    <row r="66" spans="1:30" s="93" customFormat="1" ht="16.5" customHeight="1" x14ac:dyDescent="0.2">
      <c r="A66" s="351"/>
      <c r="B66" s="270">
        <f t="shared" si="17"/>
        <v>0</v>
      </c>
      <c r="C66" s="271">
        <f>[6]data!M54</f>
        <v>0</v>
      </c>
      <c r="D66" s="271">
        <f>[6]data!N54</f>
        <v>0</v>
      </c>
      <c r="E66" s="271">
        <f>[6]data!O54</f>
        <v>0</v>
      </c>
      <c r="F66" s="274">
        <f>[6]data!P54</f>
        <v>0</v>
      </c>
      <c r="G66" s="519">
        <f t="shared" si="18"/>
        <v>0</v>
      </c>
      <c r="H66" s="271">
        <f t="shared" si="25"/>
        <v>0</v>
      </c>
      <c r="I66" s="274">
        <f t="shared" si="25"/>
        <v>0</v>
      </c>
      <c r="J66" s="275">
        <f t="shared" si="23"/>
        <v>0</v>
      </c>
      <c r="K66" s="271">
        <f>[6]data!Z54</f>
        <v>0</v>
      </c>
      <c r="L66" s="271">
        <f>[6]data!AA54</f>
        <v>0</v>
      </c>
      <c r="M66" s="275">
        <f>SUM(N66:O66)</f>
        <v>0</v>
      </c>
      <c r="N66" s="271">
        <f>[6]data!AB54</f>
        <v>0</v>
      </c>
      <c r="O66" s="276">
        <f>[6]data!AC54</f>
        <v>0</v>
      </c>
      <c r="P66" s="273">
        <f t="shared" si="22"/>
        <v>0</v>
      </c>
      <c r="Q66" s="271">
        <f>[6]data!AD54</f>
        <v>0</v>
      </c>
      <c r="R66" s="277">
        <f>[6]data!AE54</f>
        <v>0</v>
      </c>
    </row>
    <row r="67" spans="1:30" s="93" customFormat="1" ht="16.5" customHeight="1" x14ac:dyDescent="0.2">
      <c r="A67" s="351" t="s">
        <v>620</v>
      </c>
      <c r="B67" s="270">
        <f t="shared" si="17"/>
        <v>3</v>
      </c>
      <c r="C67" s="271">
        <f>[6]data!H54</f>
        <v>2</v>
      </c>
      <c r="D67" s="271">
        <f>[6]data!I54</f>
        <v>1</v>
      </c>
      <c r="E67" s="271">
        <f>[6]data!J54</f>
        <v>0</v>
      </c>
      <c r="F67" s="274">
        <f>[6]data!K54</f>
        <v>0</v>
      </c>
      <c r="G67" s="523">
        <f t="shared" si="18"/>
        <v>22</v>
      </c>
      <c r="H67" s="271">
        <f t="shared" si="25"/>
        <v>15</v>
      </c>
      <c r="I67" s="274">
        <f t="shared" si="25"/>
        <v>7</v>
      </c>
      <c r="J67" s="275">
        <f t="shared" si="23"/>
        <v>20</v>
      </c>
      <c r="K67" s="271">
        <f>[6]data!S54</f>
        <v>14</v>
      </c>
      <c r="L67" s="271">
        <f>[6]data!T54</f>
        <v>6</v>
      </c>
      <c r="M67" s="275">
        <f>SUM(N67:O67)</f>
        <v>2</v>
      </c>
      <c r="N67" s="271">
        <f>[6]data!U54</f>
        <v>1</v>
      </c>
      <c r="O67" s="276">
        <f>[6]data!V54</f>
        <v>1</v>
      </c>
      <c r="P67" s="273">
        <f t="shared" si="22"/>
        <v>0</v>
      </c>
      <c r="Q67" s="271">
        <f>[6]data!W54</f>
        <v>0</v>
      </c>
      <c r="R67" s="277">
        <f>[6]data!X54</f>
        <v>0</v>
      </c>
    </row>
    <row r="68" spans="1:30" s="93" customFormat="1" ht="16.5" customHeight="1" x14ac:dyDescent="0.2">
      <c r="A68" s="304"/>
      <c r="B68" s="279">
        <f t="shared" si="17"/>
        <v>7</v>
      </c>
      <c r="C68" s="280">
        <f t="shared" ref="C68:F69" si="26">SUM(C48,C50,C54,C56,C58,C60,C62,C52,C64,C66)</f>
        <v>2</v>
      </c>
      <c r="D68" s="280">
        <f t="shared" si="26"/>
        <v>2</v>
      </c>
      <c r="E68" s="280">
        <f t="shared" si="26"/>
        <v>2</v>
      </c>
      <c r="F68" s="281">
        <f t="shared" si="26"/>
        <v>1</v>
      </c>
      <c r="G68" s="282">
        <f t="shared" si="18"/>
        <v>17</v>
      </c>
      <c r="H68" s="280">
        <f t="shared" si="25"/>
        <v>9</v>
      </c>
      <c r="I68" s="283">
        <f t="shared" si="25"/>
        <v>8</v>
      </c>
      <c r="J68" s="284">
        <f t="shared" si="23"/>
        <v>6</v>
      </c>
      <c r="K68" s="280">
        <f>SUM(K50,K54,K56,K58,K60,K62,K48,K52,K64,K66)</f>
        <v>3</v>
      </c>
      <c r="L68" s="280">
        <f>SUM(L50,L54,L56,L58,L60,L62,L48,L52,L64,L66)</f>
        <v>3</v>
      </c>
      <c r="M68" s="284">
        <f t="shared" si="24"/>
        <v>7</v>
      </c>
      <c r="N68" s="280">
        <f>SUM(N50,N54,N56,N58,N60,N62,N48,N52,N64,N66)</f>
        <v>4</v>
      </c>
      <c r="O68" s="285">
        <f>SUM(O50,O54,O56,O58,O60,O62,O48,O52,O64,O66)</f>
        <v>3</v>
      </c>
      <c r="P68" s="282">
        <f t="shared" si="22"/>
        <v>4</v>
      </c>
      <c r="Q68" s="280">
        <f>SUM(Q50,Q54,Q56,Q58,Q60,Q62,Q48,Q52,Q64,Q66)</f>
        <v>2</v>
      </c>
      <c r="R68" s="286">
        <f>SUM(R50,R54,R56,R58,R60,R62,R48,R52,R64,R66)</f>
        <v>2</v>
      </c>
    </row>
    <row r="69" spans="1:30" s="93" customFormat="1" ht="16.5" customHeight="1" thickBot="1" x14ac:dyDescent="0.25">
      <c r="A69" s="511" t="s">
        <v>523</v>
      </c>
      <c r="B69" s="265">
        <f t="shared" si="17"/>
        <v>135</v>
      </c>
      <c r="C69" s="297">
        <f t="shared" si="26"/>
        <v>43</v>
      </c>
      <c r="D69" s="297">
        <f t="shared" si="26"/>
        <v>44</v>
      </c>
      <c r="E69" s="297">
        <f t="shared" si="26"/>
        <v>47</v>
      </c>
      <c r="F69" s="298">
        <f t="shared" si="26"/>
        <v>1</v>
      </c>
      <c r="G69" s="299">
        <f t="shared" si="18"/>
        <v>739</v>
      </c>
      <c r="H69" s="297">
        <f>SUM(Q69,N69,K69)</f>
        <v>503</v>
      </c>
      <c r="I69" s="300">
        <f>SUM(R69,O69,L69)</f>
        <v>236</v>
      </c>
      <c r="J69" s="301">
        <f t="shared" si="23"/>
        <v>259</v>
      </c>
      <c r="K69" s="297">
        <f>SUM(K49,K51,K55,K57,K59,K61,K63,K53,K65,K67)</f>
        <v>169</v>
      </c>
      <c r="L69" s="297">
        <f>SUM(L49,L51,L55,L57,L59,L61,L63,L53,L65,L67)</f>
        <v>90</v>
      </c>
      <c r="M69" s="301">
        <f t="shared" si="24"/>
        <v>230</v>
      </c>
      <c r="N69" s="297">
        <f>SUM(N49,N51,N55,N57,N59,N61,N63,N53,N65,N67)</f>
        <v>146</v>
      </c>
      <c r="O69" s="302">
        <f>SUM(O49,O51,O55,O57,O59,O61,O63,O53,O65,O67)</f>
        <v>84</v>
      </c>
      <c r="P69" s="299">
        <f t="shared" si="22"/>
        <v>250</v>
      </c>
      <c r="Q69" s="297">
        <f>SUM(Q49,Q51,Q55,Q57,Q59,Q61,Q63,Q53,Q65,Q67)</f>
        <v>188</v>
      </c>
      <c r="R69" s="303">
        <f>SUM(R49,R51,R55,R57,R59,R61,R63,R53,R65,R67)</f>
        <v>62</v>
      </c>
    </row>
    <row r="70" spans="1:30" ht="11.25" customHeight="1" x14ac:dyDescent="0.2">
      <c r="A70" s="513"/>
      <c r="B70" s="163"/>
    </row>
    <row r="71" spans="1:30" ht="20.25" customHeight="1" thickBot="1" x14ac:dyDescent="0.25">
      <c r="A71" s="241" t="s">
        <v>538</v>
      </c>
    </row>
    <row r="72" spans="1:30" ht="16.5" customHeight="1" x14ac:dyDescent="0.15">
      <c r="A72" s="759" t="s">
        <v>95</v>
      </c>
      <c r="B72" s="796" t="s">
        <v>533</v>
      </c>
      <c r="C72" s="797"/>
      <c r="D72" s="798"/>
      <c r="E72" s="799" t="s">
        <v>539</v>
      </c>
      <c r="F72" s="797"/>
      <c r="G72" s="800"/>
    </row>
    <row r="73" spans="1:30" ht="16.5" customHeight="1" x14ac:dyDescent="0.15">
      <c r="A73" s="760"/>
      <c r="B73" s="801" t="s">
        <v>523</v>
      </c>
      <c r="C73" s="803" t="s">
        <v>540</v>
      </c>
      <c r="D73" s="805" t="s">
        <v>541</v>
      </c>
      <c r="E73" s="807" t="s">
        <v>115</v>
      </c>
      <c r="F73" s="809" t="s">
        <v>116</v>
      </c>
      <c r="G73" s="811" t="s">
        <v>117</v>
      </c>
    </row>
    <row r="74" spans="1:30" ht="16.5" customHeight="1" x14ac:dyDescent="0.15">
      <c r="A74" s="760"/>
      <c r="B74" s="802"/>
      <c r="C74" s="804"/>
      <c r="D74" s="806"/>
      <c r="E74" s="808"/>
      <c r="F74" s="810"/>
      <c r="G74" s="812"/>
    </row>
    <row r="75" spans="1:30" s="93" customFormat="1" ht="16.5" customHeight="1" x14ac:dyDescent="0.2">
      <c r="A75" s="524"/>
      <c r="B75" s="246">
        <f>SUM(C75:D75)</f>
        <v>0</v>
      </c>
      <c r="C75" s="249">
        <f t="shared" ref="C75:C88" si="27">SUM(C6:H6,C27:E27,C48:E48)</f>
        <v>0</v>
      </c>
      <c r="D75" s="525">
        <f t="shared" ref="D75:D88" si="28">SUM(I6,F27,F48)</f>
        <v>0</v>
      </c>
      <c r="E75" s="266">
        <f>SUM(F75:G75)</f>
        <v>0</v>
      </c>
      <c r="F75" s="249">
        <f t="shared" ref="F75:G88" si="29">SUM(K6,H27,H48)</f>
        <v>0</v>
      </c>
      <c r="G75" s="526">
        <f t="shared" si="29"/>
        <v>0</v>
      </c>
    </row>
    <row r="76" spans="1:30" s="93" customFormat="1" ht="16.5" customHeight="1" x14ac:dyDescent="0.2">
      <c r="A76" s="258" t="s">
        <v>526</v>
      </c>
      <c r="B76" s="270">
        <f>SUM(C76:D76)</f>
        <v>70</v>
      </c>
      <c r="C76" s="271">
        <f t="shared" si="27"/>
        <v>69</v>
      </c>
      <c r="D76" s="272">
        <f t="shared" si="28"/>
        <v>1</v>
      </c>
      <c r="E76" s="273">
        <f>SUM(F76:G76)</f>
        <v>315</v>
      </c>
      <c r="F76" s="271">
        <f t="shared" si="29"/>
        <v>207</v>
      </c>
      <c r="G76" s="277">
        <f t="shared" si="29"/>
        <v>108</v>
      </c>
    </row>
    <row r="77" spans="1:30" s="528" customFormat="1" ht="16.5" customHeight="1" x14ac:dyDescent="0.2">
      <c r="A77" s="527"/>
      <c r="B77" s="279">
        <f t="shared" ref="B77:B89" si="30">SUM(C77:D77)</f>
        <v>0</v>
      </c>
      <c r="C77" s="280">
        <f t="shared" si="27"/>
        <v>0</v>
      </c>
      <c r="D77" s="281">
        <f t="shared" si="28"/>
        <v>0</v>
      </c>
      <c r="E77" s="282">
        <f t="shared" ref="E77:E89" si="31">SUM(F77:G77)</f>
        <v>0</v>
      </c>
      <c r="F77" s="280">
        <f t="shared" si="29"/>
        <v>0</v>
      </c>
      <c r="G77" s="286">
        <f t="shared" si="29"/>
        <v>0</v>
      </c>
      <c r="H77" s="93"/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</row>
    <row r="78" spans="1:30" s="528" customFormat="1" ht="16.5" customHeight="1" x14ac:dyDescent="0.2">
      <c r="A78" s="252" t="s">
        <v>167</v>
      </c>
      <c r="B78" s="253">
        <f>SUM(C78:D78)</f>
        <v>42</v>
      </c>
      <c r="C78" s="254">
        <f t="shared" si="27"/>
        <v>40</v>
      </c>
      <c r="D78" s="288">
        <f t="shared" si="28"/>
        <v>2</v>
      </c>
      <c r="E78" s="289">
        <f t="shared" si="31"/>
        <v>191</v>
      </c>
      <c r="F78" s="254">
        <f t="shared" si="29"/>
        <v>134</v>
      </c>
      <c r="G78" s="257">
        <f t="shared" si="29"/>
        <v>57</v>
      </c>
      <c r="H78" s="93"/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</row>
    <row r="79" spans="1:30" s="528" customFormat="1" ht="16.5" customHeight="1" x14ac:dyDescent="0.2">
      <c r="A79" s="527"/>
      <c r="B79" s="279">
        <f t="shared" si="30"/>
        <v>7</v>
      </c>
      <c r="C79" s="280">
        <f t="shared" si="27"/>
        <v>4</v>
      </c>
      <c r="D79" s="281">
        <f t="shared" si="28"/>
        <v>3</v>
      </c>
      <c r="E79" s="282">
        <f>SUM(F79:G79)</f>
        <v>16</v>
      </c>
      <c r="F79" s="280">
        <f t="shared" si="29"/>
        <v>7</v>
      </c>
      <c r="G79" s="286">
        <f t="shared" si="29"/>
        <v>9</v>
      </c>
      <c r="H79" s="93"/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</row>
    <row r="80" spans="1:30" s="528" customFormat="1" ht="16.5" customHeight="1" x14ac:dyDescent="0.2">
      <c r="A80" s="252" t="s">
        <v>527</v>
      </c>
      <c r="B80" s="253">
        <f t="shared" si="30"/>
        <v>61</v>
      </c>
      <c r="C80" s="254">
        <f t="shared" si="27"/>
        <v>57</v>
      </c>
      <c r="D80" s="288">
        <f t="shared" si="28"/>
        <v>4</v>
      </c>
      <c r="E80" s="289">
        <f>SUM(F80:G80)</f>
        <v>252</v>
      </c>
      <c r="F80" s="254">
        <f t="shared" si="29"/>
        <v>161</v>
      </c>
      <c r="G80" s="257">
        <f t="shared" si="29"/>
        <v>91</v>
      </c>
      <c r="H80" s="93"/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</row>
    <row r="81" spans="1:30" s="529" customFormat="1" ht="16.5" customHeight="1" x14ac:dyDescent="0.2">
      <c r="A81" s="527"/>
      <c r="B81" s="279">
        <f t="shared" si="30"/>
        <v>9</v>
      </c>
      <c r="C81" s="280">
        <f t="shared" si="27"/>
        <v>8</v>
      </c>
      <c r="D81" s="281">
        <f t="shared" si="28"/>
        <v>1</v>
      </c>
      <c r="E81" s="282">
        <f t="shared" si="31"/>
        <v>22</v>
      </c>
      <c r="F81" s="280">
        <f t="shared" si="29"/>
        <v>14</v>
      </c>
      <c r="G81" s="286">
        <f t="shared" si="29"/>
        <v>8</v>
      </c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</row>
    <row r="82" spans="1:30" s="529" customFormat="1" ht="16.5" customHeight="1" x14ac:dyDescent="0.2">
      <c r="A82" s="252" t="s">
        <v>528</v>
      </c>
      <c r="B82" s="253">
        <f t="shared" si="30"/>
        <v>61</v>
      </c>
      <c r="C82" s="254">
        <f t="shared" si="27"/>
        <v>60</v>
      </c>
      <c r="D82" s="288">
        <f t="shared" si="28"/>
        <v>1</v>
      </c>
      <c r="E82" s="289">
        <f t="shared" si="31"/>
        <v>164</v>
      </c>
      <c r="F82" s="254">
        <f t="shared" si="29"/>
        <v>97</v>
      </c>
      <c r="G82" s="257">
        <f t="shared" si="29"/>
        <v>67</v>
      </c>
      <c r="H82" s="93"/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</row>
    <row r="83" spans="1:30" s="530" customFormat="1" ht="16.5" customHeight="1" x14ac:dyDescent="0.2">
      <c r="A83" s="527"/>
      <c r="B83" s="279">
        <f t="shared" si="30"/>
        <v>0</v>
      </c>
      <c r="C83" s="280">
        <f t="shared" si="27"/>
        <v>0</v>
      </c>
      <c r="D83" s="281">
        <f t="shared" si="28"/>
        <v>0</v>
      </c>
      <c r="E83" s="282">
        <f t="shared" si="31"/>
        <v>0</v>
      </c>
      <c r="F83" s="280">
        <f t="shared" si="29"/>
        <v>0</v>
      </c>
      <c r="G83" s="286">
        <f t="shared" si="29"/>
        <v>0</v>
      </c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</row>
    <row r="84" spans="1:30" s="530" customFormat="1" ht="16.5" customHeight="1" x14ac:dyDescent="0.2">
      <c r="A84" s="252" t="s">
        <v>529</v>
      </c>
      <c r="B84" s="253">
        <f t="shared" si="30"/>
        <v>91</v>
      </c>
      <c r="C84" s="254">
        <f t="shared" si="27"/>
        <v>91</v>
      </c>
      <c r="D84" s="288">
        <f t="shared" si="28"/>
        <v>0</v>
      </c>
      <c r="E84" s="289">
        <f>SUM(F84:G84)</f>
        <v>410</v>
      </c>
      <c r="F84" s="254">
        <f t="shared" si="29"/>
        <v>288</v>
      </c>
      <c r="G84" s="257">
        <f t="shared" si="29"/>
        <v>122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</row>
    <row r="85" spans="1:30" s="93" customFormat="1" ht="16.5" customHeight="1" x14ac:dyDescent="0.2">
      <c r="A85" s="527"/>
      <c r="B85" s="279">
        <f t="shared" si="30"/>
        <v>0</v>
      </c>
      <c r="C85" s="280">
        <f t="shared" si="27"/>
        <v>0</v>
      </c>
      <c r="D85" s="281">
        <f t="shared" si="28"/>
        <v>0</v>
      </c>
      <c r="E85" s="282">
        <f t="shared" si="31"/>
        <v>0</v>
      </c>
      <c r="F85" s="280">
        <f t="shared" si="29"/>
        <v>0</v>
      </c>
      <c r="G85" s="286">
        <f t="shared" si="29"/>
        <v>0</v>
      </c>
    </row>
    <row r="86" spans="1:30" s="93" customFormat="1" ht="16.5" customHeight="1" x14ac:dyDescent="0.2">
      <c r="A86" s="252" t="s">
        <v>530</v>
      </c>
      <c r="B86" s="253">
        <f t="shared" si="30"/>
        <v>73</v>
      </c>
      <c r="C86" s="254">
        <f t="shared" si="27"/>
        <v>73</v>
      </c>
      <c r="D86" s="288">
        <f t="shared" si="28"/>
        <v>0</v>
      </c>
      <c r="E86" s="289">
        <f t="shared" si="31"/>
        <v>355</v>
      </c>
      <c r="F86" s="254">
        <f t="shared" si="29"/>
        <v>261</v>
      </c>
      <c r="G86" s="257">
        <f t="shared" si="29"/>
        <v>94</v>
      </c>
    </row>
    <row r="87" spans="1:30" s="93" customFormat="1" ht="16.5" customHeight="1" x14ac:dyDescent="0.2">
      <c r="A87" s="531"/>
      <c r="B87" s="279">
        <f>SUM(C87:D87)</f>
        <v>6</v>
      </c>
      <c r="C87" s="280">
        <f t="shared" si="27"/>
        <v>3</v>
      </c>
      <c r="D87" s="281">
        <f t="shared" si="28"/>
        <v>3</v>
      </c>
      <c r="E87" s="282">
        <f>SUM(F87:G87)</f>
        <v>17</v>
      </c>
      <c r="F87" s="280">
        <f t="shared" si="29"/>
        <v>5</v>
      </c>
      <c r="G87" s="286">
        <f t="shared" si="29"/>
        <v>12</v>
      </c>
    </row>
    <row r="88" spans="1:30" s="93" customFormat="1" ht="16.5" customHeight="1" x14ac:dyDescent="0.2">
      <c r="A88" s="258" t="s">
        <v>531</v>
      </c>
      <c r="B88" s="253">
        <f>SUM(C88:D88)</f>
        <v>43</v>
      </c>
      <c r="C88" s="254">
        <f t="shared" si="27"/>
        <v>40</v>
      </c>
      <c r="D88" s="288">
        <f t="shared" si="28"/>
        <v>3</v>
      </c>
      <c r="E88" s="289">
        <f>SUM(F88:G88)</f>
        <v>106</v>
      </c>
      <c r="F88" s="254">
        <f t="shared" si="29"/>
        <v>52</v>
      </c>
      <c r="G88" s="257">
        <f t="shared" si="29"/>
        <v>54</v>
      </c>
    </row>
    <row r="89" spans="1:30" s="529" customFormat="1" ht="16.5" customHeight="1" x14ac:dyDescent="0.2">
      <c r="A89" s="527"/>
      <c r="B89" s="279">
        <f t="shared" si="30"/>
        <v>0</v>
      </c>
      <c r="C89" s="280">
        <f t="shared" ref="C89:C94" si="32">SUM(C62:E62)</f>
        <v>0</v>
      </c>
      <c r="D89" s="281">
        <f t="shared" ref="D89:D94" si="33">F62</f>
        <v>0</v>
      </c>
      <c r="E89" s="282">
        <f t="shared" si="31"/>
        <v>0</v>
      </c>
      <c r="F89" s="280">
        <f t="shared" ref="F89:G92" si="34">H62</f>
        <v>0</v>
      </c>
      <c r="G89" s="286">
        <f t="shared" si="34"/>
        <v>0</v>
      </c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</row>
    <row r="90" spans="1:30" s="529" customFormat="1" ht="16.5" customHeight="1" x14ac:dyDescent="0.2">
      <c r="A90" s="305" t="s">
        <v>537</v>
      </c>
      <c r="B90" s="253">
        <f t="shared" ref="B90:B96" si="35">SUM(C90:D90)</f>
        <v>12</v>
      </c>
      <c r="C90" s="254">
        <f t="shared" si="32"/>
        <v>12</v>
      </c>
      <c r="D90" s="288">
        <f t="shared" si="33"/>
        <v>0</v>
      </c>
      <c r="E90" s="289">
        <f t="shared" ref="E90:E96" si="36">SUM(F90:G90)</f>
        <v>114</v>
      </c>
      <c r="F90" s="254">
        <f t="shared" si="34"/>
        <v>82</v>
      </c>
      <c r="G90" s="257">
        <f t="shared" si="34"/>
        <v>32</v>
      </c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</row>
    <row r="91" spans="1:30" s="528" customFormat="1" ht="16.5" customHeight="1" x14ac:dyDescent="0.2">
      <c r="A91" s="532"/>
      <c r="B91" s="270">
        <f t="shared" si="35"/>
        <v>0</v>
      </c>
      <c r="C91" s="271">
        <f t="shared" si="32"/>
        <v>0</v>
      </c>
      <c r="D91" s="272">
        <f t="shared" si="33"/>
        <v>0</v>
      </c>
      <c r="E91" s="273">
        <f t="shared" si="36"/>
        <v>0</v>
      </c>
      <c r="F91" s="271">
        <f t="shared" si="34"/>
        <v>0</v>
      </c>
      <c r="G91" s="277">
        <f t="shared" si="34"/>
        <v>0</v>
      </c>
      <c r="H91" s="93"/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</row>
    <row r="92" spans="1:30" s="528" customFormat="1" ht="16.5" customHeight="1" x14ac:dyDescent="0.2">
      <c r="A92" s="351" t="s">
        <v>581</v>
      </c>
      <c r="B92" s="270">
        <f t="shared" si="35"/>
        <v>14</v>
      </c>
      <c r="C92" s="271">
        <f t="shared" si="32"/>
        <v>14</v>
      </c>
      <c r="D92" s="272">
        <f t="shared" si="33"/>
        <v>0</v>
      </c>
      <c r="E92" s="273">
        <f t="shared" si="36"/>
        <v>133</v>
      </c>
      <c r="F92" s="271">
        <f t="shared" si="34"/>
        <v>107</v>
      </c>
      <c r="G92" s="277">
        <f t="shared" si="34"/>
        <v>26</v>
      </c>
      <c r="H92" s="93"/>
      <c r="I92" s="93"/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</row>
    <row r="93" spans="1:30" s="530" customFormat="1" ht="16.5" customHeight="1" x14ac:dyDescent="0.2">
      <c r="A93" s="533"/>
      <c r="B93" s="534">
        <f t="shared" si="35"/>
        <v>0</v>
      </c>
      <c r="C93" s="520">
        <f t="shared" si="32"/>
        <v>0</v>
      </c>
      <c r="D93" s="535">
        <f t="shared" si="33"/>
        <v>0</v>
      </c>
      <c r="E93" s="536">
        <f t="shared" si="36"/>
        <v>0</v>
      </c>
      <c r="F93" s="520">
        <f>H66</f>
        <v>0</v>
      </c>
      <c r="G93" s="537">
        <f>I66</f>
        <v>0</v>
      </c>
      <c r="H93" s="93"/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</row>
    <row r="94" spans="1:30" s="530" customFormat="1" ht="16.5" customHeight="1" x14ac:dyDescent="0.2">
      <c r="A94" s="351" t="s">
        <v>621</v>
      </c>
      <c r="B94" s="270">
        <f t="shared" si="35"/>
        <v>3</v>
      </c>
      <c r="C94" s="271">
        <f t="shared" si="32"/>
        <v>3</v>
      </c>
      <c r="D94" s="272">
        <f t="shared" si="33"/>
        <v>0</v>
      </c>
      <c r="E94" s="273">
        <f t="shared" si="36"/>
        <v>22</v>
      </c>
      <c r="F94" s="271">
        <f>H67</f>
        <v>15</v>
      </c>
      <c r="G94" s="277">
        <f>I67</f>
        <v>7</v>
      </c>
      <c r="H94" s="93"/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</row>
    <row r="95" spans="1:30" s="93" customFormat="1" ht="16.5" customHeight="1" x14ac:dyDescent="0.2">
      <c r="A95" s="304"/>
      <c r="B95" s="279">
        <f t="shared" si="35"/>
        <v>22</v>
      </c>
      <c r="C95" s="280">
        <f>SUM(C75,C77,C79,C81,C83,C85,C87,C89,C91,C93)</f>
        <v>15</v>
      </c>
      <c r="D95" s="281">
        <f>SUM(D75,D77,D79,D81,D83,D85,D87,D89,D91,D93)</f>
        <v>7</v>
      </c>
      <c r="E95" s="282">
        <f t="shared" si="36"/>
        <v>55</v>
      </c>
      <c r="F95" s="280">
        <f>SUM(F75,F77,F79,F81,F83,F85,F87,F89,F91,F93)</f>
        <v>26</v>
      </c>
      <c r="G95" s="286">
        <f>SUM(G75,G77,G79,G81,G83,G85,G87,G89,G91,G93)</f>
        <v>29</v>
      </c>
      <c r="I95" s="794" t="s">
        <v>542</v>
      </c>
      <c r="J95" s="794"/>
      <c r="K95" s="794"/>
      <c r="L95" s="794"/>
      <c r="M95" s="794"/>
      <c r="N95" s="794"/>
      <c r="O95" s="794"/>
      <c r="P95" s="794"/>
      <c r="Q95" s="794"/>
      <c r="R95" s="794"/>
      <c r="S95" s="794"/>
      <c r="T95" s="794"/>
      <c r="U95" s="794"/>
      <c r="V95" s="794"/>
    </row>
    <row r="96" spans="1:30" s="93" customFormat="1" ht="16.5" customHeight="1" thickBot="1" x14ac:dyDescent="0.25">
      <c r="A96" s="511" t="s">
        <v>523</v>
      </c>
      <c r="B96" s="265">
        <f t="shared" si="35"/>
        <v>470</v>
      </c>
      <c r="C96" s="297">
        <f>SUM(C76,C78,C80,C82,C84,C86,C88,C90,C92,C94)</f>
        <v>459</v>
      </c>
      <c r="D96" s="298">
        <f>SUM(D76,D78,D80,D82,D84,D86,D88,D90,D92,D94)</f>
        <v>11</v>
      </c>
      <c r="E96" s="538">
        <f t="shared" si="36"/>
        <v>2062</v>
      </c>
      <c r="F96" s="539">
        <f>SUM(F76,F78,F80,F82,F84,F86,F88,F90,F92,F94)</f>
        <v>1404</v>
      </c>
      <c r="G96" s="303">
        <f>SUM(G76,G78,G80,G82,G84,G86,G88,G90,G92,G94)</f>
        <v>658</v>
      </c>
      <c r="I96" s="795"/>
      <c r="J96" s="795"/>
      <c r="K96" s="795"/>
      <c r="L96" s="795"/>
      <c r="M96" s="795"/>
      <c r="N96" s="795"/>
      <c r="O96" s="795"/>
      <c r="P96" s="795"/>
      <c r="Q96" s="795"/>
      <c r="R96" s="795"/>
      <c r="S96" s="795"/>
      <c r="T96" s="795"/>
      <c r="U96" s="795"/>
      <c r="V96" s="795"/>
    </row>
  </sheetData>
  <mergeCells count="47">
    <mergeCell ref="I95:V96"/>
    <mergeCell ref="P46:R46"/>
    <mergeCell ref="A72:A74"/>
    <mergeCell ref="B72:D72"/>
    <mergeCell ref="E72:G72"/>
    <mergeCell ref="B73:B74"/>
    <mergeCell ref="C73:C74"/>
    <mergeCell ref="D73:D74"/>
    <mergeCell ref="E73:E74"/>
    <mergeCell ref="F73:F74"/>
    <mergeCell ref="G73:G74"/>
    <mergeCell ref="A44:B44"/>
    <mergeCell ref="A45:A47"/>
    <mergeCell ref="B45:F45"/>
    <mergeCell ref="G45:R45"/>
    <mergeCell ref="B46:B47"/>
    <mergeCell ref="C46:E46"/>
    <mergeCell ref="F46:F47"/>
    <mergeCell ref="G46:I46"/>
    <mergeCell ref="J46:L46"/>
    <mergeCell ref="M46:O46"/>
    <mergeCell ref="A24:A26"/>
    <mergeCell ref="B24:F24"/>
    <mergeCell ref="G24:R24"/>
    <mergeCell ref="B25:B26"/>
    <mergeCell ref="C25:E25"/>
    <mergeCell ref="F25:F26"/>
    <mergeCell ref="G25:I25"/>
    <mergeCell ref="J25:L25"/>
    <mergeCell ref="M25:O25"/>
    <mergeCell ref="P25:R25"/>
    <mergeCell ref="A23:B23"/>
    <mergeCell ref="A1:N1"/>
    <mergeCell ref="W2:AD2"/>
    <mergeCell ref="A3:A5"/>
    <mergeCell ref="B3:I3"/>
    <mergeCell ref="J3:AD3"/>
    <mergeCell ref="B4:B5"/>
    <mergeCell ref="C4:H4"/>
    <mergeCell ref="I4:I5"/>
    <mergeCell ref="J4:L4"/>
    <mergeCell ref="M4:O4"/>
    <mergeCell ref="P4:R4"/>
    <mergeCell ref="S4:U4"/>
    <mergeCell ref="V4:X4"/>
    <mergeCell ref="Y4:AA4"/>
    <mergeCell ref="AB4:AD4"/>
  </mergeCells>
  <phoneticPr fontId="2"/>
  <pageMargins left="0.78740157480314965" right="0.78740157480314965" top="0.78740157480314965" bottom="0.78740157480314965" header="0.51181102362204722" footer="0.51181102362204722"/>
  <pageSetup paperSize="9" scale="4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1"/>
  <sheetViews>
    <sheetView view="pageBreakPreview" topLeftCell="A25" zoomScale="75" zoomScaleNormal="100" zoomScaleSheetLayoutView="75" workbookViewId="0">
      <selection activeCell="B52" sqref="B52"/>
    </sheetView>
  </sheetViews>
  <sheetFormatPr defaultColWidth="9" defaultRowHeight="13.5" x14ac:dyDescent="0.15"/>
  <cols>
    <col min="1" max="16384" width="9" style="56"/>
  </cols>
  <sheetData>
    <row r="1" spans="1:1" ht="14.25" x14ac:dyDescent="0.15">
      <c r="A1" s="60"/>
    </row>
    <row r="42" spans="2:8" x14ac:dyDescent="0.15">
      <c r="B42" s="813" t="s">
        <v>622</v>
      </c>
      <c r="C42" s="814"/>
      <c r="D42" s="814"/>
      <c r="E42" s="814"/>
      <c r="F42" s="814"/>
      <c r="G42" s="814"/>
      <c r="H42" s="815"/>
    </row>
    <row r="43" spans="2:8" x14ac:dyDescent="0.15">
      <c r="B43" s="816"/>
      <c r="C43" s="817"/>
      <c r="D43" s="817"/>
      <c r="E43" s="817"/>
      <c r="F43" s="817"/>
      <c r="G43" s="817"/>
      <c r="H43" s="818"/>
    </row>
    <row r="44" spans="2:8" x14ac:dyDescent="0.15">
      <c r="B44" s="816"/>
      <c r="C44" s="817"/>
      <c r="D44" s="817"/>
      <c r="E44" s="817"/>
      <c r="F44" s="817"/>
      <c r="G44" s="817"/>
      <c r="H44" s="818"/>
    </row>
    <row r="45" spans="2:8" x14ac:dyDescent="0.15">
      <c r="B45" s="816"/>
      <c r="C45" s="817"/>
      <c r="D45" s="817"/>
      <c r="E45" s="817"/>
      <c r="F45" s="817"/>
      <c r="G45" s="817"/>
      <c r="H45" s="818"/>
    </row>
    <row r="46" spans="2:8" x14ac:dyDescent="0.15">
      <c r="B46" s="816"/>
      <c r="C46" s="817"/>
      <c r="D46" s="817"/>
      <c r="E46" s="817"/>
      <c r="F46" s="817"/>
      <c r="G46" s="817"/>
      <c r="H46" s="818"/>
    </row>
    <row r="47" spans="2:8" x14ac:dyDescent="0.15">
      <c r="B47" s="816"/>
      <c r="C47" s="817"/>
      <c r="D47" s="817"/>
      <c r="E47" s="817"/>
      <c r="F47" s="817"/>
      <c r="G47" s="817"/>
      <c r="H47" s="818"/>
    </row>
    <row r="48" spans="2:8" x14ac:dyDescent="0.15">
      <c r="B48" s="816"/>
      <c r="C48" s="817"/>
      <c r="D48" s="817"/>
      <c r="E48" s="817"/>
      <c r="F48" s="817"/>
      <c r="G48" s="817"/>
      <c r="H48" s="818"/>
    </row>
    <row r="49" spans="2:8" x14ac:dyDescent="0.15">
      <c r="B49" s="816"/>
      <c r="C49" s="817"/>
      <c r="D49" s="817"/>
      <c r="E49" s="817"/>
      <c r="F49" s="817"/>
      <c r="G49" s="817"/>
      <c r="H49" s="818"/>
    </row>
    <row r="50" spans="2:8" x14ac:dyDescent="0.15">
      <c r="B50" s="816"/>
      <c r="C50" s="817"/>
      <c r="D50" s="817"/>
      <c r="E50" s="817"/>
      <c r="F50" s="817"/>
      <c r="G50" s="817"/>
      <c r="H50" s="818"/>
    </row>
    <row r="51" spans="2:8" x14ac:dyDescent="0.15">
      <c r="B51" s="819"/>
      <c r="C51" s="820"/>
      <c r="D51" s="820"/>
      <c r="E51" s="820"/>
      <c r="F51" s="820"/>
      <c r="G51" s="820"/>
      <c r="H51" s="821"/>
    </row>
  </sheetData>
  <mergeCells count="1">
    <mergeCell ref="B42:H51"/>
  </mergeCells>
  <phoneticPr fontId="2"/>
  <pageMargins left="0.78740157480314965" right="0.78740157480314965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J28"/>
  <sheetViews>
    <sheetView view="pageBreakPreview" topLeftCell="A17" zoomScale="75" zoomScaleNormal="100" zoomScaleSheetLayoutView="75" workbookViewId="0">
      <selection activeCell="N28" sqref="N28"/>
    </sheetView>
  </sheetViews>
  <sheetFormatPr defaultColWidth="9" defaultRowHeight="13.5" x14ac:dyDescent="0.15"/>
  <cols>
    <col min="1" max="1" width="6.125" style="88" customWidth="1"/>
    <col min="2" max="6" width="9" style="88"/>
    <col min="7" max="7" width="11" style="88" customWidth="1"/>
    <col min="8" max="16384" width="9" style="88"/>
  </cols>
  <sheetData>
    <row r="4" spans="2:10" x14ac:dyDescent="0.15">
      <c r="D4" s="561" t="s">
        <v>342</v>
      </c>
      <c r="E4" s="561"/>
      <c r="F4" s="561"/>
      <c r="G4" s="561"/>
    </row>
    <row r="5" spans="2:10" x14ac:dyDescent="0.15">
      <c r="D5" s="561"/>
      <c r="E5" s="561"/>
      <c r="F5" s="561"/>
      <c r="G5" s="561"/>
    </row>
    <row r="6" spans="2:10" x14ac:dyDescent="0.15">
      <c r="D6" s="561"/>
      <c r="E6" s="561"/>
      <c r="F6" s="561"/>
      <c r="G6" s="561"/>
    </row>
    <row r="9" spans="2:10" ht="24.75" customHeight="1" x14ac:dyDescent="0.15">
      <c r="B9" s="61" t="s">
        <v>0</v>
      </c>
      <c r="C9" s="61"/>
      <c r="D9" s="61"/>
      <c r="E9" s="61"/>
      <c r="F9" s="61"/>
      <c r="G9" s="61"/>
      <c r="H9" s="61" t="s">
        <v>10</v>
      </c>
      <c r="I9" s="61"/>
      <c r="J9" s="89" t="s">
        <v>343</v>
      </c>
    </row>
    <row r="10" spans="2:10" ht="24.75" customHeight="1" x14ac:dyDescent="0.15">
      <c r="B10" s="61"/>
      <c r="C10" s="61"/>
      <c r="D10" s="61"/>
      <c r="E10" s="61"/>
      <c r="F10" s="61"/>
      <c r="G10" s="61"/>
      <c r="H10" s="61"/>
      <c r="I10" s="61"/>
      <c r="J10" s="89"/>
    </row>
    <row r="11" spans="2:10" ht="24.75" customHeight="1" x14ac:dyDescent="0.15">
      <c r="B11" s="61" t="s">
        <v>1</v>
      </c>
      <c r="C11" s="61"/>
      <c r="D11" s="61"/>
      <c r="E11" s="61"/>
      <c r="F11" s="61"/>
      <c r="G11" s="61"/>
      <c r="H11" s="61" t="s">
        <v>10</v>
      </c>
      <c r="I11" s="61"/>
      <c r="J11" s="89" t="s">
        <v>344</v>
      </c>
    </row>
    <row r="12" spans="2:10" ht="24.75" customHeight="1" x14ac:dyDescent="0.15">
      <c r="B12" s="61"/>
      <c r="C12" s="61"/>
      <c r="D12" s="61"/>
      <c r="E12" s="61"/>
      <c r="F12" s="61"/>
      <c r="G12" s="61"/>
      <c r="H12" s="61"/>
      <c r="I12" s="61"/>
      <c r="J12" s="89"/>
    </row>
    <row r="13" spans="2:10" ht="24.75" customHeight="1" x14ac:dyDescent="0.15">
      <c r="B13" s="61" t="s">
        <v>2</v>
      </c>
      <c r="C13" s="61"/>
      <c r="D13" s="61"/>
      <c r="E13" s="61"/>
      <c r="F13" s="61"/>
      <c r="G13" s="61"/>
      <c r="H13" s="61" t="s">
        <v>10</v>
      </c>
      <c r="I13" s="61"/>
      <c r="J13" s="89" t="s">
        <v>345</v>
      </c>
    </row>
    <row r="14" spans="2:10" ht="24.75" customHeight="1" x14ac:dyDescent="0.15">
      <c r="B14" s="61"/>
      <c r="C14" s="61"/>
      <c r="D14" s="61"/>
      <c r="E14" s="61"/>
      <c r="F14" s="61"/>
      <c r="G14" s="61"/>
      <c r="H14" s="61"/>
      <c r="I14" s="61"/>
      <c r="J14" s="89"/>
    </row>
    <row r="15" spans="2:10" ht="24.75" customHeight="1" x14ac:dyDescent="0.15">
      <c r="B15" s="61" t="s">
        <v>3</v>
      </c>
      <c r="C15" s="61"/>
      <c r="D15" s="61"/>
      <c r="E15" s="61"/>
      <c r="F15" s="61"/>
      <c r="G15" s="61"/>
      <c r="H15" s="61" t="s">
        <v>10</v>
      </c>
      <c r="I15" s="61"/>
      <c r="J15" s="89" t="s">
        <v>346</v>
      </c>
    </row>
    <row r="16" spans="2:10" ht="24.75" customHeight="1" x14ac:dyDescent="0.15">
      <c r="B16" s="61"/>
      <c r="C16" s="61"/>
      <c r="D16" s="61"/>
      <c r="E16" s="61"/>
      <c r="F16" s="61"/>
      <c r="G16" s="61"/>
      <c r="H16" s="61"/>
      <c r="I16" s="61"/>
      <c r="J16" s="89"/>
    </row>
    <row r="17" spans="2:10" ht="24.75" customHeight="1" x14ac:dyDescent="0.15">
      <c r="B17" s="61" t="s">
        <v>4</v>
      </c>
      <c r="C17" s="61"/>
      <c r="D17" s="61"/>
      <c r="E17" s="61"/>
      <c r="F17" s="61"/>
      <c r="G17" s="61"/>
      <c r="H17" s="61" t="s">
        <v>10</v>
      </c>
      <c r="I17" s="61"/>
      <c r="J17" s="89" t="s">
        <v>347</v>
      </c>
    </row>
    <row r="18" spans="2:10" ht="24.75" customHeight="1" x14ac:dyDescent="0.15">
      <c r="B18" s="61"/>
      <c r="C18" s="61"/>
      <c r="D18" s="61"/>
      <c r="E18" s="61"/>
      <c r="F18" s="61"/>
      <c r="G18" s="61"/>
      <c r="H18" s="61"/>
      <c r="I18" s="61"/>
      <c r="J18" s="89"/>
    </row>
    <row r="19" spans="2:10" ht="24.75" customHeight="1" x14ac:dyDescent="0.15">
      <c r="B19" s="61" t="s">
        <v>5</v>
      </c>
      <c r="C19" s="61"/>
      <c r="D19" s="61"/>
      <c r="E19" s="61"/>
      <c r="F19" s="61"/>
      <c r="G19" s="61"/>
      <c r="H19" s="61" t="s">
        <v>10</v>
      </c>
      <c r="I19" s="61"/>
      <c r="J19" s="89" t="s">
        <v>348</v>
      </c>
    </row>
    <row r="20" spans="2:10" ht="24.75" customHeight="1" x14ac:dyDescent="0.15">
      <c r="B20" s="61"/>
      <c r="C20" s="61"/>
      <c r="D20" s="61"/>
      <c r="E20" s="61"/>
      <c r="F20" s="61"/>
      <c r="G20" s="61"/>
      <c r="H20" s="61"/>
      <c r="I20" s="61"/>
      <c r="J20" s="90"/>
    </row>
    <row r="21" spans="2:10" ht="24.75" customHeight="1" x14ac:dyDescent="0.15">
      <c r="B21" s="61" t="s">
        <v>6</v>
      </c>
      <c r="C21" s="61"/>
      <c r="D21" s="61"/>
      <c r="E21" s="61"/>
      <c r="F21" s="61"/>
      <c r="G21" s="61"/>
      <c r="H21" s="61" t="s">
        <v>10</v>
      </c>
      <c r="I21" s="61"/>
      <c r="J21" s="90" t="s">
        <v>11</v>
      </c>
    </row>
    <row r="22" spans="2:10" ht="24.75" customHeight="1" x14ac:dyDescent="0.15">
      <c r="B22" s="61"/>
      <c r="C22" s="61"/>
      <c r="D22" s="61"/>
      <c r="E22" s="61"/>
      <c r="F22" s="61"/>
      <c r="G22" s="61"/>
      <c r="H22" s="61"/>
      <c r="I22" s="61"/>
      <c r="J22" s="90"/>
    </row>
    <row r="23" spans="2:10" ht="24.75" customHeight="1" x14ac:dyDescent="0.15">
      <c r="B23" s="61" t="s">
        <v>7</v>
      </c>
      <c r="C23" s="61"/>
      <c r="D23" s="61"/>
      <c r="E23" s="61"/>
      <c r="F23" s="61"/>
      <c r="G23" s="61"/>
      <c r="H23" s="61" t="s">
        <v>10</v>
      </c>
      <c r="I23" s="61"/>
      <c r="J23" s="90" t="s">
        <v>12</v>
      </c>
    </row>
    <row r="24" spans="2:10" ht="24.75" customHeight="1" x14ac:dyDescent="0.15">
      <c r="B24" s="61"/>
      <c r="C24" s="61"/>
      <c r="D24" s="61"/>
      <c r="E24" s="61"/>
      <c r="F24" s="61"/>
      <c r="G24" s="61"/>
      <c r="H24" s="61"/>
      <c r="I24" s="61"/>
      <c r="J24" s="90"/>
    </row>
    <row r="25" spans="2:10" ht="24.75" customHeight="1" x14ac:dyDescent="0.15">
      <c r="B25" s="61" t="s">
        <v>8</v>
      </c>
      <c r="C25" s="61"/>
      <c r="D25" s="61"/>
      <c r="E25" s="61"/>
      <c r="F25" s="61"/>
      <c r="G25" s="61"/>
      <c r="H25" s="61" t="s">
        <v>10</v>
      </c>
      <c r="I25" s="61"/>
      <c r="J25" s="90">
        <v>16</v>
      </c>
    </row>
    <row r="26" spans="2:10" ht="24.75" customHeight="1" x14ac:dyDescent="0.15">
      <c r="B26" s="61"/>
      <c r="C26" s="61"/>
      <c r="D26" s="61"/>
      <c r="E26" s="61"/>
      <c r="F26" s="61"/>
      <c r="G26" s="61"/>
      <c r="H26" s="61"/>
      <c r="I26" s="61"/>
      <c r="J26" s="90"/>
    </row>
    <row r="27" spans="2:10" ht="24.75" customHeight="1" x14ac:dyDescent="0.15">
      <c r="B27" s="61" t="s">
        <v>9</v>
      </c>
      <c r="C27" s="61"/>
      <c r="D27" s="61"/>
      <c r="E27" s="61"/>
      <c r="F27" s="61"/>
      <c r="G27" s="61"/>
      <c r="H27" s="61" t="s">
        <v>10</v>
      </c>
      <c r="I27" s="61"/>
      <c r="J27" s="90">
        <v>17</v>
      </c>
    </row>
    <row r="28" spans="2:10" ht="21.95" customHeight="1" x14ac:dyDescent="0.15"/>
  </sheetData>
  <mergeCells count="1">
    <mergeCell ref="D4:G6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7"/>
  <sheetViews>
    <sheetView view="pageBreakPreview" topLeftCell="A30" zoomScaleNormal="100" zoomScaleSheetLayoutView="100" workbookViewId="0">
      <selection activeCell="A44" sqref="A44"/>
    </sheetView>
  </sheetViews>
  <sheetFormatPr defaultColWidth="9" defaultRowHeight="13.5" x14ac:dyDescent="0.15"/>
  <cols>
    <col min="1" max="1" width="7.625" style="56" customWidth="1"/>
    <col min="2" max="2" width="6.625" style="56" customWidth="1"/>
    <col min="3" max="3" width="6" style="56" customWidth="1"/>
    <col min="4" max="5" width="2.75" style="56" customWidth="1"/>
    <col min="6" max="14" width="6.75" style="56" customWidth="1"/>
    <col min="15" max="15" width="8.125" style="56" customWidth="1"/>
    <col min="16" max="16384" width="9" style="56"/>
  </cols>
  <sheetData>
    <row r="1" spans="1:16" ht="14.25" x14ac:dyDescent="0.15">
      <c r="A1" s="61" t="s">
        <v>55</v>
      </c>
    </row>
    <row r="2" spans="1:16" x14ac:dyDescent="0.15">
      <c r="A2" s="86"/>
      <c r="B2" s="86"/>
      <c r="C2" s="86"/>
      <c r="D2" s="86"/>
      <c r="E2" s="86"/>
      <c r="F2" s="86"/>
      <c r="G2" s="86"/>
      <c r="H2" s="86"/>
      <c r="I2" s="86"/>
      <c r="J2" s="86"/>
      <c r="K2" s="562" t="s">
        <v>594</v>
      </c>
      <c r="L2" s="562"/>
      <c r="M2" s="562"/>
      <c r="N2" s="562"/>
      <c r="O2" s="562"/>
    </row>
    <row r="3" spans="1:16" ht="27.95" customHeight="1" x14ac:dyDescent="0.15">
      <c r="A3" s="574" t="s">
        <v>13</v>
      </c>
      <c r="B3" s="575"/>
      <c r="C3" s="575"/>
      <c r="D3" s="575"/>
      <c r="E3" s="576"/>
      <c r="F3" s="307" t="s">
        <v>39</v>
      </c>
      <c r="G3" s="308" t="s">
        <v>40</v>
      </c>
      <c r="H3" s="308" t="s">
        <v>41</v>
      </c>
      <c r="I3" s="308" t="s">
        <v>42</v>
      </c>
      <c r="J3" s="308" t="s">
        <v>43</v>
      </c>
      <c r="K3" s="309" t="s">
        <v>44</v>
      </c>
      <c r="L3" s="310" t="s">
        <v>35</v>
      </c>
      <c r="M3" s="311" t="s">
        <v>51</v>
      </c>
      <c r="N3" s="312" t="s">
        <v>45</v>
      </c>
      <c r="O3" s="313" t="s">
        <v>46</v>
      </c>
    </row>
    <row r="4" spans="1:16" ht="17.25" customHeight="1" x14ac:dyDescent="0.15">
      <c r="A4" s="609" t="s">
        <v>19</v>
      </c>
      <c r="B4" s="610" t="s">
        <v>587</v>
      </c>
      <c r="C4" s="612" t="s">
        <v>596</v>
      </c>
      <c r="D4" s="613" t="s">
        <v>25</v>
      </c>
      <c r="E4" s="596" t="s">
        <v>14</v>
      </c>
      <c r="F4" s="438"/>
      <c r="G4" s="365"/>
      <c r="H4" s="365"/>
      <c r="I4" s="365"/>
      <c r="J4" s="365"/>
      <c r="K4" s="439"/>
      <c r="L4" s="105"/>
      <c r="M4" s="365"/>
      <c r="N4" s="569">
        <f>L9/146</f>
        <v>563.06164383561645</v>
      </c>
      <c r="O4" s="571">
        <f>L9/3377</f>
        <v>24.343204027243114</v>
      </c>
    </row>
    <row r="5" spans="1:16" ht="17.25" customHeight="1" x14ac:dyDescent="0.15">
      <c r="A5" s="591"/>
      <c r="B5" s="611"/>
      <c r="C5" s="591"/>
      <c r="D5" s="602"/>
      <c r="E5" s="604"/>
      <c r="F5" s="440">
        <v>6620</v>
      </c>
      <c r="G5" s="320">
        <v>6894</v>
      </c>
      <c r="H5" s="320">
        <v>6979</v>
      </c>
      <c r="I5" s="320">
        <v>7228</v>
      </c>
      <c r="J5" s="320">
        <v>7233</v>
      </c>
      <c r="K5" s="441">
        <v>7234</v>
      </c>
      <c r="L5" s="106">
        <f>SUM(F5:K5)</f>
        <v>42188</v>
      </c>
      <c r="M5" s="320">
        <v>42648</v>
      </c>
      <c r="N5" s="568"/>
      <c r="O5" s="572"/>
    </row>
    <row r="6" spans="1:16" ht="17.25" customHeight="1" x14ac:dyDescent="0.15">
      <c r="A6" s="591"/>
      <c r="B6" s="611"/>
      <c r="C6" s="591"/>
      <c r="D6" s="602"/>
      <c r="E6" s="594" t="s">
        <v>15</v>
      </c>
      <c r="F6" s="442"/>
      <c r="G6" s="321"/>
      <c r="H6" s="321"/>
      <c r="I6" s="321"/>
      <c r="J6" s="321"/>
      <c r="K6" s="443"/>
      <c r="L6" s="366"/>
      <c r="M6" s="321"/>
      <c r="N6" s="568"/>
      <c r="O6" s="572"/>
    </row>
    <row r="7" spans="1:16" ht="17.25" customHeight="1" x14ac:dyDescent="0.15">
      <c r="A7" s="591"/>
      <c r="B7" s="611"/>
      <c r="C7" s="591"/>
      <c r="D7" s="602"/>
      <c r="E7" s="595"/>
      <c r="F7" s="444">
        <v>6431</v>
      </c>
      <c r="G7" s="322">
        <v>6562</v>
      </c>
      <c r="H7" s="322">
        <v>6618</v>
      </c>
      <c r="I7" s="322">
        <v>6807</v>
      </c>
      <c r="J7" s="322">
        <v>6723</v>
      </c>
      <c r="K7" s="445">
        <v>6878</v>
      </c>
      <c r="L7" s="367">
        <f>SUM(F7:K7)</f>
        <v>40019</v>
      </c>
      <c r="M7" s="322">
        <v>40124</v>
      </c>
      <c r="N7" s="568"/>
      <c r="O7" s="572"/>
    </row>
    <row r="8" spans="1:16" ht="17.25" customHeight="1" x14ac:dyDescent="0.15">
      <c r="A8" s="591"/>
      <c r="B8" s="611"/>
      <c r="C8" s="591"/>
      <c r="D8" s="602"/>
      <c r="E8" s="596" t="s">
        <v>16</v>
      </c>
      <c r="F8" s="438">
        <v>616</v>
      </c>
      <c r="G8" s="365">
        <v>699</v>
      </c>
      <c r="H8" s="365">
        <v>683</v>
      </c>
      <c r="I8" s="365">
        <v>747</v>
      </c>
      <c r="J8" s="365">
        <v>735</v>
      </c>
      <c r="K8" s="439">
        <v>651</v>
      </c>
      <c r="L8" s="446">
        <f>SUM(F8:K8)</f>
        <v>4131</v>
      </c>
      <c r="M8" s="323">
        <v>3599</v>
      </c>
      <c r="N8" s="568"/>
      <c r="O8" s="572"/>
    </row>
    <row r="9" spans="1:16" ht="17.25" customHeight="1" x14ac:dyDescent="0.15">
      <c r="A9" s="591"/>
      <c r="B9" s="611"/>
      <c r="C9" s="591"/>
      <c r="D9" s="602"/>
      <c r="E9" s="597"/>
      <c r="F9" s="440">
        <f t="shared" ref="F9:K9" si="0">SUM(F5,F7)</f>
        <v>13051</v>
      </c>
      <c r="G9" s="320">
        <f t="shared" si="0"/>
        <v>13456</v>
      </c>
      <c r="H9" s="320">
        <f t="shared" si="0"/>
        <v>13597</v>
      </c>
      <c r="I9" s="320">
        <f t="shared" si="0"/>
        <v>14035</v>
      </c>
      <c r="J9" s="320">
        <f t="shared" si="0"/>
        <v>13956</v>
      </c>
      <c r="K9" s="441">
        <f t="shared" si="0"/>
        <v>14112</v>
      </c>
      <c r="L9" s="106">
        <f>SUM(L5,L7)</f>
        <v>82207</v>
      </c>
      <c r="M9" s="320">
        <f>SUM(M5,M7)</f>
        <v>82772</v>
      </c>
      <c r="N9" s="570"/>
      <c r="O9" s="573"/>
      <c r="P9" s="87"/>
    </row>
    <row r="10" spans="1:16" ht="17.25" customHeight="1" x14ac:dyDescent="0.15">
      <c r="A10" s="605" t="s">
        <v>20</v>
      </c>
      <c r="B10" s="607" t="s">
        <v>598</v>
      </c>
      <c r="C10" s="592" t="s">
        <v>597</v>
      </c>
      <c r="D10" s="602" t="s">
        <v>26</v>
      </c>
      <c r="E10" s="589" t="s">
        <v>14</v>
      </c>
      <c r="F10" s="368"/>
      <c r="G10" s="368"/>
      <c r="H10" s="368"/>
      <c r="I10" s="563"/>
      <c r="J10" s="563"/>
      <c r="K10" s="564"/>
      <c r="L10" s="109"/>
      <c r="M10" s="368"/>
      <c r="N10" s="567">
        <f>L15/71</f>
        <v>552.16901408450701</v>
      </c>
      <c r="O10" s="568">
        <f>L15/1436</f>
        <v>27.300835654596099</v>
      </c>
    </row>
    <row r="11" spans="1:16" ht="17.25" customHeight="1" x14ac:dyDescent="0.15">
      <c r="A11" s="591"/>
      <c r="B11" s="584"/>
      <c r="C11" s="591"/>
      <c r="D11" s="602"/>
      <c r="E11" s="590"/>
      <c r="F11" s="320">
        <f>6765+7</f>
        <v>6772</v>
      </c>
      <c r="G11" s="320">
        <f>6620+7</f>
        <v>6627</v>
      </c>
      <c r="H11" s="320">
        <f>6816+11</f>
        <v>6827</v>
      </c>
      <c r="I11" s="563"/>
      <c r="J11" s="563"/>
      <c r="K11" s="564"/>
      <c r="L11" s="106">
        <f>SUM(F11,G11,H11)</f>
        <v>20226</v>
      </c>
      <c r="M11" s="320">
        <v>20070</v>
      </c>
      <c r="N11" s="567"/>
      <c r="O11" s="568"/>
    </row>
    <row r="12" spans="1:16" ht="17.25" customHeight="1" x14ac:dyDescent="0.15">
      <c r="A12" s="591"/>
      <c r="B12" s="584"/>
      <c r="C12" s="591"/>
      <c r="D12" s="602"/>
      <c r="E12" s="587" t="s">
        <v>15</v>
      </c>
      <c r="F12" s="369"/>
      <c r="G12" s="369"/>
      <c r="H12" s="369"/>
      <c r="I12" s="563"/>
      <c r="J12" s="563"/>
      <c r="K12" s="564"/>
      <c r="L12" s="457"/>
      <c r="M12" s="369"/>
      <c r="N12" s="567"/>
      <c r="O12" s="568"/>
    </row>
    <row r="13" spans="1:16" ht="17.25" customHeight="1" x14ac:dyDescent="0.15">
      <c r="A13" s="591"/>
      <c r="B13" s="584"/>
      <c r="C13" s="591"/>
      <c r="D13" s="602"/>
      <c r="E13" s="588"/>
      <c r="F13" s="322">
        <f>6187+8</f>
        <v>6195</v>
      </c>
      <c r="G13" s="322">
        <f>6388+10</f>
        <v>6398</v>
      </c>
      <c r="H13" s="322">
        <f>6369+16</f>
        <v>6385</v>
      </c>
      <c r="I13" s="563"/>
      <c r="J13" s="563"/>
      <c r="K13" s="564"/>
      <c r="L13" s="367">
        <f>SUM(F13,G13,H13)</f>
        <v>18978</v>
      </c>
      <c r="M13" s="322">
        <v>19086</v>
      </c>
      <c r="N13" s="567"/>
      <c r="O13" s="568"/>
    </row>
    <row r="14" spans="1:16" ht="17.25" customHeight="1" x14ac:dyDescent="0.15">
      <c r="A14" s="591"/>
      <c r="B14" s="584"/>
      <c r="C14" s="591"/>
      <c r="D14" s="602"/>
      <c r="E14" s="589" t="s">
        <v>16</v>
      </c>
      <c r="F14" s="365">
        <v>492</v>
      </c>
      <c r="G14" s="365">
        <v>464</v>
      </c>
      <c r="H14" s="365">
        <v>422</v>
      </c>
      <c r="I14" s="563"/>
      <c r="J14" s="563"/>
      <c r="K14" s="564"/>
      <c r="L14" s="372">
        <f>SUM(F14:H14)</f>
        <v>1378</v>
      </c>
      <c r="M14" s="370">
        <v>1279</v>
      </c>
      <c r="N14" s="567"/>
      <c r="O14" s="568"/>
    </row>
    <row r="15" spans="1:16" ht="17.25" customHeight="1" x14ac:dyDescent="0.15">
      <c r="A15" s="606"/>
      <c r="B15" s="608"/>
      <c r="C15" s="591"/>
      <c r="D15" s="602"/>
      <c r="E15" s="590"/>
      <c r="F15" s="371">
        <f>SUM(F11,F13)</f>
        <v>12967</v>
      </c>
      <c r="G15" s="371">
        <f>SUM(G11,G13)</f>
        <v>13025</v>
      </c>
      <c r="H15" s="371">
        <f>SUM(H11,H13)</f>
        <v>13212</v>
      </c>
      <c r="I15" s="563"/>
      <c r="J15" s="563"/>
      <c r="K15" s="564"/>
      <c r="L15" s="458">
        <f>SUM(F15,G15,H15)</f>
        <v>39204</v>
      </c>
      <c r="M15" s="371">
        <f>SUM(M11,M13)</f>
        <v>39156</v>
      </c>
      <c r="N15" s="567"/>
      <c r="O15" s="568"/>
      <c r="P15" s="87"/>
    </row>
    <row r="16" spans="1:16" ht="17.25" customHeight="1" x14ac:dyDescent="0.15">
      <c r="A16" s="582" t="s">
        <v>599</v>
      </c>
      <c r="B16" s="603" t="s">
        <v>52</v>
      </c>
      <c r="C16" s="592" t="s">
        <v>600</v>
      </c>
      <c r="D16" s="602" t="s">
        <v>25</v>
      </c>
      <c r="E16" s="597" t="s">
        <v>14</v>
      </c>
      <c r="F16" s="438">
        <v>3</v>
      </c>
      <c r="G16" s="365">
        <v>3</v>
      </c>
      <c r="H16" s="365"/>
      <c r="I16" s="321"/>
      <c r="J16" s="365">
        <v>3</v>
      </c>
      <c r="K16" s="439">
        <v>3</v>
      </c>
      <c r="L16" s="105">
        <f>SUM(F16:K16)</f>
        <v>12</v>
      </c>
      <c r="M16" s="373">
        <v>12</v>
      </c>
      <c r="N16" s="568">
        <f>L21/7</f>
        <v>124.42857142857143</v>
      </c>
      <c r="O16" s="571">
        <f>L21/223</f>
        <v>3.905829596412556</v>
      </c>
    </row>
    <row r="17" spans="1:15" ht="17.25" customHeight="1" x14ac:dyDescent="0.15">
      <c r="A17" s="582"/>
      <c r="B17" s="600"/>
      <c r="C17" s="591"/>
      <c r="D17" s="602"/>
      <c r="E17" s="604"/>
      <c r="F17" s="322">
        <v>113</v>
      </c>
      <c r="G17" s="320">
        <v>120</v>
      </c>
      <c r="H17" s="320">
        <v>97</v>
      </c>
      <c r="I17" s="320">
        <v>99</v>
      </c>
      <c r="J17" s="320">
        <v>88</v>
      </c>
      <c r="K17" s="441">
        <v>88</v>
      </c>
      <c r="L17" s="106">
        <f>SUM(F17:K17)</f>
        <v>605</v>
      </c>
      <c r="M17" s="320">
        <v>572</v>
      </c>
      <c r="N17" s="568"/>
      <c r="O17" s="572"/>
    </row>
    <row r="18" spans="1:15" ht="17.25" customHeight="1" x14ac:dyDescent="0.15">
      <c r="A18" s="582"/>
      <c r="B18" s="600"/>
      <c r="C18" s="591"/>
      <c r="D18" s="602"/>
      <c r="E18" s="594" t="s">
        <v>15</v>
      </c>
      <c r="F18" s="438">
        <v>3</v>
      </c>
      <c r="G18" s="321">
        <v>1</v>
      </c>
      <c r="H18" s="321"/>
      <c r="I18" s="321">
        <v>4</v>
      </c>
      <c r="J18" s="321">
        <v>4</v>
      </c>
      <c r="K18" s="443">
        <v>2</v>
      </c>
      <c r="L18" s="366">
        <f t="shared" ref="L18:L20" si="1">SUM(F18:K18)</f>
        <v>14</v>
      </c>
      <c r="M18" s="321">
        <v>16</v>
      </c>
      <c r="N18" s="568"/>
      <c r="O18" s="572"/>
    </row>
    <row r="19" spans="1:15" ht="17.25" customHeight="1" x14ac:dyDescent="0.15">
      <c r="A19" s="582"/>
      <c r="B19" s="600"/>
      <c r="C19" s="591"/>
      <c r="D19" s="602"/>
      <c r="E19" s="595"/>
      <c r="F19" s="444">
        <v>42</v>
      </c>
      <c r="G19" s="322">
        <v>40</v>
      </c>
      <c r="H19" s="322">
        <v>40</v>
      </c>
      <c r="I19" s="322">
        <v>49</v>
      </c>
      <c r="J19" s="322">
        <v>54</v>
      </c>
      <c r="K19" s="445">
        <v>41</v>
      </c>
      <c r="L19" s="367">
        <f t="shared" si="1"/>
        <v>266</v>
      </c>
      <c r="M19" s="322">
        <v>269</v>
      </c>
      <c r="N19" s="568"/>
      <c r="O19" s="572"/>
    </row>
    <row r="20" spans="1:15" ht="17.25" customHeight="1" x14ac:dyDescent="0.15">
      <c r="A20" s="582"/>
      <c r="B20" s="600"/>
      <c r="C20" s="591"/>
      <c r="D20" s="602"/>
      <c r="E20" s="596" t="s">
        <v>16</v>
      </c>
      <c r="F20" s="438">
        <f>SUM(F16,F18)</f>
        <v>6</v>
      </c>
      <c r="G20" s="365">
        <f t="shared" ref="G20:K21" si="2">SUM(G16,G18)</f>
        <v>4</v>
      </c>
      <c r="H20" s="365"/>
      <c r="I20" s="365">
        <f t="shared" si="2"/>
        <v>4</v>
      </c>
      <c r="J20" s="365">
        <f t="shared" si="2"/>
        <v>7</v>
      </c>
      <c r="K20" s="439">
        <f t="shared" si="2"/>
        <v>5</v>
      </c>
      <c r="L20" s="105">
        <f t="shared" si="1"/>
        <v>26</v>
      </c>
      <c r="M20" s="365">
        <v>28</v>
      </c>
      <c r="N20" s="568"/>
      <c r="O20" s="572"/>
    </row>
    <row r="21" spans="1:15" ht="17.25" customHeight="1" x14ac:dyDescent="0.15">
      <c r="A21" s="582"/>
      <c r="B21" s="600"/>
      <c r="C21" s="591"/>
      <c r="D21" s="602"/>
      <c r="E21" s="597"/>
      <c r="F21" s="440">
        <f>SUM(F17,F19)</f>
        <v>155</v>
      </c>
      <c r="G21" s="320">
        <f t="shared" si="2"/>
        <v>160</v>
      </c>
      <c r="H21" s="320">
        <f t="shared" si="2"/>
        <v>137</v>
      </c>
      <c r="I21" s="320">
        <f t="shared" si="2"/>
        <v>148</v>
      </c>
      <c r="J21" s="320">
        <f t="shared" si="2"/>
        <v>142</v>
      </c>
      <c r="K21" s="441">
        <f t="shared" si="2"/>
        <v>129</v>
      </c>
      <c r="L21" s="106">
        <f>SUM(F21:K21)</f>
        <v>871</v>
      </c>
      <c r="M21" s="371">
        <f>M17+M19</f>
        <v>841</v>
      </c>
      <c r="N21" s="568"/>
      <c r="O21" s="573"/>
    </row>
    <row r="22" spans="1:15" ht="17.25" customHeight="1" x14ac:dyDescent="0.15">
      <c r="A22" s="582"/>
      <c r="B22" s="603" t="s">
        <v>53</v>
      </c>
      <c r="C22" s="592" t="s">
        <v>601</v>
      </c>
      <c r="D22" s="602" t="s">
        <v>26</v>
      </c>
      <c r="E22" s="597" t="s">
        <v>14</v>
      </c>
      <c r="F22" s="373">
        <v>1</v>
      </c>
      <c r="G22" s="373">
        <v>1</v>
      </c>
      <c r="H22" s="373">
        <v>3</v>
      </c>
      <c r="I22" s="563"/>
      <c r="J22" s="563"/>
      <c r="K22" s="564"/>
      <c r="L22" s="459">
        <f>SUM(F22:K22)</f>
        <v>5</v>
      </c>
      <c r="M22" s="105">
        <v>7</v>
      </c>
      <c r="N22" s="568">
        <f>L27/7</f>
        <v>64.571428571428569</v>
      </c>
      <c r="O22" s="568">
        <f>L27/112</f>
        <v>4.0357142857142856</v>
      </c>
    </row>
    <row r="23" spans="1:15" ht="17.25" customHeight="1" x14ac:dyDescent="0.15">
      <c r="A23" s="582"/>
      <c r="B23" s="600"/>
      <c r="C23" s="591"/>
      <c r="D23" s="602"/>
      <c r="E23" s="604"/>
      <c r="F23" s="320">
        <v>97</v>
      </c>
      <c r="G23" s="322">
        <v>94</v>
      </c>
      <c r="H23" s="320">
        <v>105</v>
      </c>
      <c r="I23" s="563"/>
      <c r="J23" s="563"/>
      <c r="K23" s="564"/>
      <c r="L23" s="440">
        <f>SUM(F23:K23)</f>
        <v>296</v>
      </c>
      <c r="M23" s="106">
        <v>271</v>
      </c>
      <c r="N23" s="568"/>
      <c r="O23" s="568"/>
    </row>
    <row r="24" spans="1:15" ht="17.25" customHeight="1" x14ac:dyDescent="0.15">
      <c r="A24" s="582"/>
      <c r="B24" s="600"/>
      <c r="C24" s="591"/>
      <c r="D24" s="602"/>
      <c r="E24" s="594" t="s">
        <v>15</v>
      </c>
      <c r="F24" s="321">
        <v>4</v>
      </c>
      <c r="G24" s="365">
        <v>2</v>
      </c>
      <c r="H24" s="321">
        <v>1</v>
      </c>
      <c r="I24" s="563"/>
      <c r="J24" s="563"/>
      <c r="K24" s="564"/>
      <c r="L24" s="442">
        <f t="shared" ref="L24:L27" si="3">SUM(F24:K24)</f>
        <v>7</v>
      </c>
      <c r="M24" s="366">
        <v>6</v>
      </c>
      <c r="N24" s="568"/>
      <c r="O24" s="568"/>
    </row>
    <row r="25" spans="1:15" ht="17.25" customHeight="1" x14ac:dyDescent="0.15">
      <c r="A25" s="582"/>
      <c r="B25" s="600"/>
      <c r="C25" s="591"/>
      <c r="D25" s="602"/>
      <c r="E25" s="595"/>
      <c r="F25" s="322">
        <v>56</v>
      </c>
      <c r="G25" s="322">
        <v>54</v>
      </c>
      <c r="H25" s="322">
        <v>46</v>
      </c>
      <c r="I25" s="563"/>
      <c r="J25" s="563"/>
      <c r="K25" s="564"/>
      <c r="L25" s="444">
        <f t="shared" si="3"/>
        <v>156</v>
      </c>
      <c r="M25" s="367">
        <v>158</v>
      </c>
      <c r="N25" s="568"/>
      <c r="O25" s="568"/>
    </row>
    <row r="26" spans="1:15" ht="17.25" customHeight="1" x14ac:dyDescent="0.15">
      <c r="A26" s="582"/>
      <c r="B26" s="600"/>
      <c r="C26" s="591"/>
      <c r="D26" s="602"/>
      <c r="E26" s="596" t="s">
        <v>16</v>
      </c>
      <c r="F26" s="365">
        <f>SUM(F22,F24)</f>
        <v>5</v>
      </c>
      <c r="G26" s="365">
        <f t="shared" ref="G26:H27" si="4">SUM(G22,G24)</f>
        <v>3</v>
      </c>
      <c r="H26" s="365">
        <f t="shared" si="4"/>
        <v>4</v>
      </c>
      <c r="I26" s="563"/>
      <c r="J26" s="563"/>
      <c r="K26" s="564"/>
      <c r="L26" s="438">
        <f t="shared" si="3"/>
        <v>12</v>
      </c>
      <c r="M26" s="105">
        <f>M22+M24</f>
        <v>13</v>
      </c>
      <c r="N26" s="568"/>
      <c r="O26" s="568"/>
    </row>
    <row r="27" spans="1:15" ht="17.25" customHeight="1" x14ac:dyDescent="0.15">
      <c r="A27" s="582"/>
      <c r="B27" s="600"/>
      <c r="C27" s="591"/>
      <c r="D27" s="602"/>
      <c r="E27" s="597"/>
      <c r="F27" s="371">
        <f>SUM(F23,F25)</f>
        <v>153</v>
      </c>
      <c r="G27" s="371">
        <f t="shared" si="4"/>
        <v>148</v>
      </c>
      <c r="H27" s="371">
        <f t="shared" si="4"/>
        <v>151</v>
      </c>
      <c r="I27" s="563"/>
      <c r="J27" s="563"/>
      <c r="K27" s="564"/>
      <c r="L27" s="460">
        <f t="shared" si="3"/>
        <v>452</v>
      </c>
      <c r="M27" s="106">
        <f>M23+M25</f>
        <v>429</v>
      </c>
      <c r="N27" s="568"/>
      <c r="O27" s="568"/>
    </row>
    <row r="28" spans="1:15" ht="17.25" customHeight="1" x14ac:dyDescent="0.15">
      <c r="A28" s="582"/>
      <c r="B28" s="599" t="s">
        <v>595</v>
      </c>
      <c r="C28" s="592" t="s">
        <v>602</v>
      </c>
      <c r="D28" s="602" t="s">
        <v>26</v>
      </c>
      <c r="E28" s="589" t="s">
        <v>14</v>
      </c>
      <c r="F28" s="373">
        <v>3</v>
      </c>
      <c r="G28" s="373">
        <v>4</v>
      </c>
      <c r="H28" s="373">
        <v>2</v>
      </c>
      <c r="I28" s="563"/>
      <c r="J28" s="563"/>
      <c r="K28" s="564"/>
      <c r="L28" s="459">
        <f t="shared" ref="L28:L33" si="5">SUM(F28:K28)</f>
        <v>9</v>
      </c>
      <c r="M28" s="373">
        <v>12</v>
      </c>
      <c r="N28" s="585">
        <f>L33/10</f>
        <v>73.900000000000006</v>
      </c>
      <c r="O28" s="577">
        <f>L33/135</f>
        <v>5.4740740740740739</v>
      </c>
    </row>
    <row r="29" spans="1:15" ht="17.25" customHeight="1" x14ac:dyDescent="0.15">
      <c r="A29" s="582"/>
      <c r="B29" s="600"/>
      <c r="C29" s="591"/>
      <c r="D29" s="602"/>
      <c r="E29" s="590"/>
      <c r="F29" s="320">
        <v>169</v>
      </c>
      <c r="G29" s="320">
        <v>146</v>
      </c>
      <c r="H29" s="320">
        <v>188</v>
      </c>
      <c r="I29" s="563"/>
      <c r="J29" s="563"/>
      <c r="K29" s="564"/>
      <c r="L29" s="440">
        <f t="shared" si="5"/>
        <v>503</v>
      </c>
      <c r="M29" s="320">
        <v>478</v>
      </c>
      <c r="N29" s="585"/>
      <c r="O29" s="578"/>
    </row>
    <row r="30" spans="1:15" ht="17.25" customHeight="1" x14ac:dyDescent="0.15">
      <c r="A30" s="582"/>
      <c r="B30" s="600"/>
      <c r="C30" s="591"/>
      <c r="D30" s="602"/>
      <c r="E30" s="587" t="s">
        <v>15</v>
      </c>
      <c r="F30" s="321">
        <v>3</v>
      </c>
      <c r="G30" s="321">
        <v>3</v>
      </c>
      <c r="H30" s="321">
        <v>2</v>
      </c>
      <c r="I30" s="563"/>
      <c r="J30" s="563"/>
      <c r="K30" s="564"/>
      <c r="L30" s="442">
        <f t="shared" si="5"/>
        <v>8</v>
      </c>
      <c r="M30" s="321">
        <v>7</v>
      </c>
      <c r="N30" s="585"/>
      <c r="O30" s="578"/>
    </row>
    <row r="31" spans="1:15" ht="17.25" customHeight="1" x14ac:dyDescent="0.15">
      <c r="A31" s="582"/>
      <c r="B31" s="600"/>
      <c r="C31" s="591"/>
      <c r="D31" s="602"/>
      <c r="E31" s="588"/>
      <c r="F31" s="322">
        <v>90</v>
      </c>
      <c r="G31" s="322">
        <v>84</v>
      </c>
      <c r="H31" s="322">
        <v>62</v>
      </c>
      <c r="I31" s="563"/>
      <c r="J31" s="563"/>
      <c r="K31" s="564"/>
      <c r="L31" s="444">
        <f t="shared" si="5"/>
        <v>236</v>
      </c>
      <c r="M31" s="322">
        <v>225</v>
      </c>
      <c r="N31" s="585"/>
      <c r="O31" s="578"/>
    </row>
    <row r="32" spans="1:15" ht="17.25" customHeight="1" x14ac:dyDescent="0.15">
      <c r="A32" s="582"/>
      <c r="B32" s="600"/>
      <c r="C32" s="591"/>
      <c r="D32" s="602"/>
      <c r="E32" s="589" t="s">
        <v>16</v>
      </c>
      <c r="F32" s="365">
        <f>SUM(F28,F30)</f>
        <v>6</v>
      </c>
      <c r="G32" s="365">
        <f t="shared" ref="G32:H33" si="6">SUM(G28,G30)</f>
        <v>7</v>
      </c>
      <c r="H32" s="365">
        <f t="shared" si="6"/>
        <v>4</v>
      </c>
      <c r="I32" s="563"/>
      <c r="J32" s="563"/>
      <c r="K32" s="564"/>
      <c r="L32" s="438">
        <f t="shared" si="5"/>
        <v>17</v>
      </c>
      <c r="M32" s="365">
        <v>19</v>
      </c>
      <c r="N32" s="585"/>
      <c r="O32" s="578"/>
    </row>
    <row r="33" spans="1:15" ht="17.25" customHeight="1" x14ac:dyDescent="0.15">
      <c r="A33" s="582"/>
      <c r="B33" s="601"/>
      <c r="C33" s="591"/>
      <c r="D33" s="602"/>
      <c r="E33" s="590"/>
      <c r="F33" s="320">
        <f>SUM(F29,F31)</f>
        <v>259</v>
      </c>
      <c r="G33" s="320">
        <f t="shared" si="6"/>
        <v>230</v>
      </c>
      <c r="H33" s="320">
        <f t="shared" si="6"/>
        <v>250</v>
      </c>
      <c r="I33" s="565"/>
      <c r="J33" s="565"/>
      <c r="K33" s="566"/>
      <c r="L33" s="440">
        <f t="shared" si="5"/>
        <v>739</v>
      </c>
      <c r="M33" s="371">
        <v>703</v>
      </c>
      <c r="N33" s="585"/>
      <c r="O33" s="586"/>
    </row>
    <row r="34" spans="1:15" ht="17.25" customHeight="1" x14ac:dyDescent="0.15">
      <c r="A34" s="582"/>
      <c r="B34" s="583" t="s">
        <v>47</v>
      </c>
      <c r="C34" s="436" t="s">
        <v>18</v>
      </c>
      <c r="D34" s="597" t="s">
        <v>50</v>
      </c>
      <c r="E34" s="563"/>
      <c r="F34" s="563"/>
      <c r="G34" s="563"/>
      <c r="H34" s="563"/>
      <c r="I34" s="563"/>
      <c r="J34" s="563"/>
      <c r="K34" s="564"/>
      <c r="L34" s="459">
        <f>SUM(L20,L26,L32)</f>
        <v>55</v>
      </c>
      <c r="M34" s="105">
        <f>SUM(M20,M26,M32)</f>
        <v>60</v>
      </c>
      <c r="N34" s="585">
        <f>L35/10</f>
        <v>206.2</v>
      </c>
      <c r="O34" s="585">
        <f>L35/470</f>
        <v>4.3872340425531915</v>
      </c>
    </row>
    <row r="35" spans="1:15" ht="17.25" customHeight="1" x14ac:dyDescent="0.15">
      <c r="A35" s="582"/>
      <c r="B35" s="584"/>
      <c r="C35" s="437">
        <f>223+112+135</f>
        <v>470</v>
      </c>
      <c r="D35" s="597"/>
      <c r="E35" s="563"/>
      <c r="F35" s="563"/>
      <c r="G35" s="563"/>
      <c r="H35" s="563"/>
      <c r="I35" s="563"/>
      <c r="J35" s="563"/>
      <c r="K35" s="564"/>
      <c r="L35" s="460">
        <f>SUM(L21,L27,L33)</f>
        <v>2062</v>
      </c>
      <c r="M35" s="106">
        <f>SUM(M21,M27,M33)</f>
        <v>1973</v>
      </c>
      <c r="N35" s="585"/>
      <c r="O35" s="585"/>
    </row>
    <row r="36" spans="1:15" ht="17.25" customHeight="1" x14ac:dyDescent="0.15">
      <c r="A36" s="591" t="s">
        <v>22</v>
      </c>
      <c r="B36" s="584" t="s">
        <v>48</v>
      </c>
      <c r="C36" s="592" t="s">
        <v>49</v>
      </c>
      <c r="D36" s="593" t="s">
        <v>26</v>
      </c>
      <c r="E36" s="563" t="s">
        <v>14</v>
      </c>
      <c r="F36" s="440"/>
      <c r="G36" s="320"/>
      <c r="H36" s="320"/>
      <c r="I36" s="581"/>
      <c r="J36" s="581"/>
      <c r="K36" s="598"/>
      <c r="L36" s="106"/>
      <c r="M36" s="368"/>
      <c r="N36" s="585">
        <f>L41/4</f>
        <v>906.25</v>
      </c>
      <c r="O36" s="577">
        <f>L41/93</f>
        <v>38.978494623655912</v>
      </c>
    </row>
    <row r="37" spans="1:15" ht="17.25" customHeight="1" x14ac:dyDescent="0.15">
      <c r="A37" s="591"/>
      <c r="B37" s="584"/>
      <c r="C37" s="591"/>
      <c r="D37" s="593"/>
      <c r="E37" s="565"/>
      <c r="F37" s="440">
        <v>541</v>
      </c>
      <c r="G37" s="320">
        <v>546</v>
      </c>
      <c r="H37" s="320">
        <v>515</v>
      </c>
      <c r="I37" s="563"/>
      <c r="J37" s="563"/>
      <c r="K37" s="564"/>
      <c r="L37" s="106">
        <f>SUM(F37,G37,H37)</f>
        <v>1602</v>
      </c>
      <c r="M37" s="320">
        <v>1617</v>
      </c>
      <c r="N37" s="585"/>
      <c r="O37" s="578"/>
    </row>
    <row r="38" spans="1:15" ht="17.25" customHeight="1" x14ac:dyDescent="0.15">
      <c r="A38" s="591"/>
      <c r="B38" s="584"/>
      <c r="C38" s="591"/>
      <c r="D38" s="593"/>
      <c r="E38" s="579" t="s">
        <v>15</v>
      </c>
      <c r="F38" s="461"/>
      <c r="G38" s="369"/>
      <c r="H38" s="369"/>
      <c r="I38" s="563"/>
      <c r="J38" s="563"/>
      <c r="K38" s="564"/>
      <c r="L38" s="457"/>
      <c r="M38" s="369"/>
      <c r="N38" s="585"/>
      <c r="O38" s="578"/>
    </row>
    <row r="39" spans="1:15" ht="17.25" customHeight="1" x14ac:dyDescent="0.15">
      <c r="A39" s="591"/>
      <c r="B39" s="584"/>
      <c r="C39" s="591"/>
      <c r="D39" s="593"/>
      <c r="E39" s="580"/>
      <c r="F39" s="444">
        <v>700</v>
      </c>
      <c r="G39" s="322">
        <v>659</v>
      </c>
      <c r="H39" s="322">
        <v>664</v>
      </c>
      <c r="I39" s="563"/>
      <c r="J39" s="563"/>
      <c r="K39" s="564"/>
      <c r="L39" s="367">
        <f>SUM(F39,G39,H39)</f>
        <v>2023</v>
      </c>
      <c r="M39" s="322">
        <v>1982</v>
      </c>
      <c r="N39" s="585"/>
      <c r="O39" s="578"/>
    </row>
    <row r="40" spans="1:15" ht="17.25" customHeight="1" x14ac:dyDescent="0.15">
      <c r="A40" s="591"/>
      <c r="B40" s="584"/>
      <c r="C40" s="591"/>
      <c r="D40" s="593"/>
      <c r="E40" s="581" t="s">
        <v>16</v>
      </c>
      <c r="F40" s="440"/>
      <c r="G40" s="320"/>
      <c r="H40" s="320"/>
      <c r="I40" s="563"/>
      <c r="J40" s="563"/>
      <c r="K40" s="564"/>
      <c r="L40" s="106"/>
      <c r="M40" s="320"/>
      <c r="N40" s="585"/>
      <c r="O40" s="578"/>
    </row>
    <row r="41" spans="1:15" ht="17.25" customHeight="1" x14ac:dyDescent="0.15">
      <c r="A41" s="591"/>
      <c r="B41" s="584"/>
      <c r="C41" s="591"/>
      <c r="D41" s="593"/>
      <c r="E41" s="563"/>
      <c r="F41" s="460">
        <f>SUM(F37,F39)</f>
        <v>1241</v>
      </c>
      <c r="G41" s="371">
        <f>SUM(G37,G39)</f>
        <v>1205</v>
      </c>
      <c r="H41" s="371">
        <f>SUM(H37,H39)</f>
        <v>1179</v>
      </c>
      <c r="I41" s="563"/>
      <c r="J41" s="563"/>
      <c r="K41" s="564"/>
      <c r="L41" s="458">
        <f>SUM(F41,G41,H41)</f>
        <v>3625</v>
      </c>
      <c r="M41" s="371">
        <f>M37+M39</f>
        <v>3599</v>
      </c>
      <c r="N41" s="585"/>
      <c r="O41" s="578"/>
    </row>
    <row r="42" spans="1:15" x14ac:dyDescent="0.1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 t="s">
        <v>555</v>
      </c>
      <c r="O42" s="86"/>
    </row>
    <row r="43" spans="1:15" x14ac:dyDescent="0.15">
      <c r="A43" s="72" t="s">
        <v>623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</row>
    <row r="44" spans="1:15" x14ac:dyDescent="0.15">
      <c r="A44" s="72" t="s">
        <v>557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</row>
    <row r="45" spans="1:15" x14ac:dyDescent="0.15">
      <c r="A45" s="72" t="s">
        <v>558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</row>
    <row r="46" spans="1:15" x14ac:dyDescent="0.15">
      <c r="A46" s="72" t="s">
        <v>559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</row>
    <row r="47" spans="1:15" x14ac:dyDescent="0.15">
      <c r="A47" s="72" t="s">
        <v>603</v>
      </c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</row>
  </sheetData>
  <mergeCells count="62">
    <mergeCell ref="A4:A9"/>
    <mergeCell ref="B4:B9"/>
    <mergeCell ref="C4:C9"/>
    <mergeCell ref="D4:D9"/>
    <mergeCell ref="E4:E5"/>
    <mergeCell ref="E6:E7"/>
    <mergeCell ref="A10:A15"/>
    <mergeCell ref="B10:B15"/>
    <mergeCell ref="C10:C15"/>
    <mergeCell ref="D10:D15"/>
    <mergeCell ref="E10:E11"/>
    <mergeCell ref="E12:E13"/>
    <mergeCell ref="E14:E15"/>
    <mergeCell ref="B28:B33"/>
    <mergeCell ref="C28:C33"/>
    <mergeCell ref="D28:D33"/>
    <mergeCell ref="E28:E29"/>
    <mergeCell ref="E8:E9"/>
    <mergeCell ref="E18:E19"/>
    <mergeCell ref="E20:E21"/>
    <mergeCell ref="B22:B27"/>
    <mergeCell ref="C22:C27"/>
    <mergeCell ref="D22:D27"/>
    <mergeCell ref="E22:E23"/>
    <mergeCell ref="B16:B21"/>
    <mergeCell ref="C16:C21"/>
    <mergeCell ref="D16:D21"/>
    <mergeCell ref="E16:E17"/>
    <mergeCell ref="E36:E37"/>
    <mergeCell ref="N36:N41"/>
    <mergeCell ref="E24:E25"/>
    <mergeCell ref="E26:E27"/>
    <mergeCell ref="I36:K41"/>
    <mergeCell ref="D34:K35"/>
    <mergeCell ref="N22:N27"/>
    <mergeCell ref="A3:E3"/>
    <mergeCell ref="O36:O41"/>
    <mergeCell ref="E38:E39"/>
    <mergeCell ref="E40:E41"/>
    <mergeCell ref="A16:A35"/>
    <mergeCell ref="B34:B35"/>
    <mergeCell ref="N34:N35"/>
    <mergeCell ref="O34:O35"/>
    <mergeCell ref="N28:N33"/>
    <mergeCell ref="O28:O33"/>
    <mergeCell ref="E30:E31"/>
    <mergeCell ref="E32:E33"/>
    <mergeCell ref="A36:A41"/>
    <mergeCell ref="B36:B41"/>
    <mergeCell ref="C36:C41"/>
    <mergeCell ref="D36:D41"/>
    <mergeCell ref="K2:O2"/>
    <mergeCell ref="I10:K15"/>
    <mergeCell ref="I22:K27"/>
    <mergeCell ref="I28:K33"/>
    <mergeCell ref="N10:N15"/>
    <mergeCell ref="O10:O15"/>
    <mergeCell ref="N4:N9"/>
    <mergeCell ref="O4:O9"/>
    <mergeCell ref="O16:O21"/>
    <mergeCell ref="O22:O27"/>
    <mergeCell ref="N16:N21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8"/>
  <sheetViews>
    <sheetView view="pageBreakPreview" zoomScaleNormal="75" zoomScaleSheetLayoutView="100" workbookViewId="0">
      <selection activeCell="O14" sqref="O14"/>
    </sheetView>
  </sheetViews>
  <sheetFormatPr defaultColWidth="9" defaultRowHeight="13.5" x14ac:dyDescent="0.15"/>
  <cols>
    <col min="1" max="3" width="3.125" style="56" customWidth="1"/>
    <col min="4" max="5" width="5.25" style="56" customWidth="1"/>
    <col min="6" max="6" width="4.75" style="56" customWidth="1"/>
    <col min="7" max="7" width="5.25" style="56" customWidth="1"/>
    <col min="8" max="8" width="4.75" style="56" customWidth="1"/>
    <col min="9" max="9" width="5.25" style="56" customWidth="1"/>
    <col min="10" max="10" width="4.75" style="56" customWidth="1"/>
    <col min="11" max="11" width="5.25" style="56" customWidth="1"/>
    <col min="12" max="12" width="4.75" style="56" customWidth="1"/>
    <col min="13" max="13" width="5.25" style="56" customWidth="1"/>
    <col min="14" max="14" width="4.75" style="56" customWidth="1"/>
    <col min="15" max="15" width="5.25" style="56" customWidth="1"/>
    <col min="16" max="16" width="4.75" style="56" customWidth="1"/>
    <col min="17" max="17" width="5.25" style="56" customWidth="1"/>
    <col min="18" max="19" width="5.375" style="56" customWidth="1"/>
    <col min="20" max="16384" width="9" style="56"/>
  </cols>
  <sheetData>
    <row r="1" spans="1:19" ht="14.25" x14ac:dyDescent="0.15">
      <c r="A1" s="61" t="s">
        <v>54</v>
      </c>
    </row>
    <row r="2" spans="1:19" x14ac:dyDescent="0.15">
      <c r="A2" s="72"/>
      <c r="B2" s="72"/>
      <c r="C2" s="72"/>
      <c r="D2" s="72"/>
      <c r="E2" s="72"/>
      <c r="F2" s="617"/>
      <c r="G2" s="617"/>
      <c r="H2" s="617"/>
      <c r="I2" s="617"/>
      <c r="J2" s="72"/>
      <c r="K2" s="72"/>
      <c r="L2" s="72"/>
      <c r="M2" s="72"/>
      <c r="N2" s="617" t="s">
        <v>604</v>
      </c>
      <c r="O2" s="617"/>
      <c r="P2" s="617"/>
      <c r="Q2" s="617"/>
      <c r="R2" s="617"/>
      <c r="S2" s="617"/>
    </row>
    <row r="3" spans="1:19" ht="22.5" customHeight="1" x14ac:dyDescent="0.15">
      <c r="A3" s="623" t="s">
        <v>13</v>
      </c>
      <c r="B3" s="629"/>
      <c r="C3" s="629"/>
      <c r="D3" s="614" t="s">
        <v>28</v>
      </c>
      <c r="E3" s="615"/>
      <c r="F3" s="614" t="s">
        <v>29</v>
      </c>
      <c r="G3" s="616"/>
      <c r="H3" s="615" t="s">
        <v>30</v>
      </c>
      <c r="I3" s="615"/>
      <c r="J3" s="614" t="s">
        <v>31</v>
      </c>
      <c r="K3" s="616"/>
      <c r="L3" s="615" t="s">
        <v>32</v>
      </c>
      <c r="M3" s="615"/>
      <c r="N3" s="614" t="s">
        <v>33</v>
      </c>
      <c r="O3" s="616"/>
      <c r="P3" s="614" t="s">
        <v>34</v>
      </c>
      <c r="Q3" s="618"/>
      <c r="R3" s="615" t="s">
        <v>35</v>
      </c>
      <c r="S3" s="616"/>
    </row>
    <row r="4" spans="1:19" ht="22.5" customHeight="1" x14ac:dyDescent="0.15">
      <c r="A4" s="619" t="s">
        <v>19</v>
      </c>
      <c r="B4" s="627" t="s">
        <v>24</v>
      </c>
      <c r="C4" s="628"/>
      <c r="D4" s="117"/>
      <c r="E4" s="374">
        <v>31</v>
      </c>
      <c r="F4" s="375"/>
      <c r="G4" s="376">
        <v>18</v>
      </c>
      <c r="H4" s="374"/>
      <c r="I4" s="374">
        <v>12</v>
      </c>
      <c r="J4" s="375"/>
      <c r="K4" s="376">
        <v>25</v>
      </c>
      <c r="L4" s="374"/>
      <c r="M4" s="374">
        <v>11</v>
      </c>
      <c r="N4" s="375"/>
      <c r="O4" s="376">
        <v>25</v>
      </c>
      <c r="P4" s="375"/>
      <c r="Q4" s="377">
        <v>25</v>
      </c>
      <c r="R4" s="374"/>
      <c r="S4" s="376">
        <f>SUM(D4:R4)</f>
        <v>147</v>
      </c>
    </row>
    <row r="5" spans="1:19" ht="22.5" customHeight="1" x14ac:dyDescent="0.15">
      <c r="A5" s="619"/>
      <c r="B5" s="622" t="s">
        <v>25</v>
      </c>
      <c r="C5" s="79" t="s">
        <v>14</v>
      </c>
      <c r="D5" s="109"/>
      <c r="E5" s="378">
        <v>9424</v>
      </c>
      <c r="F5" s="380"/>
      <c r="G5" s="381">
        <v>4450</v>
      </c>
      <c r="H5" s="378"/>
      <c r="I5" s="378">
        <v>4139</v>
      </c>
      <c r="J5" s="380"/>
      <c r="K5" s="381">
        <v>7795</v>
      </c>
      <c r="L5" s="378"/>
      <c r="M5" s="378">
        <v>3402</v>
      </c>
      <c r="N5" s="380"/>
      <c r="O5" s="381">
        <v>6854</v>
      </c>
      <c r="P5" s="380"/>
      <c r="Q5" s="382">
        <v>6124</v>
      </c>
      <c r="R5" s="378"/>
      <c r="S5" s="381">
        <f>SUM(E5,G5,I5,K5,M5,O5,Q5)</f>
        <v>42188</v>
      </c>
    </row>
    <row r="6" spans="1:19" ht="22.5" customHeight="1" x14ac:dyDescent="0.15">
      <c r="A6" s="619"/>
      <c r="B6" s="622"/>
      <c r="C6" s="80" t="s">
        <v>15</v>
      </c>
      <c r="D6" s="113"/>
      <c r="E6" s="379">
        <v>8912</v>
      </c>
      <c r="F6" s="383"/>
      <c r="G6" s="384">
        <v>4364</v>
      </c>
      <c r="H6" s="379"/>
      <c r="I6" s="379">
        <v>3750</v>
      </c>
      <c r="J6" s="383"/>
      <c r="K6" s="384">
        <v>7494</v>
      </c>
      <c r="L6" s="379"/>
      <c r="M6" s="379">
        <v>3289</v>
      </c>
      <c r="N6" s="383"/>
      <c r="O6" s="384">
        <v>6458</v>
      </c>
      <c r="P6" s="383"/>
      <c r="Q6" s="385">
        <v>5752</v>
      </c>
      <c r="R6" s="379"/>
      <c r="S6" s="384">
        <f>SUM(E6,G6,I6,K6,M6,O6,Q6)</f>
        <v>40019</v>
      </c>
    </row>
    <row r="7" spans="1:19" ht="22.5" customHeight="1" x14ac:dyDescent="0.15">
      <c r="A7" s="619"/>
      <c r="B7" s="622"/>
      <c r="C7" s="81" t="s">
        <v>16</v>
      </c>
      <c r="D7" s="416">
        <v>1073</v>
      </c>
      <c r="E7" s="374">
        <f>SUM(E5:E6)</f>
        <v>18336</v>
      </c>
      <c r="F7" s="386">
        <v>483</v>
      </c>
      <c r="G7" s="376">
        <f>SUM(G5:G6)</f>
        <v>8814</v>
      </c>
      <c r="H7" s="387">
        <v>328</v>
      </c>
      <c r="I7" s="374">
        <f t="shared" ref="I7:Q7" si="0">SUM(I5:I6)</f>
        <v>7889</v>
      </c>
      <c r="J7" s="386">
        <v>710</v>
      </c>
      <c r="K7" s="376">
        <f t="shared" si="0"/>
        <v>15289</v>
      </c>
      <c r="L7" s="387">
        <v>300</v>
      </c>
      <c r="M7" s="374">
        <f t="shared" si="0"/>
        <v>6691</v>
      </c>
      <c r="N7" s="386">
        <v>630</v>
      </c>
      <c r="O7" s="376">
        <f t="shared" si="0"/>
        <v>13312</v>
      </c>
      <c r="P7" s="386">
        <v>607</v>
      </c>
      <c r="Q7" s="377">
        <f t="shared" si="0"/>
        <v>11876</v>
      </c>
      <c r="R7" s="388">
        <f>SUM(D7,F7,H7,J7,L7,N7,P7)</f>
        <v>4131</v>
      </c>
      <c r="S7" s="376">
        <f>SUM(S5:S6)</f>
        <v>82207</v>
      </c>
    </row>
    <row r="8" spans="1:19" ht="22.5" customHeight="1" x14ac:dyDescent="0.15">
      <c r="A8" s="619"/>
      <c r="B8" s="623" t="s">
        <v>18</v>
      </c>
      <c r="C8" s="624"/>
      <c r="D8" s="108">
        <v>193</v>
      </c>
      <c r="E8" s="378">
        <v>787</v>
      </c>
      <c r="F8" s="389">
        <v>81</v>
      </c>
      <c r="G8" s="381">
        <v>368</v>
      </c>
      <c r="H8" s="390">
        <v>58</v>
      </c>
      <c r="I8" s="378">
        <v>309</v>
      </c>
      <c r="J8" s="389">
        <v>118</v>
      </c>
      <c r="K8" s="381">
        <v>611</v>
      </c>
      <c r="L8" s="390">
        <v>50</v>
      </c>
      <c r="M8" s="378">
        <v>264</v>
      </c>
      <c r="N8" s="389">
        <v>109</v>
      </c>
      <c r="O8" s="381">
        <v>535</v>
      </c>
      <c r="P8" s="389">
        <v>103</v>
      </c>
      <c r="Q8" s="382">
        <v>503</v>
      </c>
      <c r="R8" s="390">
        <f>SUM(D8,F8,H8,J8,L8,N8,P8)</f>
        <v>712</v>
      </c>
      <c r="S8" s="381">
        <f>SUM(E8,G8,I8,K8,M8,O8,Q8)</f>
        <v>3377</v>
      </c>
    </row>
    <row r="9" spans="1:19" ht="22.5" customHeight="1" x14ac:dyDescent="0.15">
      <c r="A9" s="625" t="s">
        <v>20</v>
      </c>
      <c r="B9" s="627" t="s">
        <v>24</v>
      </c>
      <c r="C9" s="628"/>
      <c r="D9" s="395"/>
      <c r="E9" s="391">
        <v>15</v>
      </c>
      <c r="F9" s="392"/>
      <c r="G9" s="393">
        <v>10</v>
      </c>
      <c r="H9" s="391"/>
      <c r="I9" s="391">
        <v>5</v>
      </c>
      <c r="J9" s="392"/>
      <c r="K9" s="393">
        <v>12</v>
      </c>
      <c r="L9" s="391"/>
      <c r="M9" s="391">
        <v>5</v>
      </c>
      <c r="N9" s="392"/>
      <c r="O9" s="393">
        <v>12</v>
      </c>
      <c r="P9" s="392"/>
      <c r="Q9" s="394">
        <v>12</v>
      </c>
      <c r="R9" s="391"/>
      <c r="S9" s="393">
        <f>SUM(E9,G9,I9,K9,M9,O9,Q9)</f>
        <v>71</v>
      </c>
    </row>
    <row r="10" spans="1:19" ht="22.5" customHeight="1" x14ac:dyDescent="0.15">
      <c r="A10" s="619"/>
      <c r="B10" s="622" t="s">
        <v>26</v>
      </c>
      <c r="C10" s="79" t="s">
        <v>14</v>
      </c>
      <c r="D10" s="109"/>
      <c r="E10" s="378">
        <v>4531</v>
      </c>
      <c r="F10" s="380"/>
      <c r="G10" s="381">
        <v>2117</v>
      </c>
      <c r="H10" s="378"/>
      <c r="I10" s="378">
        <v>1609</v>
      </c>
      <c r="J10" s="380"/>
      <c r="K10" s="381">
        <v>3881</v>
      </c>
      <c r="L10" s="378"/>
      <c r="M10" s="378">
        <v>1586</v>
      </c>
      <c r="N10" s="380"/>
      <c r="O10" s="381">
        <f>3543+25</f>
        <v>3568</v>
      </c>
      <c r="P10" s="380"/>
      <c r="Q10" s="382">
        <v>2934</v>
      </c>
      <c r="R10" s="378"/>
      <c r="S10" s="381">
        <f>SUM(E10,G10,I10,K10,M10,O10,Q10)</f>
        <v>20226</v>
      </c>
    </row>
    <row r="11" spans="1:19" ht="22.5" customHeight="1" x14ac:dyDescent="0.15">
      <c r="A11" s="619"/>
      <c r="B11" s="622"/>
      <c r="C11" s="80" t="s">
        <v>15</v>
      </c>
      <c r="D11" s="113"/>
      <c r="E11" s="379">
        <v>4405</v>
      </c>
      <c r="F11" s="383"/>
      <c r="G11" s="384">
        <v>2014</v>
      </c>
      <c r="H11" s="379"/>
      <c r="I11" s="379">
        <v>1486</v>
      </c>
      <c r="J11" s="383"/>
      <c r="K11" s="384">
        <v>3555</v>
      </c>
      <c r="L11" s="379"/>
      <c r="M11" s="379">
        <v>1515</v>
      </c>
      <c r="N11" s="383"/>
      <c r="O11" s="384">
        <f>3322+34</f>
        <v>3356</v>
      </c>
      <c r="P11" s="383"/>
      <c r="Q11" s="385">
        <v>2647</v>
      </c>
      <c r="R11" s="379"/>
      <c r="S11" s="384">
        <f>SUM(E11,G11,I11,K11,M11,O11,Q11)</f>
        <v>18978</v>
      </c>
    </row>
    <row r="12" spans="1:19" ht="22.5" customHeight="1" x14ac:dyDescent="0.15">
      <c r="A12" s="619"/>
      <c r="B12" s="622"/>
      <c r="C12" s="81" t="s">
        <v>16</v>
      </c>
      <c r="D12" s="116">
        <v>334</v>
      </c>
      <c r="E12" s="374">
        <f>SUM(E10:E11)</f>
        <v>8936</v>
      </c>
      <c r="F12" s="386">
        <v>165</v>
      </c>
      <c r="G12" s="376">
        <f t="shared" ref="G12:S12" si="1">SUM(G10:G11)</f>
        <v>4131</v>
      </c>
      <c r="H12" s="387">
        <v>75</v>
      </c>
      <c r="I12" s="374">
        <f t="shared" si="1"/>
        <v>3095</v>
      </c>
      <c r="J12" s="386">
        <v>266</v>
      </c>
      <c r="K12" s="376">
        <f t="shared" si="1"/>
        <v>7436</v>
      </c>
      <c r="L12" s="387">
        <v>106</v>
      </c>
      <c r="M12" s="374">
        <f t="shared" si="1"/>
        <v>3101</v>
      </c>
      <c r="N12" s="386">
        <v>243</v>
      </c>
      <c r="O12" s="376">
        <f t="shared" si="1"/>
        <v>6924</v>
      </c>
      <c r="P12" s="386">
        <v>189</v>
      </c>
      <c r="Q12" s="377">
        <f t="shared" si="1"/>
        <v>5581</v>
      </c>
      <c r="R12" s="388">
        <f>SUM(D12,F12,H12,J12,L12,N12,P12)</f>
        <v>1378</v>
      </c>
      <c r="S12" s="376">
        <f t="shared" si="1"/>
        <v>39204</v>
      </c>
    </row>
    <row r="13" spans="1:19" ht="22.5" customHeight="1" x14ac:dyDescent="0.15">
      <c r="A13" s="626"/>
      <c r="B13" s="627" t="s">
        <v>18</v>
      </c>
      <c r="C13" s="628"/>
      <c r="D13" s="396">
        <v>62</v>
      </c>
      <c r="E13" s="391">
        <v>331</v>
      </c>
      <c r="F13" s="397">
        <v>30</v>
      </c>
      <c r="G13" s="393">
        <v>157</v>
      </c>
      <c r="H13" s="398">
        <v>14</v>
      </c>
      <c r="I13" s="391">
        <v>107</v>
      </c>
      <c r="J13" s="397">
        <v>47</v>
      </c>
      <c r="K13" s="393">
        <v>269</v>
      </c>
      <c r="L13" s="398">
        <v>22</v>
      </c>
      <c r="M13" s="391">
        <v>114</v>
      </c>
      <c r="N13" s="397">
        <v>42</v>
      </c>
      <c r="O13" s="393">
        <v>246</v>
      </c>
      <c r="P13" s="397">
        <v>40</v>
      </c>
      <c r="Q13" s="394">
        <v>212</v>
      </c>
      <c r="R13" s="398">
        <f>SUM(D13,F13,H13,J13,L13,N13,P13)</f>
        <v>257</v>
      </c>
      <c r="S13" s="393">
        <f>SUM(E13,G13,I13,K13,M13,O13,Q13)</f>
        <v>1436</v>
      </c>
    </row>
    <row r="14" spans="1:19" s="399" customFormat="1" ht="22.5" customHeight="1" x14ac:dyDescent="0.15">
      <c r="A14" s="619" t="s">
        <v>21</v>
      </c>
      <c r="B14" s="620" t="s">
        <v>24</v>
      </c>
      <c r="C14" s="621"/>
      <c r="D14" s="117"/>
      <c r="E14" s="374">
        <v>2</v>
      </c>
      <c r="F14" s="375"/>
      <c r="G14" s="376">
        <v>2</v>
      </c>
      <c r="H14" s="374"/>
      <c r="I14" s="374">
        <v>1</v>
      </c>
      <c r="J14" s="375"/>
      <c r="K14" s="376">
        <v>3</v>
      </c>
      <c r="L14" s="374"/>
      <c r="M14" s="374" t="s">
        <v>38</v>
      </c>
      <c r="N14" s="375"/>
      <c r="O14" s="376" t="s">
        <v>38</v>
      </c>
      <c r="P14" s="375"/>
      <c r="Q14" s="377">
        <v>2</v>
      </c>
      <c r="R14" s="374"/>
      <c r="S14" s="376">
        <f>E14+G14+I14+K14+Q14</f>
        <v>10</v>
      </c>
    </row>
    <row r="15" spans="1:19" ht="22.5" customHeight="1" x14ac:dyDescent="0.15">
      <c r="A15" s="619"/>
      <c r="B15" s="622" t="s">
        <v>27</v>
      </c>
      <c r="C15" s="79" t="s">
        <v>14</v>
      </c>
      <c r="D15" s="109"/>
      <c r="E15" s="378">
        <f>288+15</f>
        <v>303</v>
      </c>
      <c r="F15" s="380"/>
      <c r="G15" s="381">
        <f>97+82</f>
        <v>179</v>
      </c>
      <c r="H15" s="378"/>
      <c r="I15" s="378">
        <v>207</v>
      </c>
      <c r="J15" s="380"/>
      <c r="K15" s="381">
        <f>134+161+107</f>
        <v>402</v>
      </c>
      <c r="L15" s="378"/>
      <c r="M15" s="381" t="s">
        <v>349</v>
      </c>
      <c r="N15" s="380"/>
      <c r="O15" s="381" t="s">
        <v>349</v>
      </c>
      <c r="P15" s="380"/>
      <c r="Q15" s="382">
        <f>261+52</f>
        <v>313</v>
      </c>
      <c r="R15" s="378"/>
      <c r="S15" s="381">
        <f>SUM(E15,G15,I15,K15,M15,O15,Q15)</f>
        <v>1404</v>
      </c>
    </row>
    <row r="16" spans="1:19" ht="22.5" customHeight="1" x14ac:dyDescent="0.15">
      <c r="A16" s="619"/>
      <c r="B16" s="622"/>
      <c r="C16" s="80" t="s">
        <v>15</v>
      </c>
      <c r="D16" s="113"/>
      <c r="E16" s="379">
        <f>122+7</f>
        <v>129</v>
      </c>
      <c r="F16" s="383"/>
      <c r="G16" s="384">
        <f>67+32</f>
        <v>99</v>
      </c>
      <c r="H16" s="379"/>
      <c r="I16" s="379">
        <v>108</v>
      </c>
      <c r="J16" s="383"/>
      <c r="K16" s="384">
        <f>57+91+26</f>
        <v>174</v>
      </c>
      <c r="L16" s="379"/>
      <c r="M16" s="384" t="s">
        <v>349</v>
      </c>
      <c r="N16" s="383"/>
      <c r="O16" s="384" t="s">
        <v>349</v>
      </c>
      <c r="P16" s="383"/>
      <c r="Q16" s="385">
        <f>94+54</f>
        <v>148</v>
      </c>
      <c r="R16" s="379"/>
      <c r="S16" s="384">
        <f>SUM(E16,G16,I16,K16,M16,O16,Q16)</f>
        <v>658</v>
      </c>
    </row>
    <row r="17" spans="1:20" ht="22.5" customHeight="1" x14ac:dyDescent="0.15">
      <c r="A17" s="619"/>
      <c r="B17" s="622"/>
      <c r="C17" s="81" t="s">
        <v>16</v>
      </c>
      <c r="D17" s="116"/>
      <c r="E17" s="374">
        <f>SUM(E15:E16)</f>
        <v>432</v>
      </c>
      <c r="F17" s="386">
        <v>22</v>
      </c>
      <c r="G17" s="376">
        <f t="shared" ref="G17" si="2">SUM(G15:G16)</f>
        <v>278</v>
      </c>
      <c r="H17" s="387"/>
      <c r="I17" s="374">
        <f t="shared" ref="I17" si="3">SUM(I15:I16)</f>
        <v>315</v>
      </c>
      <c r="J17" s="386">
        <v>16</v>
      </c>
      <c r="K17" s="376">
        <f>SUM(K15:K16)</f>
        <v>576</v>
      </c>
      <c r="L17" s="387"/>
      <c r="M17" s="376" t="s">
        <v>349</v>
      </c>
      <c r="N17" s="386"/>
      <c r="O17" s="376" t="s">
        <v>349</v>
      </c>
      <c r="P17" s="386">
        <v>17</v>
      </c>
      <c r="Q17" s="377">
        <f t="shared" ref="Q17" si="4">SUM(Q15:Q16)</f>
        <v>461</v>
      </c>
      <c r="R17" s="387">
        <f>SUM(D17,F17,J17,P17,H17,L17,N17)</f>
        <v>55</v>
      </c>
      <c r="S17" s="376">
        <f t="shared" ref="S17" si="5">SUM(S15:S16)</f>
        <v>2062</v>
      </c>
    </row>
    <row r="18" spans="1:20" ht="22.5" customHeight="1" x14ac:dyDescent="0.15">
      <c r="A18" s="619"/>
      <c r="B18" s="623" t="s">
        <v>18</v>
      </c>
      <c r="C18" s="624"/>
      <c r="D18" s="108"/>
      <c r="E18" s="378">
        <f>91+3</f>
        <v>94</v>
      </c>
      <c r="F18" s="389">
        <v>9</v>
      </c>
      <c r="G18" s="381">
        <f>61+12</f>
        <v>73</v>
      </c>
      <c r="H18" s="390"/>
      <c r="I18" s="378">
        <v>70</v>
      </c>
      <c r="J18" s="389">
        <v>7</v>
      </c>
      <c r="K18" s="381">
        <f>42+61+14</f>
        <v>117</v>
      </c>
      <c r="L18" s="390"/>
      <c r="M18" s="381" t="s">
        <v>349</v>
      </c>
      <c r="N18" s="389"/>
      <c r="O18" s="381" t="s">
        <v>349</v>
      </c>
      <c r="P18" s="389">
        <v>6</v>
      </c>
      <c r="Q18" s="382">
        <f>73+43</f>
        <v>116</v>
      </c>
      <c r="R18" s="390">
        <f>SUM(D18,F18,H18,J18,L18,N18,P18)</f>
        <v>22</v>
      </c>
      <c r="S18" s="381">
        <f>SUM(E18,G18,I18,K18,M18,O18,Q18)</f>
        <v>470</v>
      </c>
    </row>
    <row r="19" spans="1:20" ht="22.5" customHeight="1" x14ac:dyDescent="0.15">
      <c r="A19" s="625" t="s">
        <v>22</v>
      </c>
      <c r="B19" s="627" t="s">
        <v>24</v>
      </c>
      <c r="C19" s="628"/>
      <c r="D19" s="395"/>
      <c r="E19" s="391" t="s">
        <v>38</v>
      </c>
      <c r="F19" s="392"/>
      <c r="G19" s="393" t="s">
        <v>38</v>
      </c>
      <c r="H19" s="391"/>
      <c r="I19" s="391" t="s">
        <v>38</v>
      </c>
      <c r="J19" s="392"/>
      <c r="K19" s="393">
        <v>1</v>
      </c>
      <c r="L19" s="391"/>
      <c r="M19" s="391">
        <v>1</v>
      </c>
      <c r="N19" s="392"/>
      <c r="O19" s="393" t="s">
        <v>38</v>
      </c>
      <c r="P19" s="392"/>
      <c r="Q19" s="394">
        <v>2</v>
      </c>
      <c r="R19" s="391"/>
      <c r="S19" s="393">
        <v>4</v>
      </c>
    </row>
    <row r="20" spans="1:20" ht="22.5" customHeight="1" x14ac:dyDescent="0.15">
      <c r="A20" s="619"/>
      <c r="B20" s="622" t="s">
        <v>26</v>
      </c>
      <c r="C20" s="79" t="s">
        <v>14</v>
      </c>
      <c r="D20" s="109"/>
      <c r="E20" s="378" t="s">
        <v>38</v>
      </c>
      <c r="F20" s="380"/>
      <c r="G20" s="381" t="s">
        <v>38</v>
      </c>
      <c r="H20" s="378"/>
      <c r="I20" s="378" t="s">
        <v>38</v>
      </c>
      <c r="J20" s="380"/>
      <c r="K20" s="381">
        <v>507</v>
      </c>
      <c r="L20" s="378"/>
      <c r="M20" s="378">
        <v>649</v>
      </c>
      <c r="N20" s="380"/>
      <c r="O20" s="381" t="s">
        <v>38</v>
      </c>
      <c r="P20" s="380"/>
      <c r="Q20" s="382">
        <v>446</v>
      </c>
      <c r="R20" s="378"/>
      <c r="S20" s="381">
        <f>SUM(K20:R20)</f>
        <v>1602</v>
      </c>
      <c r="T20" s="399"/>
    </row>
    <row r="21" spans="1:20" ht="22.5" customHeight="1" x14ac:dyDescent="0.15">
      <c r="A21" s="619"/>
      <c r="B21" s="622"/>
      <c r="C21" s="80" t="s">
        <v>15</v>
      </c>
      <c r="D21" s="113"/>
      <c r="E21" s="379" t="s">
        <v>38</v>
      </c>
      <c r="F21" s="383"/>
      <c r="G21" s="384" t="s">
        <v>38</v>
      </c>
      <c r="H21" s="379"/>
      <c r="I21" s="379" t="s">
        <v>38</v>
      </c>
      <c r="J21" s="383"/>
      <c r="K21" s="384">
        <v>448</v>
      </c>
      <c r="L21" s="379"/>
      <c r="M21" s="379">
        <v>172</v>
      </c>
      <c r="N21" s="383"/>
      <c r="O21" s="384" t="s">
        <v>38</v>
      </c>
      <c r="P21" s="383"/>
      <c r="Q21" s="385">
        <f>905+498</f>
        <v>1403</v>
      </c>
      <c r="R21" s="379"/>
      <c r="S21" s="384">
        <f>SUM(K21:R21)</f>
        <v>2023</v>
      </c>
      <c r="T21" s="399"/>
    </row>
    <row r="22" spans="1:20" ht="22.5" customHeight="1" x14ac:dyDescent="0.15">
      <c r="A22" s="619"/>
      <c r="B22" s="622"/>
      <c r="C22" s="81" t="s">
        <v>16</v>
      </c>
      <c r="D22" s="117"/>
      <c r="E22" s="374" t="s">
        <v>38</v>
      </c>
      <c r="F22" s="375"/>
      <c r="G22" s="376" t="s">
        <v>38</v>
      </c>
      <c r="H22" s="374"/>
      <c r="I22" s="374" t="s">
        <v>38</v>
      </c>
      <c r="J22" s="375"/>
      <c r="K22" s="376">
        <f>SUM(K20:K21)</f>
        <v>955</v>
      </c>
      <c r="L22" s="374"/>
      <c r="M22" s="374">
        <f>SUM(M20:M21)</f>
        <v>821</v>
      </c>
      <c r="N22" s="375"/>
      <c r="O22" s="376" t="s">
        <v>38</v>
      </c>
      <c r="P22" s="375"/>
      <c r="Q22" s="377">
        <f>SUM(Q20:Q21)</f>
        <v>1849</v>
      </c>
      <c r="R22" s="374"/>
      <c r="S22" s="376">
        <f>SUM(S20:S21)</f>
        <v>3625</v>
      </c>
      <c r="T22" s="399"/>
    </row>
    <row r="23" spans="1:20" ht="22.5" customHeight="1" x14ac:dyDescent="0.15">
      <c r="A23" s="626"/>
      <c r="B23" s="627" t="s">
        <v>18</v>
      </c>
      <c r="C23" s="628"/>
      <c r="D23" s="395"/>
      <c r="E23" s="391" t="s">
        <v>38</v>
      </c>
      <c r="F23" s="392"/>
      <c r="G23" s="393" t="s">
        <v>38</v>
      </c>
      <c r="H23" s="391"/>
      <c r="I23" s="391" t="s">
        <v>38</v>
      </c>
      <c r="J23" s="392"/>
      <c r="K23" s="393">
        <v>24</v>
      </c>
      <c r="L23" s="391"/>
      <c r="M23" s="391">
        <v>21</v>
      </c>
      <c r="N23" s="392"/>
      <c r="O23" s="393" t="s">
        <v>38</v>
      </c>
      <c r="P23" s="392"/>
      <c r="Q23" s="394">
        <v>48</v>
      </c>
      <c r="R23" s="391"/>
      <c r="S23" s="393">
        <f>SUM(K23:R23)</f>
        <v>93</v>
      </c>
      <c r="T23" s="399"/>
    </row>
    <row r="24" spans="1:20" ht="18" customHeight="1" x14ac:dyDescent="0.15">
      <c r="A24" s="82"/>
      <c r="B24" s="83"/>
      <c r="C24" s="83"/>
      <c r="D24" s="65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</row>
    <row r="25" spans="1:20" x14ac:dyDescent="0.15">
      <c r="A25" s="72" t="s">
        <v>624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</row>
    <row r="26" spans="1:20" x14ac:dyDescent="0.15">
      <c r="A26" s="72" t="s">
        <v>560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20" x14ac:dyDescent="0.15">
      <c r="A27" s="72" t="s">
        <v>561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1:20" x14ac:dyDescent="0.15">
      <c r="A28" s="85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</sheetData>
  <mergeCells count="27">
    <mergeCell ref="A9:A13"/>
    <mergeCell ref="B9:C9"/>
    <mergeCell ref="B10:B12"/>
    <mergeCell ref="B13:C13"/>
    <mergeCell ref="A3:C3"/>
    <mergeCell ref="A4:A8"/>
    <mergeCell ref="B4:C4"/>
    <mergeCell ref="B5:B7"/>
    <mergeCell ref="B8:C8"/>
    <mergeCell ref="A14:A18"/>
    <mergeCell ref="B14:C14"/>
    <mergeCell ref="B15:B17"/>
    <mergeCell ref="B18:C18"/>
    <mergeCell ref="A19:A23"/>
    <mergeCell ref="B19:C19"/>
    <mergeCell ref="B20:B22"/>
    <mergeCell ref="B23:C23"/>
    <mergeCell ref="R3:S3"/>
    <mergeCell ref="N2:S2"/>
    <mergeCell ref="N3:O3"/>
    <mergeCell ref="P3:Q3"/>
    <mergeCell ref="F2:I2"/>
    <mergeCell ref="D3:E3"/>
    <mergeCell ref="F3:G3"/>
    <mergeCell ref="H3:I3"/>
    <mergeCell ref="J3:K3"/>
    <mergeCell ref="L3:M3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63"/>
  <sheetViews>
    <sheetView view="pageBreakPreview" topLeftCell="A57" zoomScale="115" zoomScaleNormal="100" zoomScaleSheetLayoutView="115" workbookViewId="0">
      <selection activeCell="A63" sqref="A63"/>
    </sheetView>
  </sheetViews>
  <sheetFormatPr defaultColWidth="9" defaultRowHeight="13.5" x14ac:dyDescent="0.15"/>
  <cols>
    <col min="1" max="1" width="3" style="56" customWidth="1"/>
    <col min="2" max="2" width="3.375" style="56" customWidth="1"/>
    <col min="3" max="3" width="4.875" style="56" customWidth="1"/>
    <col min="4" max="19" width="5" style="56" customWidth="1"/>
    <col min="20" max="16384" width="9" style="56"/>
  </cols>
  <sheetData>
    <row r="1" spans="1:19" ht="14.25" x14ac:dyDescent="0.15">
      <c r="A1" s="61" t="s">
        <v>56</v>
      </c>
    </row>
    <row r="3" spans="1:19" ht="14.25" x14ac:dyDescent="0.15">
      <c r="A3" s="61" t="s">
        <v>57</v>
      </c>
      <c r="N3" s="617" t="s">
        <v>604</v>
      </c>
      <c r="O3" s="617"/>
      <c r="P3" s="617"/>
      <c r="Q3" s="617"/>
      <c r="R3" s="617"/>
      <c r="S3" s="617"/>
    </row>
    <row r="4" spans="1:19" x14ac:dyDescent="0.15">
      <c r="A4" s="623" t="s">
        <v>13</v>
      </c>
      <c r="B4" s="629"/>
      <c r="C4" s="624"/>
      <c r="D4" s="627" t="s">
        <v>28</v>
      </c>
      <c r="E4" s="636"/>
      <c r="F4" s="627" t="s">
        <v>29</v>
      </c>
      <c r="G4" s="628"/>
      <c r="H4" s="636" t="s">
        <v>30</v>
      </c>
      <c r="I4" s="636"/>
      <c r="J4" s="627" t="s">
        <v>31</v>
      </c>
      <c r="K4" s="628"/>
      <c r="L4" s="636" t="s">
        <v>32</v>
      </c>
      <c r="M4" s="636"/>
      <c r="N4" s="627" t="s">
        <v>33</v>
      </c>
      <c r="O4" s="628"/>
      <c r="P4" s="627" t="s">
        <v>34</v>
      </c>
      <c r="Q4" s="631"/>
      <c r="R4" s="629" t="s">
        <v>35</v>
      </c>
      <c r="S4" s="624"/>
    </row>
    <row r="5" spans="1:19" x14ac:dyDescent="0.15">
      <c r="A5" s="627" t="s">
        <v>24</v>
      </c>
      <c r="B5" s="636"/>
      <c r="C5" s="628"/>
      <c r="D5" s="69"/>
      <c r="E5" s="75">
        <v>31</v>
      </c>
      <c r="F5" s="76"/>
      <c r="G5" s="77">
        <v>18</v>
      </c>
      <c r="H5" s="75"/>
      <c r="I5" s="75">
        <v>12</v>
      </c>
      <c r="J5" s="76"/>
      <c r="K5" s="77">
        <v>25</v>
      </c>
      <c r="L5" s="374"/>
      <c r="M5" s="374">
        <v>11</v>
      </c>
      <c r="N5" s="76"/>
      <c r="O5" s="77">
        <v>25</v>
      </c>
      <c r="P5" s="76"/>
      <c r="Q5" s="78">
        <v>25</v>
      </c>
      <c r="R5" s="62"/>
      <c r="S5" s="63">
        <f>SUM(E5,G5,I5,K5,M5,O5,Q5,)</f>
        <v>147</v>
      </c>
    </row>
    <row r="6" spans="1:19" x14ac:dyDescent="0.15">
      <c r="A6" s="619" t="s">
        <v>70</v>
      </c>
      <c r="B6" s="639" t="s">
        <v>58</v>
      </c>
      <c r="C6" s="64" t="s">
        <v>14</v>
      </c>
      <c r="D6" s="105"/>
      <c r="E6" s="106">
        <v>1511</v>
      </c>
      <c r="F6" s="92"/>
      <c r="G6" s="107">
        <v>737</v>
      </c>
      <c r="H6" s="105"/>
      <c r="I6" s="106">
        <v>643</v>
      </c>
      <c r="J6" s="92"/>
      <c r="K6" s="107">
        <v>1249</v>
      </c>
      <c r="L6" s="105"/>
      <c r="M6" s="106">
        <v>541</v>
      </c>
      <c r="N6" s="92"/>
      <c r="O6" s="107">
        <v>1040</v>
      </c>
      <c r="P6" s="92"/>
      <c r="Q6" s="401">
        <v>899</v>
      </c>
      <c r="R6" s="105"/>
      <c r="S6" s="107">
        <f t="shared" ref="S6:S36" si="0">SUM(E6,G6,I6,K6,M6,O6,Q6,)</f>
        <v>6620</v>
      </c>
    </row>
    <row r="7" spans="1:19" x14ac:dyDescent="0.15">
      <c r="A7" s="619"/>
      <c r="B7" s="639"/>
      <c r="C7" s="66" t="s">
        <v>15</v>
      </c>
      <c r="D7" s="112"/>
      <c r="E7" s="113">
        <v>1462</v>
      </c>
      <c r="F7" s="114"/>
      <c r="G7" s="115">
        <v>719</v>
      </c>
      <c r="H7" s="112"/>
      <c r="I7" s="113">
        <v>601</v>
      </c>
      <c r="J7" s="114"/>
      <c r="K7" s="115">
        <v>1194</v>
      </c>
      <c r="L7" s="112"/>
      <c r="M7" s="113">
        <v>512</v>
      </c>
      <c r="N7" s="114"/>
      <c r="O7" s="115">
        <v>1039</v>
      </c>
      <c r="P7" s="114"/>
      <c r="Q7" s="402">
        <v>904</v>
      </c>
      <c r="R7" s="112"/>
      <c r="S7" s="115">
        <f t="shared" si="0"/>
        <v>6431</v>
      </c>
    </row>
    <row r="8" spans="1:19" x14ac:dyDescent="0.15">
      <c r="A8" s="619"/>
      <c r="B8" s="639"/>
      <c r="C8" s="64" t="s">
        <v>16</v>
      </c>
      <c r="D8" s="105">
        <v>141</v>
      </c>
      <c r="E8" s="106">
        <f>SUM(E6:E7)</f>
        <v>2973</v>
      </c>
      <c r="F8" s="92">
        <v>79</v>
      </c>
      <c r="G8" s="107">
        <f t="shared" ref="G8" si="1">SUM(G6:G7)</f>
        <v>1456</v>
      </c>
      <c r="H8" s="105">
        <v>52</v>
      </c>
      <c r="I8" s="106">
        <f t="shared" ref="I8" si="2">SUM(I6:I7)</f>
        <v>1244</v>
      </c>
      <c r="J8" s="92">
        <v>107</v>
      </c>
      <c r="K8" s="107">
        <f t="shared" ref="K8" si="3">SUM(K6:K7)</f>
        <v>2443</v>
      </c>
      <c r="L8" s="105">
        <v>57</v>
      </c>
      <c r="M8" s="106">
        <f t="shared" ref="M8" si="4">SUM(M6:M7)</f>
        <v>1053</v>
      </c>
      <c r="N8" s="92">
        <v>95</v>
      </c>
      <c r="O8" s="107">
        <f t="shared" ref="O8" si="5">SUM(O6:O7)</f>
        <v>2079</v>
      </c>
      <c r="P8" s="92">
        <v>85</v>
      </c>
      <c r="Q8" s="401">
        <f t="shared" ref="Q8" si="6">SUM(Q6:Q7)</f>
        <v>1803</v>
      </c>
      <c r="R8" s="105">
        <f>SUM(D8+F8+H8+J8+L8+N8+P8)</f>
        <v>616</v>
      </c>
      <c r="S8" s="107">
        <f t="shared" si="0"/>
        <v>13051</v>
      </c>
    </row>
    <row r="9" spans="1:19" x14ac:dyDescent="0.15">
      <c r="A9" s="619"/>
      <c r="B9" s="640" t="s">
        <v>59</v>
      </c>
      <c r="C9" s="67" t="s">
        <v>14</v>
      </c>
      <c r="D9" s="108"/>
      <c r="E9" s="109">
        <v>1551</v>
      </c>
      <c r="F9" s="110"/>
      <c r="G9" s="111">
        <v>723</v>
      </c>
      <c r="H9" s="108"/>
      <c r="I9" s="109">
        <v>680</v>
      </c>
      <c r="J9" s="110"/>
      <c r="K9" s="111">
        <v>1280</v>
      </c>
      <c r="L9" s="108"/>
      <c r="M9" s="109">
        <v>542</v>
      </c>
      <c r="N9" s="110"/>
      <c r="O9" s="111">
        <v>1146</v>
      </c>
      <c r="P9" s="110"/>
      <c r="Q9" s="403">
        <v>972</v>
      </c>
      <c r="R9" s="108"/>
      <c r="S9" s="111">
        <f t="shared" si="0"/>
        <v>6894</v>
      </c>
    </row>
    <row r="10" spans="1:19" x14ac:dyDescent="0.15">
      <c r="A10" s="619"/>
      <c r="B10" s="639"/>
      <c r="C10" s="66" t="s">
        <v>15</v>
      </c>
      <c r="D10" s="112"/>
      <c r="E10" s="113">
        <v>1436</v>
      </c>
      <c r="F10" s="114"/>
      <c r="G10" s="115">
        <v>769</v>
      </c>
      <c r="H10" s="112"/>
      <c r="I10" s="113">
        <v>591</v>
      </c>
      <c r="J10" s="114"/>
      <c r="K10" s="115">
        <v>1236</v>
      </c>
      <c r="L10" s="112"/>
      <c r="M10" s="113">
        <v>546</v>
      </c>
      <c r="N10" s="114"/>
      <c r="O10" s="115">
        <v>1069</v>
      </c>
      <c r="P10" s="114"/>
      <c r="Q10" s="402">
        <v>915</v>
      </c>
      <c r="R10" s="112"/>
      <c r="S10" s="115">
        <f t="shared" si="0"/>
        <v>6562</v>
      </c>
    </row>
    <row r="11" spans="1:19" x14ac:dyDescent="0.15">
      <c r="A11" s="619"/>
      <c r="B11" s="641"/>
      <c r="C11" s="68" t="s">
        <v>16</v>
      </c>
      <c r="D11" s="116">
        <v>158</v>
      </c>
      <c r="E11" s="117">
        <f>SUM(E9:E10)</f>
        <v>2987</v>
      </c>
      <c r="F11" s="118">
        <v>85</v>
      </c>
      <c r="G11" s="119">
        <f t="shared" ref="G11" si="7">SUM(G9:G10)</f>
        <v>1492</v>
      </c>
      <c r="H11" s="116">
        <v>62</v>
      </c>
      <c r="I11" s="117">
        <f t="shared" ref="I11" si="8">SUM(I9:I10)</f>
        <v>1271</v>
      </c>
      <c r="J11" s="118">
        <v>124</v>
      </c>
      <c r="K11" s="119">
        <f t="shared" ref="K11" si="9">SUM(K9:K10)</f>
        <v>2516</v>
      </c>
      <c r="L11" s="116">
        <v>52</v>
      </c>
      <c r="M11" s="117">
        <f t="shared" ref="M11" si="10">SUM(M9:M10)</f>
        <v>1088</v>
      </c>
      <c r="N11" s="118">
        <v>104</v>
      </c>
      <c r="O11" s="119">
        <f t="shared" ref="O11" si="11">SUM(O9:O10)</f>
        <v>2215</v>
      </c>
      <c r="P11" s="118">
        <v>114</v>
      </c>
      <c r="Q11" s="404">
        <f t="shared" ref="Q11" si="12">SUM(Q9:Q10)</f>
        <v>1887</v>
      </c>
      <c r="R11" s="400">
        <f>SUM(D11+F11+H11+J11+L11+N11+P11)</f>
        <v>699</v>
      </c>
      <c r="S11" s="119">
        <f t="shared" si="0"/>
        <v>13456</v>
      </c>
    </row>
    <row r="12" spans="1:19" x14ac:dyDescent="0.15">
      <c r="A12" s="619"/>
      <c r="B12" s="639" t="s">
        <v>60</v>
      </c>
      <c r="C12" s="64" t="s">
        <v>14</v>
      </c>
      <c r="D12" s="105"/>
      <c r="E12" s="106">
        <v>1535</v>
      </c>
      <c r="F12" s="92"/>
      <c r="G12" s="107">
        <v>781</v>
      </c>
      <c r="H12" s="105"/>
      <c r="I12" s="106">
        <v>703</v>
      </c>
      <c r="J12" s="92"/>
      <c r="K12" s="107">
        <v>1269</v>
      </c>
      <c r="L12" s="105"/>
      <c r="M12" s="106">
        <v>570</v>
      </c>
      <c r="N12" s="92"/>
      <c r="O12" s="107">
        <v>1130</v>
      </c>
      <c r="P12" s="92"/>
      <c r="Q12" s="401">
        <v>991</v>
      </c>
      <c r="R12" s="105"/>
      <c r="S12" s="107">
        <f t="shared" si="0"/>
        <v>6979</v>
      </c>
    </row>
    <row r="13" spans="1:19" x14ac:dyDescent="0.15">
      <c r="A13" s="619"/>
      <c r="B13" s="639"/>
      <c r="C13" s="66" t="s">
        <v>15</v>
      </c>
      <c r="D13" s="112"/>
      <c r="E13" s="113">
        <v>1519</v>
      </c>
      <c r="F13" s="114"/>
      <c r="G13" s="115">
        <v>727</v>
      </c>
      <c r="H13" s="112"/>
      <c r="I13" s="113">
        <v>632</v>
      </c>
      <c r="J13" s="114"/>
      <c r="K13" s="115">
        <v>1234</v>
      </c>
      <c r="L13" s="112"/>
      <c r="M13" s="113">
        <v>537</v>
      </c>
      <c r="N13" s="114"/>
      <c r="O13" s="115">
        <v>1030</v>
      </c>
      <c r="P13" s="114"/>
      <c r="Q13" s="402">
        <v>939</v>
      </c>
      <c r="R13" s="112"/>
      <c r="S13" s="115">
        <f t="shared" si="0"/>
        <v>6618</v>
      </c>
    </row>
    <row r="14" spans="1:19" x14ac:dyDescent="0.15">
      <c r="A14" s="619"/>
      <c r="B14" s="639"/>
      <c r="C14" s="64" t="s">
        <v>16</v>
      </c>
      <c r="D14" s="105">
        <v>195</v>
      </c>
      <c r="E14" s="106">
        <f t="shared" ref="E14" si="13">SUM(E12:E13)</f>
        <v>3054</v>
      </c>
      <c r="F14" s="92">
        <v>79</v>
      </c>
      <c r="G14" s="107">
        <f t="shared" ref="G14" si="14">SUM(G12:G13)</f>
        <v>1508</v>
      </c>
      <c r="H14" s="105">
        <v>61</v>
      </c>
      <c r="I14" s="106">
        <f t="shared" ref="I14" si="15">SUM(I12:I13)</f>
        <v>1335</v>
      </c>
      <c r="J14" s="92">
        <v>107</v>
      </c>
      <c r="K14" s="107">
        <f t="shared" ref="K14" si="16">SUM(K12:K13)</f>
        <v>2503</v>
      </c>
      <c r="L14" s="105">
        <v>54</v>
      </c>
      <c r="M14" s="106">
        <f t="shared" ref="M14" si="17">SUM(M12:M13)</f>
        <v>1107</v>
      </c>
      <c r="N14" s="92">
        <v>87</v>
      </c>
      <c r="O14" s="107">
        <f>SUM(O12:O13)</f>
        <v>2160</v>
      </c>
      <c r="P14" s="92">
        <v>100</v>
      </c>
      <c r="Q14" s="401">
        <f t="shared" ref="Q14" si="18">SUM(Q12:Q13)</f>
        <v>1930</v>
      </c>
      <c r="R14" s="105">
        <f>SUM(D14+F14+H14+J14+L14+N14+P14)</f>
        <v>683</v>
      </c>
      <c r="S14" s="107">
        <f t="shared" si="0"/>
        <v>13597</v>
      </c>
    </row>
    <row r="15" spans="1:19" x14ac:dyDescent="0.15">
      <c r="A15" s="619"/>
      <c r="B15" s="640" t="s">
        <v>61</v>
      </c>
      <c r="C15" s="67" t="s">
        <v>14</v>
      </c>
      <c r="D15" s="108"/>
      <c r="E15" s="109">
        <v>1645</v>
      </c>
      <c r="F15" s="110"/>
      <c r="G15" s="111">
        <v>744</v>
      </c>
      <c r="H15" s="108"/>
      <c r="I15" s="109">
        <v>724</v>
      </c>
      <c r="J15" s="110"/>
      <c r="K15" s="111">
        <v>1303</v>
      </c>
      <c r="L15" s="108"/>
      <c r="M15" s="109">
        <v>538</v>
      </c>
      <c r="N15" s="110"/>
      <c r="O15" s="111">
        <v>1183</v>
      </c>
      <c r="P15" s="110"/>
      <c r="Q15" s="403">
        <v>1091</v>
      </c>
      <c r="R15" s="108"/>
      <c r="S15" s="111">
        <f t="shared" si="0"/>
        <v>7228</v>
      </c>
    </row>
    <row r="16" spans="1:19" x14ac:dyDescent="0.15">
      <c r="A16" s="619"/>
      <c r="B16" s="639"/>
      <c r="C16" s="66" t="s">
        <v>15</v>
      </c>
      <c r="D16" s="112"/>
      <c r="E16" s="113">
        <v>1496</v>
      </c>
      <c r="F16" s="114"/>
      <c r="G16" s="115">
        <v>716</v>
      </c>
      <c r="H16" s="112"/>
      <c r="I16" s="113">
        <v>668</v>
      </c>
      <c r="J16" s="114"/>
      <c r="K16" s="115">
        <v>1258</v>
      </c>
      <c r="L16" s="112"/>
      <c r="M16" s="113">
        <v>544</v>
      </c>
      <c r="N16" s="114"/>
      <c r="O16" s="115">
        <v>1114</v>
      </c>
      <c r="P16" s="114"/>
      <c r="Q16" s="402">
        <v>1011</v>
      </c>
      <c r="R16" s="112"/>
      <c r="S16" s="115">
        <f t="shared" si="0"/>
        <v>6807</v>
      </c>
    </row>
    <row r="17" spans="1:19" x14ac:dyDescent="0.15">
      <c r="A17" s="619"/>
      <c r="B17" s="641"/>
      <c r="C17" s="68" t="s">
        <v>16</v>
      </c>
      <c r="D17" s="116">
        <v>205</v>
      </c>
      <c r="E17" s="117">
        <f t="shared" ref="E17" si="19">SUM(E15:E16)</f>
        <v>3141</v>
      </c>
      <c r="F17" s="118">
        <v>89</v>
      </c>
      <c r="G17" s="119">
        <f t="shared" ref="G17" si="20">SUM(G15:G16)</f>
        <v>1460</v>
      </c>
      <c r="H17" s="116">
        <v>57</v>
      </c>
      <c r="I17" s="117">
        <f t="shared" ref="I17" si="21">SUM(I15:I16)</f>
        <v>1392</v>
      </c>
      <c r="J17" s="118">
        <v>120</v>
      </c>
      <c r="K17" s="119">
        <f t="shared" ref="K17" si="22">SUM(K15:K16)</f>
        <v>2561</v>
      </c>
      <c r="L17" s="116">
        <v>45</v>
      </c>
      <c r="M17" s="117">
        <f t="shared" ref="M17" si="23">SUM(M15:M16)</f>
        <v>1082</v>
      </c>
      <c r="N17" s="118">
        <v>124</v>
      </c>
      <c r="O17" s="119">
        <f t="shared" ref="O17" si="24">SUM(O15:O16)</f>
        <v>2297</v>
      </c>
      <c r="P17" s="118">
        <v>107</v>
      </c>
      <c r="Q17" s="404">
        <f t="shared" ref="Q17" si="25">SUM(Q15:Q16)</f>
        <v>2102</v>
      </c>
      <c r="R17" s="400">
        <f>SUM(D17+F17+H17+J17+L17+N17+P17)</f>
        <v>747</v>
      </c>
      <c r="S17" s="119">
        <f t="shared" si="0"/>
        <v>14035</v>
      </c>
    </row>
    <row r="18" spans="1:19" x14ac:dyDescent="0.15">
      <c r="A18" s="619"/>
      <c r="B18" s="639" t="s">
        <v>62</v>
      </c>
      <c r="C18" s="64" t="s">
        <v>14</v>
      </c>
      <c r="D18" s="105"/>
      <c r="E18" s="106">
        <v>1615</v>
      </c>
      <c r="F18" s="92"/>
      <c r="G18" s="107">
        <v>736</v>
      </c>
      <c r="H18" s="105"/>
      <c r="I18" s="106">
        <v>680</v>
      </c>
      <c r="J18" s="92"/>
      <c r="K18" s="107">
        <v>1364</v>
      </c>
      <c r="L18" s="105"/>
      <c r="M18" s="106">
        <v>594</v>
      </c>
      <c r="N18" s="92"/>
      <c r="O18" s="107">
        <v>1216</v>
      </c>
      <c r="P18" s="92"/>
      <c r="Q18" s="401">
        <v>1028</v>
      </c>
      <c r="R18" s="105"/>
      <c r="S18" s="107">
        <f t="shared" si="0"/>
        <v>7233</v>
      </c>
    </row>
    <row r="19" spans="1:19" x14ac:dyDescent="0.15">
      <c r="A19" s="619"/>
      <c r="B19" s="639"/>
      <c r="C19" s="66" t="s">
        <v>15</v>
      </c>
      <c r="D19" s="112"/>
      <c r="E19" s="113">
        <v>1492</v>
      </c>
      <c r="F19" s="114"/>
      <c r="G19" s="115">
        <v>735</v>
      </c>
      <c r="H19" s="112"/>
      <c r="I19" s="113">
        <v>578</v>
      </c>
      <c r="J19" s="114"/>
      <c r="K19" s="115">
        <v>1262</v>
      </c>
      <c r="L19" s="112"/>
      <c r="M19" s="113">
        <v>580</v>
      </c>
      <c r="N19" s="114"/>
      <c r="O19" s="115">
        <v>1137</v>
      </c>
      <c r="P19" s="114"/>
      <c r="Q19" s="402">
        <v>939</v>
      </c>
      <c r="R19" s="112"/>
      <c r="S19" s="115">
        <f t="shared" si="0"/>
        <v>6723</v>
      </c>
    </row>
    <row r="20" spans="1:19" x14ac:dyDescent="0.15">
      <c r="A20" s="619"/>
      <c r="B20" s="639"/>
      <c r="C20" s="64" t="s">
        <v>16</v>
      </c>
      <c r="D20" s="105">
        <v>200</v>
      </c>
      <c r="E20" s="106">
        <f t="shared" ref="E20" si="26">SUM(E18:E19)</f>
        <v>3107</v>
      </c>
      <c r="F20" s="92">
        <v>82</v>
      </c>
      <c r="G20" s="107">
        <f t="shared" ref="G20" si="27">SUM(G18:G19)</f>
        <v>1471</v>
      </c>
      <c r="H20" s="105">
        <v>46</v>
      </c>
      <c r="I20" s="106">
        <f t="shared" ref="I20" si="28">SUM(I18:I19)</f>
        <v>1258</v>
      </c>
      <c r="J20" s="92">
        <v>135</v>
      </c>
      <c r="K20" s="107">
        <f t="shared" ref="K20" si="29">SUM(K18:K19)</f>
        <v>2626</v>
      </c>
      <c r="L20" s="105">
        <v>49</v>
      </c>
      <c r="M20" s="106">
        <f t="shared" ref="M20" si="30">SUM(M18:M19)</f>
        <v>1174</v>
      </c>
      <c r="N20" s="92">
        <v>119</v>
      </c>
      <c r="O20" s="107">
        <f t="shared" ref="O20" si="31">SUM(O18:O19)</f>
        <v>2353</v>
      </c>
      <c r="P20" s="92">
        <v>104</v>
      </c>
      <c r="Q20" s="401">
        <f t="shared" ref="Q20" si="32">SUM(Q18:Q19)</f>
        <v>1967</v>
      </c>
      <c r="R20" s="105">
        <f>SUM(D20+F20+H20+J20+L20+N20+P20)</f>
        <v>735</v>
      </c>
      <c r="S20" s="107">
        <f t="shared" si="0"/>
        <v>13956</v>
      </c>
    </row>
    <row r="21" spans="1:19" x14ac:dyDescent="0.15">
      <c r="A21" s="619"/>
      <c r="B21" s="640" t="s">
        <v>63</v>
      </c>
      <c r="C21" s="67" t="s">
        <v>14</v>
      </c>
      <c r="D21" s="108"/>
      <c r="E21" s="109">
        <v>1567</v>
      </c>
      <c r="F21" s="110"/>
      <c r="G21" s="111">
        <v>729</v>
      </c>
      <c r="H21" s="108"/>
      <c r="I21" s="109">
        <v>709</v>
      </c>
      <c r="J21" s="110"/>
      <c r="K21" s="111">
        <v>1330</v>
      </c>
      <c r="L21" s="108"/>
      <c r="M21" s="109">
        <v>617</v>
      </c>
      <c r="N21" s="110"/>
      <c r="O21" s="111">
        <v>1139</v>
      </c>
      <c r="P21" s="110"/>
      <c r="Q21" s="403">
        <v>1143</v>
      </c>
      <c r="R21" s="108"/>
      <c r="S21" s="111">
        <f t="shared" si="0"/>
        <v>7234</v>
      </c>
    </row>
    <row r="22" spans="1:19" x14ac:dyDescent="0.15">
      <c r="A22" s="619"/>
      <c r="B22" s="639"/>
      <c r="C22" s="66" t="s">
        <v>15</v>
      </c>
      <c r="D22" s="112"/>
      <c r="E22" s="113">
        <v>1507</v>
      </c>
      <c r="F22" s="114"/>
      <c r="G22" s="115">
        <v>698</v>
      </c>
      <c r="H22" s="112"/>
      <c r="I22" s="113">
        <v>680</v>
      </c>
      <c r="J22" s="114"/>
      <c r="K22" s="115">
        <v>1310</v>
      </c>
      <c r="L22" s="112"/>
      <c r="M22" s="113">
        <v>570</v>
      </c>
      <c r="N22" s="114"/>
      <c r="O22" s="115">
        <v>1069</v>
      </c>
      <c r="P22" s="114"/>
      <c r="Q22" s="402">
        <v>1044</v>
      </c>
      <c r="R22" s="112"/>
      <c r="S22" s="115">
        <f t="shared" si="0"/>
        <v>6878</v>
      </c>
    </row>
    <row r="23" spans="1:19" x14ac:dyDescent="0.15">
      <c r="A23" s="619"/>
      <c r="B23" s="641"/>
      <c r="C23" s="68" t="s">
        <v>16</v>
      </c>
      <c r="D23" s="116">
        <v>174</v>
      </c>
      <c r="E23" s="117">
        <f t="shared" ref="E23" si="33">SUM(E21:E22)</f>
        <v>3074</v>
      </c>
      <c r="F23" s="118">
        <v>69</v>
      </c>
      <c r="G23" s="119">
        <f t="shared" ref="G23" si="34">SUM(G21:G22)</f>
        <v>1427</v>
      </c>
      <c r="H23" s="116">
        <v>50</v>
      </c>
      <c r="I23" s="117">
        <f t="shared" ref="I23" si="35">SUM(I21:I22)</f>
        <v>1389</v>
      </c>
      <c r="J23" s="118">
        <v>117</v>
      </c>
      <c r="K23" s="119">
        <f t="shared" ref="K23" si="36">SUM(K21:K22)</f>
        <v>2640</v>
      </c>
      <c r="L23" s="116">
        <v>43</v>
      </c>
      <c r="M23" s="117">
        <f t="shared" ref="M23" si="37">SUM(M21:M22)</f>
        <v>1187</v>
      </c>
      <c r="N23" s="118">
        <v>101</v>
      </c>
      <c r="O23" s="119">
        <f t="shared" ref="O23" si="38">SUM(O21:O22)</f>
        <v>2208</v>
      </c>
      <c r="P23" s="118">
        <v>97</v>
      </c>
      <c r="Q23" s="404">
        <f t="shared" ref="Q23" si="39">SUM(Q21:Q22)</f>
        <v>2187</v>
      </c>
      <c r="R23" s="400">
        <f>SUM(D23+F23+H23+J23+L23+N23+P23)</f>
        <v>651</v>
      </c>
      <c r="S23" s="119">
        <f t="shared" si="0"/>
        <v>14112</v>
      </c>
    </row>
    <row r="24" spans="1:19" x14ac:dyDescent="0.15">
      <c r="A24" s="619"/>
      <c r="B24" s="639" t="s">
        <v>35</v>
      </c>
      <c r="C24" s="64" t="s">
        <v>14</v>
      </c>
      <c r="D24" s="105"/>
      <c r="E24" s="106">
        <f>SUM(E6,E9,E12,E15,E18,E21)</f>
        <v>9424</v>
      </c>
      <c r="F24" s="92"/>
      <c r="G24" s="107">
        <f t="shared" ref="G24" si="40">SUM(G6,G9,G12,G15,G18,G21)</f>
        <v>4450</v>
      </c>
      <c r="H24" s="105"/>
      <c r="I24" s="106">
        <f t="shared" ref="I24" si="41">SUM(I6,I9,I12,I15,I18,I21)</f>
        <v>4139</v>
      </c>
      <c r="J24" s="92"/>
      <c r="K24" s="107">
        <f t="shared" ref="K24" si="42">SUM(K6,K9,K12,K15,K18,K21)</f>
        <v>7795</v>
      </c>
      <c r="L24" s="105"/>
      <c r="M24" s="106">
        <f t="shared" ref="M24" si="43">SUM(M6,M9,M12,M15,M18,M21)</f>
        <v>3402</v>
      </c>
      <c r="N24" s="92"/>
      <c r="O24" s="107">
        <f t="shared" ref="O24" si="44">SUM(O6,O9,O12,O15,O18,O21)</f>
        <v>6854</v>
      </c>
      <c r="P24" s="92"/>
      <c r="Q24" s="401">
        <f t="shared" ref="Q24" si="45">SUM(Q6,Q9,Q12,Q15,Q18,Q21)</f>
        <v>6124</v>
      </c>
      <c r="R24" s="105"/>
      <c r="S24" s="107">
        <f t="shared" si="0"/>
        <v>42188</v>
      </c>
    </row>
    <row r="25" spans="1:19" x14ac:dyDescent="0.15">
      <c r="A25" s="619"/>
      <c r="B25" s="639"/>
      <c r="C25" s="66" t="s">
        <v>15</v>
      </c>
      <c r="D25" s="112"/>
      <c r="E25" s="113">
        <f>SUM(E7,E10,E13,E16,E19,E22,)</f>
        <v>8912</v>
      </c>
      <c r="F25" s="114"/>
      <c r="G25" s="115">
        <f t="shared" ref="G25" si="46">SUM(G7,G10,G13,G16,G19,G22,)</f>
        <v>4364</v>
      </c>
      <c r="H25" s="112"/>
      <c r="I25" s="113">
        <f t="shared" ref="I25" si="47">SUM(I7,I10,I13,I16,I19,I22,)</f>
        <v>3750</v>
      </c>
      <c r="J25" s="114"/>
      <c r="K25" s="115">
        <f t="shared" ref="K25" si="48">SUM(K7,K10,K13,K16,K19,K22,)</f>
        <v>7494</v>
      </c>
      <c r="L25" s="112"/>
      <c r="M25" s="113">
        <f t="shared" ref="M25" si="49">SUM(M7,M10,M13,M16,M19,M22,)</f>
        <v>3289</v>
      </c>
      <c r="N25" s="114"/>
      <c r="O25" s="115">
        <f t="shared" ref="O25" si="50">SUM(O7,O10,O13,O16,O19,O22,)</f>
        <v>6458</v>
      </c>
      <c r="P25" s="114"/>
      <c r="Q25" s="402">
        <f t="shared" ref="Q25" si="51">SUM(Q7,Q10,Q13,Q16,Q19,Q22,)</f>
        <v>5752</v>
      </c>
      <c r="R25" s="112"/>
      <c r="S25" s="115">
        <f t="shared" si="0"/>
        <v>40019</v>
      </c>
    </row>
    <row r="26" spans="1:19" x14ac:dyDescent="0.15">
      <c r="A26" s="619"/>
      <c r="B26" s="639"/>
      <c r="C26" s="64" t="s">
        <v>16</v>
      </c>
      <c r="D26" s="372">
        <f>SUM(D8,D11,D14,D17,D20,D23)</f>
        <v>1073</v>
      </c>
      <c r="E26" s="106">
        <f t="shared" ref="E26" si="52">SUM(E24:E25)</f>
        <v>18336</v>
      </c>
      <c r="F26" s="92">
        <f>SUM(F8,F11,F14,F17,F20,F23)</f>
        <v>483</v>
      </c>
      <c r="G26" s="107">
        <f t="shared" ref="G26" si="53">SUM(G24:G25)</f>
        <v>8814</v>
      </c>
      <c r="H26" s="105">
        <f>SUM(H8,H11,H14,H17,H20,H23)</f>
        <v>328</v>
      </c>
      <c r="I26" s="106">
        <f t="shared" ref="I26" si="54">SUM(I24:I25)</f>
        <v>7889</v>
      </c>
      <c r="J26" s="92">
        <f>SUM(J8,J11,J14,J17,J20,J23)</f>
        <v>710</v>
      </c>
      <c r="K26" s="107">
        <f t="shared" ref="K26" si="55">SUM(K24:K25)</f>
        <v>15289</v>
      </c>
      <c r="L26" s="105">
        <f>SUM(L8,L11,L14,L17,L20,L23)</f>
        <v>300</v>
      </c>
      <c r="M26" s="106">
        <f t="shared" ref="M26" si="56">SUM(M24:M25)</f>
        <v>6691</v>
      </c>
      <c r="N26" s="92">
        <f>SUM(N8,N11,N14,N17,N20,N23)</f>
        <v>630</v>
      </c>
      <c r="O26" s="107">
        <f t="shared" ref="O26" si="57">SUM(O24:O25)</f>
        <v>13312</v>
      </c>
      <c r="P26" s="92">
        <f>SUM(P8,P11,P14,P17,P20,P23)</f>
        <v>607</v>
      </c>
      <c r="Q26" s="401">
        <f t="shared" ref="Q26" si="58">SUM(Q24:Q25)</f>
        <v>11876</v>
      </c>
      <c r="R26" s="372">
        <f>SUM(R8,R11,R14,R17,R20,R23)</f>
        <v>4131</v>
      </c>
      <c r="S26" s="107">
        <f t="shared" si="0"/>
        <v>82207</v>
      </c>
    </row>
    <row r="27" spans="1:19" x14ac:dyDescent="0.15">
      <c r="A27" s="622" t="s">
        <v>18</v>
      </c>
      <c r="B27" s="622" t="s">
        <v>64</v>
      </c>
      <c r="C27" s="70" t="s">
        <v>58</v>
      </c>
      <c r="D27" s="396"/>
      <c r="E27" s="395">
        <v>98</v>
      </c>
      <c r="F27" s="405"/>
      <c r="G27" s="91">
        <v>49</v>
      </c>
      <c r="H27" s="396"/>
      <c r="I27" s="395">
        <v>40</v>
      </c>
      <c r="J27" s="405"/>
      <c r="K27" s="91">
        <v>83</v>
      </c>
      <c r="L27" s="396"/>
      <c r="M27" s="395">
        <v>33</v>
      </c>
      <c r="N27" s="405"/>
      <c r="O27" s="91">
        <v>67</v>
      </c>
      <c r="P27" s="405"/>
      <c r="Q27" s="406">
        <v>62</v>
      </c>
      <c r="R27" s="396"/>
      <c r="S27" s="91">
        <f>SUM(E27,G27,I27,K27,M27,O27,Q27,)</f>
        <v>432</v>
      </c>
    </row>
    <row r="28" spans="1:19" x14ac:dyDescent="0.15">
      <c r="A28" s="622"/>
      <c r="B28" s="622"/>
      <c r="C28" s="70" t="s">
        <v>59</v>
      </c>
      <c r="D28" s="396"/>
      <c r="E28" s="395">
        <v>98</v>
      </c>
      <c r="F28" s="405"/>
      <c r="G28" s="91">
        <v>47</v>
      </c>
      <c r="H28" s="396"/>
      <c r="I28" s="395">
        <v>39</v>
      </c>
      <c r="J28" s="405"/>
      <c r="K28" s="91">
        <v>81</v>
      </c>
      <c r="L28" s="396"/>
      <c r="M28" s="395">
        <v>35</v>
      </c>
      <c r="N28" s="405"/>
      <c r="O28" s="91">
        <v>71</v>
      </c>
      <c r="P28" s="405"/>
      <c r="Q28" s="406">
        <v>63</v>
      </c>
      <c r="R28" s="396"/>
      <c r="S28" s="91">
        <f t="shared" si="0"/>
        <v>434</v>
      </c>
    </row>
    <row r="29" spans="1:19" x14ac:dyDescent="0.15">
      <c r="A29" s="622"/>
      <c r="B29" s="622"/>
      <c r="C29" s="70" t="s">
        <v>60</v>
      </c>
      <c r="D29" s="396"/>
      <c r="E29" s="395">
        <v>101</v>
      </c>
      <c r="F29" s="405"/>
      <c r="G29" s="91">
        <v>49</v>
      </c>
      <c r="H29" s="396"/>
      <c r="I29" s="395">
        <v>42</v>
      </c>
      <c r="J29" s="405"/>
      <c r="K29" s="91">
        <v>80</v>
      </c>
      <c r="L29" s="396"/>
      <c r="M29" s="395">
        <v>36</v>
      </c>
      <c r="N29" s="405"/>
      <c r="O29" s="91">
        <v>69</v>
      </c>
      <c r="P29" s="405"/>
      <c r="Q29" s="406">
        <v>64</v>
      </c>
      <c r="R29" s="396"/>
      <c r="S29" s="91">
        <f t="shared" si="0"/>
        <v>441</v>
      </c>
    </row>
    <row r="30" spans="1:19" x14ac:dyDescent="0.15">
      <c r="A30" s="622"/>
      <c r="B30" s="622"/>
      <c r="C30" s="70" t="s">
        <v>61</v>
      </c>
      <c r="D30" s="396"/>
      <c r="E30" s="395">
        <v>100</v>
      </c>
      <c r="F30" s="405"/>
      <c r="G30" s="91">
        <v>47</v>
      </c>
      <c r="H30" s="396"/>
      <c r="I30" s="395">
        <v>45</v>
      </c>
      <c r="J30" s="405"/>
      <c r="K30" s="91">
        <v>83</v>
      </c>
      <c r="L30" s="396"/>
      <c r="M30" s="395">
        <v>35</v>
      </c>
      <c r="N30" s="405"/>
      <c r="O30" s="91">
        <v>74</v>
      </c>
      <c r="P30" s="405"/>
      <c r="Q30" s="406">
        <v>70</v>
      </c>
      <c r="R30" s="396"/>
      <c r="S30" s="91">
        <f t="shared" si="0"/>
        <v>454</v>
      </c>
    </row>
    <row r="31" spans="1:19" x14ac:dyDescent="0.15">
      <c r="A31" s="622"/>
      <c r="B31" s="622"/>
      <c r="C31" s="70" t="s">
        <v>62</v>
      </c>
      <c r="D31" s="396"/>
      <c r="E31" s="395">
        <v>97</v>
      </c>
      <c r="F31" s="405"/>
      <c r="G31" s="91">
        <v>46</v>
      </c>
      <c r="H31" s="396"/>
      <c r="I31" s="395">
        <v>41</v>
      </c>
      <c r="J31" s="405"/>
      <c r="K31" s="91">
        <v>83</v>
      </c>
      <c r="L31" s="396"/>
      <c r="M31" s="395">
        <v>38</v>
      </c>
      <c r="N31" s="405"/>
      <c r="O31" s="91">
        <v>75</v>
      </c>
      <c r="P31" s="405"/>
      <c r="Q31" s="406">
        <v>68</v>
      </c>
      <c r="R31" s="396"/>
      <c r="S31" s="91">
        <f t="shared" si="0"/>
        <v>448</v>
      </c>
    </row>
    <row r="32" spans="1:19" x14ac:dyDescent="0.15">
      <c r="A32" s="622"/>
      <c r="B32" s="622"/>
      <c r="C32" s="70" t="s">
        <v>63</v>
      </c>
      <c r="D32" s="396"/>
      <c r="E32" s="395">
        <v>98</v>
      </c>
      <c r="F32" s="405"/>
      <c r="G32" s="91">
        <v>49</v>
      </c>
      <c r="H32" s="396"/>
      <c r="I32" s="395">
        <v>44</v>
      </c>
      <c r="J32" s="405"/>
      <c r="K32" s="91">
        <v>83</v>
      </c>
      <c r="L32" s="396"/>
      <c r="M32" s="395">
        <v>37</v>
      </c>
      <c r="N32" s="405"/>
      <c r="O32" s="91">
        <v>70</v>
      </c>
      <c r="P32" s="405"/>
      <c r="Q32" s="406">
        <v>71</v>
      </c>
      <c r="R32" s="396"/>
      <c r="S32" s="91">
        <f t="shared" si="0"/>
        <v>452</v>
      </c>
    </row>
    <row r="33" spans="1:19" x14ac:dyDescent="0.15">
      <c r="A33" s="622"/>
      <c r="B33" s="622"/>
      <c r="C33" s="70" t="s">
        <v>16</v>
      </c>
      <c r="D33" s="396"/>
      <c r="E33" s="395">
        <f>SUM(E27:E32)</f>
        <v>592</v>
      </c>
      <c r="F33" s="405"/>
      <c r="G33" s="91">
        <f t="shared" ref="G33" si="59">SUM(G27:G32)</f>
        <v>287</v>
      </c>
      <c r="H33" s="396"/>
      <c r="I33" s="395">
        <f t="shared" ref="I33" si="60">SUM(I27:I32)</f>
        <v>251</v>
      </c>
      <c r="J33" s="405"/>
      <c r="K33" s="91">
        <f>SUM(K27:K32)</f>
        <v>493</v>
      </c>
      <c r="L33" s="396"/>
      <c r="M33" s="395">
        <f t="shared" ref="M33" si="61">SUM(M27:M32)</f>
        <v>214</v>
      </c>
      <c r="N33" s="405"/>
      <c r="O33" s="91">
        <f t="shared" ref="O33" si="62">SUM(O27:O32)</f>
        <v>426</v>
      </c>
      <c r="P33" s="405"/>
      <c r="Q33" s="406">
        <f t="shared" ref="Q33" si="63">SUM(Q27:Q32)</f>
        <v>398</v>
      </c>
      <c r="R33" s="396"/>
      <c r="S33" s="91">
        <f t="shared" si="0"/>
        <v>2661</v>
      </c>
    </row>
    <row r="34" spans="1:19" x14ac:dyDescent="0.15">
      <c r="A34" s="622"/>
      <c r="B34" s="636" t="s">
        <v>65</v>
      </c>
      <c r="C34" s="628"/>
      <c r="D34" s="396"/>
      <c r="E34" s="395">
        <v>2</v>
      </c>
      <c r="F34" s="405"/>
      <c r="G34" s="393" t="s">
        <v>38</v>
      </c>
      <c r="H34" s="398"/>
      <c r="I34" s="391" t="s">
        <v>38</v>
      </c>
      <c r="J34" s="397"/>
      <c r="K34" s="393" t="s">
        <v>38</v>
      </c>
      <c r="L34" s="398"/>
      <c r="M34" s="391" t="s">
        <v>38</v>
      </c>
      <c r="N34" s="405"/>
      <c r="O34" s="393" t="s">
        <v>358</v>
      </c>
      <c r="P34" s="405"/>
      <c r="Q34" s="406">
        <v>2</v>
      </c>
      <c r="R34" s="396"/>
      <c r="S34" s="91">
        <f t="shared" si="0"/>
        <v>4</v>
      </c>
    </row>
    <row r="35" spans="1:19" x14ac:dyDescent="0.15">
      <c r="A35" s="622"/>
      <c r="B35" s="637" t="s">
        <v>66</v>
      </c>
      <c r="C35" s="638"/>
      <c r="D35" s="396"/>
      <c r="E35" s="395">
        <v>193</v>
      </c>
      <c r="F35" s="405"/>
      <c r="G35" s="91">
        <v>81</v>
      </c>
      <c r="H35" s="396"/>
      <c r="I35" s="395">
        <v>58</v>
      </c>
      <c r="J35" s="405"/>
      <c r="K35" s="91">
        <v>118</v>
      </c>
      <c r="L35" s="396"/>
      <c r="M35" s="395">
        <v>50</v>
      </c>
      <c r="N35" s="405"/>
      <c r="O35" s="91">
        <v>109</v>
      </c>
      <c r="P35" s="405"/>
      <c r="Q35" s="406">
        <v>103</v>
      </c>
      <c r="R35" s="396"/>
      <c r="S35" s="91">
        <f t="shared" si="0"/>
        <v>712</v>
      </c>
    </row>
    <row r="36" spans="1:19" x14ac:dyDescent="0.15">
      <c r="A36" s="622"/>
      <c r="B36" s="636" t="s">
        <v>35</v>
      </c>
      <c r="C36" s="628"/>
      <c r="D36" s="407"/>
      <c r="E36" s="408">
        <f>SUM(E33:E35)</f>
        <v>787</v>
      </c>
      <c r="F36" s="409"/>
      <c r="G36" s="410">
        <f t="shared" ref="G36" si="64">SUM(G33:G35)</f>
        <v>368</v>
      </c>
      <c r="H36" s="407"/>
      <c r="I36" s="408">
        <f t="shared" ref="I36" si="65">SUM(I33:I35)</f>
        <v>309</v>
      </c>
      <c r="J36" s="409"/>
      <c r="K36" s="410">
        <f t="shared" ref="K36" si="66">SUM(K33:K35)</f>
        <v>611</v>
      </c>
      <c r="L36" s="407"/>
      <c r="M36" s="408">
        <f t="shared" ref="M36" si="67">SUM(M33:M35)</f>
        <v>264</v>
      </c>
      <c r="N36" s="409"/>
      <c r="O36" s="410">
        <f>SUM(O33:O35)</f>
        <v>535</v>
      </c>
      <c r="P36" s="409"/>
      <c r="Q36" s="411">
        <f t="shared" ref="Q36" si="68">SUM(Q33:Q35)</f>
        <v>503</v>
      </c>
      <c r="R36" s="407"/>
      <c r="S36" s="410">
        <f t="shared" si="0"/>
        <v>3377</v>
      </c>
    </row>
    <row r="37" spans="1:19" x14ac:dyDescent="0.15">
      <c r="A37" s="71" t="s">
        <v>67</v>
      </c>
      <c r="B37" s="72"/>
      <c r="C37" s="72"/>
      <c r="D37" s="412"/>
      <c r="E37" s="412"/>
      <c r="F37" s="412"/>
      <c r="G37" s="412"/>
      <c r="H37" s="412"/>
      <c r="I37" s="412"/>
      <c r="J37" s="412"/>
      <c r="K37" s="412"/>
      <c r="L37" s="412"/>
      <c r="M37" s="412"/>
      <c r="N37" s="412"/>
      <c r="O37" s="412"/>
      <c r="P37" s="412"/>
      <c r="Q37" s="412"/>
      <c r="R37" s="412"/>
      <c r="S37" s="412"/>
    </row>
    <row r="38" spans="1:19" x14ac:dyDescent="0.15">
      <c r="D38" s="399"/>
      <c r="E38" s="399"/>
      <c r="F38" s="399"/>
      <c r="G38" s="399"/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399"/>
    </row>
    <row r="39" spans="1:19" x14ac:dyDescent="0.15"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</row>
    <row r="40" spans="1:19" ht="14.25" x14ac:dyDescent="0.15">
      <c r="A40" s="61" t="s">
        <v>68</v>
      </c>
      <c r="D40" s="399"/>
      <c r="E40" s="399"/>
      <c r="F40" s="399"/>
      <c r="G40" s="399"/>
      <c r="H40" s="399"/>
      <c r="I40" s="399"/>
      <c r="J40" s="399"/>
      <c r="K40" s="399"/>
      <c r="L40" s="399"/>
      <c r="M40" s="399"/>
      <c r="N40" s="630" t="s">
        <v>605</v>
      </c>
      <c r="O40" s="630"/>
      <c r="P40" s="630"/>
      <c r="Q40" s="630"/>
      <c r="R40" s="630"/>
      <c r="S40" s="630"/>
    </row>
    <row r="41" spans="1:19" x14ac:dyDescent="0.15">
      <c r="A41" s="623" t="s">
        <v>13</v>
      </c>
      <c r="B41" s="629"/>
      <c r="C41" s="624"/>
      <c r="D41" s="632" t="s">
        <v>28</v>
      </c>
      <c r="E41" s="633"/>
      <c r="F41" s="634" t="s">
        <v>29</v>
      </c>
      <c r="G41" s="633"/>
      <c r="H41" s="634" t="s">
        <v>30</v>
      </c>
      <c r="I41" s="633"/>
      <c r="J41" s="634" t="s">
        <v>31</v>
      </c>
      <c r="K41" s="633"/>
      <c r="L41" s="634" t="s">
        <v>32</v>
      </c>
      <c r="M41" s="633"/>
      <c r="N41" s="634" t="s">
        <v>33</v>
      </c>
      <c r="O41" s="633"/>
      <c r="P41" s="634" t="s">
        <v>34</v>
      </c>
      <c r="Q41" s="635"/>
      <c r="R41" s="632" t="s">
        <v>35</v>
      </c>
      <c r="S41" s="633"/>
    </row>
    <row r="42" spans="1:19" x14ac:dyDescent="0.15">
      <c r="A42" s="627" t="s">
        <v>24</v>
      </c>
      <c r="B42" s="636"/>
      <c r="C42" s="628"/>
      <c r="D42" s="395"/>
      <c r="E42" s="91">
        <v>15</v>
      </c>
      <c r="F42" s="413"/>
      <c r="G42" s="91">
        <v>10</v>
      </c>
      <c r="H42" s="413"/>
      <c r="I42" s="91">
        <v>5</v>
      </c>
      <c r="J42" s="413"/>
      <c r="K42" s="91">
        <v>12</v>
      </c>
      <c r="L42" s="413"/>
      <c r="M42" s="91">
        <v>5</v>
      </c>
      <c r="N42" s="413"/>
      <c r="O42" s="91">
        <v>12</v>
      </c>
      <c r="P42" s="413"/>
      <c r="Q42" s="406">
        <v>12</v>
      </c>
      <c r="R42" s="395"/>
      <c r="S42" s="91">
        <f>SUM(E42,G42,I42,K42,M42,O42,Q42)</f>
        <v>71</v>
      </c>
    </row>
    <row r="43" spans="1:19" x14ac:dyDescent="0.15">
      <c r="A43" s="641" t="s">
        <v>26</v>
      </c>
      <c r="B43" s="641" t="s">
        <v>58</v>
      </c>
      <c r="C43" s="64" t="s">
        <v>14</v>
      </c>
      <c r="D43" s="106"/>
      <c r="E43" s="107">
        <v>1526</v>
      </c>
      <c r="F43" s="414"/>
      <c r="G43" s="107">
        <v>695</v>
      </c>
      <c r="H43" s="414"/>
      <c r="I43" s="107">
        <v>520</v>
      </c>
      <c r="J43" s="414"/>
      <c r="K43" s="107">
        <v>1289</v>
      </c>
      <c r="L43" s="414"/>
      <c r="M43" s="107">
        <v>527</v>
      </c>
      <c r="N43" s="414"/>
      <c r="O43" s="107">
        <f>1232+7</f>
        <v>1239</v>
      </c>
      <c r="P43" s="414"/>
      <c r="Q43" s="401">
        <v>976</v>
      </c>
      <c r="R43" s="106"/>
      <c r="S43" s="107">
        <f>SUM(E43,G43,I43,K43,M43,O43,Q43)</f>
        <v>6772</v>
      </c>
    </row>
    <row r="44" spans="1:19" x14ac:dyDescent="0.15">
      <c r="A44" s="622"/>
      <c r="B44" s="622"/>
      <c r="C44" s="66" t="s">
        <v>15</v>
      </c>
      <c r="D44" s="113"/>
      <c r="E44" s="115">
        <v>1481</v>
      </c>
      <c r="F44" s="415"/>
      <c r="G44" s="115">
        <v>670</v>
      </c>
      <c r="H44" s="415"/>
      <c r="I44" s="115">
        <v>499</v>
      </c>
      <c r="J44" s="415"/>
      <c r="K44" s="115">
        <v>1177</v>
      </c>
      <c r="L44" s="415"/>
      <c r="M44" s="115">
        <v>470</v>
      </c>
      <c r="N44" s="415"/>
      <c r="O44" s="115">
        <f>1035+8</f>
        <v>1043</v>
      </c>
      <c r="P44" s="415"/>
      <c r="Q44" s="402">
        <v>855</v>
      </c>
      <c r="R44" s="113"/>
      <c r="S44" s="115">
        <f t="shared" ref="S44:S57" si="69">SUM(E44,G44,I44,K44,M44,O44,Q44)</f>
        <v>6195</v>
      </c>
    </row>
    <row r="45" spans="1:19" x14ac:dyDescent="0.15">
      <c r="A45" s="622"/>
      <c r="B45" s="622"/>
      <c r="C45" s="68" t="s">
        <v>16</v>
      </c>
      <c r="D45" s="416">
        <v>126</v>
      </c>
      <c r="E45" s="119">
        <f>SUM(E43:E44)</f>
        <v>3007</v>
      </c>
      <c r="F45" s="417">
        <v>49</v>
      </c>
      <c r="G45" s="119">
        <f t="shared" ref="G45" si="70">SUM(G43:G44)</f>
        <v>1365</v>
      </c>
      <c r="H45" s="417">
        <v>37</v>
      </c>
      <c r="I45" s="119">
        <f t="shared" ref="I45" si="71">SUM(I43:I44)</f>
        <v>1019</v>
      </c>
      <c r="J45" s="417">
        <v>93</v>
      </c>
      <c r="K45" s="119">
        <f t="shared" ref="K45" si="72">SUM(K43:K44)</f>
        <v>2466</v>
      </c>
      <c r="L45" s="417">
        <v>28</v>
      </c>
      <c r="M45" s="119">
        <f t="shared" ref="M45" si="73">SUM(M43:M44)</f>
        <v>997</v>
      </c>
      <c r="N45" s="417">
        <v>92</v>
      </c>
      <c r="O45" s="119">
        <f>SUM(O43:O44)</f>
        <v>2282</v>
      </c>
      <c r="P45" s="417">
        <v>67</v>
      </c>
      <c r="Q45" s="404">
        <f t="shared" ref="Q45" si="74">SUM(Q43:Q44)</f>
        <v>1831</v>
      </c>
      <c r="R45" s="416">
        <f>SUM(D45,F45,H45,J45,L45,N45,P45)</f>
        <v>492</v>
      </c>
      <c r="S45" s="119">
        <f t="shared" si="69"/>
        <v>12967</v>
      </c>
    </row>
    <row r="46" spans="1:19" x14ac:dyDescent="0.15">
      <c r="A46" s="622"/>
      <c r="B46" s="622" t="s">
        <v>59</v>
      </c>
      <c r="C46" s="67" t="s">
        <v>14</v>
      </c>
      <c r="D46" s="109"/>
      <c r="E46" s="111">
        <v>1481</v>
      </c>
      <c r="F46" s="418"/>
      <c r="G46" s="111">
        <v>694</v>
      </c>
      <c r="H46" s="418"/>
      <c r="I46" s="111">
        <v>533</v>
      </c>
      <c r="J46" s="418"/>
      <c r="K46" s="111">
        <v>1286</v>
      </c>
      <c r="L46" s="418"/>
      <c r="M46" s="111">
        <v>519</v>
      </c>
      <c r="N46" s="418"/>
      <c r="O46" s="111">
        <f>1140+7</f>
        <v>1147</v>
      </c>
      <c r="P46" s="418"/>
      <c r="Q46" s="403">
        <v>967</v>
      </c>
      <c r="R46" s="109"/>
      <c r="S46" s="111">
        <f t="shared" si="69"/>
        <v>6627</v>
      </c>
    </row>
    <row r="47" spans="1:19" x14ac:dyDescent="0.15">
      <c r="A47" s="622"/>
      <c r="B47" s="622"/>
      <c r="C47" s="66" t="s">
        <v>15</v>
      </c>
      <c r="D47" s="113"/>
      <c r="E47" s="115">
        <v>1473</v>
      </c>
      <c r="F47" s="415"/>
      <c r="G47" s="115">
        <v>675</v>
      </c>
      <c r="H47" s="415"/>
      <c r="I47" s="115">
        <v>476</v>
      </c>
      <c r="J47" s="415"/>
      <c r="K47" s="115">
        <v>1199</v>
      </c>
      <c r="L47" s="415"/>
      <c r="M47" s="115">
        <v>533</v>
      </c>
      <c r="N47" s="415"/>
      <c r="O47" s="115">
        <f>1149+10</f>
        <v>1159</v>
      </c>
      <c r="P47" s="415"/>
      <c r="Q47" s="402">
        <v>883</v>
      </c>
      <c r="R47" s="113"/>
      <c r="S47" s="115">
        <f t="shared" si="69"/>
        <v>6398</v>
      </c>
    </row>
    <row r="48" spans="1:19" x14ac:dyDescent="0.15">
      <c r="A48" s="622"/>
      <c r="B48" s="622"/>
      <c r="C48" s="68" t="s">
        <v>16</v>
      </c>
      <c r="D48" s="416">
        <v>106</v>
      </c>
      <c r="E48" s="119">
        <f t="shared" ref="E48" si="75">SUM(E46:E47)</f>
        <v>2954</v>
      </c>
      <c r="F48" s="417">
        <v>56</v>
      </c>
      <c r="G48" s="119">
        <f t="shared" ref="G48" si="76">SUM(G46:G47)</f>
        <v>1369</v>
      </c>
      <c r="H48" s="417">
        <v>22</v>
      </c>
      <c r="I48" s="119">
        <f t="shared" ref="I48" si="77">SUM(I46:I47)</f>
        <v>1009</v>
      </c>
      <c r="J48" s="417">
        <v>92</v>
      </c>
      <c r="K48" s="119">
        <f t="shared" ref="K48" si="78">SUM(K46:K47)</f>
        <v>2485</v>
      </c>
      <c r="L48" s="417">
        <v>33</v>
      </c>
      <c r="M48" s="119">
        <f t="shared" ref="M48" si="79">SUM(M46:M47)</f>
        <v>1052</v>
      </c>
      <c r="N48" s="417">
        <v>83</v>
      </c>
      <c r="O48" s="119">
        <f t="shared" ref="O48" si="80">SUM(O46:O47)</f>
        <v>2306</v>
      </c>
      <c r="P48" s="417">
        <v>72</v>
      </c>
      <c r="Q48" s="404">
        <f t="shared" ref="Q48" si="81">SUM(Q46:Q47)</f>
        <v>1850</v>
      </c>
      <c r="R48" s="416">
        <f>SUM(D48,F48,H48,J48,L48,N48,P48)</f>
        <v>464</v>
      </c>
      <c r="S48" s="119">
        <f t="shared" si="69"/>
        <v>13025</v>
      </c>
    </row>
    <row r="49" spans="1:19" x14ac:dyDescent="0.15">
      <c r="A49" s="622"/>
      <c r="B49" s="622" t="s">
        <v>60</v>
      </c>
      <c r="C49" s="67" t="s">
        <v>14</v>
      </c>
      <c r="D49" s="109"/>
      <c r="E49" s="111">
        <v>1524</v>
      </c>
      <c r="F49" s="418"/>
      <c r="G49" s="111">
        <v>728</v>
      </c>
      <c r="H49" s="418"/>
      <c r="I49" s="111">
        <v>556</v>
      </c>
      <c r="J49" s="418"/>
      <c r="K49" s="111">
        <v>1306</v>
      </c>
      <c r="L49" s="418"/>
      <c r="M49" s="111">
        <v>540</v>
      </c>
      <c r="N49" s="418"/>
      <c r="O49" s="111">
        <f>1171+11</f>
        <v>1182</v>
      </c>
      <c r="P49" s="418"/>
      <c r="Q49" s="403">
        <v>991</v>
      </c>
      <c r="R49" s="109"/>
      <c r="S49" s="111">
        <f t="shared" si="69"/>
        <v>6827</v>
      </c>
    </row>
    <row r="50" spans="1:19" x14ac:dyDescent="0.15">
      <c r="A50" s="622"/>
      <c r="B50" s="622"/>
      <c r="C50" s="66" t="s">
        <v>15</v>
      </c>
      <c r="D50" s="113"/>
      <c r="E50" s="115">
        <v>1451</v>
      </c>
      <c r="F50" s="415"/>
      <c r="G50" s="115">
        <v>669</v>
      </c>
      <c r="H50" s="415"/>
      <c r="I50" s="115">
        <v>511</v>
      </c>
      <c r="J50" s="415"/>
      <c r="K50" s="115">
        <v>1179</v>
      </c>
      <c r="L50" s="415"/>
      <c r="M50" s="115">
        <v>512</v>
      </c>
      <c r="N50" s="415"/>
      <c r="O50" s="115">
        <f>1138+16</f>
        <v>1154</v>
      </c>
      <c r="P50" s="415"/>
      <c r="Q50" s="402">
        <v>909</v>
      </c>
      <c r="R50" s="113"/>
      <c r="S50" s="115">
        <f t="shared" si="69"/>
        <v>6385</v>
      </c>
    </row>
    <row r="51" spans="1:19" x14ac:dyDescent="0.15">
      <c r="A51" s="622"/>
      <c r="B51" s="622"/>
      <c r="C51" s="68" t="s">
        <v>16</v>
      </c>
      <c r="D51" s="416">
        <v>102</v>
      </c>
      <c r="E51" s="119">
        <f t="shared" ref="E51" si="82">SUM(E49:E50)</f>
        <v>2975</v>
      </c>
      <c r="F51" s="417">
        <v>60</v>
      </c>
      <c r="G51" s="119">
        <f t="shared" ref="G51" si="83">SUM(G49:G50)</f>
        <v>1397</v>
      </c>
      <c r="H51" s="417">
        <v>16</v>
      </c>
      <c r="I51" s="119">
        <f t="shared" ref="I51" si="84">SUM(I49:I50)</f>
        <v>1067</v>
      </c>
      <c r="J51" s="417">
        <v>81</v>
      </c>
      <c r="K51" s="119">
        <f t="shared" ref="K51" si="85">SUM(K49:K50)</f>
        <v>2485</v>
      </c>
      <c r="L51" s="417">
        <v>45</v>
      </c>
      <c r="M51" s="119">
        <f t="shared" ref="M51" si="86">SUM(M49:M50)</f>
        <v>1052</v>
      </c>
      <c r="N51" s="417">
        <v>68</v>
      </c>
      <c r="O51" s="119">
        <f t="shared" ref="O51" si="87">SUM(O49:O50)</f>
        <v>2336</v>
      </c>
      <c r="P51" s="417">
        <v>50</v>
      </c>
      <c r="Q51" s="404">
        <f t="shared" ref="Q51" si="88">SUM(Q49:Q50)</f>
        <v>1900</v>
      </c>
      <c r="R51" s="416">
        <f>SUM(D51,F51,H51,J51,L51,N51,P51)</f>
        <v>422</v>
      </c>
      <c r="S51" s="119">
        <f t="shared" si="69"/>
        <v>13212</v>
      </c>
    </row>
    <row r="52" spans="1:19" x14ac:dyDescent="0.15">
      <c r="A52" s="622"/>
      <c r="B52" s="622" t="s">
        <v>35</v>
      </c>
      <c r="C52" s="67" t="s">
        <v>14</v>
      </c>
      <c r="D52" s="109"/>
      <c r="E52" s="111">
        <f>SUM(E43,E46,E49)</f>
        <v>4531</v>
      </c>
      <c r="F52" s="418"/>
      <c r="G52" s="111">
        <f t="shared" ref="G52" si="89">SUM(G43,G46,G49)</f>
        <v>2117</v>
      </c>
      <c r="H52" s="418"/>
      <c r="I52" s="111">
        <f t="shared" ref="I52" si="90">SUM(I43,I46,I49)</f>
        <v>1609</v>
      </c>
      <c r="J52" s="418"/>
      <c r="K52" s="111">
        <f t="shared" ref="K52" si="91">SUM(K43,K46,K49)</f>
        <v>3881</v>
      </c>
      <c r="L52" s="418"/>
      <c r="M52" s="111">
        <f t="shared" ref="M52" si="92">SUM(M43,M46,M49)</f>
        <v>1586</v>
      </c>
      <c r="N52" s="418"/>
      <c r="O52" s="111">
        <f t="shared" ref="O52" si="93">SUM(O43,O46,O49)</f>
        <v>3568</v>
      </c>
      <c r="P52" s="418"/>
      <c r="Q52" s="403">
        <f t="shared" ref="Q52:Q53" si="94">SUM(Q43,Q46,Q49)</f>
        <v>2934</v>
      </c>
      <c r="R52" s="109"/>
      <c r="S52" s="111">
        <f t="shared" si="69"/>
        <v>20226</v>
      </c>
    </row>
    <row r="53" spans="1:19" x14ac:dyDescent="0.15">
      <c r="A53" s="622"/>
      <c r="B53" s="622"/>
      <c r="C53" s="66" t="s">
        <v>15</v>
      </c>
      <c r="D53" s="113"/>
      <c r="E53" s="115">
        <f>SUM(E44,E47,E50)</f>
        <v>4405</v>
      </c>
      <c r="F53" s="415"/>
      <c r="G53" s="115">
        <f t="shared" ref="G53" si="95">SUM(G44,G47,G50)</f>
        <v>2014</v>
      </c>
      <c r="H53" s="415"/>
      <c r="I53" s="115">
        <f t="shared" ref="I53" si="96">SUM(I44,I47,I50)</f>
        <v>1486</v>
      </c>
      <c r="J53" s="415"/>
      <c r="K53" s="115">
        <f t="shared" ref="K53" si="97">SUM(K44,K47,K50)</f>
        <v>3555</v>
      </c>
      <c r="L53" s="415"/>
      <c r="M53" s="115">
        <f t="shared" ref="M53" si="98">SUM(M44,M47,M50)</f>
        <v>1515</v>
      </c>
      <c r="N53" s="415"/>
      <c r="O53" s="115">
        <f t="shared" ref="O53" si="99">SUM(O44,O47,O50)</f>
        <v>3356</v>
      </c>
      <c r="P53" s="415"/>
      <c r="Q53" s="402">
        <f t="shared" si="94"/>
        <v>2647</v>
      </c>
      <c r="R53" s="113"/>
      <c r="S53" s="115">
        <f t="shared" si="69"/>
        <v>18978</v>
      </c>
    </row>
    <row r="54" spans="1:19" x14ac:dyDescent="0.15">
      <c r="A54" s="622"/>
      <c r="B54" s="622"/>
      <c r="C54" s="68" t="s">
        <v>16</v>
      </c>
      <c r="D54" s="372">
        <f>SUM(D45,D48,D51)</f>
        <v>334</v>
      </c>
      <c r="E54" s="107">
        <f>SUM(E52:E53)</f>
        <v>8936</v>
      </c>
      <c r="F54" s="419">
        <f>SUM(F45,F48,F51)</f>
        <v>165</v>
      </c>
      <c r="G54" s="107">
        <f t="shared" ref="G54" si="100">SUM(G52:G53)</f>
        <v>4131</v>
      </c>
      <c r="H54" s="419">
        <f>SUM(H45,H48,H51)</f>
        <v>75</v>
      </c>
      <c r="I54" s="107">
        <f t="shared" ref="I54" si="101">SUM(I52:I53)</f>
        <v>3095</v>
      </c>
      <c r="J54" s="419">
        <f>SUM(J45,J48,J51)</f>
        <v>266</v>
      </c>
      <c r="K54" s="107">
        <f t="shared" ref="K54" si="102">SUM(K52:K53)</f>
        <v>7436</v>
      </c>
      <c r="L54" s="419">
        <f>SUM(L45,L48,L51)</f>
        <v>106</v>
      </c>
      <c r="M54" s="107">
        <f t="shared" ref="M54" si="103">SUM(M52:M53)</f>
        <v>3101</v>
      </c>
      <c r="N54" s="419">
        <f>SUM(N45,N48,N51)</f>
        <v>243</v>
      </c>
      <c r="O54" s="107">
        <f t="shared" ref="O54" si="104">SUM(O52:O53)</f>
        <v>6924</v>
      </c>
      <c r="P54" s="419">
        <f>SUM(P45,P48,P51)</f>
        <v>189</v>
      </c>
      <c r="Q54" s="401">
        <f t="shared" ref="Q54" si="105">SUM(Q52:Q53)</f>
        <v>5581</v>
      </c>
      <c r="R54" s="372">
        <f>SUM(R45,R48,R51)</f>
        <v>1378</v>
      </c>
      <c r="S54" s="107">
        <f t="shared" si="69"/>
        <v>39204</v>
      </c>
    </row>
    <row r="55" spans="1:19" x14ac:dyDescent="0.15">
      <c r="A55" s="641" t="s">
        <v>18</v>
      </c>
      <c r="B55" s="641" t="s">
        <v>64</v>
      </c>
      <c r="C55" s="73" t="s">
        <v>58</v>
      </c>
      <c r="D55" s="413"/>
      <c r="E55" s="91">
        <v>89</v>
      </c>
      <c r="F55" s="413"/>
      <c r="G55" s="91">
        <v>41</v>
      </c>
      <c r="H55" s="413"/>
      <c r="I55" s="91">
        <v>30</v>
      </c>
      <c r="J55" s="413"/>
      <c r="K55" s="91">
        <v>72</v>
      </c>
      <c r="L55" s="413"/>
      <c r="M55" s="91">
        <v>30</v>
      </c>
      <c r="N55" s="413"/>
      <c r="O55" s="91">
        <f>65+1</f>
        <v>66</v>
      </c>
      <c r="P55" s="413"/>
      <c r="Q55" s="406">
        <v>58</v>
      </c>
      <c r="R55" s="395"/>
      <c r="S55" s="91">
        <f t="shared" si="69"/>
        <v>386</v>
      </c>
    </row>
    <row r="56" spans="1:19" x14ac:dyDescent="0.15">
      <c r="A56" s="622"/>
      <c r="B56" s="622"/>
      <c r="C56" s="74" t="s">
        <v>59</v>
      </c>
      <c r="D56" s="413"/>
      <c r="E56" s="91">
        <v>90</v>
      </c>
      <c r="F56" s="413"/>
      <c r="G56" s="91">
        <v>43</v>
      </c>
      <c r="H56" s="413"/>
      <c r="I56" s="91">
        <v>31</v>
      </c>
      <c r="J56" s="413"/>
      <c r="K56" s="91">
        <v>76</v>
      </c>
      <c r="L56" s="413"/>
      <c r="M56" s="91">
        <v>31</v>
      </c>
      <c r="N56" s="413"/>
      <c r="O56" s="91">
        <f>68+1</f>
        <v>69</v>
      </c>
      <c r="P56" s="413"/>
      <c r="Q56" s="406">
        <v>56</v>
      </c>
      <c r="R56" s="395"/>
      <c r="S56" s="91">
        <f>SUM(E56,G56,I56,K56,M56,O56,Q56)</f>
        <v>396</v>
      </c>
    </row>
    <row r="57" spans="1:19" x14ac:dyDescent="0.15">
      <c r="A57" s="622"/>
      <c r="B57" s="622"/>
      <c r="C57" s="74" t="s">
        <v>60</v>
      </c>
      <c r="D57" s="413"/>
      <c r="E57" s="91">
        <v>90</v>
      </c>
      <c r="F57" s="413"/>
      <c r="G57" s="91">
        <v>43</v>
      </c>
      <c r="H57" s="413"/>
      <c r="I57" s="91">
        <v>32</v>
      </c>
      <c r="J57" s="413"/>
      <c r="K57" s="91">
        <v>74</v>
      </c>
      <c r="L57" s="413"/>
      <c r="M57" s="91">
        <v>31</v>
      </c>
      <c r="N57" s="413"/>
      <c r="O57" s="91">
        <f>68+1</f>
        <v>69</v>
      </c>
      <c r="P57" s="413"/>
      <c r="Q57" s="406">
        <v>58</v>
      </c>
      <c r="R57" s="395"/>
      <c r="S57" s="91">
        <f t="shared" si="69"/>
        <v>397</v>
      </c>
    </row>
    <row r="58" spans="1:19" x14ac:dyDescent="0.15">
      <c r="A58" s="622"/>
      <c r="B58" s="622"/>
      <c r="C58" s="74" t="s">
        <v>16</v>
      </c>
      <c r="D58" s="413"/>
      <c r="E58" s="91">
        <f>SUM(E55:E57)</f>
        <v>269</v>
      </c>
      <c r="F58" s="413"/>
      <c r="G58" s="91">
        <f t="shared" ref="G58" si="106">SUM(G55:G57)</f>
        <v>127</v>
      </c>
      <c r="H58" s="413"/>
      <c r="I58" s="91">
        <f t="shared" ref="I58" si="107">SUM(I55:I57)</f>
        <v>93</v>
      </c>
      <c r="J58" s="413"/>
      <c r="K58" s="91">
        <f t="shared" ref="K58" si="108">SUM(K55:K57)</f>
        <v>222</v>
      </c>
      <c r="L58" s="413"/>
      <c r="M58" s="91">
        <f t="shared" ref="M58" si="109">SUM(M55:M57)</f>
        <v>92</v>
      </c>
      <c r="N58" s="413"/>
      <c r="O58" s="91">
        <f t="shared" ref="O58" si="110">SUM(O55:O57)</f>
        <v>204</v>
      </c>
      <c r="P58" s="413"/>
      <c r="Q58" s="406">
        <f t="shared" ref="Q58" si="111">SUM(Q55:Q57)</f>
        <v>172</v>
      </c>
      <c r="R58" s="395"/>
      <c r="S58" s="91">
        <f>SUM(E58,G58,I58,K58,M58,O58,Q58)</f>
        <v>1179</v>
      </c>
    </row>
    <row r="59" spans="1:19" x14ac:dyDescent="0.15">
      <c r="A59" s="622"/>
      <c r="B59" s="627" t="s">
        <v>351</v>
      </c>
      <c r="C59" s="628"/>
      <c r="D59" s="413"/>
      <c r="E59" s="393" t="s">
        <v>354</v>
      </c>
      <c r="F59" s="413"/>
      <c r="G59" s="393" t="s">
        <v>354</v>
      </c>
      <c r="H59" s="392"/>
      <c r="I59" s="393" t="s">
        <v>354</v>
      </c>
      <c r="J59" s="392"/>
      <c r="K59" s="393" t="s">
        <v>354</v>
      </c>
      <c r="L59" s="392"/>
      <c r="M59" s="393" t="s">
        <v>354</v>
      </c>
      <c r="N59" s="392"/>
      <c r="O59" s="393" t="s">
        <v>354</v>
      </c>
      <c r="P59" s="413"/>
      <c r="Q59" s="394" t="s">
        <v>37</v>
      </c>
      <c r="R59" s="395"/>
      <c r="S59" s="420">
        <f>SUM(E59,G59,I59,K59,M59,O59,Q59)</f>
        <v>0</v>
      </c>
    </row>
    <row r="60" spans="1:19" x14ac:dyDescent="0.15">
      <c r="A60" s="622"/>
      <c r="B60" s="637" t="s">
        <v>66</v>
      </c>
      <c r="C60" s="642"/>
      <c r="D60" s="413"/>
      <c r="E60" s="91">
        <v>62</v>
      </c>
      <c r="F60" s="413"/>
      <c r="G60" s="91">
        <v>30</v>
      </c>
      <c r="H60" s="413"/>
      <c r="I60" s="91">
        <v>14</v>
      </c>
      <c r="J60" s="413"/>
      <c r="K60" s="91">
        <v>47</v>
      </c>
      <c r="L60" s="413"/>
      <c r="M60" s="91">
        <v>22</v>
      </c>
      <c r="N60" s="413"/>
      <c r="O60" s="91">
        <v>42</v>
      </c>
      <c r="P60" s="413"/>
      <c r="Q60" s="406">
        <v>40</v>
      </c>
      <c r="R60" s="395"/>
      <c r="S60" s="91">
        <f>SUM(E60,G60,I60,K60,M60,O60,Q60)</f>
        <v>257</v>
      </c>
    </row>
    <row r="61" spans="1:19" x14ac:dyDescent="0.15">
      <c r="A61" s="622"/>
      <c r="B61" s="627" t="s">
        <v>35</v>
      </c>
      <c r="C61" s="636"/>
      <c r="D61" s="413"/>
      <c r="E61" s="91">
        <f>SUM(E58:E60)</f>
        <v>331</v>
      </c>
      <c r="F61" s="413"/>
      <c r="G61" s="91">
        <f t="shared" ref="G61" si="112">SUM(G58:G60)</f>
        <v>157</v>
      </c>
      <c r="H61" s="413"/>
      <c r="I61" s="91">
        <f t="shared" ref="I61" si="113">SUM(I58:I60)</f>
        <v>107</v>
      </c>
      <c r="J61" s="413"/>
      <c r="K61" s="91">
        <f t="shared" ref="K61" si="114">SUM(K58:K60)</f>
        <v>269</v>
      </c>
      <c r="L61" s="413"/>
      <c r="M61" s="91">
        <f t="shared" ref="M61" si="115">SUM(M58:M60)</f>
        <v>114</v>
      </c>
      <c r="N61" s="413"/>
      <c r="O61" s="91">
        <f t="shared" ref="O61" si="116">SUM(O58:O60)</f>
        <v>246</v>
      </c>
      <c r="P61" s="413"/>
      <c r="Q61" s="406">
        <f>SUM(Q58:Q60)</f>
        <v>212</v>
      </c>
      <c r="R61" s="395"/>
      <c r="S61" s="91">
        <f>SUM(E61,G61,I61,K61,M61,O61,Q61)</f>
        <v>1436</v>
      </c>
    </row>
    <row r="62" spans="1:19" x14ac:dyDescent="0.15">
      <c r="A62" s="71" t="s">
        <v>625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1:19" x14ac:dyDescent="0.15">
      <c r="A63" s="71" t="s">
        <v>69</v>
      </c>
    </row>
  </sheetData>
  <mergeCells count="45">
    <mergeCell ref="B9:B11"/>
    <mergeCell ref="B12:B14"/>
    <mergeCell ref="B15:B17"/>
    <mergeCell ref="A43:A54"/>
    <mergeCell ref="A55:A61"/>
    <mergeCell ref="B55:B58"/>
    <mergeCell ref="A41:C41"/>
    <mergeCell ref="A42:C42"/>
    <mergeCell ref="B60:C60"/>
    <mergeCell ref="B61:C61"/>
    <mergeCell ref="B43:B45"/>
    <mergeCell ref="B46:B48"/>
    <mergeCell ref="B59:C59"/>
    <mergeCell ref="L4:M4"/>
    <mergeCell ref="N4:O4"/>
    <mergeCell ref="B49:B51"/>
    <mergeCell ref="B52:B54"/>
    <mergeCell ref="B27:B33"/>
    <mergeCell ref="B36:C36"/>
    <mergeCell ref="B35:C35"/>
    <mergeCell ref="B34:C34"/>
    <mergeCell ref="A4:C4"/>
    <mergeCell ref="A5:C5"/>
    <mergeCell ref="A27:A36"/>
    <mergeCell ref="B18:B20"/>
    <mergeCell ref="B21:B23"/>
    <mergeCell ref="B24:B26"/>
    <mergeCell ref="A6:A26"/>
    <mergeCell ref="B6:B8"/>
    <mergeCell ref="N3:S3"/>
    <mergeCell ref="N40:S40"/>
    <mergeCell ref="P4:Q4"/>
    <mergeCell ref="R4:S4"/>
    <mergeCell ref="D41:E41"/>
    <mergeCell ref="F41:G41"/>
    <mergeCell ref="H41:I41"/>
    <mergeCell ref="J41:K41"/>
    <mergeCell ref="L41:M41"/>
    <mergeCell ref="N41:O41"/>
    <mergeCell ref="P41:Q41"/>
    <mergeCell ref="R41:S41"/>
    <mergeCell ref="D4:E4"/>
    <mergeCell ref="F4:G4"/>
    <mergeCell ref="H4:I4"/>
    <mergeCell ref="J4:K4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M2"/>
  <sheetViews>
    <sheetView view="pageBreakPreview" topLeftCell="A3" zoomScale="85" zoomScaleNormal="100" zoomScaleSheetLayoutView="85" workbookViewId="0">
      <selection activeCell="Q35" sqref="Q35"/>
    </sheetView>
  </sheetViews>
  <sheetFormatPr defaultRowHeight="13.5" x14ac:dyDescent="0.15"/>
  <cols>
    <col min="1" max="7" width="9" style="99"/>
    <col min="8" max="8" width="21.125" style="99" customWidth="1"/>
    <col min="9" max="12" width="9" style="99"/>
    <col min="13" max="13" width="16.625" style="99" customWidth="1"/>
    <col min="14" max="263" width="9" style="99"/>
    <col min="264" max="264" width="21.125" style="99" customWidth="1"/>
    <col min="265" max="268" width="9" style="99"/>
    <col min="269" max="269" width="16.625" style="99" customWidth="1"/>
    <col min="270" max="519" width="9" style="99"/>
    <col min="520" max="520" width="21.125" style="99" customWidth="1"/>
    <col min="521" max="524" width="9" style="99"/>
    <col min="525" max="525" width="16.625" style="99" customWidth="1"/>
    <col min="526" max="775" width="9" style="99"/>
    <col min="776" max="776" width="21.125" style="99" customWidth="1"/>
    <col min="777" max="780" width="9" style="99"/>
    <col min="781" max="781" width="16.625" style="99" customWidth="1"/>
    <col min="782" max="1031" width="9" style="99"/>
    <col min="1032" max="1032" width="21.125" style="99" customWidth="1"/>
    <col min="1033" max="1036" width="9" style="99"/>
    <col min="1037" max="1037" width="16.625" style="99" customWidth="1"/>
    <col min="1038" max="1287" width="9" style="99"/>
    <col min="1288" max="1288" width="21.125" style="99" customWidth="1"/>
    <col min="1289" max="1292" width="9" style="99"/>
    <col min="1293" max="1293" width="16.625" style="99" customWidth="1"/>
    <col min="1294" max="1543" width="9" style="99"/>
    <col min="1544" max="1544" width="21.125" style="99" customWidth="1"/>
    <col min="1545" max="1548" width="9" style="99"/>
    <col min="1549" max="1549" width="16.625" style="99" customWidth="1"/>
    <col min="1550" max="1799" width="9" style="99"/>
    <col min="1800" max="1800" width="21.125" style="99" customWidth="1"/>
    <col min="1801" max="1804" width="9" style="99"/>
    <col min="1805" max="1805" width="16.625" style="99" customWidth="1"/>
    <col min="1806" max="2055" width="9" style="99"/>
    <col min="2056" max="2056" width="21.125" style="99" customWidth="1"/>
    <col min="2057" max="2060" width="9" style="99"/>
    <col min="2061" max="2061" width="16.625" style="99" customWidth="1"/>
    <col min="2062" max="2311" width="9" style="99"/>
    <col min="2312" max="2312" width="21.125" style="99" customWidth="1"/>
    <col min="2313" max="2316" width="9" style="99"/>
    <col min="2317" max="2317" width="16.625" style="99" customWidth="1"/>
    <col min="2318" max="2567" width="9" style="99"/>
    <col min="2568" max="2568" width="21.125" style="99" customWidth="1"/>
    <col min="2569" max="2572" width="9" style="99"/>
    <col min="2573" max="2573" width="16.625" style="99" customWidth="1"/>
    <col min="2574" max="2823" width="9" style="99"/>
    <col min="2824" max="2824" width="21.125" style="99" customWidth="1"/>
    <col min="2825" max="2828" width="9" style="99"/>
    <col min="2829" max="2829" width="16.625" style="99" customWidth="1"/>
    <col min="2830" max="3079" width="9" style="99"/>
    <col min="3080" max="3080" width="21.125" style="99" customWidth="1"/>
    <col min="3081" max="3084" width="9" style="99"/>
    <col min="3085" max="3085" width="16.625" style="99" customWidth="1"/>
    <col min="3086" max="3335" width="9" style="99"/>
    <col min="3336" max="3336" width="21.125" style="99" customWidth="1"/>
    <col min="3337" max="3340" width="9" style="99"/>
    <col min="3341" max="3341" width="16.625" style="99" customWidth="1"/>
    <col min="3342" max="3591" width="9" style="99"/>
    <col min="3592" max="3592" width="21.125" style="99" customWidth="1"/>
    <col min="3593" max="3596" width="9" style="99"/>
    <col min="3597" max="3597" width="16.625" style="99" customWidth="1"/>
    <col min="3598" max="3847" width="9" style="99"/>
    <col min="3848" max="3848" width="21.125" style="99" customWidth="1"/>
    <col min="3849" max="3852" width="9" style="99"/>
    <col min="3853" max="3853" width="16.625" style="99" customWidth="1"/>
    <col min="3854" max="4103" width="9" style="99"/>
    <col min="4104" max="4104" width="21.125" style="99" customWidth="1"/>
    <col min="4105" max="4108" width="9" style="99"/>
    <col min="4109" max="4109" width="16.625" style="99" customWidth="1"/>
    <col min="4110" max="4359" width="9" style="99"/>
    <col min="4360" max="4360" width="21.125" style="99" customWidth="1"/>
    <col min="4361" max="4364" width="9" style="99"/>
    <col min="4365" max="4365" width="16.625" style="99" customWidth="1"/>
    <col min="4366" max="4615" width="9" style="99"/>
    <col min="4616" max="4616" width="21.125" style="99" customWidth="1"/>
    <col min="4617" max="4620" width="9" style="99"/>
    <col min="4621" max="4621" width="16.625" style="99" customWidth="1"/>
    <col min="4622" max="4871" width="9" style="99"/>
    <col min="4872" max="4872" width="21.125" style="99" customWidth="1"/>
    <col min="4873" max="4876" width="9" style="99"/>
    <col min="4877" max="4877" width="16.625" style="99" customWidth="1"/>
    <col min="4878" max="5127" width="9" style="99"/>
    <col min="5128" max="5128" width="21.125" style="99" customWidth="1"/>
    <col min="5129" max="5132" width="9" style="99"/>
    <col min="5133" max="5133" width="16.625" style="99" customWidth="1"/>
    <col min="5134" max="5383" width="9" style="99"/>
    <col min="5384" max="5384" width="21.125" style="99" customWidth="1"/>
    <col min="5385" max="5388" width="9" style="99"/>
    <col min="5389" max="5389" width="16.625" style="99" customWidth="1"/>
    <col min="5390" max="5639" width="9" style="99"/>
    <col min="5640" max="5640" width="21.125" style="99" customWidth="1"/>
    <col min="5641" max="5644" width="9" style="99"/>
    <col min="5645" max="5645" width="16.625" style="99" customWidth="1"/>
    <col min="5646" max="5895" width="9" style="99"/>
    <col min="5896" max="5896" width="21.125" style="99" customWidth="1"/>
    <col min="5897" max="5900" width="9" style="99"/>
    <col min="5901" max="5901" width="16.625" style="99" customWidth="1"/>
    <col min="5902" max="6151" width="9" style="99"/>
    <col min="6152" max="6152" width="21.125" style="99" customWidth="1"/>
    <col min="6153" max="6156" width="9" style="99"/>
    <col min="6157" max="6157" width="16.625" style="99" customWidth="1"/>
    <col min="6158" max="6407" width="9" style="99"/>
    <col min="6408" max="6408" width="21.125" style="99" customWidth="1"/>
    <col min="6409" max="6412" width="9" style="99"/>
    <col min="6413" max="6413" width="16.625" style="99" customWidth="1"/>
    <col min="6414" max="6663" width="9" style="99"/>
    <col min="6664" max="6664" width="21.125" style="99" customWidth="1"/>
    <col min="6665" max="6668" width="9" style="99"/>
    <col min="6669" max="6669" width="16.625" style="99" customWidth="1"/>
    <col min="6670" max="6919" width="9" style="99"/>
    <col min="6920" max="6920" width="21.125" style="99" customWidth="1"/>
    <col min="6921" max="6924" width="9" style="99"/>
    <col min="6925" max="6925" width="16.625" style="99" customWidth="1"/>
    <col min="6926" max="7175" width="9" style="99"/>
    <col min="7176" max="7176" width="21.125" style="99" customWidth="1"/>
    <col min="7177" max="7180" width="9" style="99"/>
    <col min="7181" max="7181" width="16.625" style="99" customWidth="1"/>
    <col min="7182" max="7431" width="9" style="99"/>
    <col min="7432" max="7432" width="21.125" style="99" customWidth="1"/>
    <col min="7433" max="7436" width="9" style="99"/>
    <col min="7437" max="7437" width="16.625" style="99" customWidth="1"/>
    <col min="7438" max="7687" width="9" style="99"/>
    <col min="7688" max="7688" width="21.125" style="99" customWidth="1"/>
    <col min="7689" max="7692" width="9" style="99"/>
    <col min="7693" max="7693" width="16.625" style="99" customWidth="1"/>
    <col min="7694" max="7943" width="9" style="99"/>
    <col min="7944" max="7944" width="21.125" style="99" customWidth="1"/>
    <col min="7945" max="7948" width="9" style="99"/>
    <col min="7949" max="7949" width="16.625" style="99" customWidth="1"/>
    <col min="7950" max="8199" width="9" style="99"/>
    <col min="8200" max="8200" width="21.125" style="99" customWidth="1"/>
    <col min="8201" max="8204" width="9" style="99"/>
    <col min="8205" max="8205" width="16.625" style="99" customWidth="1"/>
    <col min="8206" max="8455" width="9" style="99"/>
    <col min="8456" max="8456" width="21.125" style="99" customWidth="1"/>
    <col min="8457" max="8460" width="9" style="99"/>
    <col min="8461" max="8461" width="16.625" style="99" customWidth="1"/>
    <col min="8462" max="8711" width="9" style="99"/>
    <col min="8712" max="8712" width="21.125" style="99" customWidth="1"/>
    <col min="8713" max="8716" width="9" style="99"/>
    <col min="8717" max="8717" width="16.625" style="99" customWidth="1"/>
    <col min="8718" max="8967" width="9" style="99"/>
    <col min="8968" max="8968" width="21.125" style="99" customWidth="1"/>
    <col min="8969" max="8972" width="9" style="99"/>
    <col min="8973" max="8973" width="16.625" style="99" customWidth="1"/>
    <col min="8974" max="9223" width="9" style="99"/>
    <col min="9224" max="9224" width="21.125" style="99" customWidth="1"/>
    <col min="9225" max="9228" width="9" style="99"/>
    <col min="9229" max="9229" width="16.625" style="99" customWidth="1"/>
    <col min="9230" max="9479" width="9" style="99"/>
    <col min="9480" max="9480" width="21.125" style="99" customWidth="1"/>
    <col min="9481" max="9484" width="9" style="99"/>
    <col min="9485" max="9485" width="16.625" style="99" customWidth="1"/>
    <col min="9486" max="9735" width="9" style="99"/>
    <col min="9736" max="9736" width="21.125" style="99" customWidth="1"/>
    <col min="9737" max="9740" width="9" style="99"/>
    <col min="9741" max="9741" width="16.625" style="99" customWidth="1"/>
    <col min="9742" max="9991" width="9" style="99"/>
    <col min="9992" max="9992" width="21.125" style="99" customWidth="1"/>
    <col min="9993" max="9996" width="9" style="99"/>
    <col min="9997" max="9997" width="16.625" style="99" customWidth="1"/>
    <col min="9998" max="10247" width="9" style="99"/>
    <col min="10248" max="10248" width="21.125" style="99" customWidth="1"/>
    <col min="10249" max="10252" width="9" style="99"/>
    <col min="10253" max="10253" width="16.625" style="99" customWidth="1"/>
    <col min="10254" max="10503" width="9" style="99"/>
    <col min="10504" max="10504" width="21.125" style="99" customWidth="1"/>
    <col min="10505" max="10508" width="9" style="99"/>
    <col min="10509" max="10509" width="16.625" style="99" customWidth="1"/>
    <col min="10510" max="10759" width="9" style="99"/>
    <col min="10760" max="10760" width="21.125" style="99" customWidth="1"/>
    <col min="10761" max="10764" width="9" style="99"/>
    <col min="10765" max="10765" width="16.625" style="99" customWidth="1"/>
    <col min="10766" max="11015" width="9" style="99"/>
    <col min="11016" max="11016" width="21.125" style="99" customWidth="1"/>
    <col min="11017" max="11020" width="9" style="99"/>
    <col min="11021" max="11021" width="16.625" style="99" customWidth="1"/>
    <col min="11022" max="11271" width="9" style="99"/>
    <col min="11272" max="11272" width="21.125" style="99" customWidth="1"/>
    <col min="11273" max="11276" width="9" style="99"/>
    <col min="11277" max="11277" width="16.625" style="99" customWidth="1"/>
    <col min="11278" max="11527" width="9" style="99"/>
    <col min="11528" max="11528" width="21.125" style="99" customWidth="1"/>
    <col min="11529" max="11532" width="9" style="99"/>
    <col min="11533" max="11533" width="16.625" style="99" customWidth="1"/>
    <col min="11534" max="11783" width="9" style="99"/>
    <col min="11784" max="11784" width="21.125" style="99" customWidth="1"/>
    <col min="11785" max="11788" width="9" style="99"/>
    <col min="11789" max="11789" width="16.625" style="99" customWidth="1"/>
    <col min="11790" max="12039" width="9" style="99"/>
    <col min="12040" max="12040" width="21.125" style="99" customWidth="1"/>
    <col min="12041" max="12044" width="9" style="99"/>
    <col min="12045" max="12045" width="16.625" style="99" customWidth="1"/>
    <col min="12046" max="12295" width="9" style="99"/>
    <col min="12296" max="12296" width="21.125" style="99" customWidth="1"/>
    <col min="12297" max="12300" width="9" style="99"/>
    <col min="12301" max="12301" width="16.625" style="99" customWidth="1"/>
    <col min="12302" max="12551" width="9" style="99"/>
    <col min="12552" max="12552" width="21.125" style="99" customWidth="1"/>
    <col min="12553" max="12556" width="9" style="99"/>
    <col min="12557" max="12557" width="16.625" style="99" customWidth="1"/>
    <col min="12558" max="12807" width="9" style="99"/>
    <col min="12808" max="12808" width="21.125" style="99" customWidth="1"/>
    <col min="12809" max="12812" width="9" style="99"/>
    <col min="12813" max="12813" width="16.625" style="99" customWidth="1"/>
    <col min="12814" max="13063" width="9" style="99"/>
    <col min="13064" max="13064" width="21.125" style="99" customWidth="1"/>
    <col min="13065" max="13068" width="9" style="99"/>
    <col min="13069" max="13069" width="16.625" style="99" customWidth="1"/>
    <col min="13070" max="13319" width="9" style="99"/>
    <col min="13320" max="13320" width="21.125" style="99" customWidth="1"/>
    <col min="13321" max="13324" width="9" style="99"/>
    <col min="13325" max="13325" width="16.625" style="99" customWidth="1"/>
    <col min="13326" max="13575" width="9" style="99"/>
    <col min="13576" max="13576" width="21.125" style="99" customWidth="1"/>
    <col min="13577" max="13580" width="9" style="99"/>
    <col min="13581" max="13581" width="16.625" style="99" customWidth="1"/>
    <col min="13582" max="13831" width="9" style="99"/>
    <col min="13832" max="13832" width="21.125" style="99" customWidth="1"/>
    <col min="13833" max="13836" width="9" style="99"/>
    <col min="13837" max="13837" width="16.625" style="99" customWidth="1"/>
    <col min="13838" max="14087" width="9" style="99"/>
    <col min="14088" max="14088" width="21.125" style="99" customWidth="1"/>
    <col min="14089" max="14092" width="9" style="99"/>
    <col min="14093" max="14093" width="16.625" style="99" customWidth="1"/>
    <col min="14094" max="14343" width="9" style="99"/>
    <col min="14344" max="14344" width="21.125" style="99" customWidth="1"/>
    <col min="14345" max="14348" width="9" style="99"/>
    <col min="14349" max="14349" width="16.625" style="99" customWidth="1"/>
    <col min="14350" max="14599" width="9" style="99"/>
    <col min="14600" max="14600" width="21.125" style="99" customWidth="1"/>
    <col min="14601" max="14604" width="9" style="99"/>
    <col min="14605" max="14605" width="16.625" style="99" customWidth="1"/>
    <col min="14606" max="14855" width="9" style="99"/>
    <col min="14856" max="14856" width="21.125" style="99" customWidth="1"/>
    <col min="14857" max="14860" width="9" style="99"/>
    <col min="14861" max="14861" width="16.625" style="99" customWidth="1"/>
    <col min="14862" max="15111" width="9" style="99"/>
    <col min="15112" max="15112" width="21.125" style="99" customWidth="1"/>
    <col min="15113" max="15116" width="9" style="99"/>
    <col min="15117" max="15117" width="16.625" style="99" customWidth="1"/>
    <col min="15118" max="15367" width="9" style="99"/>
    <col min="15368" max="15368" width="21.125" style="99" customWidth="1"/>
    <col min="15369" max="15372" width="9" style="99"/>
    <col min="15373" max="15373" width="16.625" style="99" customWidth="1"/>
    <col min="15374" max="15623" width="9" style="99"/>
    <col min="15624" max="15624" width="21.125" style="99" customWidth="1"/>
    <col min="15625" max="15628" width="9" style="99"/>
    <col min="15629" max="15629" width="16.625" style="99" customWidth="1"/>
    <col min="15630" max="15879" width="9" style="99"/>
    <col min="15880" max="15880" width="21.125" style="99" customWidth="1"/>
    <col min="15881" max="15884" width="9" style="99"/>
    <col min="15885" max="15885" width="16.625" style="99" customWidth="1"/>
    <col min="15886" max="16135" width="9" style="99"/>
    <col min="16136" max="16136" width="21.125" style="99" customWidth="1"/>
    <col min="16137" max="16140" width="9" style="99"/>
    <col min="16141" max="16141" width="16.625" style="99" customWidth="1"/>
    <col min="16142" max="16384" width="9" style="99"/>
  </cols>
  <sheetData>
    <row r="2" spans="1:13" x14ac:dyDescent="0.15">
      <c r="A2" s="99" t="s">
        <v>356</v>
      </c>
      <c r="M2" s="100"/>
    </row>
  </sheetData>
  <phoneticPr fontId="2"/>
  <pageMargins left="0.75" right="0.75" top="1" bottom="1" header="0.51200000000000001" footer="0.51200000000000001"/>
  <pageSetup paperSize="9" scale="64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76"/>
  <sheetViews>
    <sheetView view="pageBreakPreview" zoomScale="85" zoomScaleNormal="115" zoomScaleSheetLayoutView="85" workbookViewId="0">
      <pane ySplit="5" topLeftCell="A57" activePane="bottomLeft" state="frozen"/>
      <selection activeCell="N3" sqref="N3:O3"/>
      <selection pane="bottomLeft" activeCell="H76" sqref="H76"/>
    </sheetView>
  </sheetViews>
  <sheetFormatPr defaultColWidth="9" defaultRowHeight="10.5" x14ac:dyDescent="0.15"/>
  <cols>
    <col min="1" max="1" width="2.375" style="39" customWidth="1"/>
    <col min="2" max="2" width="7.25" style="13" customWidth="1"/>
    <col min="3" max="3" width="5" style="13" customWidth="1"/>
    <col min="4" max="4" width="3.125" style="13" customWidth="1"/>
    <col min="5" max="5" width="5.625" style="13" customWidth="1"/>
    <col min="6" max="6" width="3.125" style="13" customWidth="1"/>
    <col min="7" max="7" width="7.375" style="13" customWidth="1"/>
    <col min="8" max="8" width="6.875" style="13" customWidth="1"/>
    <col min="9" max="9" width="5.75" style="13" customWidth="1"/>
    <col min="10" max="10" width="5.625" style="13" customWidth="1"/>
    <col min="11" max="11" width="36.25" style="13" customWidth="1"/>
    <col min="12" max="14" width="8" style="13" customWidth="1"/>
    <col min="15" max="15" width="7.125" style="13" customWidth="1"/>
    <col min="16" max="16384" width="9" style="13"/>
  </cols>
  <sheetData>
    <row r="1" spans="1:11" s="3" customFormat="1" ht="15.95" customHeight="1" x14ac:dyDescent="0.15">
      <c r="A1" s="1" t="s">
        <v>71</v>
      </c>
      <c r="B1" s="2"/>
      <c r="C1" s="2"/>
      <c r="D1" s="2"/>
      <c r="E1" s="2"/>
      <c r="K1" s="3" t="s">
        <v>563</v>
      </c>
    </row>
    <row r="2" spans="1:11" s="3" customFormat="1" ht="7.5" customHeight="1" x14ac:dyDescent="0.15">
      <c r="A2" s="4"/>
    </row>
    <row r="3" spans="1:11" s="3" customFormat="1" ht="12.75" customHeight="1" x14ac:dyDescent="0.15">
      <c r="A3" s="647" t="s">
        <v>72</v>
      </c>
      <c r="B3" s="650" t="s">
        <v>73</v>
      </c>
      <c r="C3" s="653" t="s">
        <v>74</v>
      </c>
      <c r="D3" s="654"/>
      <c r="E3" s="653" t="s">
        <v>75</v>
      </c>
      <c r="F3" s="654"/>
      <c r="G3" s="644" t="s">
        <v>76</v>
      </c>
      <c r="H3" s="659" t="s">
        <v>77</v>
      </c>
      <c r="I3" s="643" t="s">
        <v>78</v>
      </c>
      <c r="J3" s="643"/>
      <c r="K3" s="644" t="s">
        <v>79</v>
      </c>
    </row>
    <row r="4" spans="1:11" s="3" customFormat="1" ht="12.75" customHeight="1" x14ac:dyDescent="0.15">
      <c r="A4" s="648"/>
      <c r="B4" s="651"/>
      <c r="C4" s="655"/>
      <c r="D4" s="656"/>
      <c r="E4" s="655"/>
      <c r="F4" s="656"/>
      <c r="G4" s="645"/>
      <c r="H4" s="651"/>
      <c r="I4" s="644" t="s">
        <v>80</v>
      </c>
      <c r="J4" s="55" t="s">
        <v>81</v>
      </c>
      <c r="K4" s="645"/>
    </row>
    <row r="5" spans="1:11" s="3" customFormat="1" ht="12.75" customHeight="1" x14ac:dyDescent="0.15">
      <c r="A5" s="649"/>
      <c r="B5" s="652"/>
      <c r="C5" s="657"/>
      <c r="D5" s="658"/>
      <c r="E5" s="657"/>
      <c r="F5" s="658"/>
      <c r="G5" s="646"/>
      <c r="H5" s="652"/>
      <c r="I5" s="646"/>
      <c r="J5" s="55" t="s">
        <v>82</v>
      </c>
      <c r="K5" s="646"/>
    </row>
    <row r="6" spans="1:11" ht="12.75" customHeight="1" x14ac:dyDescent="0.15">
      <c r="A6" s="5"/>
      <c r="B6" s="6" t="s">
        <v>86</v>
      </c>
      <c r="C6" s="7">
        <v>9</v>
      </c>
      <c r="D6" s="8" t="s">
        <v>85</v>
      </c>
      <c r="E6" s="9">
        <v>144</v>
      </c>
      <c r="F6" s="10">
        <v>1</v>
      </c>
      <c r="G6" s="11">
        <v>68</v>
      </c>
      <c r="H6" s="11">
        <v>7</v>
      </c>
      <c r="I6" s="11">
        <v>4</v>
      </c>
      <c r="J6" s="11" t="s">
        <v>36</v>
      </c>
      <c r="K6" s="20"/>
    </row>
    <row r="7" spans="1:11" ht="12.75" customHeight="1" x14ac:dyDescent="0.15">
      <c r="A7" s="14">
        <v>15</v>
      </c>
      <c r="B7" s="15" t="s">
        <v>87</v>
      </c>
      <c r="C7" s="16">
        <v>19</v>
      </c>
      <c r="D7" s="17"/>
      <c r="E7" s="18">
        <v>2338</v>
      </c>
      <c r="F7" s="17"/>
      <c r="G7" s="19">
        <v>1014</v>
      </c>
      <c r="H7" s="19">
        <v>291</v>
      </c>
      <c r="I7" s="19">
        <v>99</v>
      </c>
      <c r="J7" s="19" t="s">
        <v>36</v>
      </c>
      <c r="K7" s="20"/>
    </row>
    <row r="8" spans="1:11" ht="12.75" customHeight="1" x14ac:dyDescent="0.15">
      <c r="A8" s="21"/>
      <c r="B8" s="22" t="s">
        <v>88</v>
      </c>
      <c r="C8" s="23">
        <v>532</v>
      </c>
      <c r="D8" s="24"/>
      <c r="E8" s="25">
        <v>73703</v>
      </c>
      <c r="F8" s="24"/>
      <c r="G8" s="26">
        <v>34858</v>
      </c>
      <c r="H8" s="26">
        <v>1010</v>
      </c>
      <c r="I8" s="26">
        <v>3904</v>
      </c>
      <c r="J8" s="26" t="s">
        <v>36</v>
      </c>
      <c r="K8" s="27"/>
    </row>
    <row r="9" spans="1:11" ht="12.75" customHeight="1" x14ac:dyDescent="0.15">
      <c r="A9" s="5"/>
      <c r="B9" s="6" t="s">
        <v>86</v>
      </c>
      <c r="C9" s="7">
        <v>9</v>
      </c>
      <c r="D9" s="8" t="s">
        <v>85</v>
      </c>
      <c r="E9" s="9">
        <v>144</v>
      </c>
      <c r="F9" s="10">
        <v>1</v>
      </c>
      <c r="G9" s="11">
        <v>68</v>
      </c>
      <c r="H9" s="11">
        <v>8</v>
      </c>
      <c r="I9" s="11">
        <v>4</v>
      </c>
      <c r="J9" s="11" t="s">
        <v>36</v>
      </c>
      <c r="K9" s="20" t="s">
        <v>578</v>
      </c>
    </row>
    <row r="10" spans="1:11" ht="12.75" customHeight="1" x14ac:dyDescent="0.15">
      <c r="A10" s="14">
        <v>16</v>
      </c>
      <c r="B10" s="15" t="s">
        <v>87</v>
      </c>
      <c r="C10" s="16">
        <v>19</v>
      </c>
      <c r="D10" s="28"/>
      <c r="E10" s="18">
        <v>2359</v>
      </c>
      <c r="F10" s="17"/>
      <c r="G10" s="19">
        <v>994</v>
      </c>
      <c r="H10" s="19">
        <v>292</v>
      </c>
      <c r="I10" s="19">
        <v>99</v>
      </c>
      <c r="J10" s="19" t="s">
        <v>36</v>
      </c>
      <c r="K10" s="20"/>
    </row>
    <row r="11" spans="1:11" ht="12.75" customHeight="1" x14ac:dyDescent="0.15">
      <c r="A11" s="21"/>
      <c r="B11" s="22" t="s">
        <v>88</v>
      </c>
      <c r="C11" s="23">
        <v>509</v>
      </c>
      <c r="D11" s="24"/>
      <c r="E11" s="29">
        <v>73931</v>
      </c>
      <c r="F11" s="24"/>
      <c r="G11" s="26">
        <v>34228</v>
      </c>
      <c r="H11" s="26">
        <v>1058</v>
      </c>
      <c r="I11" s="26">
        <v>3918</v>
      </c>
      <c r="J11" s="26" t="s">
        <v>36</v>
      </c>
      <c r="K11" s="30"/>
    </row>
    <row r="12" spans="1:11" ht="12.75" customHeight="1" x14ac:dyDescent="0.15">
      <c r="A12" s="5"/>
      <c r="B12" s="31" t="s">
        <v>86</v>
      </c>
      <c r="C12" s="7">
        <v>9</v>
      </c>
      <c r="D12" s="8" t="s">
        <v>85</v>
      </c>
      <c r="E12" s="9">
        <v>144</v>
      </c>
      <c r="F12" s="10">
        <v>1</v>
      </c>
      <c r="G12" s="11">
        <v>68</v>
      </c>
      <c r="H12" s="11">
        <v>8</v>
      </c>
      <c r="I12" s="11">
        <v>4</v>
      </c>
      <c r="J12" s="11" t="s">
        <v>36</v>
      </c>
      <c r="K12" s="20"/>
    </row>
    <row r="13" spans="1:11" ht="12.75" customHeight="1" x14ac:dyDescent="0.15">
      <c r="A13" s="14">
        <v>17</v>
      </c>
      <c r="B13" s="15" t="s">
        <v>87</v>
      </c>
      <c r="C13" s="16">
        <v>19</v>
      </c>
      <c r="D13" s="17"/>
      <c r="E13" s="18">
        <v>2412</v>
      </c>
      <c r="F13" s="17"/>
      <c r="G13" s="19">
        <v>989</v>
      </c>
      <c r="H13" s="19">
        <v>300</v>
      </c>
      <c r="I13" s="19">
        <v>97</v>
      </c>
      <c r="J13" s="19" t="s">
        <v>36</v>
      </c>
      <c r="K13" s="20"/>
    </row>
    <row r="14" spans="1:11" ht="12.75" customHeight="1" x14ac:dyDescent="0.15">
      <c r="A14" s="21"/>
      <c r="B14" s="22" t="s">
        <v>88</v>
      </c>
      <c r="C14" s="23">
        <v>520</v>
      </c>
      <c r="D14" s="24"/>
      <c r="E14" s="25">
        <v>74265</v>
      </c>
      <c r="F14" s="24"/>
      <c r="G14" s="26">
        <v>34107</v>
      </c>
      <c r="H14" s="26">
        <v>1104</v>
      </c>
      <c r="I14" s="26">
        <v>3839</v>
      </c>
      <c r="J14" s="26" t="s">
        <v>36</v>
      </c>
      <c r="K14" s="27"/>
    </row>
    <row r="15" spans="1:11" ht="12.75" customHeight="1" x14ac:dyDescent="0.15">
      <c r="A15" s="5"/>
      <c r="B15" s="31" t="s">
        <v>23</v>
      </c>
      <c r="C15" s="7">
        <v>9</v>
      </c>
      <c r="D15" s="8" t="s">
        <v>85</v>
      </c>
      <c r="E15" s="9">
        <v>144</v>
      </c>
      <c r="F15" s="10">
        <v>1</v>
      </c>
      <c r="G15" s="11">
        <v>68</v>
      </c>
      <c r="H15" s="11">
        <v>8</v>
      </c>
      <c r="I15" s="11">
        <v>4</v>
      </c>
      <c r="J15" s="11" t="s">
        <v>36</v>
      </c>
      <c r="K15" s="20" t="s">
        <v>577</v>
      </c>
    </row>
    <row r="16" spans="1:11" ht="12.75" customHeight="1" x14ac:dyDescent="0.15">
      <c r="A16" s="14">
        <v>18</v>
      </c>
      <c r="B16" s="15" t="s">
        <v>17</v>
      </c>
      <c r="C16" s="16">
        <v>19</v>
      </c>
      <c r="D16" s="17"/>
      <c r="E16" s="18">
        <v>2469</v>
      </c>
      <c r="F16" s="17"/>
      <c r="G16" s="19">
        <v>995</v>
      </c>
      <c r="H16" s="19">
        <v>307</v>
      </c>
      <c r="I16" s="19">
        <v>95</v>
      </c>
      <c r="J16" s="19" t="s">
        <v>36</v>
      </c>
      <c r="K16" s="20"/>
    </row>
    <row r="17" spans="1:11" ht="12.75" customHeight="1" x14ac:dyDescent="0.15">
      <c r="A17" s="21"/>
      <c r="B17" s="22" t="s">
        <v>84</v>
      </c>
      <c r="C17" s="23">
        <v>505</v>
      </c>
      <c r="D17" s="24"/>
      <c r="E17" s="25">
        <v>75016</v>
      </c>
      <c r="F17" s="24"/>
      <c r="G17" s="26">
        <v>34153</v>
      </c>
      <c r="H17" s="26">
        <v>1162</v>
      </c>
      <c r="I17" s="26">
        <v>3731</v>
      </c>
      <c r="J17" s="26" t="s">
        <v>36</v>
      </c>
      <c r="K17" s="27"/>
    </row>
    <row r="18" spans="1:11" ht="12.75" customHeight="1" x14ac:dyDescent="0.15">
      <c r="A18" s="5"/>
      <c r="B18" s="6" t="s">
        <v>23</v>
      </c>
      <c r="C18" s="7">
        <v>9</v>
      </c>
      <c r="D18" s="8" t="s">
        <v>85</v>
      </c>
      <c r="E18" s="9">
        <v>146</v>
      </c>
      <c r="F18" s="10">
        <v>1</v>
      </c>
      <c r="G18" s="11">
        <v>68</v>
      </c>
      <c r="H18" s="11">
        <v>8</v>
      </c>
      <c r="I18" s="11">
        <v>4</v>
      </c>
      <c r="J18" s="11" t="s">
        <v>36</v>
      </c>
      <c r="K18" s="20" t="s">
        <v>576</v>
      </c>
    </row>
    <row r="19" spans="1:11" ht="12.75" customHeight="1" x14ac:dyDescent="0.15">
      <c r="A19" s="14">
        <v>19</v>
      </c>
      <c r="B19" s="15" t="s">
        <v>17</v>
      </c>
      <c r="C19" s="16">
        <v>19</v>
      </c>
      <c r="D19" s="17"/>
      <c r="E19" s="18">
        <v>2519</v>
      </c>
      <c r="F19" s="17"/>
      <c r="G19" s="19">
        <v>1011</v>
      </c>
      <c r="H19" s="19">
        <v>322</v>
      </c>
      <c r="I19" s="19">
        <v>93</v>
      </c>
      <c r="J19" s="19" t="s">
        <v>36</v>
      </c>
      <c r="K19" s="20" t="s">
        <v>575</v>
      </c>
    </row>
    <row r="20" spans="1:11" ht="12.75" customHeight="1" x14ac:dyDescent="0.15">
      <c r="A20" s="21"/>
      <c r="B20" s="22" t="s">
        <v>84</v>
      </c>
      <c r="C20" s="23">
        <v>494</v>
      </c>
      <c r="D20" s="24"/>
      <c r="E20" s="25">
        <v>75212</v>
      </c>
      <c r="F20" s="24"/>
      <c r="G20" s="26">
        <v>34476</v>
      </c>
      <c r="H20" s="26">
        <v>1214</v>
      </c>
      <c r="I20" s="26">
        <v>3616</v>
      </c>
      <c r="J20" s="26" t="s">
        <v>36</v>
      </c>
      <c r="K20" s="27"/>
    </row>
    <row r="21" spans="1:11" ht="12.75" customHeight="1" x14ac:dyDescent="0.15">
      <c r="A21" s="5"/>
      <c r="B21" s="6" t="s">
        <v>23</v>
      </c>
      <c r="C21" s="7">
        <v>8</v>
      </c>
      <c r="D21" s="8" t="s">
        <v>83</v>
      </c>
      <c r="E21" s="9">
        <v>146</v>
      </c>
      <c r="F21" s="10">
        <v>1</v>
      </c>
      <c r="G21" s="11">
        <v>69</v>
      </c>
      <c r="H21" s="11">
        <v>8</v>
      </c>
      <c r="I21" s="11">
        <v>4</v>
      </c>
      <c r="J21" s="11" t="s">
        <v>36</v>
      </c>
      <c r="K21" s="20" t="s">
        <v>574</v>
      </c>
    </row>
    <row r="22" spans="1:11" ht="12.75" customHeight="1" x14ac:dyDescent="0.15">
      <c r="A22" s="14">
        <v>20</v>
      </c>
      <c r="B22" s="15" t="s">
        <v>17</v>
      </c>
      <c r="C22" s="16">
        <v>19</v>
      </c>
      <c r="D22" s="17"/>
      <c r="E22" s="18">
        <v>2548</v>
      </c>
      <c r="F22" s="17"/>
      <c r="G22" s="19">
        <v>1026</v>
      </c>
      <c r="H22" s="19">
        <v>336</v>
      </c>
      <c r="I22" s="19">
        <v>93</v>
      </c>
      <c r="J22" s="19" t="s">
        <v>36</v>
      </c>
      <c r="K22" s="20"/>
    </row>
    <row r="23" spans="1:11" ht="12.75" customHeight="1" x14ac:dyDescent="0.15">
      <c r="A23" s="21"/>
      <c r="B23" s="22" t="s">
        <v>84</v>
      </c>
      <c r="C23" s="23">
        <v>491</v>
      </c>
      <c r="D23" s="24"/>
      <c r="E23" s="25">
        <v>75818</v>
      </c>
      <c r="F23" s="24"/>
      <c r="G23" s="26">
        <v>34588</v>
      </c>
      <c r="H23" s="26">
        <v>1253</v>
      </c>
      <c r="I23" s="26">
        <v>3575</v>
      </c>
      <c r="J23" s="26" t="s">
        <v>36</v>
      </c>
      <c r="K23" s="27"/>
    </row>
    <row r="24" spans="1:11" ht="12.75" customHeight="1" x14ac:dyDescent="0.15">
      <c r="A24" s="5"/>
      <c r="B24" s="6" t="s">
        <v>23</v>
      </c>
      <c r="C24" s="7">
        <v>8</v>
      </c>
      <c r="D24" s="8" t="s">
        <v>83</v>
      </c>
      <c r="E24" s="9">
        <v>146</v>
      </c>
      <c r="F24" s="10">
        <v>1</v>
      </c>
      <c r="G24" s="11">
        <v>69</v>
      </c>
      <c r="H24" s="11">
        <v>8</v>
      </c>
      <c r="I24" s="11">
        <v>4</v>
      </c>
      <c r="J24" s="11" t="s">
        <v>36</v>
      </c>
      <c r="K24" s="20" t="s">
        <v>573</v>
      </c>
    </row>
    <row r="25" spans="1:11" ht="12.75" customHeight="1" x14ac:dyDescent="0.15">
      <c r="A25" s="14">
        <v>21</v>
      </c>
      <c r="B25" s="15" t="s">
        <v>17</v>
      </c>
      <c r="C25" s="16">
        <v>19</v>
      </c>
      <c r="D25" s="17"/>
      <c r="E25" s="18">
        <v>2575</v>
      </c>
      <c r="F25" s="17"/>
      <c r="G25" s="19">
        <v>1069</v>
      </c>
      <c r="H25" s="19">
        <v>339</v>
      </c>
      <c r="I25" s="19">
        <v>93</v>
      </c>
      <c r="J25" s="19" t="s">
        <v>36</v>
      </c>
      <c r="K25" s="20"/>
    </row>
    <row r="26" spans="1:11" ht="12.75" customHeight="1" x14ac:dyDescent="0.15">
      <c r="A26" s="21"/>
      <c r="B26" s="22" t="s">
        <v>84</v>
      </c>
      <c r="C26" s="23">
        <v>466</v>
      </c>
      <c r="D26" s="24"/>
      <c r="E26" s="25">
        <v>76016</v>
      </c>
      <c r="F26" s="24"/>
      <c r="G26" s="26">
        <v>34970</v>
      </c>
      <c r="H26" s="26">
        <v>1258</v>
      </c>
      <c r="I26" s="26">
        <v>3603</v>
      </c>
      <c r="J26" s="26" t="s">
        <v>36</v>
      </c>
      <c r="K26" s="27"/>
    </row>
    <row r="27" spans="1:11" ht="12.75" customHeight="1" x14ac:dyDescent="0.15">
      <c r="A27" s="5"/>
      <c r="B27" s="6" t="s">
        <v>23</v>
      </c>
      <c r="C27" s="7">
        <v>8</v>
      </c>
      <c r="D27" s="8" t="s">
        <v>83</v>
      </c>
      <c r="E27" s="9">
        <v>146</v>
      </c>
      <c r="F27" s="10"/>
      <c r="G27" s="11">
        <v>69</v>
      </c>
      <c r="H27" s="11">
        <v>8</v>
      </c>
      <c r="I27" s="11">
        <v>4</v>
      </c>
      <c r="J27" s="11" t="s">
        <v>36</v>
      </c>
      <c r="K27" s="20"/>
    </row>
    <row r="28" spans="1:11" ht="12.75" customHeight="1" x14ac:dyDescent="0.15">
      <c r="A28" s="14">
        <v>22</v>
      </c>
      <c r="B28" s="15" t="s">
        <v>17</v>
      </c>
      <c r="C28" s="16">
        <v>19</v>
      </c>
      <c r="D28" s="17"/>
      <c r="E28" s="18">
        <v>2628</v>
      </c>
      <c r="F28" s="17"/>
      <c r="G28" s="19">
        <v>1070</v>
      </c>
      <c r="H28" s="19">
        <v>353</v>
      </c>
      <c r="I28" s="19">
        <v>93</v>
      </c>
      <c r="J28" s="19" t="s">
        <v>36</v>
      </c>
      <c r="K28" s="20"/>
    </row>
    <row r="29" spans="1:11" ht="12.75" customHeight="1" x14ac:dyDescent="0.15">
      <c r="A29" s="21"/>
      <c r="B29" s="22" t="s">
        <v>84</v>
      </c>
      <c r="C29" s="23">
        <v>445</v>
      </c>
      <c r="D29" s="24"/>
      <c r="E29" s="25">
        <v>76021</v>
      </c>
      <c r="F29" s="24"/>
      <c r="G29" s="26">
        <v>35049</v>
      </c>
      <c r="H29" s="26">
        <v>1301</v>
      </c>
      <c r="I29" s="26">
        <v>3621</v>
      </c>
      <c r="J29" s="26" t="s">
        <v>36</v>
      </c>
      <c r="K29" s="27"/>
    </row>
    <row r="30" spans="1:11" ht="12.75" customHeight="1" x14ac:dyDescent="0.15">
      <c r="A30" s="5"/>
      <c r="B30" s="6" t="s">
        <v>23</v>
      </c>
      <c r="C30" s="7">
        <v>8</v>
      </c>
      <c r="D30" s="8" t="s">
        <v>83</v>
      </c>
      <c r="E30" s="9">
        <v>146</v>
      </c>
      <c r="F30" s="10"/>
      <c r="G30" s="11">
        <v>69</v>
      </c>
      <c r="H30" s="11">
        <v>8</v>
      </c>
      <c r="I30" s="11">
        <v>4</v>
      </c>
      <c r="J30" s="11" t="s">
        <v>36</v>
      </c>
      <c r="K30" s="20"/>
    </row>
    <row r="31" spans="1:11" ht="12.75" customHeight="1" x14ac:dyDescent="0.15">
      <c r="A31" s="14">
        <v>23</v>
      </c>
      <c r="B31" s="15" t="s">
        <v>17</v>
      </c>
      <c r="C31" s="16">
        <v>19</v>
      </c>
      <c r="D31" s="17"/>
      <c r="E31" s="18">
        <v>2646</v>
      </c>
      <c r="F31" s="17"/>
      <c r="G31" s="19">
        <v>1084</v>
      </c>
      <c r="H31" s="19">
        <v>350</v>
      </c>
      <c r="I31" s="19">
        <v>93</v>
      </c>
      <c r="J31" s="19" t="s">
        <v>36</v>
      </c>
      <c r="K31" s="20"/>
    </row>
    <row r="32" spans="1:11" ht="12.75" customHeight="1" x14ac:dyDescent="0.15">
      <c r="A32" s="21"/>
      <c r="B32" s="22" t="s">
        <v>84</v>
      </c>
      <c r="C32" s="23">
        <v>471</v>
      </c>
      <c r="D32" s="24"/>
      <c r="E32" s="25">
        <v>75925</v>
      </c>
      <c r="F32" s="24"/>
      <c r="G32" s="26">
        <v>35451</v>
      </c>
      <c r="H32" s="26">
        <v>1328</v>
      </c>
      <c r="I32" s="26">
        <v>3600</v>
      </c>
      <c r="J32" s="26" t="s">
        <v>36</v>
      </c>
      <c r="K32" s="27"/>
    </row>
    <row r="33" spans="1:11" ht="12.75" customHeight="1" x14ac:dyDescent="0.15">
      <c r="A33" s="32"/>
      <c r="B33" s="6" t="s">
        <v>23</v>
      </c>
      <c r="C33" s="7">
        <v>8</v>
      </c>
      <c r="D33" s="8" t="s">
        <v>83</v>
      </c>
      <c r="E33" s="9">
        <v>145</v>
      </c>
      <c r="F33" s="8"/>
      <c r="G33" s="11">
        <v>69</v>
      </c>
      <c r="H33" s="11">
        <v>8</v>
      </c>
      <c r="I33" s="11">
        <v>4</v>
      </c>
      <c r="J33" s="11" t="s">
        <v>36</v>
      </c>
      <c r="K33" s="20" t="s">
        <v>572</v>
      </c>
    </row>
    <row r="34" spans="1:11" ht="12.75" customHeight="1" x14ac:dyDescent="0.15">
      <c r="A34" s="14">
        <v>24</v>
      </c>
      <c r="B34" s="15" t="s">
        <v>17</v>
      </c>
      <c r="C34" s="16">
        <v>19</v>
      </c>
      <c r="D34" s="17"/>
      <c r="E34" s="18">
        <v>2660</v>
      </c>
      <c r="F34" s="17"/>
      <c r="G34" s="19">
        <v>1096</v>
      </c>
      <c r="H34" s="19">
        <v>344</v>
      </c>
      <c r="I34" s="19">
        <v>93</v>
      </c>
      <c r="J34" s="19" t="s">
        <v>36</v>
      </c>
      <c r="K34" s="20"/>
    </row>
    <row r="35" spans="1:11" ht="12.75" customHeight="1" x14ac:dyDescent="0.15">
      <c r="A35" s="21"/>
      <c r="B35" s="33" t="s">
        <v>84</v>
      </c>
      <c r="C35" s="34">
        <v>470</v>
      </c>
      <c r="D35" s="35"/>
      <c r="E35" s="36">
        <v>75683</v>
      </c>
      <c r="F35" s="35"/>
      <c r="G35" s="37">
        <v>35609</v>
      </c>
      <c r="H35" s="37">
        <v>1351</v>
      </c>
      <c r="I35" s="37">
        <v>3610</v>
      </c>
      <c r="J35" s="37" t="s">
        <v>36</v>
      </c>
      <c r="K35" s="20"/>
    </row>
    <row r="36" spans="1:11" ht="12.75" customHeight="1" x14ac:dyDescent="0.15">
      <c r="A36" s="5"/>
      <c r="B36" s="6" t="s">
        <v>23</v>
      </c>
      <c r="C36" s="7">
        <v>8</v>
      </c>
      <c r="D36" s="8" t="s">
        <v>89</v>
      </c>
      <c r="E36" s="9">
        <v>145</v>
      </c>
      <c r="F36" s="10"/>
      <c r="G36" s="11">
        <v>69</v>
      </c>
      <c r="H36" s="11">
        <v>8</v>
      </c>
      <c r="I36" s="11">
        <v>4</v>
      </c>
      <c r="J36" s="11" t="s">
        <v>36</v>
      </c>
      <c r="K36" s="12"/>
    </row>
    <row r="37" spans="1:11" ht="12.75" customHeight="1" x14ac:dyDescent="0.15">
      <c r="A37" s="14">
        <v>25</v>
      </c>
      <c r="B37" s="15" t="s">
        <v>17</v>
      </c>
      <c r="C37" s="16">
        <v>19</v>
      </c>
      <c r="D37" s="17"/>
      <c r="E37" s="18">
        <v>2673</v>
      </c>
      <c r="F37" s="17"/>
      <c r="G37" s="19">
        <v>1089</v>
      </c>
      <c r="H37" s="19">
        <v>336</v>
      </c>
      <c r="I37" s="19">
        <v>93</v>
      </c>
      <c r="J37" s="19" t="s">
        <v>90</v>
      </c>
      <c r="K37" s="20"/>
    </row>
    <row r="38" spans="1:11" ht="12.75" customHeight="1" x14ac:dyDescent="0.15">
      <c r="A38" s="21"/>
      <c r="B38" s="22" t="s">
        <v>84</v>
      </c>
      <c r="C38" s="23">
        <v>434</v>
      </c>
      <c r="D38" s="24"/>
      <c r="E38" s="25">
        <v>76057</v>
      </c>
      <c r="F38" s="24"/>
      <c r="G38" s="26">
        <v>35762</v>
      </c>
      <c r="H38" s="26">
        <v>1353</v>
      </c>
      <c r="I38" s="26">
        <v>3607</v>
      </c>
      <c r="J38" s="26" t="s">
        <v>90</v>
      </c>
      <c r="K38" s="27"/>
    </row>
    <row r="39" spans="1:11" ht="12.75" customHeight="1" x14ac:dyDescent="0.15">
      <c r="A39" s="5"/>
      <c r="B39" s="6" t="s">
        <v>23</v>
      </c>
      <c r="C39" s="7">
        <v>8</v>
      </c>
      <c r="D39" s="8" t="s">
        <v>89</v>
      </c>
      <c r="E39" s="9">
        <v>143</v>
      </c>
      <c r="F39" s="10"/>
      <c r="G39" s="11">
        <v>69</v>
      </c>
      <c r="H39" s="11">
        <v>8</v>
      </c>
      <c r="I39" s="11">
        <v>4</v>
      </c>
      <c r="J39" s="11" t="s">
        <v>36</v>
      </c>
      <c r="K39" s="12" t="s">
        <v>571</v>
      </c>
    </row>
    <row r="40" spans="1:11" ht="12.75" customHeight="1" x14ac:dyDescent="0.15">
      <c r="A40" s="14">
        <v>26</v>
      </c>
      <c r="B40" s="15" t="s">
        <v>17</v>
      </c>
      <c r="C40" s="16">
        <v>19</v>
      </c>
      <c r="D40" s="17"/>
      <c r="E40" s="18">
        <v>2697</v>
      </c>
      <c r="F40" s="17"/>
      <c r="G40" s="19">
        <v>1103</v>
      </c>
      <c r="H40" s="19">
        <v>359</v>
      </c>
      <c r="I40" s="19">
        <v>93</v>
      </c>
      <c r="J40" s="19" t="s">
        <v>90</v>
      </c>
      <c r="K40" s="20"/>
    </row>
    <row r="41" spans="1:11" ht="12.75" customHeight="1" x14ac:dyDescent="0.15">
      <c r="A41" s="21"/>
      <c r="B41" s="22" t="s">
        <v>84</v>
      </c>
      <c r="C41" s="23">
        <v>415</v>
      </c>
      <c r="D41" s="24"/>
      <c r="E41" s="25">
        <v>76774</v>
      </c>
      <c r="F41" s="24"/>
      <c r="G41" s="26">
        <v>36060</v>
      </c>
      <c r="H41" s="26">
        <v>1385</v>
      </c>
      <c r="I41" s="26">
        <v>3627</v>
      </c>
      <c r="J41" s="26" t="s">
        <v>90</v>
      </c>
      <c r="K41" s="27"/>
    </row>
    <row r="42" spans="1:11" ht="12.75" customHeight="1" x14ac:dyDescent="0.15">
      <c r="A42" s="5"/>
      <c r="B42" s="6" t="s">
        <v>23</v>
      </c>
      <c r="C42" s="7">
        <v>8</v>
      </c>
      <c r="D42" s="8" t="s">
        <v>89</v>
      </c>
      <c r="E42" s="9">
        <v>143</v>
      </c>
      <c r="F42" s="10"/>
      <c r="G42" s="11">
        <v>69</v>
      </c>
      <c r="H42" s="11">
        <v>8</v>
      </c>
      <c r="I42" s="11">
        <v>4</v>
      </c>
      <c r="J42" s="11" t="s">
        <v>36</v>
      </c>
      <c r="K42" s="12" t="s">
        <v>570</v>
      </c>
    </row>
    <row r="43" spans="1:11" ht="12.75" customHeight="1" x14ac:dyDescent="0.15">
      <c r="A43" s="14">
        <v>27</v>
      </c>
      <c r="B43" s="15" t="s">
        <v>17</v>
      </c>
      <c r="C43" s="16">
        <v>18</v>
      </c>
      <c r="D43" s="17"/>
      <c r="E43" s="18">
        <v>2741</v>
      </c>
      <c r="F43" s="17"/>
      <c r="G43" s="19">
        <v>1112</v>
      </c>
      <c r="H43" s="19">
        <v>355</v>
      </c>
      <c r="I43" s="19">
        <v>93</v>
      </c>
      <c r="J43" s="19" t="s">
        <v>90</v>
      </c>
      <c r="K43" s="20"/>
    </row>
    <row r="44" spans="1:11" ht="12.75" customHeight="1" x14ac:dyDescent="0.15">
      <c r="A44" s="21"/>
      <c r="B44" s="22" t="s">
        <v>84</v>
      </c>
      <c r="C44" s="23">
        <v>397</v>
      </c>
      <c r="D44" s="24"/>
      <c r="E44" s="25">
        <v>77544</v>
      </c>
      <c r="F44" s="24"/>
      <c r="G44" s="26">
        <v>36142</v>
      </c>
      <c r="H44" s="26">
        <v>1389</v>
      </c>
      <c r="I44" s="26">
        <v>3670</v>
      </c>
      <c r="J44" s="26" t="s">
        <v>90</v>
      </c>
      <c r="K44" s="27"/>
    </row>
    <row r="45" spans="1:11" ht="12.75" customHeight="1" x14ac:dyDescent="0.15">
      <c r="A45" s="5"/>
      <c r="B45" s="6" t="s">
        <v>23</v>
      </c>
      <c r="C45" s="7">
        <v>8</v>
      </c>
      <c r="D45" s="8" t="s">
        <v>89</v>
      </c>
      <c r="E45" s="9">
        <v>143</v>
      </c>
      <c r="F45" s="10"/>
      <c r="G45" s="11">
        <v>69</v>
      </c>
      <c r="H45" s="11">
        <v>8</v>
      </c>
      <c r="I45" s="11">
        <v>4</v>
      </c>
      <c r="J45" s="11" t="s">
        <v>36</v>
      </c>
      <c r="K45" s="12"/>
    </row>
    <row r="46" spans="1:11" ht="12.75" customHeight="1" x14ac:dyDescent="0.15">
      <c r="A46" s="14">
        <v>28</v>
      </c>
      <c r="B46" s="15" t="s">
        <v>17</v>
      </c>
      <c r="C46" s="16">
        <v>18</v>
      </c>
      <c r="D46" s="17"/>
      <c r="E46" s="18">
        <v>2786</v>
      </c>
      <c r="F46" s="17"/>
      <c r="G46" s="19">
        <v>1116</v>
      </c>
      <c r="H46" s="19">
        <v>351</v>
      </c>
      <c r="I46" s="19">
        <v>93</v>
      </c>
      <c r="J46" s="19" t="s">
        <v>90</v>
      </c>
      <c r="K46" s="20"/>
    </row>
    <row r="47" spans="1:11" ht="12.75" customHeight="1" x14ac:dyDescent="0.15">
      <c r="A47" s="21"/>
      <c r="B47" s="22" t="s">
        <v>84</v>
      </c>
      <c r="C47" s="23">
        <v>337</v>
      </c>
      <c r="D47" s="24"/>
      <c r="E47" s="25">
        <v>78730</v>
      </c>
      <c r="F47" s="24"/>
      <c r="G47" s="26">
        <v>36075</v>
      </c>
      <c r="H47" s="26">
        <v>1400</v>
      </c>
      <c r="I47" s="26">
        <v>3666</v>
      </c>
      <c r="J47" s="26" t="s">
        <v>90</v>
      </c>
      <c r="K47" s="27"/>
    </row>
    <row r="48" spans="1:11" ht="12.75" customHeight="1" x14ac:dyDescent="0.15">
      <c r="A48" s="5"/>
      <c r="B48" s="6" t="s">
        <v>23</v>
      </c>
      <c r="C48" s="7">
        <v>8</v>
      </c>
      <c r="D48" s="8" t="s">
        <v>89</v>
      </c>
      <c r="E48" s="9">
        <v>144</v>
      </c>
      <c r="F48" s="10"/>
      <c r="G48" s="11">
        <v>69</v>
      </c>
      <c r="H48" s="11">
        <v>8</v>
      </c>
      <c r="I48" s="11">
        <v>4</v>
      </c>
      <c r="J48" s="11" t="s">
        <v>36</v>
      </c>
      <c r="K48" s="12" t="s">
        <v>569</v>
      </c>
    </row>
    <row r="49" spans="1:11" ht="12.75" customHeight="1" x14ac:dyDescent="0.15">
      <c r="A49" s="14">
        <v>29</v>
      </c>
      <c r="B49" s="15" t="s">
        <v>17</v>
      </c>
      <c r="C49" s="16">
        <v>10</v>
      </c>
      <c r="D49" s="17"/>
      <c r="E49" s="18">
        <v>2825</v>
      </c>
      <c r="F49" s="17"/>
      <c r="G49" s="19">
        <v>1113</v>
      </c>
      <c r="H49" s="19">
        <v>371</v>
      </c>
      <c r="I49" s="19">
        <v>93</v>
      </c>
      <c r="J49" s="19" t="s">
        <v>90</v>
      </c>
      <c r="K49" s="20"/>
    </row>
    <row r="50" spans="1:11" ht="12.75" customHeight="1" x14ac:dyDescent="0.15">
      <c r="A50" s="21"/>
      <c r="B50" s="22" t="s">
        <v>84</v>
      </c>
      <c r="C50" s="23">
        <v>172</v>
      </c>
      <c r="D50" s="24"/>
      <c r="E50" s="25">
        <v>80077</v>
      </c>
      <c r="F50" s="24"/>
      <c r="G50" s="26">
        <v>35735</v>
      </c>
      <c r="H50" s="26">
        <v>1485</v>
      </c>
      <c r="I50" s="26">
        <v>3637</v>
      </c>
      <c r="J50" s="26" t="s">
        <v>90</v>
      </c>
      <c r="K50" s="27"/>
    </row>
    <row r="51" spans="1:11" ht="12.75" customHeight="1" x14ac:dyDescent="0.15">
      <c r="A51" s="5"/>
      <c r="B51" s="6" t="s">
        <v>23</v>
      </c>
      <c r="C51" s="7">
        <v>2</v>
      </c>
      <c r="D51" s="8"/>
      <c r="E51" s="9">
        <v>144</v>
      </c>
      <c r="F51" s="10"/>
      <c r="G51" s="11">
        <v>69</v>
      </c>
      <c r="H51" s="11">
        <v>8</v>
      </c>
      <c r="I51" s="11">
        <v>4</v>
      </c>
      <c r="J51" s="11" t="s">
        <v>36</v>
      </c>
      <c r="K51" s="12" t="s">
        <v>517</v>
      </c>
    </row>
    <row r="52" spans="1:11" ht="12.75" customHeight="1" x14ac:dyDescent="0.15">
      <c r="A52" s="14">
        <v>30</v>
      </c>
      <c r="B52" s="15" t="s">
        <v>17</v>
      </c>
      <c r="C52" s="16">
        <v>2</v>
      </c>
      <c r="D52" s="17"/>
      <c r="E52" s="18">
        <v>2898</v>
      </c>
      <c r="F52" s="17"/>
      <c r="G52" s="19">
        <v>1102</v>
      </c>
      <c r="H52" s="19">
        <v>384</v>
      </c>
      <c r="I52" s="19">
        <v>93</v>
      </c>
      <c r="J52" s="19" t="s">
        <v>90</v>
      </c>
      <c r="K52" s="20" t="s">
        <v>518</v>
      </c>
    </row>
    <row r="53" spans="1:11" ht="12.75" customHeight="1" x14ac:dyDescent="0.15">
      <c r="A53" s="21"/>
      <c r="B53" s="22" t="s">
        <v>84</v>
      </c>
      <c r="C53" s="23">
        <v>47</v>
      </c>
      <c r="D53" s="24"/>
      <c r="E53" s="25">
        <v>81615</v>
      </c>
      <c r="F53" s="24"/>
      <c r="G53" s="26">
        <v>35182</v>
      </c>
      <c r="H53" s="26">
        <v>1566</v>
      </c>
      <c r="I53" s="26">
        <v>3653</v>
      </c>
      <c r="J53" s="26" t="s">
        <v>90</v>
      </c>
      <c r="K53" s="27" t="s">
        <v>568</v>
      </c>
    </row>
    <row r="54" spans="1:11" ht="12.75" customHeight="1" x14ac:dyDescent="0.15">
      <c r="A54" s="5"/>
      <c r="B54" s="6" t="s">
        <v>23</v>
      </c>
      <c r="C54" s="7" t="s">
        <v>37</v>
      </c>
      <c r="D54" s="8"/>
      <c r="E54" s="9">
        <v>145</v>
      </c>
      <c r="F54" s="8" t="s">
        <v>89</v>
      </c>
      <c r="G54" s="11">
        <v>69</v>
      </c>
      <c r="H54" s="11">
        <v>8</v>
      </c>
      <c r="I54" s="11">
        <v>4</v>
      </c>
      <c r="J54" s="11" t="s">
        <v>36</v>
      </c>
      <c r="K54" s="12" t="s">
        <v>567</v>
      </c>
    </row>
    <row r="55" spans="1:11" ht="12.75" customHeight="1" x14ac:dyDescent="0.15">
      <c r="A55" s="14" t="s">
        <v>543</v>
      </c>
      <c r="B55" s="15" t="s">
        <v>17</v>
      </c>
      <c r="C55" s="16" t="s">
        <v>37</v>
      </c>
      <c r="D55" s="17"/>
      <c r="E55" s="18">
        <v>2939</v>
      </c>
      <c r="F55" s="17"/>
      <c r="G55" s="19">
        <v>1124</v>
      </c>
      <c r="H55" s="19">
        <v>387</v>
      </c>
      <c r="I55" s="19">
        <v>93</v>
      </c>
      <c r="J55" s="19" t="s">
        <v>90</v>
      </c>
      <c r="K55" s="20" t="s">
        <v>566</v>
      </c>
    </row>
    <row r="56" spans="1:11" ht="12.75" customHeight="1" x14ac:dyDescent="0.15">
      <c r="A56" s="21"/>
      <c r="B56" s="22" t="s">
        <v>84</v>
      </c>
      <c r="C56" s="23" t="s">
        <v>37</v>
      </c>
      <c r="D56" s="24"/>
      <c r="E56" s="25">
        <v>82303</v>
      </c>
      <c r="F56" s="24"/>
      <c r="G56" s="26">
        <v>35470</v>
      </c>
      <c r="H56" s="26">
        <v>1598</v>
      </c>
      <c r="I56" s="26">
        <v>3655</v>
      </c>
      <c r="J56" s="26" t="s">
        <v>90</v>
      </c>
      <c r="K56" s="27" t="s">
        <v>565</v>
      </c>
    </row>
    <row r="57" spans="1:11" ht="12.75" customHeight="1" x14ac:dyDescent="0.15">
      <c r="A57" s="5"/>
      <c r="B57" s="6" t="s">
        <v>23</v>
      </c>
      <c r="C57" s="7" t="s">
        <v>37</v>
      </c>
      <c r="D57" s="8"/>
      <c r="E57" s="9">
        <v>145</v>
      </c>
      <c r="F57" s="8" t="s">
        <v>89</v>
      </c>
      <c r="G57" s="11">
        <v>69</v>
      </c>
      <c r="H57" s="11">
        <v>8</v>
      </c>
      <c r="I57" s="11">
        <v>4</v>
      </c>
      <c r="J57" s="11" t="s">
        <v>36</v>
      </c>
      <c r="K57" s="12"/>
    </row>
    <row r="58" spans="1:11" ht="12.75" customHeight="1" x14ac:dyDescent="0.15">
      <c r="A58" s="14" t="s">
        <v>544</v>
      </c>
      <c r="B58" s="15" t="s">
        <v>17</v>
      </c>
      <c r="C58" s="16" t="s">
        <v>37</v>
      </c>
      <c r="D58" s="17"/>
      <c r="E58" s="18">
        <v>2978</v>
      </c>
      <c r="F58" s="17"/>
      <c r="G58" s="19">
        <v>1152</v>
      </c>
      <c r="H58" s="19">
        <v>402</v>
      </c>
      <c r="I58" s="19">
        <v>93</v>
      </c>
      <c r="J58" s="19" t="s">
        <v>90</v>
      </c>
      <c r="K58" s="20"/>
    </row>
    <row r="59" spans="1:11" ht="12.75" customHeight="1" x14ac:dyDescent="0.15">
      <c r="A59" s="21"/>
      <c r="B59" s="22" t="s">
        <v>84</v>
      </c>
      <c r="C59" s="23" t="s">
        <v>37</v>
      </c>
      <c r="D59" s="24"/>
      <c r="E59" s="25">
        <v>82741</v>
      </c>
      <c r="F59" s="24"/>
      <c r="G59" s="26">
        <v>36405</v>
      </c>
      <c r="H59" s="26">
        <v>1674</v>
      </c>
      <c r="I59" s="26">
        <v>3652</v>
      </c>
      <c r="J59" s="26" t="s">
        <v>90</v>
      </c>
      <c r="K59" s="27"/>
    </row>
    <row r="60" spans="1:11" ht="12.75" customHeight="1" x14ac:dyDescent="0.15">
      <c r="A60" s="5"/>
      <c r="B60" s="6" t="s">
        <v>23</v>
      </c>
      <c r="C60" s="7" t="s">
        <v>37</v>
      </c>
      <c r="D60" s="8"/>
      <c r="E60" s="9">
        <v>145</v>
      </c>
      <c r="F60" s="8" t="s">
        <v>89</v>
      </c>
      <c r="G60" s="11">
        <v>69</v>
      </c>
      <c r="H60" s="11">
        <v>8</v>
      </c>
      <c r="I60" s="11">
        <v>4</v>
      </c>
      <c r="J60" s="11" t="s">
        <v>36</v>
      </c>
      <c r="K60" s="12"/>
    </row>
    <row r="61" spans="1:11" ht="12.75" customHeight="1" x14ac:dyDescent="0.15">
      <c r="A61" s="14" t="s">
        <v>556</v>
      </c>
      <c r="B61" s="15" t="s">
        <v>17</v>
      </c>
      <c r="C61" s="16" t="s">
        <v>37</v>
      </c>
      <c r="D61" s="17"/>
      <c r="E61" s="18">
        <v>3114</v>
      </c>
      <c r="F61" s="17"/>
      <c r="G61" s="19">
        <v>1328</v>
      </c>
      <c r="H61" s="19">
        <v>422</v>
      </c>
      <c r="I61" s="19">
        <v>93</v>
      </c>
      <c r="J61" s="19" t="s">
        <v>90</v>
      </c>
      <c r="K61" s="20"/>
    </row>
    <row r="62" spans="1:11" ht="12.75" customHeight="1" x14ac:dyDescent="0.15">
      <c r="A62" s="21"/>
      <c r="B62" s="22" t="s">
        <v>84</v>
      </c>
      <c r="C62" s="23" t="s">
        <v>37</v>
      </c>
      <c r="D62" s="24"/>
      <c r="E62" s="25">
        <v>83008</v>
      </c>
      <c r="F62" s="24"/>
      <c r="G62" s="26">
        <v>37745</v>
      </c>
      <c r="H62" s="26">
        <v>1739</v>
      </c>
      <c r="I62" s="26">
        <v>3664</v>
      </c>
      <c r="J62" s="26" t="s">
        <v>90</v>
      </c>
      <c r="K62" s="27"/>
    </row>
    <row r="63" spans="1:11" ht="12.75" customHeight="1" x14ac:dyDescent="0.15">
      <c r="A63" s="5"/>
      <c r="B63" s="6" t="s">
        <v>23</v>
      </c>
      <c r="C63" s="7" t="s">
        <v>37</v>
      </c>
      <c r="D63" s="8"/>
      <c r="E63" s="9">
        <v>145</v>
      </c>
      <c r="F63" s="8" t="s">
        <v>89</v>
      </c>
      <c r="G63" s="11">
        <v>70</v>
      </c>
      <c r="H63" s="11">
        <v>8</v>
      </c>
      <c r="I63" s="11">
        <v>4</v>
      </c>
      <c r="J63" s="11" t="s">
        <v>36</v>
      </c>
      <c r="K63" s="12" t="s">
        <v>564</v>
      </c>
    </row>
    <row r="64" spans="1:11" ht="12.75" customHeight="1" x14ac:dyDescent="0.15">
      <c r="A64" s="14" t="s">
        <v>562</v>
      </c>
      <c r="B64" s="15" t="s">
        <v>17</v>
      </c>
      <c r="C64" s="16" t="s">
        <v>37</v>
      </c>
      <c r="D64" s="17"/>
      <c r="E64" s="18">
        <v>3164</v>
      </c>
      <c r="F64" s="17"/>
      <c r="G64" s="19">
        <v>1361</v>
      </c>
      <c r="H64" s="19">
        <v>445</v>
      </c>
      <c r="I64" s="19">
        <v>93</v>
      </c>
      <c r="J64" s="19" t="s">
        <v>90</v>
      </c>
      <c r="K64" s="20"/>
    </row>
    <row r="65" spans="1:11" ht="12.75" customHeight="1" x14ac:dyDescent="0.15">
      <c r="A65" s="21"/>
      <c r="B65" s="22" t="s">
        <v>84</v>
      </c>
      <c r="C65" s="23" t="s">
        <v>37</v>
      </c>
      <c r="D65" s="24"/>
      <c r="E65" s="25">
        <v>83170</v>
      </c>
      <c r="F65" s="24"/>
      <c r="G65" s="26">
        <v>38436</v>
      </c>
      <c r="H65" s="26">
        <v>1851</v>
      </c>
      <c r="I65" s="26">
        <v>3632</v>
      </c>
      <c r="J65" s="26" t="s">
        <v>90</v>
      </c>
      <c r="K65" s="27"/>
    </row>
    <row r="66" spans="1:11" ht="12.75" customHeight="1" x14ac:dyDescent="0.15">
      <c r="A66" s="5"/>
      <c r="B66" s="6" t="s">
        <v>23</v>
      </c>
      <c r="C66" s="7" t="s">
        <v>37</v>
      </c>
      <c r="D66" s="8"/>
      <c r="E66" s="9">
        <v>146</v>
      </c>
      <c r="F66" s="8" t="s">
        <v>89</v>
      </c>
      <c r="G66" s="11">
        <v>70</v>
      </c>
      <c r="H66" s="11">
        <v>9</v>
      </c>
      <c r="I66" s="11">
        <v>4</v>
      </c>
      <c r="J66" s="11" t="s">
        <v>36</v>
      </c>
      <c r="K66" s="12" t="s">
        <v>583</v>
      </c>
    </row>
    <row r="67" spans="1:11" ht="12.75" customHeight="1" x14ac:dyDescent="0.15">
      <c r="A67" s="14" t="s">
        <v>582</v>
      </c>
      <c r="B67" s="15" t="s">
        <v>17</v>
      </c>
      <c r="C67" s="16" t="s">
        <v>37</v>
      </c>
      <c r="D67" s="17"/>
      <c r="E67" s="18">
        <v>3209</v>
      </c>
      <c r="F67" s="17"/>
      <c r="G67" s="19">
        <v>1390</v>
      </c>
      <c r="H67" s="19">
        <v>457</v>
      </c>
      <c r="I67" s="19">
        <v>93</v>
      </c>
      <c r="J67" s="19" t="s">
        <v>90</v>
      </c>
      <c r="K67" s="20" t="s">
        <v>584</v>
      </c>
    </row>
    <row r="68" spans="1:11" ht="12.75" customHeight="1" x14ac:dyDescent="0.15">
      <c r="A68" s="21"/>
      <c r="B68" s="22" t="s">
        <v>84</v>
      </c>
      <c r="C68" s="23" t="s">
        <v>37</v>
      </c>
      <c r="D68" s="24"/>
      <c r="E68" s="25">
        <v>82843</v>
      </c>
      <c r="F68" s="24"/>
      <c r="G68" s="26">
        <f>38752+44</f>
        <v>38796</v>
      </c>
      <c r="H68" s="26">
        <v>1943</v>
      </c>
      <c r="I68" s="26">
        <v>3632</v>
      </c>
      <c r="J68" s="26" t="s">
        <v>90</v>
      </c>
      <c r="K68" s="27"/>
    </row>
    <row r="69" spans="1:11" ht="12.75" customHeight="1" x14ac:dyDescent="0.15">
      <c r="A69" s="5"/>
      <c r="B69" s="6" t="s">
        <v>23</v>
      </c>
      <c r="C69" s="7" t="s">
        <v>37</v>
      </c>
      <c r="D69" s="8"/>
      <c r="E69" s="9">
        <v>147</v>
      </c>
      <c r="F69" s="8" t="s">
        <v>89</v>
      </c>
      <c r="G69" s="11">
        <v>70</v>
      </c>
      <c r="H69" s="11">
        <v>9</v>
      </c>
      <c r="I69" s="11">
        <v>4</v>
      </c>
      <c r="J69" s="11" t="s">
        <v>36</v>
      </c>
      <c r="K69" s="12" t="s">
        <v>589</v>
      </c>
    </row>
    <row r="70" spans="1:11" ht="12.75" customHeight="1" x14ac:dyDescent="0.15">
      <c r="A70" s="14" t="s">
        <v>588</v>
      </c>
      <c r="B70" s="15" t="s">
        <v>17</v>
      </c>
      <c r="C70" s="16" t="s">
        <v>37</v>
      </c>
      <c r="D70" s="17"/>
      <c r="E70" s="18">
        <v>3298</v>
      </c>
      <c r="F70" s="17"/>
      <c r="G70" s="19">
        <v>1418</v>
      </c>
      <c r="H70" s="19">
        <v>458</v>
      </c>
      <c r="I70" s="19">
        <v>93</v>
      </c>
      <c r="J70" s="19" t="s">
        <v>90</v>
      </c>
      <c r="K70" s="20"/>
    </row>
    <row r="71" spans="1:11" ht="12.75" customHeight="1" x14ac:dyDescent="0.15">
      <c r="A71" s="21"/>
      <c r="B71" s="22" t="s">
        <v>84</v>
      </c>
      <c r="C71" s="23" t="s">
        <v>37</v>
      </c>
      <c r="D71" s="24"/>
      <c r="E71" s="25">
        <v>82772</v>
      </c>
      <c r="F71" s="24"/>
      <c r="G71" s="26">
        <v>39156</v>
      </c>
      <c r="H71" s="26">
        <v>1973</v>
      </c>
      <c r="I71" s="26">
        <v>3599</v>
      </c>
      <c r="J71" s="26" t="s">
        <v>90</v>
      </c>
      <c r="K71" s="27"/>
    </row>
    <row r="72" spans="1:11" ht="12.75" customHeight="1" x14ac:dyDescent="0.15">
      <c r="A72" s="5"/>
      <c r="B72" s="6" t="s">
        <v>23</v>
      </c>
      <c r="C72" s="7" t="s">
        <v>37</v>
      </c>
      <c r="D72" s="8"/>
      <c r="E72" s="9">
        <v>147</v>
      </c>
      <c r="F72" s="8" t="s">
        <v>89</v>
      </c>
      <c r="G72" s="11">
        <v>71</v>
      </c>
      <c r="H72" s="11">
        <v>10</v>
      </c>
      <c r="I72" s="11">
        <v>4</v>
      </c>
      <c r="J72" s="11" t="s">
        <v>36</v>
      </c>
      <c r="K72" s="12" t="s">
        <v>607</v>
      </c>
    </row>
    <row r="73" spans="1:11" ht="12.75" customHeight="1" x14ac:dyDescent="0.15">
      <c r="A73" s="14" t="s">
        <v>606</v>
      </c>
      <c r="B73" s="15" t="s">
        <v>17</v>
      </c>
      <c r="C73" s="16" t="s">
        <v>37</v>
      </c>
      <c r="D73" s="17"/>
      <c r="E73" s="18">
        <v>3377</v>
      </c>
      <c r="F73" s="17"/>
      <c r="G73" s="19">
        <v>1436</v>
      </c>
      <c r="H73" s="19">
        <v>470</v>
      </c>
      <c r="I73" s="19">
        <v>93</v>
      </c>
      <c r="J73" s="19" t="s">
        <v>90</v>
      </c>
      <c r="K73" s="20" t="s">
        <v>629</v>
      </c>
    </row>
    <row r="74" spans="1:11" ht="12.75" customHeight="1" x14ac:dyDescent="0.15">
      <c r="A74" s="21"/>
      <c r="B74" s="22" t="s">
        <v>84</v>
      </c>
      <c r="C74" s="23" t="s">
        <v>37</v>
      </c>
      <c r="D74" s="24"/>
      <c r="E74" s="25">
        <v>82207</v>
      </c>
      <c r="F74" s="24"/>
      <c r="G74" s="26">
        <v>39204</v>
      </c>
      <c r="H74" s="26">
        <v>2062</v>
      </c>
      <c r="I74" s="26">
        <v>3625</v>
      </c>
      <c r="J74" s="26" t="s">
        <v>90</v>
      </c>
      <c r="K74" s="27"/>
    </row>
    <row r="75" spans="1:11" ht="15.95" customHeight="1" x14ac:dyDescent="0.15">
      <c r="A75" s="38" t="s">
        <v>91</v>
      </c>
    </row>
    <row r="76" spans="1:11" ht="15.95" customHeight="1" x14ac:dyDescent="0.15">
      <c r="A76" s="38" t="s">
        <v>92</v>
      </c>
    </row>
  </sheetData>
  <mergeCells count="9">
    <mergeCell ref="I3:J3"/>
    <mergeCell ref="K3:K5"/>
    <mergeCell ref="I4:I5"/>
    <mergeCell ref="A3:A5"/>
    <mergeCell ref="B3:B5"/>
    <mergeCell ref="C3:D5"/>
    <mergeCell ref="E3:F5"/>
    <mergeCell ref="G3:G5"/>
    <mergeCell ref="H3:H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firstPageNumber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54"/>
  <sheetViews>
    <sheetView view="pageBreakPreview" zoomScale="70" zoomScaleNormal="75" zoomScaleSheetLayoutView="70" workbookViewId="0">
      <selection activeCell="U40" sqref="U40"/>
    </sheetView>
  </sheetViews>
  <sheetFormatPr defaultColWidth="9" defaultRowHeight="17.25" x14ac:dyDescent="0.2"/>
  <cols>
    <col min="1" max="3" width="7.375" style="45" customWidth="1"/>
    <col min="4" max="15" width="7.25" style="45" customWidth="1"/>
    <col min="16" max="16" width="4.375" style="46" customWidth="1"/>
    <col min="17" max="26" width="7.25" style="45" customWidth="1"/>
    <col min="27" max="16384" width="9" style="45"/>
  </cols>
  <sheetData>
    <row r="1" spans="1:26" ht="27.95" customHeight="1" x14ac:dyDescent="0.25">
      <c r="A1" s="54" t="s">
        <v>338</v>
      </c>
      <c r="D1" s="54"/>
      <c r="E1" s="54"/>
      <c r="F1" s="54"/>
      <c r="G1" s="54"/>
      <c r="H1" s="54"/>
      <c r="I1" s="54"/>
      <c r="J1" s="54"/>
      <c r="T1" s="680" t="s">
        <v>608</v>
      </c>
      <c r="U1" s="680"/>
      <c r="V1" s="680"/>
      <c r="W1" s="680"/>
      <c r="X1" s="680"/>
      <c r="Y1" s="680"/>
      <c r="Z1" s="680"/>
    </row>
    <row r="2" spans="1:26" ht="30" customHeight="1" x14ac:dyDescent="0.15">
      <c r="A2" s="684" t="s">
        <v>337</v>
      </c>
      <c r="B2" s="685"/>
      <c r="C2" s="685"/>
      <c r="D2" s="685"/>
      <c r="E2" s="685"/>
      <c r="F2" s="685"/>
      <c r="G2" s="685"/>
      <c r="H2" s="685"/>
      <c r="I2" s="685"/>
      <c r="J2" s="685"/>
      <c r="K2" s="685"/>
      <c r="L2" s="685"/>
      <c r="M2" s="685"/>
      <c r="N2" s="685"/>
      <c r="O2" s="686"/>
      <c r="P2" s="324" t="s">
        <v>334</v>
      </c>
      <c r="Q2" s="681" t="s">
        <v>336</v>
      </c>
      <c r="R2" s="682"/>
      <c r="S2" s="682"/>
      <c r="T2" s="682"/>
      <c r="U2" s="682"/>
      <c r="V2" s="682"/>
      <c r="W2" s="682"/>
      <c r="X2" s="682"/>
      <c r="Y2" s="682"/>
      <c r="Z2" s="683"/>
    </row>
    <row r="3" spans="1:26" ht="27.75" customHeight="1" x14ac:dyDescent="0.15">
      <c r="A3" s="120"/>
      <c r="B3" s="120"/>
      <c r="C3" s="327"/>
      <c r="D3" s="327"/>
      <c r="E3" s="327"/>
      <c r="F3" s="327"/>
      <c r="G3" s="327"/>
      <c r="H3" s="122"/>
      <c r="I3" s="465"/>
      <c r="J3" s="465"/>
      <c r="K3" s="465"/>
      <c r="L3" s="465"/>
      <c r="M3" s="465"/>
      <c r="N3" s="465"/>
      <c r="O3" s="466" t="s">
        <v>372</v>
      </c>
      <c r="P3" s="661">
        <v>43</v>
      </c>
      <c r="Q3" s="467"/>
      <c r="R3" s="467"/>
      <c r="S3" s="120"/>
      <c r="T3" s="120"/>
      <c r="U3" s="328"/>
      <c r="V3" s="328"/>
      <c r="W3" s="328"/>
      <c r="X3" s="328"/>
      <c r="Y3" s="120"/>
      <c r="Z3" s="120"/>
    </row>
    <row r="4" spans="1:26" ht="15.4" customHeight="1" thickBot="1" x14ac:dyDescent="0.2">
      <c r="A4" s="120"/>
      <c r="B4" s="120"/>
      <c r="C4" s="326"/>
      <c r="D4" s="326"/>
      <c r="E4" s="326"/>
      <c r="F4" s="326"/>
      <c r="G4" s="326"/>
      <c r="H4" s="122"/>
      <c r="I4" s="465"/>
      <c r="J4" s="465"/>
      <c r="K4" s="465"/>
      <c r="L4" s="465"/>
      <c r="M4" s="465"/>
      <c r="N4" s="465"/>
      <c r="O4" s="468">
        <v>1120</v>
      </c>
      <c r="P4" s="662"/>
      <c r="Q4" s="467"/>
      <c r="R4" s="467"/>
      <c r="S4" s="120"/>
      <c r="T4" s="120"/>
      <c r="U4" s="325"/>
      <c r="V4" s="325"/>
      <c r="W4" s="325"/>
      <c r="X4" s="325"/>
      <c r="Y4" s="120"/>
      <c r="Z4" s="120"/>
    </row>
    <row r="5" spans="1:26" ht="27.75" customHeight="1" x14ac:dyDescent="0.15">
      <c r="A5" s="52"/>
      <c r="B5" s="52"/>
      <c r="C5" s="689" t="s">
        <v>613</v>
      </c>
      <c r="D5" s="690"/>
      <c r="E5" s="690"/>
      <c r="F5" s="690"/>
      <c r="G5" s="691"/>
      <c r="H5" s="306"/>
      <c r="I5" s="465"/>
      <c r="J5" s="465"/>
      <c r="K5" s="465"/>
      <c r="L5" s="465"/>
      <c r="M5" s="465"/>
      <c r="N5" s="465"/>
      <c r="O5" s="466" t="s">
        <v>383</v>
      </c>
      <c r="P5" s="663">
        <v>42</v>
      </c>
      <c r="Q5" s="467"/>
      <c r="R5" s="467"/>
      <c r="S5" s="120"/>
      <c r="T5" s="120"/>
      <c r="U5" s="671" t="s">
        <v>614</v>
      </c>
      <c r="V5" s="672"/>
      <c r="W5" s="672"/>
      <c r="X5" s="673"/>
      <c r="Y5" s="120"/>
      <c r="Z5" s="120"/>
    </row>
    <row r="6" spans="1:26" ht="15.4" customHeight="1" x14ac:dyDescent="0.15">
      <c r="A6" s="52"/>
      <c r="B6" s="52"/>
      <c r="C6" s="692"/>
      <c r="D6" s="693"/>
      <c r="E6" s="693"/>
      <c r="F6" s="693"/>
      <c r="G6" s="694"/>
      <c r="H6" s="122"/>
      <c r="I6" s="465"/>
      <c r="J6" s="465"/>
      <c r="K6" s="465"/>
      <c r="L6" s="465"/>
      <c r="M6" s="465"/>
      <c r="N6" s="465"/>
      <c r="O6" s="468">
        <v>1027</v>
      </c>
      <c r="P6" s="664"/>
      <c r="Q6" s="467"/>
      <c r="R6" s="467"/>
      <c r="S6" s="120"/>
      <c r="T6" s="120"/>
      <c r="U6" s="674"/>
      <c r="V6" s="675"/>
      <c r="W6" s="675"/>
      <c r="X6" s="676"/>
      <c r="Y6" s="120"/>
      <c r="Z6" s="120"/>
    </row>
    <row r="7" spans="1:26" ht="27.75" customHeight="1" x14ac:dyDescent="0.15">
      <c r="A7" s="52"/>
      <c r="B7" s="52"/>
      <c r="C7" s="692"/>
      <c r="D7" s="693"/>
      <c r="E7" s="693"/>
      <c r="F7" s="693"/>
      <c r="G7" s="694"/>
      <c r="H7" s="122"/>
      <c r="I7" s="465"/>
      <c r="J7" s="465"/>
      <c r="K7" s="465"/>
      <c r="L7" s="469"/>
      <c r="M7" s="469"/>
      <c r="N7" s="470"/>
      <c r="O7" s="471" t="s">
        <v>428</v>
      </c>
      <c r="P7" s="661">
        <v>41</v>
      </c>
      <c r="Q7" s="467"/>
      <c r="R7" s="467"/>
      <c r="S7" s="120"/>
      <c r="T7" s="120"/>
      <c r="U7" s="674"/>
      <c r="V7" s="675"/>
      <c r="W7" s="675"/>
      <c r="X7" s="676"/>
      <c r="Y7" s="120"/>
      <c r="Z7" s="120"/>
    </row>
    <row r="8" spans="1:26" ht="15.4" customHeight="1" thickBot="1" x14ac:dyDescent="0.2">
      <c r="A8" s="52"/>
      <c r="B8" s="52"/>
      <c r="C8" s="695"/>
      <c r="D8" s="696"/>
      <c r="E8" s="696"/>
      <c r="F8" s="696"/>
      <c r="G8" s="697"/>
      <c r="H8" s="122"/>
      <c r="I8" s="465"/>
      <c r="J8" s="465"/>
      <c r="K8" s="465"/>
      <c r="L8" s="469"/>
      <c r="M8" s="469"/>
      <c r="N8" s="470"/>
      <c r="O8" s="468">
        <v>1007</v>
      </c>
      <c r="P8" s="662"/>
      <c r="Q8" s="467"/>
      <c r="R8" s="467"/>
      <c r="S8" s="120"/>
      <c r="T8" s="120"/>
      <c r="U8" s="677"/>
      <c r="V8" s="678"/>
      <c r="W8" s="678"/>
      <c r="X8" s="679"/>
      <c r="Y8" s="120"/>
      <c r="Z8" s="120"/>
    </row>
    <row r="9" spans="1:26" s="52" customFormat="1" ht="27.75" customHeight="1" x14ac:dyDescent="0.15">
      <c r="A9" s="122"/>
      <c r="B9" s="122"/>
      <c r="C9" s="435" t="s">
        <v>592</v>
      </c>
      <c r="D9" s="121"/>
      <c r="E9" s="122"/>
      <c r="F9" s="122"/>
      <c r="G9" s="122"/>
      <c r="H9" s="122"/>
      <c r="I9" s="465"/>
      <c r="J9" s="465"/>
      <c r="K9" s="465"/>
      <c r="L9" s="465"/>
      <c r="M9" s="469"/>
      <c r="N9" s="469"/>
      <c r="O9" s="472"/>
      <c r="P9" s="663">
        <v>40</v>
      </c>
      <c r="Q9" s="433"/>
      <c r="R9" s="102"/>
      <c r="S9" s="102"/>
      <c r="T9" s="102"/>
      <c r="U9" s="102"/>
      <c r="V9" s="102"/>
      <c r="W9" s="97"/>
      <c r="X9" s="97"/>
      <c r="Y9" s="97"/>
    </row>
    <row r="10" spans="1:26" s="53" customFormat="1" ht="15.75" customHeight="1" x14ac:dyDescent="0.15">
      <c r="A10" s="122"/>
      <c r="B10" s="122"/>
      <c r="C10" s="122"/>
      <c r="D10" s="121" t="s">
        <v>353</v>
      </c>
      <c r="E10" s="122" t="s">
        <v>353</v>
      </c>
      <c r="F10" s="122" t="s">
        <v>353</v>
      </c>
      <c r="G10" s="122" t="s">
        <v>353</v>
      </c>
      <c r="H10" s="122"/>
      <c r="I10" s="465"/>
      <c r="J10" s="465"/>
      <c r="K10" s="465"/>
      <c r="L10" s="465"/>
      <c r="M10" s="469"/>
      <c r="N10" s="555"/>
      <c r="O10" s="473"/>
      <c r="P10" s="664"/>
      <c r="Q10" s="433"/>
      <c r="R10" s="102"/>
      <c r="S10" s="102"/>
      <c r="T10" s="102"/>
      <c r="U10" s="102"/>
      <c r="V10" s="102"/>
      <c r="W10" s="97"/>
      <c r="X10" s="97"/>
      <c r="Y10" s="97"/>
    </row>
    <row r="11" spans="1:26" s="52" customFormat="1" ht="27.75" customHeight="1" x14ac:dyDescent="0.15">
      <c r="A11" s="122"/>
      <c r="B11" s="122"/>
      <c r="C11" s="122"/>
      <c r="D11" s="122" t="s">
        <v>353</v>
      </c>
      <c r="E11" s="122" t="s">
        <v>353</v>
      </c>
      <c r="F11" s="122" t="s">
        <v>353</v>
      </c>
      <c r="G11" s="122" t="s">
        <v>353</v>
      </c>
      <c r="H11" s="122"/>
      <c r="I11" s="465"/>
      <c r="J11" s="465"/>
      <c r="K11" s="465"/>
      <c r="L11" s="470" t="s">
        <v>353</v>
      </c>
      <c r="M11" s="471" t="s">
        <v>427</v>
      </c>
      <c r="N11" s="471" t="s">
        <v>429</v>
      </c>
      <c r="O11" s="472" t="s">
        <v>481</v>
      </c>
      <c r="P11" s="669">
        <v>39</v>
      </c>
      <c r="Q11" s="433"/>
      <c r="R11" s="102"/>
      <c r="S11" s="102"/>
      <c r="T11" s="101"/>
      <c r="U11" s="49"/>
      <c r="V11" s="49"/>
      <c r="Y11" s="97" t="s">
        <v>353</v>
      </c>
    </row>
    <row r="12" spans="1:26" s="53" customFormat="1" ht="16.5" customHeight="1" x14ac:dyDescent="0.15">
      <c r="A12" s="122"/>
      <c r="B12" s="122"/>
      <c r="C12" s="122"/>
      <c r="D12" s="122" t="s">
        <v>353</v>
      </c>
      <c r="E12" s="122" t="s">
        <v>353</v>
      </c>
      <c r="F12" s="122" t="s">
        <v>353</v>
      </c>
      <c r="G12" s="122" t="s">
        <v>353</v>
      </c>
      <c r="H12" s="122"/>
      <c r="I12" s="465"/>
      <c r="J12" s="465"/>
      <c r="K12" s="465"/>
      <c r="L12" s="470" t="s">
        <v>353</v>
      </c>
      <c r="M12" s="475">
        <v>1086</v>
      </c>
      <c r="N12" s="476">
        <v>1006</v>
      </c>
      <c r="O12" s="470">
        <v>945</v>
      </c>
      <c r="P12" s="670"/>
      <c r="Q12" s="433"/>
      <c r="R12" s="102"/>
      <c r="S12" s="102"/>
      <c r="T12" s="101"/>
      <c r="U12" s="51"/>
      <c r="V12" s="51"/>
      <c r="Y12" s="97" t="s">
        <v>353</v>
      </c>
    </row>
    <row r="13" spans="1:26" s="53" customFormat="1" ht="27.75" customHeight="1" x14ac:dyDescent="0.15">
      <c r="A13" s="122"/>
      <c r="B13" s="122"/>
      <c r="C13" s="122"/>
      <c r="D13" s="122"/>
      <c r="E13" s="122"/>
      <c r="F13" s="122"/>
      <c r="G13" s="122"/>
      <c r="H13" s="122"/>
      <c r="I13" s="465"/>
      <c r="J13" s="465"/>
      <c r="K13" s="465"/>
      <c r="L13" s="465" t="s">
        <v>353</v>
      </c>
      <c r="M13" s="465" t="s">
        <v>353</v>
      </c>
      <c r="N13" s="470" t="s">
        <v>353</v>
      </c>
      <c r="O13" s="471" t="s">
        <v>430</v>
      </c>
      <c r="P13" s="661">
        <v>38</v>
      </c>
      <c r="Q13" s="329" t="s">
        <v>361</v>
      </c>
      <c r="R13" s="102"/>
      <c r="S13" s="102"/>
      <c r="T13" s="101"/>
      <c r="U13" s="51"/>
      <c r="V13" s="51"/>
      <c r="Y13" s="97"/>
    </row>
    <row r="14" spans="1:26" s="53" customFormat="1" ht="16.5" customHeight="1" x14ac:dyDescent="0.15">
      <c r="A14" s="122"/>
      <c r="B14" s="122"/>
      <c r="C14" s="122"/>
      <c r="D14" s="122"/>
      <c r="E14" s="122"/>
      <c r="F14" s="122"/>
      <c r="G14" s="122"/>
      <c r="H14" s="122"/>
      <c r="I14" s="465"/>
      <c r="J14" s="465"/>
      <c r="K14" s="465"/>
      <c r="L14" s="465" t="s">
        <v>353</v>
      </c>
      <c r="M14" s="465" t="s">
        <v>353</v>
      </c>
      <c r="N14" s="470" t="s">
        <v>353</v>
      </c>
      <c r="O14" s="475">
        <v>1032</v>
      </c>
      <c r="P14" s="698"/>
      <c r="Q14" s="463">
        <v>1138</v>
      </c>
      <c r="R14" s="102"/>
      <c r="S14" s="102"/>
      <c r="T14" s="101"/>
      <c r="U14" s="51"/>
      <c r="V14" s="51"/>
      <c r="Y14" s="97"/>
    </row>
    <row r="15" spans="1:26" s="53" customFormat="1" ht="27.75" customHeight="1" x14ac:dyDescent="0.15">
      <c r="A15" s="122"/>
      <c r="B15" s="122"/>
      <c r="C15" s="122"/>
      <c r="D15" s="122"/>
      <c r="E15" s="122"/>
      <c r="F15" s="122"/>
      <c r="G15" s="122"/>
      <c r="H15" s="122"/>
      <c r="I15" s="465"/>
      <c r="J15" s="465"/>
      <c r="K15" s="465"/>
      <c r="L15" s="465" t="s">
        <v>353</v>
      </c>
      <c r="M15" s="465" t="s">
        <v>353</v>
      </c>
      <c r="N15" s="470" t="s">
        <v>353</v>
      </c>
      <c r="O15" s="470" t="s">
        <v>432</v>
      </c>
      <c r="P15" s="699">
        <v>37</v>
      </c>
      <c r="Q15" s="433"/>
      <c r="R15" s="102"/>
      <c r="S15" s="102"/>
      <c r="T15" s="101"/>
      <c r="U15" s="51"/>
      <c r="V15" s="51"/>
      <c r="Y15" s="97"/>
    </row>
    <row r="16" spans="1:26" s="53" customFormat="1" ht="16.5" customHeight="1" x14ac:dyDescent="0.15">
      <c r="A16" s="122"/>
      <c r="B16" s="122"/>
      <c r="C16" s="122"/>
      <c r="D16" s="122"/>
      <c r="E16" s="122"/>
      <c r="F16" s="122"/>
      <c r="G16" s="122"/>
      <c r="H16" s="122"/>
      <c r="I16" s="465"/>
      <c r="J16" s="465"/>
      <c r="K16" s="465"/>
      <c r="L16" s="465" t="s">
        <v>353</v>
      </c>
      <c r="M16" s="465" t="s">
        <v>353</v>
      </c>
      <c r="N16" s="470" t="s">
        <v>353</v>
      </c>
      <c r="O16" s="470">
        <v>1019</v>
      </c>
      <c r="P16" s="698"/>
      <c r="Q16" s="433"/>
      <c r="R16" s="102"/>
      <c r="S16" s="102"/>
      <c r="T16" s="101"/>
      <c r="U16" s="51"/>
      <c r="V16" s="51"/>
      <c r="Y16" s="97"/>
    </row>
    <row r="17" spans="1:25" s="52" customFormat="1" ht="27.75" customHeight="1" x14ac:dyDescent="0.15">
      <c r="A17" s="122"/>
      <c r="B17" s="122"/>
      <c r="C17" s="122"/>
      <c r="D17" s="122" t="s">
        <v>353</v>
      </c>
      <c r="E17" s="122" t="s">
        <v>353</v>
      </c>
      <c r="F17" s="122" t="s">
        <v>353</v>
      </c>
      <c r="G17" s="122" t="s">
        <v>353</v>
      </c>
      <c r="H17" s="122"/>
      <c r="I17" s="465"/>
      <c r="J17" s="465"/>
      <c r="K17" s="465"/>
      <c r="L17" s="471" t="s">
        <v>362</v>
      </c>
      <c r="M17" s="474" t="s">
        <v>434</v>
      </c>
      <c r="N17" s="474" t="s">
        <v>369</v>
      </c>
      <c r="O17" s="471" t="s">
        <v>479</v>
      </c>
      <c r="P17" s="663">
        <v>36</v>
      </c>
      <c r="Q17" s="462"/>
      <c r="R17" s="102"/>
      <c r="S17" s="102"/>
      <c r="T17" s="101"/>
      <c r="U17" s="49"/>
      <c r="V17" s="49"/>
      <c r="Y17" s="97" t="s">
        <v>353</v>
      </c>
    </row>
    <row r="18" spans="1:25" s="53" customFormat="1" ht="16.5" customHeight="1" x14ac:dyDescent="0.15">
      <c r="A18" s="122"/>
      <c r="B18" s="122"/>
      <c r="C18" s="122"/>
      <c r="D18" s="122" t="s">
        <v>353</v>
      </c>
      <c r="E18" s="122" t="s">
        <v>353</v>
      </c>
      <c r="F18" s="122" t="s">
        <v>353</v>
      </c>
      <c r="G18" s="122" t="s">
        <v>353</v>
      </c>
      <c r="H18" s="122"/>
      <c r="I18" s="465"/>
      <c r="J18" s="465"/>
      <c r="K18" s="465"/>
      <c r="L18" s="475">
        <v>1074</v>
      </c>
      <c r="M18" s="473">
        <v>967</v>
      </c>
      <c r="N18" s="473">
        <v>962</v>
      </c>
      <c r="O18" s="477">
        <v>926</v>
      </c>
      <c r="P18" s="664"/>
      <c r="Q18" s="462"/>
      <c r="R18" s="102"/>
      <c r="S18" s="102"/>
      <c r="T18" s="101"/>
      <c r="U18" s="51"/>
      <c r="V18" s="51"/>
      <c r="Y18" s="97" t="s">
        <v>353</v>
      </c>
    </row>
    <row r="19" spans="1:25" s="52" customFormat="1" ht="27.75" customHeight="1" x14ac:dyDescent="0.15">
      <c r="A19" s="122"/>
      <c r="B19" s="122"/>
      <c r="C19" s="122"/>
      <c r="D19" s="122" t="s">
        <v>353</v>
      </c>
      <c r="E19" s="122" t="s">
        <v>353</v>
      </c>
      <c r="F19" s="122" t="s">
        <v>353</v>
      </c>
      <c r="G19" s="122" t="s">
        <v>353</v>
      </c>
      <c r="H19" s="122"/>
      <c r="I19" s="465"/>
      <c r="J19" s="465"/>
      <c r="K19" s="465"/>
      <c r="L19" s="465" t="s">
        <v>353</v>
      </c>
      <c r="M19" s="469" t="s">
        <v>353</v>
      </c>
      <c r="N19" s="478" t="s">
        <v>353</v>
      </c>
      <c r="O19" s="474" t="s">
        <v>353</v>
      </c>
      <c r="P19" s="667">
        <v>35</v>
      </c>
      <c r="Q19" s="479"/>
      <c r="R19" s="469"/>
      <c r="S19" s="121"/>
      <c r="T19" s="121"/>
      <c r="U19" s="121"/>
      <c r="V19" s="121"/>
      <c r="W19" s="122"/>
      <c r="X19" s="102" t="s">
        <v>353</v>
      </c>
      <c r="Y19" s="97" t="s">
        <v>353</v>
      </c>
    </row>
    <row r="20" spans="1:25" s="53" customFormat="1" ht="16.5" customHeight="1" x14ac:dyDescent="0.15">
      <c r="A20" s="122"/>
      <c r="B20" s="122"/>
      <c r="C20" s="122"/>
      <c r="D20" s="122" t="s">
        <v>353</v>
      </c>
      <c r="E20" s="122" t="s">
        <v>353</v>
      </c>
      <c r="F20" s="122" t="s">
        <v>353</v>
      </c>
      <c r="G20" s="122" t="s">
        <v>353</v>
      </c>
      <c r="H20" s="122"/>
      <c r="I20" s="465"/>
      <c r="J20" s="465"/>
      <c r="K20" s="465"/>
      <c r="L20" s="465" t="s">
        <v>353</v>
      </c>
      <c r="M20" s="469" t="s">
        <v>353</v>
      </c>
      <c r="N20" s="480" t="s">
        <v>353</v>
      </c>
      <c r="O20" s="473" t="s">
        <v>353</v>
      </c>
      <c r="P20" s="668"/>
      <c r="Q20" s="479"/>
      <c r="R20" s="469"/>
      <c r="S20" s="121"/>
      <c r="T20" s="121"/>
      <c r="U20" s="121"/>
      <c r="V20" s="121"/>
      <c r="W20" s="122"/>
      <c r="X20" s="102" t="s">
        <v>353</v>
      </c>
      <c r="Y20" s="97" t="s">
        <v>353</v>
      </c>
    </row>
    <row r="21" spans="1:25" s="52" customFormat="1" ht="27.75" customHeight="1" x14ac:dyDescent="0.15">
      <c r="A21" s="122"/>
      <c r="B21" s="122"/>
      <c r="C21" s="122"/>
      <c r="D21" s="122" t="s">
        <v>353</v>
      </c>
      <c r="E21" s="122" t="s">
        <v>353</v>
      </c>
      <c r="F21" s="122" t="s">
        <v>353</v>
      </c>
      <c r="G21" s="122" t="s">
        <v>353</v>
      </c>
      <c r="H21" s="122"/>
      <c r="I21" s="465"/>
      <c r="J21" s="465"/>
      <c r="K21" s="465"/>
      <c r="L21" s="470" t="s">
        <v>353</v>
      </c>
      <c r="M21" s="471" t="s">
        <v>480</v>
      </c>
      <c r="N21" s="471" t="s">
        <v>482</v>
      </c>
      <c r="O21" s="471" t="s">
        <v>380</v>
      </c>
      <c r="P21" s="663">
        <v>34</v>
      </c>
      <c r="Q21" s="481" t="s">
        <v>360</v>
      </c>
      <c r="R21" s="474" t="s">
        <v>359</v>
      </c>
      <c r="S21" s="121" t="s">
        <v>353</v>
      </c>
      <c r="T21" s="121" t="s">
        <v>353</v>
      </c>
      <c r="U21" s="121" t="s">
        <v>353</v>
      </c>
      <c r="V21" s="121" t="s">
        <v>353</v>
      </c>
      <c r="W21" s="122"/>
      <c r="Y21" s="97" t="s">
        <v>353</v>
      </c>
    </row>
    <row r="22" spans="1:25" s="53" customFormat="1" ht="16.5" customHeight="1" x14ac:dyDescent="0.15">
      <c r="A22" s="122"/>
      <c r="B22" s="122"/>
      <c r="C22" s="122"/>
      <c r="D22" s="122" t="s">
        <v>353</v>
      </c>
      <c r="E22" s="122" t="s">
        <v>353</v>
      </c>
      <c r="F22" s="122" t="s">
        <v>353</v>
      </c>
      <c r="G22" s="122" t="s">
        <v>353</v>
      </c>
      <c r="H22" s="122"/>
      <c r="I22" s="465"/>
      <c r="J22" s="465"/>
      <c r="K22" s="465"/>
      <c r="L22" s="470" t="s">
        <v>353</v>
      </c>
      <c r="M22" s="468">
        <v>920</v>
      </c>
      <c r="N22" s="468">
        <v>883</v>
      </c>
      <c r="O22" s="477">
        <v>831</v>
      </c>
      <c r="P22" s="664"/>
      <c r="Q22" s="475">
        <v>830</v>
      </c>
      <c r="R22" s="473">
        <v>960</v>
      </c>
      <c r="S22" s="121" t="s">
        <v>353</v>
      </c>
      <c r="T22" s="121" t="s">
        <v>353</v>
      </c>
      <c r="U22" s="121" t="s">
        <v>353</v>
      </c>
      <c r="V22" s="121" t="s">
        <v>353</v>
      </c>
      <c r="W22" s="122"/>
      <c r="Y22" s="97" t="s">
        <v>353</v>
      </c>
    </row>
    <row r="23" spans="1:25" s="52" customFormat="1" ht="27.75" customHeight="1" x14ac:dyDescent="0.15">
      <c r="A23" s="122"/>
      <c r="B23" s="122"/>
      <c r="C23" s="122"/>
      <c r="D23" s="122" t="s">
        <v>353</v>
      </c>
      <c r="E23" s="122" t="s">
        <v>353</v>
      </c>
      <c r="F23" s="122" t="s">
        <v>353</v>
      </c>
      <c r="G23" s="122" t="s">
        <v>353</v>
      </c>
      <c r="H23" s="122"/>
      <c r="I23" s="465"/>
      <c r="J23" s="465"/>
      <c r="K23" s="465"/>
      <c r="L23" s="471" t="s">
        <v>371</v>
      </c>
      <c r="M23" s="478" t="s">
        <v>431</v>
      </c>
      <c r="N23" s="471" t="s">
        <v>483</v>
      </c>
      <c r="O23" s="471" t="s">
        <v>421</v>
      </c>
      <c r="P23" s="667">
        <v>33</v>
      </c>
      <c r="Q23" s="481" t="s">
        <v>364</v>
      </c>
      <c r="R23" s="469" t="s">
        <v>353</v>
      </c>
      <c r="S23" s="121" t="s">
        <v>353</v>
      </c>
      <c r="T23" s="121" t="s">
        <v>353</v>
      </c>
      <c r="U23" s="121" t="s">
        <v>353</v>
      </c>
      <c r="V23" s="121" t="s">
        <v>353</v>
      </c>
      <c r="W23" s="122"/>
      <c r="Y23" s="97" t="s">
        <v>353</v>
      </c>
    </row>
    <row r="24" spans="1:25" s="53" customFormat="1" ht="16.5" customHeight="1" x14ac:dyDescent="0.15">
      <c r="A24" s="122"/>
      <c r="B24" s="122"/>
      <c r="C24" s="122"/>
      <c r="D24" s="122" t="s">
        <v>353</v>
      </c>
      <c r="E24" s="122" t="s">
        <v>353</v>
      </c>
      <c r="F24" s="122" t="s">
        <v>353</v>
      </c>
      <c r="G24" s="122" t="s">
        <v>353</v>
      </c>
      <c r="H24" s="122"/>
      <c r="I24" s="465"/>
      <c r="J24" s="465"/>
      <c r="K24" s="465"/>
      <c r="L24" s="475">
        <v>965</v>
      </c>
      <c r="M24" s="480">
        <v>915</v>
      </c>
      <c r="N24" s="475">
        <v>894</v>
      </c>
      <c r="O24" s="477">
        <v>886</v>
      </c>
      <c r="P24" s="668"/>
      <c r="Q24" s="468">
        <v>940</v>
      </c>
      <c r="R24" s="469" t="s">
        <v>353</v>
      </c>
      <c r="S24" s="121" t="s">
        <v>353</v>
      </c>
      <c r="T24" s="121" t="s">
        <v>353</v>
      </c>
      <c r="U24" s="121" t="s">
        <v>353</v>
      </c>
      <c r="V24" s="121" t="s">
        <v>353</v>
      </c>
      <c r="W24" s="122"/>
      <c r="Y24" s="97" t="s">
        <v>353</v>
      </c>
    </row>
    <row r="25" spans="1:25" s="52" customFormat="1" ht="27.75" customHeight="1" x14ac:dyDescent="0.15">
      <c r="A25" s="122"/>
      <c r="B25" s="122"/>
      <c r="C25" s="121"/>
      <c r="D25" s="121" t="s">
        <v>353</v>
      </c>
      <c r="E25" s="121" t="s">
        <v>353</v>
      </c>
      <c r="F25" s="121" t="s">
        <v>353</v>
      </c>
      <c r="G25" s="121" t="s">
        <v>353</v>
      </c>
      <c r="H25" s="121"/>
      <c r="I25" s="469"/>
      <c r="J25" s="469"/>
      <c r="K25" s="469"/>
      <c r="L25" s="471" t="s">
        <v>366</v>
      </c>
      <c r="M25" s="471" t="s">
        <v>435</v>
      </c>
      <c r="N25" s="474" t="s">
        <v>488</v>
      </c>
      <c r="O25" s="474" t="s">
        <v>438</v>
      </c>
      <c r="P25" s="667">
        <v>32</v>
      </c>
      <c r="Q25" s="471" t="s">
        <v>369</v>
      </c>
      <c r="R25" s="474" t="s">
        <v>363</v>
      </c>
      <c r="S25" s="121" t="s">
        <v>353</v>
      </c>
      <c r="T25" s="121" t="s">
        <v>353</v>
      </c>
      <c r="U25" s="121" t="s">
        <v>353</v>
      </c>
      <c r="V25" s="121" t="s">
        <v>353</v>
      </c>
      <c r="W25" s="122"/>
      <c r="X25" s="97" t="s">
        <v>353</v>
      </c>
      <c r="Y25" s="97" t="s">
        <v>353</v>
      </c>
    </row>
    <row r="26" spans="1:25" s="53" customFormat="1" ht="16.5" customHeight="1" x14ac:dyDescent="0.15">
      <c r="A26" s="122"/>
      <c r="B26" s="122"/>
      <c r="C26" s="121"/>
      <c r="D26" s="121" t="s">
        <v>353</v>
      </c>
      <c r="E26" s="121" t="s">
        <v>353</v>
      </c>
      <c r="F26" s="121" t="s">
        <v>353</v>
      </c>
      <c r="G26" s="121" t="s">
        <v>353</v>
      </c>
      <c r="H26" s="121"/>
      <c r="I26" s="469"/>
      <c r="J26" s="469"/>
      <c r="K26" s="469"/>
      <c r="L26" s="475">
        <v>891</v>
      </c>
      <c r="M26" s="475">
        <v>876</v>
      </c>
      <c r="N26" s="473">
        <v>792</v>
      </c>
      <c r="O26" s="473">
        <v>770</v>
      </c>
      <c r="P26" s="668"/>
      <c r="Q26" s="475">
        <v>908</v>
      </c>
      <c r="R26" s="473">
        <v>978</v>
      </c>
      <c r="S26" s="121" t="s">
        <v>353</v>
      </c>
      <c r="T26" s="121" t="s">
        <v>353</v>
      </c>
      <c r="U26" s="121" t="s">
        <v>353</v>
      </c>
      <c r="V26" s="121" t="s">
        <v>353</v>
      </c>
      <c r="W26" s="122"/>
      <c r="X26" s="97" t="s">
        <v>353</v>
      </c>
      <c r="Y26" s="97" t="s">
        <v>353</v>
      </c>
    </row>
    <row r="27" spans="1:25" s="52" customFormat="1" ht="27.75" customHeight="1" x14ac:dyDescent="0.15">
      <c r="A27" s="122"/>
      <c r="B27" s="122"/>
      <c r="C27" s="121"/>
      <c r="D27" s="121" t="s">
        <v>353</v>
      </c>
      <c r="E27" s="121" t="s">
        <v>353</v>
      </c>
      <c r="F27" s="121" t="s">
        <v>353</v>
      </c>
      <c r="G27" s="121" t="s">
        <v>353</v>
      </c>
      <c r="H27" s="121"/>
      <c r="I27" s="469"/>
      <c r="J27" s="469"/>
      <c r="K27" s="469"/>
      <c r="L27" s="469" t="s">
        <v>353</v>
      </c>
      <c r="M27" s="474" t="s">
        <v>353</v>
      </c>
      <c r="N27" s="470" t="s">
        <v>491</v>
      </c>
      <c r="O27" s="470" t="s">
        <v>437</v>
      </c>
      <c r="P27" s="669">
        <v>31</v>
      </c>
      <c r="Q27" s="468" t="s">
        <v>368</v>
      </c>
      <c r="R27" s="469" t="s">
        <v>353</v>
      </c>
      <c r="S27" s="121" t="s">
        <v>353</v>
      </c>
      <c r="T27" s="121" t="s">
        <v>353</v>
      </c>
      <c r="U27" s="121" t="s">
        <v>353</v>
      </c>
      <c r="V27" s="121" t="s">
        <v>353</v>
      </c>
      <c r="W27" s="122"/>
      <c r="X27" s="97" t="s">
        <v>353</v>
      </c>
      <c r="Y27" s="97" t="s">
        <v>353</v>
      </c>
    </row>
    <row r="28" spans="1:25" s="53" customFormat="1" ht="16.5" customHeight="1" x14ac:dyDescent="0.15">
      <c r="A28" s="122"/>
      <c r="B28" s="122"/>
      <c r="C28" s="121"/>
      <c r="D28" s="121" t="s">
        <v>353</v>
      </c>
      <c r="E28" s="121" t="s">
        <v>353</v>
      </c>
      <c r="F28" s="121" t="s">
        <v>353</v>
      </c>
      <c r="G28" s="121" t="s">
        <v>353</v>
      </c>
      <c r="H28" s="330"/>
      <c r="I28" s="480"/>
      <c r="J28" s="480"/>
      <c r="K28" s="480"/>
      <c r="L28" s="480" t="s">
        <v>353</v>
      </c>
      <c r="M28" s="473" t="s">
        <v>353</v>
      </c>
      <c r="N28" s="473">
        <v>760</v>
      </c>
      <c r="O28" s="473">
        <v>617</v>
      </c>
      <c r="P28" s="668"/>
      <c r="Q28" s="475">
        <v>900</v>
      </c>
      <c r="R28" s="469" t="s">
        <v>353</v>
      </c>
      <c r="S28" s="121" t="s">
        <v>353</v>
      </c>
      <c r="T28" s="121" t="s">
        <v>353</v>
      </c>
      <c r="U28" s="121" t="s">
        <v>353</v>
      </c>
      <c r="V28" s="121" t="s">
        <v>353</v>
      </c>
      <c r="W28" s="122"/>
      <c r="X28" s="97" t="s">
        <v>353</v>
      </c>
      <c r="Y28" s="97" t="s">
        <v>353</v>
      </c>
    </row>
    <row r="29" spans="1:25" s="52" customFormat="1" ht="27.75" customHeight="1" x14ac:dyDescent="0.15">
      <c r="A29" s="122"/>
      <c r="B29" s="122"/>
      <c r="C29" s="121"/>
      <c r="D29" s="121" t="s">
        <v>353</v>
      </c>
      <c r="E29" s="121" t="s">
        <v>353</v>
      </c>
      <c r="F29" s="121" t="s">
        <v>353</v>
      </c>
      <c r="G29" s="121" t="s">
        <v>353</v>
      </c>
      <c r="H29" s="125" t="s">
        <v>368</v>
      </c>
      <c r="I29" s="471" t="s">
        <v>409</v>
      </c>
      <c r="J29" s="478" t="s">
        <v>442</v>
      </c>
      <c r="K29" s="471" t="s">
        <v>389</v>
      </c>
      <c r="L29" s="478" t="s">
        <v>402</v>
      </c>
      <c r="M29" s="471" t="s">
        <v>490</v>
      </c>
      <c r="N29" s="474" t="s">
        <v>441</v>
      </c>
      <c r="O29" s="470" t="s">
        <v>386</v>
      </c>
      <c r="P29" s="667">
        <v>30</v>
      </c>
      <c r="Q29" s="479" t="s">
        <v>353</v>
      </c>
      <c r="R29" s="469" t="s">
        <v>353</v>
      </c>
      <c r="S29" s="121" t="s">
        <v>353</v>
      </c>
      <c r="T29" s="121" t="s">
        <v>353</v>
      </c>
      <c r="U29" s="121" t="s">
        <v>353</v>
      </c>
      <c r="V29" s="121" t="s">
        <v>353</v>
      </c>
      <c r="W29" s="122"/>
      <c r="X29" s="97" t="s">
        <v>353</v>
      </c>
      <c r="Y29" s="97" t="s">
        <v>353</v>
      </c>
    </row>
    <row r="30" spans="1:25" s="53" customFormat="1" ht="16.5" customHeight="1" x14ac:dyDescent="0.15">
      <c r="A30" s="122"/>
      <c r="B30" s="122"/>
      <c r="C30" s="121"/>
      <c r="D30" s="121" t="s">
        <v>353</v>
      </c>
      <c r="E30" s="121" t="s">
        <v>353</v>
      </c>
      <c r="F30" s="121" t="s">
        <v>353</v>
      </c>
      <c r="G30" s="121" t="s">
        <v>353</v>
      </c>
      <c r="H30" s="364">
        <v>849</v>
      </c>
      <c r="I30" s="475">
        <v>820</v>
      </c>
      <c r="J30" s="480">
        <v>818</v>
      </c>
      <c r="K30" s="475">
        <v>769</v>
      </c>
      <c r="L30" s="480">
        <v>754</v>
      </c>
      <c r="M30" s="475">
        <v>726</v>
      </c>
      <c r="N30" s="473">
        <v>696</v>
      </c>
      <c r="O30" s="473">
        <v>691</v>
      </c>
      <c r="P30" s="668"/>
      <c r="Q30" s="479" t="s">
        <v>353</v>
      </c>
      <c r="R30" s="469" t="s">
        <v>353</v>
      </c>
      <c r="S30" s="121" t="s">
        <v>353</v>
      </c>
      <c r="T30" s="121" t="s">
        <v>353</v>
      </c>
      <c r="U30" s="121" t="s">
        <v>353</v>
      </c>
      <c r="V30" s="121" t="s">
        <v>353</v>
      </c>
      <c r="W30" s="122"/>
      <c r="X30" s="97" t="s">
        <v>353</v>
      </c>
      <c r="Y30" s="97" t="s">
        <v>353</v>
      </c>
    </row>
    <row r="31" spans="1:25" s="52" customFormat="1" ht="27.75" customHeight="1" x14ac:dyDescent="0.15">
      <c r="A31" s="122"/>
      <c r="B31" s="122"/>
      <c r="C31" s="121"/>
      <c r="D31" s="121" t="s">
        <v>353</v>
      </c>
      <c r="E31" s="121" t="s">
        <v>353</v>
      </c>
      <c r="F31" s="121" t="s">
        <v>353</v>
      </c>
      <c r="G31" s="121" t="s">
        <v>353</v>
      </c>
      <c r="H31" s="121" t="s">
        <v>353</v>
      </c>
      <c r="I31" s="469" t="s">
        <v>353</v>
      </c>
      <c r="J31" s="482" t="s">
        <v>487</v>
      </c>
      <c r="K31" s="471" t="s">
        <v>395</v>
      </c>
      <c r="L31" s="478" t="s">
        <v>519</v>
      </c>
      <c r="M31" s="471" t="s">
        <v>433</v>
      </c>
      <c r="N31" s="474" t="s">
        <v>391</v>
      </c>
      <c r="O31" s="474" t="s">
        <v>401</v>
      </c>
      <c r="P31" s="667">
        <v>29</v>
      </c>
      <c r="Q31" s="471" t="s">
        <v>390</v>
      </c>
      <c r="R31" s="471" t="s">
        <v>373</v>
      </c>
      <c r="S31" s="319" t="s">
        <v>366</v>
      </c>
      <c r="T31" s="319" t="s">
        <v>370</v>
      </c>
      <c r="U31" s="126" t="s">
        <v>365</v>
      </c>
      <c r="V31" s="121" t="s">
        <v>353</v>
      </c>
      <c r="W31" s="122"/>
      <c r="X31" s="98" t="s">
        <v>353</v>
      </c>
      <c r="Y31" s="98" t="s">
        <v>353</v>
      </c>
    </row>
    <row r="32" spans="1:25" s="53" customFormat="1" ht="16.5" customHeight="1" x14ac:dyDescent="0.15">
      <c r="A32" s="122"/>
      <c r="B32" s="122"/>
      <c r="C32" s="121"/>
      <c r="D32" s="121" t="s">
        <v>353</v>
      </c>
      <c r="E32" s="121" t="s">
        <v>353</v>
      </c>
      <c r="F32" s="121" t="s">
        <v>353</v>
      </c>
      <c r="G32" s="121" t="s">
        <v>353</v>
      </c>
      <c r="H32" s="121" t="s">
        <v>353</v>
      </c>
      <c r="I32" s="469" t="s">
        <v>353</v>
      </c>
      <c r="J32" s="483">
        <v>780</v>
      </c>
      <c r="K32" s="475">
        <v>769</v>
      </c>
      <c r="L32" s="480">
        <v>753</v>
      </c>
      <c r="M32" s="475">
        <v>742</v>
      </c>
      <c r="N32" s="473">
        <v>668</v>
      </c>
      <c r="O32" s="473">
        <v>592</v>
      </c>
      <c r="P32" s="670"/>
      <c r="Q32" s="475">
        <v>754</v>
      </c>
      <c r="R32" s="475">
        <v>809</v>
      </c>
      <c r="S32" s="352">
        <v>839</v>
      </c>
      <c r="T32" s="352">
        <v>884</v>
      </c>
      <c r="U32" s="432">
        <v>900</v>
      </c>
      <c r="V32" s="121" t="s">
        <v>353</v>
      </c>
      <c r="W32" s="122"/>
      <c r="X32" s="98" t="s">
        <v>353</v>
      </c>
      <c r="Y32" s="98" t="s">
        <v>353</v>
      </c>
    </row>
    <row r="33" spans="1:26" s="52" customFormat="1" ht="27.75" customHeight="1" x14ac:dyDescent="0.15">
      <c r="A33" s="122"/>
      <c r="B33" s="122"/>
      <c r="C33" s="121"/>
      <c r="D33" s="121" t="s">
        <v>353</v>
      </c>
      <c r="E33" s="121" t="s">
        <v>353</v>
      </c>
      <c r="F33" s="121" t="s">
        <v>353</v>
      </c>
      <c r="G33" s="121" t="s">
        <v>353</v>
      </c>
      <c r="H33" s="121" t="s">
        <v>353</v>
      </c>
      <c r="I33" s="469" t="s">
        <v>353</v>
      </c>
      <c r="J33" s="469" t="s">
        <v>353</v>
      </c>
      <c r="K33" s="482" t="s">
        <v>450</v>
      </c>
      <c r="L33" s="471" t="s">
        <v>485</v>
      </c>
      <c r="M33" s="471" t="s">
        <v>446</v>
      </c>
      <c r="N33" s="474" t="s">
        <v>443</v>
      </c>
      <c r="O33" s="478" t="s">
        <v>406</v>
      </c>
      <c r="P33" s="687">
        <v>28</v>
      </c>
      <c r="Q33" s="481" t="s">
        <v>376</v>
      </c>
      <c r="R33" s="481" t="s">
        <v>367</v>
      </c>
      <c r="S33" s="319" t="s">
        <v>395</v>
      </c>
      <c r="T33" s="319" t="s">
        <v>392</v>
      </c>
      <c r="U33" s="434" t="s">
        <v>375</v>
      </c>
      <c r="V33" s="121" t="s">
        <v>353</v>
      </c>
      <c r="W33" s="122"/>
      <c r="X33" s="98" t="s">
        <v>353</v>
      </c>
      <c r="Y33" s="98" t="s">
        <v>353</v>
      </c>
    </row>
    <row r="34" spans="1:26" s="53" customFormat="1" ht="16.5" customHeight="1" x14ac:dyDescent="0.15">
      <c r="A34" s="122"/>
      <c r="B34" s="122"/>
      <c r="C34" s="121"/>
      <c r="D34" s="121" t="s">
        <v>353</v>
      </c>
      <c r="E34" s="121" t="s">
        <v>353</v>
      </c>
      <c r="F34" s="121" t="s">
        <v>353</v>
      </c>
      <c r="G34" s="121" t="s">
        <v>353</v>
      </c>
      <c r="H34" s="121" t="s">
        <v>353</v>
      </c>
      <c r="I34" s="469" t="s">
        <v>353</v>
      </c>
      <c r="J34" s="469" t="s">
        <v>353</v>
      </c>
      <c r="K34" s="479">
        <v>739</v>
      </c>
      <c r="L34" s="468">
        <v>724</v>
      </c>
      <c r="M34" s="468">
        <v>685</v>
      </c>
      <c r="N34" s="470">
        <v>682</v>
      </c>
      <c r="O34" s="469">
        <v>641</v>
      </c>
      <c r="P34" s="688"/>
      <c r="Q34" s="475">
        <v>795</v>
      </c>
      <c r="R34" s="475">
        <v>796</v>
      </c>
      <c r="S34" s="352">
        <v>804</v>
      </c>
      <c r="T34" s="352">
        <v>805</v>
      </c>
      <c r="U34" s="432">
        <v>833</v>
      </c>
      <c r="V34" s="121" t="s">
        <v>353</v>
      </c>
      <c r="W34" s="122"/>
      <c r="X34" s="98" t="s">
        <v>353</v>
      </c>
      <c r="Y34" s="98" t="s">
        <v>353</v>
      </c>
    </row>
    <row r="35" spans="1:26" s="52" customFormat="1" ht="27.75" customHeight="1" x14ac:dyDescent="0.15">
      <c r="A35" s="122"/>
      <c r="B35" s="122"/>
      <c r="C35" s="121"/>
      <c r="D35" s="121" t="s">
        <v>353</v>
      </c>
      <c r="E35" s="121" t="s">
        <v>353</v>
      </c>
      <c r="F35" s="121" t="s">
        <v>353</v>
      </c>
      <c r="G35" s="125" t="s">
        <v>398</v>
      </c>
      <c r="H35" s="319" t="s">
        <v>492</v>
      </c>
      <c r="I35" s="471" t="s">
        <v>439</v>
      </c>
      <c r="J35" s="474" t="s">
        <v>444</v>
      </c>
      <c r="K35" s="482" t="s">
        <v>445</v>
      </c>
      <c r="L35" s="471" t="s">
        <v>489</v>
      </c>
      <c r="M35" s="471" t="s">
        <v>378</v>
      </c>
      <c r="N35" s="474" t="s">
        <v>361</v>
      </c>
      <c r="O35" s="474" t="s">
        <v>484</v>
      </c>
      <c r="P35" s="670">
        <v>27</v>
      </c>
      <c r="Q35" s="471" t="s">
        <v>378</v>
      </c>
      <c r="R35" s="471" t="s">
        <v>374</v>
      </c>
      <c r="S35" s="319" t="s">
        <v>362</v>
      </c>
      <c r="T35" s="121" t="s">
        <v>353</v>
      </c>
      <c r="U35" s="121" t="s">
        <v>353</v>
      </c>
      <c r="V35" s="121" t="s">
        <v>353</v>
      </c>
      <c r="W35" s="121"/>
      <c r="X35" s="98" t="s">
        <v>353</v>
      </c>
      <c r="Y35" s="98" t="s">
        <v>353</v>
      </c>
    </row>
    <row r="36" spans="1:26" s="53" customFormat="1" ht="16.5" customHeight="1" x14ac:dyDescent="0.15">
      <c r="A36" s="122"/>
      <c r="B36" s="122"/>
      <c r="C36" s="121"/>
      <c r="D36" s="121" t="s">
        <v>353</v>
      </c>
      <c r="E36" s="121" t="s">
        <v>353</v>
      </c>
      <c r="F36" s="121" t="s">
        <v>353</v>
      </c>
      <c r="G36" s="364">
        <v>741</v>
      </c>
      <c r="H36" s="352">
        <v>706</v>
      </c>
      <c r="I36" s="475">
        <v>687</v>
      </c>
      <c r="J36" s="473">
        <v>672</v>
      </c>
      <c r="K36" s="483">
        <v>668</v>
      </c>
      <c r="L36" s="475">
        <v>666</v>
      </c>
      <c r="M36" s="475">
        <v>666</v>
      </c>
      <c r="N36" s="473">
        <v>653</v>
      </c>
      <c r="O36" s="473">
        <v>528</v>
      </c>
      <c r="P36" s="668"/>
      <c r="Q36" s="468">
        <v>693</v>
      </c>
      <c r="R36" s="468">
        <v>789</v>
      </c>
      <c r="S36" s="123">
        <v>875</v>
      </c>
      <c r="T36" s="121" t="s">
        <v>353</v>
      </c>
      <c r="U36" s="121" t="s">
        <v>353</v>
      </c>
      <c r="V36" s="121" t="s">
        <v>353</v>
      </c>
      <c r="W36" s="121"/>
      <c r="X36" s="98"/>
      <c r="Y36" s="98" t="s">
        <v>353</v>
      </c>
    </row>
    <row r="37" spans="1:26" s="52" customFormat="1" ht="27.75" customHeight="1" x14ac:dyDescent="0.15">
      <c r="A37" s="122"/>
      <c r="B37" s="122"/>
      <c r="C37" s="121"/>
      <c r="D37" s="121" t="s">
        <v>353</v>
      </c>
      <c r="E37" s="121" t="s">
        <v>353</v>
      </c>
      <c r="F37" s="121" t="s">
        <v>353</v>
      </c>
      <c r="G37" s="121" t="s">
        <v>353</v>
      </c>
      <c r="H37" s="121" t="s">
        <v>353</v>
      </c>
      <c r="I37" s="469" t="s">
        <v>353</v>
      </c>
      <c r="J37" s="469" t="s">
        <v>353</v>
      </c>
      <c r="K37" s="479" t="s">
        <v>364</v>
      </c>
      <c r="L37" s="468" t="s">
        <v>451</v>
      </c>
      <c r="M37" s="468" t="s">
        <v>436</v>
      </c>
      <c r="N37" s="470" t="s">
        <v>408</v>
      </c>
      <c r="O37" s="474" t="s">
        <v>390</v>
      </c>
      <c r="P37" s="667">
        <v>26</v>
      </c>
      <c r="Q37" s="471" t="s">
        <v>381</v>
      </c>
      <c r="R37" s="481" t="s">
        <v>382</v>
      </c>
      <c r="S37" s="319" t="s">
        <v>371</v>
      </c>
      <c r="T37" s="126" t="s">
        <v>372</v>
      </c>
      <c r="U37" s="121" t="s">
        <v>353</v>
      </c>
      <c r="V37" s="121" t="s">
        <v>353</v>
      </c>
      <c r="W37" s="122"/>
      <c r="X37" s="98" t="s">
        <v>353</v>
      </c>
      <c r="Y37" s="98" t="s">
        <v>353</v>
      </c>
    </row>
    <row r="38" spans="1:26" s="53" customFormat="1" ht="16.5" customHeight="1" x14ac:dyDescent="0.15">
      <c r="A38" s="122"/>
      <c r="B38" s="122"/>
      <c r="C38" s="121"/>
      <c r="D38" s="121" t="s">
        <v>353</v>
      </c>
      <c r="E38" s="121" t="s">
        <v>353</v>
      </c>
      <c r="F38" s="121" t="s">
        <v>353</v>
      </c>
      <c r="G38" s="121" t="s">
        <v>353</v>
      </c>
      <c r="H38" s="121" t="s">
        <v>353</v>
      </c>
      <c r="I38" s="469" t="s">
        <v>353</v>
      </c>
      <c r="J38" s="469" t="s">
        <v>353</v>
      </c>
      <c r="K38" s="483">
        <v>734</v>
      </c>
      <c r="L38" s="475">
        <v>659</v>
      </c>
      <c r="M38" s="475">
        <v>639</v>
      </c>
      <c r="N38" s="473">
        <v>631</v>
      </c>
      <c r="O38" s="473">
        <v>603</v>
      </c>
      <c r="P38" s="668"/>
      <c r="Q38" s="475">
        <v>689</v>
      </c>
      <c r="R38" s="475">
        <v>778</v>
      </c>
      <c r="S38" s="352">
        <v>779</v>
      </c>
      <c r="T38" s="432">
        <v>788</v>
      </c>
      <c r="U38" s="121" t="s">
        <v>353</v>
      </c>
      <c r="V38" s="121" t="s">
        <v>353</v>
      </c>
      <c r="W38" s="122"/>
      <c r="X38" s="98" t="s">
        <v>353</v>
      </c>
      <c r="Y38" s="98" t="s">
        <v>353</v>
      </c>
    </row>
    <row r="39" spans="1:26" s="52" customFormat="1" ht="27.75" customHeight="1" x14ac:dyDescent="0.15">
      <c r="A39" s="122"/>
      <c r="B39" s="122"/>
      <c r="C39" s="121"/>
      <c r="D39" s="121" t="s">
        <v>353</v>
      </c>
      <c r="E39" s="121" t="s">
        <v>353</v>
      </c>
      <c r="F39" s="121" t="s">
        <v>353</v>
      </c>
      <c r="G39" s="121" t="s">
        <v>353</v>
      </c>
      <c r="H39" s="121" t="s">
        <v>353</v>
      </c>
      <c r="I39" s="469" t="s">
        <v>353</v>
      </c>
      <c r="J39" s="469" t="s">
        <v>353</v>
      </c>
      <c r="K39" s="471" t="s">
        <v>630</v>
      </c>
      <c r="L39" s="482" t="s">
        <v>405</v>
      </c>
      <c r="M39" s="471" t="s">
        <v>586</v>
      </c>
      <c r="N39" s="474" t="s">
        <v>498</v>
      </c>
      <c r="O39" s="474" t="s">
        <v>447</v>
      </c>
      <c r="P39" s="665">
        <v>25</v>
      </c>
      <c r="Q39" s="471" t="s">
        <v>379</v>
      </c>
      <c r="R39" s="484" t="s">
        <v>353</v>
      </c>
      <c r="S39" s="121" t="s">
        <v>353</v>
      </c>
      <c r="T39" s="121" t="s">
        <v>353</v>
      </c>
      <c r="U39" s="121" t="s">
        <v>353</v>
      </c>
      <c r="V39" s="121" t="s">
        <v>353</v>
      </c>
      <c r="W39" s="122"/>
      <c r="X39" s="98" t="s">
        <v>353</v>
      </c>
      <c r="Y39" s="98" t="s">
        <v>353</v>
      </c>
    </row>
    <row r="40" spans="1:26" s="53" customFormat="1" ht="16.5" customHeight="1" x14ac:dyDescent="0.15">
      <c r="A40" s="122"/>
      <c r="B40" s="122"/>
      <c r="C40" s="121"/>
      <c r="D40" s="121" t="s">
        <v>353</v>
      </c>
      <c r="E40" s="121" t="s">
        <v>353</v>
      </c>
      <c r="F40" s="121" t="s">
        <v>353</v>
      </c>
      <c r="G40" s="121" t="s">
        <v>353</v>
      </c>
      <c r="H40" s="121" t="s">
        <v>353</v>
      </c>
      <c r="I40" s="469" t="s">
        <v>353</v>
      </c>
      <c r="J40" s="469" t="s">
        <v>353</v>
      </c>
      <c r="K40" s="475">
        <v>646</v>
      </c>
      <c r="L40" s="479">
        <v>627</v>
      </c>
      <c r="M40" s="468">
        <v>608</v>
      </c>
      <c r="N40" s="470">
        <v>569</v>
      </c>
      <c r="O40" s="473">
        <v>471</v>
      </c>
      <c r="P40" s="666"/>
      <c r="Q40" s="468">
        <v>715</v>
      </c>
      <c r="R40" s="469" t="s">
        <v>353</v>
      </c>
      <c r="S40" s="121" t="s">
        <v>353</v>
      </c>
      <c r="T40" s="121" t="s">
        <v>353</v>
      </c>
      <c r="U40" s="121" t="s">
        <v>353</v>
      </c>
      <c r="V40" s="121" t="s">
        <v>353</v>
      </c>
      <c r="W40" s="122"/>
      <c r="X40" s="98" t="s">
        <v>353</v>
      </c>
      <c r="Y40" s="98" t="s">
        <v>353</v>
      </c>
    </row>
    <row r="41" spans="1:26" s="52" customFormat="1" ht="27.75" customHeight="1" x14ac:dyDescent="0.15">
      <c r="A41" s="122"/>
      <c r="B41" s="122"/>
      <c r="C41" s="121"/>
      <c r="D41" s="121" t="s">
        <v>353</v>
      </c>
      <c r="E41" s="125" t="s">
        <v>585</v>
      </c>
      <c r="F41" s="319" t="s">
        <v>379</v>
      </c>
      <c r="G41" s="331" t="s">
        <v>500</v>
      </c>
      <c r="H41" s="319" t="s">
        <v>505</v>
      </c>
      <c r="I41" s="478" t="s">
        <v>493</v>
      </c>
      <c r="J41" s="471" t="s">
        <v>495</v>
      </c>
      <c r="K41" s="474" t="s">
        <v>452</v>
      </c>
      <c r="L41" s="482" t="s">
        <v>486</v>
      </c>
      <c r="M41" s="471" t="s">
        <v>448</v>
      </c>
      <c r="N41" s="474" t="s">
        <v>496</v>
      </c>
      <c r="O41" s="474" t="s">
        <v>453</v>
      </c>
      <c r="P41" s="665">
        <v>24</v>
      </c>
      <c r="Q41" s="471" t="s">
        <v>388</v>
      </c>
      <c r="R41" s="474" t="s">
        <v>383</v>
      </c>
      <c r="S41" s="121" t="s">
        <v>353</v>
      </c>
      <c r="T41" s="121" t="s">
        <v>353</v>
      </c>
      <c r="U41" s="121" t="s">
        <v>353</v>
      </c>
      <c r="V41" s="121" t="s">
        <v>353</v>
      </c>
      <c r="W41" s="122"/>
      <c r="X41" s="98" t="s">
        <v>353</v>
      </c>
      <c r="Y41" s="98" t="s">
        <v>353</v>
      </c>
    </row>
    <row r="42" spans="1:26" s="53" customFormat="1" ht="16.5" customHeight="1" x14ac:dyDescent="0.15">
      <c r="A42" s="122"/>
      <c r="B42" s="122"/>
      <c r="C42" s="121"/>
      <c r="D42" s="121" t="s">
        <v>353</v>
      </c>
      <c r="E42" s="364">
        <v>653</v>
      </c>
      <c r="F42" s="352">
        <v>624</v>
      </c>
      <c r="G42" s="330">
        <v>617</v>
      </c>
      <c r="H42" s="352">
        <v>614</v>
      </c>
      <c r="I42" s="480">
        <v>596</v>
      </c>
      <c r="J42" s="475">
        <v>592</v>
      </c>
      <c r="K42" s="473">
        <v>582</v>
      </c>
      <c r="L42" s="483">
        <v>573</v>
      </c>
      <c r="M42" s="475">
        <v>570</v>
      </c>
      <c r="N42" s="473">
        <v>517</v>
      </c>
      <c r="O42" s="470">
        <v>517</v>
      </c>
      <c r="P42" s="666"/>
      <c r="Q42" s="468">
        <v>637</v>
      </c>
      <c r="R42" s="470">
        <v>736</v>
      </c>
      <c r="S42" s="121" t="s">
        <v>353</v>
      </c>
      <c r="T42" s="121" t="s">
        <v>353</v>
      </c>
      <c r="U42" s="121" t="s">
        <v>353</v>
      </c>
      <c r="V42" s="121" t="s">
        <v>353</v>
      </c>
      <c r="W42" s="122"/>
      <c r="X42" s="98" t="s">
        <v>353</v>
      </c>
      <c r="Y42" s="98" t="s">
        <v>353</v>
      </c>
    </row>
    <row r="43" spans="1:26" s="52" customFormat="1" ht="27.75" customHeight="1" x14ac:dyDescent="0.15">
      <c r="A43" s="122"/>
      <c r="B43" s="122"/>
      <c r="C43" s="121"/>
      <c r="D43" s="121"/>
      <c r="E43" s="121" t="s">
        <v>353</v>
      </c>
      <c r="F43" s="121" t="s">
        <v>353</v>
      </c>
      <c r="G43" s="121" t="s">
        <v>353</v>
      </c>
      <c r="H43" s="121" t="s">
        <v>353</v>
      </c>
      <c r="I43" s="482" t="s">
        <v>440</v>
      </c>
      <c r="J43" s="471" t="s">
        <v>365</v>
      </c>
      <c r="K43" s="478" t="s">
        <v>454</v>
      </c>
      <c r="L43" s="471" t="s">
        <v>403</v>
      </c>
      <c r="M43" s="478" t="s">
        <v>494</v>
      </c>
      <c r="N43" s="471" t="s">
        <v>359</v>
      </c>
      <c r="O43" s="474" t="s">
        <v>385</v>
      </c>
      <c r="P43" s="665">
        <v>23</v>
      </c>
      <c r="Q43" s="471" t="s">
        <v>380</v>
      </c>
      <c r="R43" s="471" t="s">
        <v>402</v>
      </c>
      <c r="S43" s="331" t="s">
        <v>387</v>
      </c>
      <c r="T43" s="319" t="s">
        <v>397</v>
      </c>
      <c r="U43" s="126" t="s">
        <v>389</v>
      </c>
      <c r="V43" s="121" t="s">
        <v>353</v>
      </c>
      <c r="W43" s="122"/>
      <c r="X43" s="98" t="s">
        <v>353</v>
      </c>
      <c r="Y43" s="98" t="s">
        <v>353</v>
      </c>
    </row>
    <row r="44" spans="1:26" s="53" customFormat="1" ht="16.5" customHeight="1" x14ac:dyDescent="0.15">
      <c r="A44" s="122"/>
      <c r="B44" s="122"/>
      <c r="C44" s="121"/>
      <c r="D44" s="121"/>
      <c r="E44" s="121" t="s">
        <v>353</v>
      </c>
      <c r="F44" s="121" t="s">
        <v>353</v>
      </c>
      <c r="G44" s="121" t="s">
        <v>353</v>
      </c>
      <c r="H44" s="121" t="s">
        <v>353</v>
      </c>
      <c r="I44" s="483">
        <v>637</v>
      </c>
      <c r="J44" s="475">
        <v>624</v>
      </c>
      <c r="K44" s="480">
        <v>591</v>
      </c>
      <c r="L44" s="475">
        <v>563</v>
      </c>
      <c r="M44" s="480">
        <v>557</v>
      </c>
      <c r="N44" s="475">
        <v>557</v>
      </c>
      <c r="O44" s="473">
        <v>550</v>
      </c>
      <c r="P44" s="666"/>
      <c r="Q44" s="475">
        <v>514</v>
      </c>
      <c r="R44" s="475">
        <v>609</v>
      </c>
      <c r="S44" s="330">
        <v>622</v>
      </c>
      <c r="T44" s="352">
        <v>641</v>
      </c>
      <c r="U44" s="432">
        <v>715</v>
      </c>
      <c r="V44" s="121" t="s">
        <v>353</v>
      </c>
      <c r="W44" s="122"/>
      <c r="X44" s="98" t="s">
        <v>353</v>
      </c>
      <c r="Y44" s="98" t="s">
        <v>353</v>
      </c>
    </row>
    <row r="45" spans="1:26" s="52" customFormat="1" ht="27.75" customHeight="1" x14ac:dyDescent="0.15">
      <c r="A45" s="122"/>
      <c r="B45" s="121"/>
      <c r="C45" s="121"/>
      <c r="D45" s="121"/>
      <c r="E45" s="121" t="s">
        <v>353</v>
      </c>
      <c r="F45" s="121" t="s">
        <v>353</v>
      </c>
      <c r="G45" s="121" t="s">
        <v>353</v>
      </c>
      <c r="H45" s="121" t="s">
        <v>353</v>
      </c>
      <c r="I45" s="479" t="s">
        <v>413</v>
      </c>
      <c r="J45" s="468" t="s">
        <v>504</v>
      </c>
      <c r="K45" s="469" t="s">
        <v>393</v>
      </c>
      <c r="L45" s="468" t="s">
        <v>502</v>
      </c>
      <c r="M45" s="469" t="s">
        <v>449</v>
      </c>
      <c r="N45" s="468" t="s">
        <v>396</v>
      </c>
      <c r="O45" s="474" t="s">
        <v>501</v>
      </c>
      <c r="P45" s="665">
        <v>22</v>
      </c>
      <c r="Q45" s="468" t="s">
        <v>384</v>
      </c>
      <c r="R45" s="468" t="s">
        <v>391</v>
      </c>
      <c r="S45" s="125" t="s">
        <v>393</v>
      </c>
      <c r="T45" s="319" t="s">
        <v>377</v>
      </c>
      <c r="U45" s="319" t="s">
        <v>396</v>
      </c>
      <c r="V45" s="332" t="s">
        <v>610</v>
      </c>
      <c r="W45" s="122"/>
      <c r="X45" s="98" t="s">
        <v>353</v>
      </c>
      <c r="Y45" s="98" t="s">
        <v>353</v>
      </c>
    </row>
    <row r="46" spans="1:26" s="53" customFormat="1" ht="16.5" customHeight="1" x14ac:dyDescent="0.15">
      <c r="A46" s="122"/>
      <c r="B46" s="121"/>
      <c r="C46" s="121"/>
      <c r="D46" s="121"/>
      <c r="E46" s="121" t="s">
        <v>353</v>
      </c>
      <c r="F46" s="121" t="s">
        <v>353</v>
      </c>
      <c r="G46" s="121" t="s">
        <v>353</v>
      </c>
      <c r="H46" s="121" t="s">
        <v>353</v>
      </c>
      <c r="I46" s="483">
        <v>612</v>
      </c>
      <c r="J46" s="475">
        <v>581</v>
      </c>
      <c r="K46" s="480">
        <v>567</v>
      </c>
      <c r="L46" s="475">
        <v>552</v>
      </c>
      <c r="M46" s="480">
        <v>540</v>
      </c>
      <c r="N46" s="475">
        <v>509</v>
      </c>
      <c r="O46" s="473">
        <v>483</v>
      </c>
      <c r="P46" s="666"/>
      <c r="Q46" s="475">
        <v>470</v>
      </c>
      <c r="R46" s="475">
        <v>545</v>
      </c>
      <c r="S46" s="364">
        <v>554</v>
      </c>
      <c r="T46" s="352">
        <v>561</v>
      </c>
      <c r="U46" s="352">
        <v>566</v>
      </c>
      <c r="V46" s="352">
        <v>595</v>
      </c>
      <c r="W46" s="122"/>
      <c r="X46" s="98" t="s">
        <v>353</v>
      </c>
      <c r="Y46" s="98" t="s">
        <v>353</v>
      </c>
    </row>
    <row r="47" spans="1:26" s="52" customFormat="1" ht="27.75" customHeight="1" x14ac:dyDescent="0.15">
      <c r="A47" s="122"/>
      <c r="B47" s="122"/>
      <c r="C47" s="121"/>
      <c r="D47" s="121" t="s">
        <v>353</v>
      </c>
      <c r="E47" s="121" t="s">
        <v>353</v>
      </c>
      <c r="F47" s="121" t="s">
        <v>353</v>
      </c>
      <c r="G47" s="121" t="s">
        <v>353</v>
      </c>
      <c r="H47" s="121" t="s">
        <v>353</v>
      </c>
      <c r="I47" s="469" t="s">
        <v>353</v>
      </c>
      <c r="J47" s="489" t="s">
        <v>611</v>
      </c>
      <c r="K47" s="469" t="s">
        <v>468</v>
      </c>
      <c r="L47" s="468" t="s">
        <v>457</v>
      </c>
      <c r="M47" s="469" t="s">
        <v>503</v>
      </c>
      <c r="N47" s="468" t="s">
        <v>370</v>
      </c>
      <c r="O47" s="474" t="s">
        <v>510</v>
      </c>
      <c r="P47" s="665">
        <v>21</v>
      </c>
      <c r="Q47" s="479" t="s">
        <v>353</v>
      </c>
      <c r="R47" s="469" t="s">
        <v>353</v>
      </c>
      <c r="S47" s="447" t="s">
        <v>353</v>
      </c>
      <c r="T47" s="121" t="s">
        <v>353</v>
      </c>
      <c r="U47" s="333" t="s">
        <v>353</v>
      </c>
      <c r="V47" s="121" t="s">
        <v>353</v>
      </c>
      <c r="W47" s="122"/>
      <c r="X47" s="98" t="s">
        <v>353</v>
      </c>
      <c r="Y47" s="98" t="s">
        <v>353</v>
      </c>
      <c r="Z47" s="49"/>
    </row>
    <row r="48" spans="1:26" s="53" customFormat="1" ht="16.5" customHeight="1" x14ac:dyDescent="0.15">
      <c r="A48" s="122"/>
      <c r="B48" s="122"/>
      <c r="C48" s="121"/>
      <c r="D48" s="121" t="s">
        <v>353</v>
      </c>
      <c r="E48" s="121" t="s">
        <v>353</v>
      </c>
      <c r="F48" s="121" t="s">
        <v>353</v>
      </c>
      <c r="G48" s="121" t="s">
        <v>353</v>
      </c>
      <c r="H48" s="121" t="s">
        <v>353</v>
      </c>
      <c r="I48" s="469" t="s">
        <v>353</v>
      </c>
      <c r="J48" s="475">
        <v>528</v>
      </c>
      <c r="K48" s="480">
        <v>511</v>
      </c>
      <c r="L48" s="475">
        <v>500</v>
      </c>
      <c r="M48" s="480">
        <v>499</v>
      </c>
      <c r="N48" s="475">
        <v>497</v>
      </c>
      <c r="O48" s="473">
        <v>448</v>
      </c>
      <c r="P48" s="666"/>
      <c r="Q48" s="479" t="s">
        <v>353</v>
      </c>
      <c r="R48" s="469" t="s">
        <v>353</v>
      </c>
      <c r="S48" s="121" t="s">
        <v>353</v>
      </c>
      <c r="T48" s="121" t="s">
        <v>353</v>
      </c>
      <c r="U48" s="121" t="s">
        <v>353</v>
      </c>
      <c r="V48" s="121" t="s">
        <v>353</v>
      </c>
      <c r="W48" s="122"/>
      <c r="X48" s="98" t="s">
        <v>353</v>
      </c>
      <c r="Y48" s="98" t="s">
        <v>353</v>
      </c>
      <c r="Z48" s="51"/>
    </row>
    <row r="49" spans="1:25" s="52" customFormat="1" ht="27.75" customHeight="1" x14ac:dyDescent="0.15">
      <c r="A49" s="122"/>
      <c r="B49" s="122"/>
      <c r="C49" s="121"/>
      <c r="D49" s="121" t="s">
        <v>353</v>
      </c>
      <c r="E49" s="121" t="s">
        <v>353</v>
      </c>
      <c r="F49" s="121" t="s">
        <v>353</v>
      </c>
      <c r="G49" s="121" t="s">
        <v>353</v>
      </c>
      <c r="H49" s="121" t="s">
        <v>353</v>
      </c>
      <c r="I49" s="469" t="s">
        <v>353</v>
      </c>
      <c r="J49" s="468" t="s">
        <v>506</v>
      </c>
      <c r="K49" s="469" t="s">
        <v>374</v>
      </c>
      <c r="L49" s="468" t="s">
        <v>377</v>
      </c>
      <c r="M49" s="469" t="s">
        <v>512</v>
      </c>
      <c r="N49" s="468" t="s">
        <v>411</v>
      </c>
      <c r="O49" s="474" t="s">
        <v>497</v>
      </c>
      <c r="P49" s="665">
        <v>20</v>
      </c>
      <c r="Q49" s="471" t="s">
        <v>394</v>
      </c>
      <c r="R49" s="471" t="s">
        <v>386</v>
      </c>
      <c r="S49" s="126" t="s">
        <v>400</v>
      </c>
      <c r="T49" s="121" t="s">
        <v>353</v>
      </c>
      <c r="U49" s="121" t="s">
        <v>353</v>
      </c>
      <c r="V49" s="447" t="s">
        <v>353</v>
      </c>
      <c r="W49" s="121"/>
      <c r="X49" s="98" t="s">
        <v>353</v>
      </c>
      <c r="Y49" s="98" t="s">
        <v>353</v>
      </c>
    </row>
    <row r="50" spans="1:25" s="53" customFormat="1" ht="16.5" customHeight="1" x14ac:dyDescent="0.15">
      <c r="A50" s="122"/>
      <c r="B50" s="122"/>
      <c r="C50" s="121"/>
      <c r="D50" s="121" t="s">
        <v>353</v>
      </c>
      <c r="E50" s="121" t="s">
        <v>353</v>
      </c>
      <c r="F50" s="121" t="s">
        <v>353</v>
      </c>
      <c r="G50" s="121" t="s">
        <v>353</v>
      </c>
      <c r="H50" s="121" t="s">
        <v>353</v>
      </c>
      <c r="I50" s="469" t="s">
        <v>353</v>
      </c>
      <c r="J50" s="468">
        <v>540</v>
      </c>
      <c r="K50" s="469">
        <v>497</v>
      </c>
      <c r="L50" s="468">
        <v>449</v>
      </c>
      <c r="M50" s="469">
        <v>447</v>
      </c>
      <c r="N50" s="468">
        <v>442</v>
      </c>
      <c r="O50" s="470">
        <v>428</v>
      </c>
      <c r="P50" s="666"/>
      <c r="Q50" s="475">
        <v>546</v>
      </c>
      <c r="R50" s="475">
        <v>547</v>
      </c>
      <c r="S50" s="432">
        <v>585</v>
      </c>
      <c r="T50" s="121" t="s">
        <v>353</v>
      </c>
      <c r="U50" s="121" t="s">
        <v>353</v>
      </c>
      <c r="V50" s="121" t="s">
        <v>353</v>
      </c>
      <c r="W50" s="121"/>
      <c r="X50" s="98" t="s">
        <v>353</v>
      </c>
      <c r="Y50" s="98" t="s">
        <v>353</v>
      </c>
    </row>
    <row r="51" spans="1:25" s="52" customFormat="1" ht="27.75" customHeight="1" x14ac:dyDescent="0.15">
      <c r="A51" s="122"/>
      <c r="B51" s="122"/>
      <c r="C51" s="121" t="s">
        <v>353</v>
      </c>
      <c r="D51" s="121" t="s">
        <v>353</v>
      </c>
      <c r="E51" s="121" t="s">
        <v>353</v>
      </c>
      <c r="F51" s="121" t="s">
        <v>353</v>
      </c>
      <c r="G51" s="121" t="s">
        <v>353</v>
      </c>
      <c r="H51" s="121" t="s">
        <v>353</v>
      </c>
      <c r="I51" s="482" t="s">
        <v>416</v>
      </c>
      <c r="J51" s="471" t="s">
        <v>499</v>
      </c>
      <c r="K51" s="478" t="s">
        <v>460</v>
      </c>
      <c r="L51" s="471" t="s">
        <v>455</v>
      </c>
      <c r="M51" s="478" t="s">
        <v>373</v>
      </c>
      <c r="N51" s="471" t="s">
        <v>511</v>
      </c>
      <c r="O51" s="474" t="s">
        <v>462</v>
      </c>
      <c r="P51" s="667">
        <v>19</v>
      </c>
      <c r="Q51" s="468" t="s">
        <v>401</v>
      </c>
      <c r="R51" s="468" t="s">
        <v>398</v>
      </c>
      <c r="S51" s="121" t="s">
        <v>353</v>
      </c>
      <c r="T51" s="121" t="s">
        <v>353</v>
      </c>
      <c r="U51" s="121" t="s">
        <v>353</v>
      </c>
      <c r="V51" s="121" t="s">
        <v>353</v>
      </c>
      <c r="W51" s="122"/>
      <c r="X51" s="98" t="s">
        <v>353</v>
      </c>
      <c r="Y51" s="98" t="s">
        <v>353</v>
      </c>
    </row>
    <row r="52" spans="1:25" s="53" customFormat="1" ht="16.5" customHeight="1" x14ac:dyDescent="0.15">
      <c r="A52" s="122"/>
      <c r="B52" s="122"/>
      <c r="C52" s="121"/>
      <c r="D52" s="121" t="s">
        <v>353</v>
      </c>
      <c r="E52" s="121" t="s">
        <v>353</v>
      </c>
      <c r="F52" s="121" t="s">
        <v>353</v>
      </c>
      <c r="G52" s="121" t="s">
        <v>353</v>
      </c>
      <c r="H52" s="121" t="s">
        <v>353</v>
      </c>
      <c r="I52" s="483">
        <v>507</v>
      </c>
      <c r="J52" s="475">
        <v>467</v>
      </c>
      <c r="K52" s="480">
        <v>463</v>
      </c>
      <c r="L52" s="475">
        <v>440</v>
      </c>
      <c r="M52" s="480">
        <v>438</v>
      </c>
      <c r="N52" s="475">
        <v>414</v>
      </c>
      <c r="O52" s="473">
        <v>381</v>
      </c>
      <c r="P52" s="668"/>
      <c r="Q52" s="468">
        <v>500</v>
      </c>
      <c r="R52" s="468">
        <v>530</v>
      </c>
      <c r="S52" s="121" t="s">
        <v>353</v>
      </c>
      <c r="T52" s="121" t="s">
        <v>353</v>
      </c>
      <c r="U52" s="121" t="s">
        <v>353</v>
      </c>
      <c r="V52" s="121" t="s">
        <v>353</v>
      </c>
      <c r="W52" s="122"/>
      <c r="X52" s="98" t="s">
        <v>353</v>
      </c>
      <c r="Y52" s="98" t="s">
        <v>353</v>
      </c>
    </row>
    <row r="53" spans="1:25" s="52" customFormat="1" ht="27.75" customHeight="1" x14ac:dyDescent="0.15">
      <c r="A53" s="122"/>
      <c r="B53" s="122"/>
      <c r="C53" s="121"/>
      <c r="D53" s="121" t="s">
        <v>353</v>
      </c>
      <c r="E53" s="121" t="s">
        <v>353</v>
      </c>
      <c r="F53" s="121" t="s">
        <v>353</v>
      </c>
      <c r="G53" s="121" t="s">
        <v>353</v>
      </c>
      <c r="H53" s="121" t="s">
        <v>353</v>
      </c>
      <c r="I53" s="469" t="s">
        <v>353</v>
      </c>
      <c r="J53" s="468" t="s">
        <v>407</v>
      </c>
      <c r="K53" s="485" t="s">
        <v>465</v>
      </c>
      <c r="L53" s="471" t="s">
        <v>509</v>
      </c>
      <c r="M53" s="474" t="s">
        <v>458</v>
      </c>
      <c r="N53" s="468" t="s">
        <v>461</v>
      </c>
      <c r="O53" s="474" t="s">
        <v>459</v>
      </c>
      <c r="P53" s="667">
        <v>18</v>
      </c>
      <c r="Q53" s="471" t="s">
        <v>410</v>
      </c>
      <c r="R53" s="471" t="s">
        <v>403</v>
      </c>
      <c r="S53" s="331" t="s">
        <v>404</v>
      </c>
      <c r="T53" s="319" t="s">
        <v>399</v>
      </c>
      <c r="U53" s="126" t="s">
        <v>385</v>
      </c>
      <c r="V53" s="121" t="s">
        <v>353</v>
      </c>
      <c r="W53" s="122"/>
      <c r="X53" s="98" t="s">
        <v>353</v>
      </c>
      <c r="Y53" s="98" t="s">
        <v>353</v>
      </c>
    </row>
    <row r="54" spans="1:25" s="53" customFormat="1" ht="16.5" customHeight="1" x14ac:dyDescent="0.15">
      <c r="A54" s="122"/>
      <c r="B54" s="122"/>
      <c r="C54" s="121"/>
      <c r="D54" s="121" t="s">
        <v>353</v>
      </c>
      <c r="E54" s="121" t="s">
        <v>353</v>
      </c>
      <c r="F54" s="121" t="s">
        <v>353</v>
      </c>
      <c r="G54" s="121" t="s">
        <v>353</v>
      </c>
      <c r="H54" s="121" t="s">
        <v>353</v>
      </c>
      <c r="I54" s="469" t="s">
        <v>353</v>
      </c>
      <c r="J54" s="475">
        <v>436</v>
      </c>
      <c r="K54" s="483">
        <v>389</v>
      </c>
      <c r="L54" s="475">
        <v>386</v>
      </c>
      <c r="M54" s="473">
        <v>375</v>
      </c>
      <c r="N54" s="475">
        <v>371</v>
      </c>
      <c r="O54" s="473">
        <v>345</v>
      </c>
      <c r="P54" s="668"/>
      <c r="Q54" s="475">
        <v>384</v>
      </c>
      <c r="R54" s="475">
        <v>474</v>
      </c>
      <c r="S54" s="330">
        <v>476</v>
      </c>
      <c r="T54" s="352">
        <v>507</v>
      </c>
      <c r="U54" s="432">
        <v>527</v>
      </c>
      <c r="V54" s="121" t="s">
        <v>353</v>
      </c>
      <c r="W54" s="122"/>
      <c r="X54" s="98" t="s">
        <v>353</v>
      </c>
      <c r="Y54" s="98" t="s">
        <v>353</v>
      </c>
    </row>
    <row r="55" spans="1:25" s="52" customFormat="1" ht="27.75" customHeight="1" x14ac:dyDescent="0.15">
      <c r="A55" s="122"/>
      <c r="B55" s="122"/>
      <c r="C55" s="121"/>
      <c r="D55" s="121" t="s">
        <v>353</v>
      </c>
      <c r="E55" s="121" t="s">
        <v>353</v>
      </c>
      <c r="F55" s="121" t="s">
        <v>353</v>
      </c>
      <c r="G55" s="121" t="s">
        <v>353</v>
      </c>
      <c r="H55" s="121" t="s">
        <v>353</v>
      </c>
      <c r="I55" s="469" t="s">
        <v>353</v>
      </c>
      <c r="J55" s="469" t="s">
        <v>353</v>
      </c>
      <c r="K55" s="469" t="s">
        <v>353</v>
      </c>
      <c r="L55" s="469" t="s">
        <v>353</v>
      </c>
      <c r="M55" s="469" t="s">
        <v>353</v>
      </c>
      <c r="N55" s="471" t="s">
        <v>508</v>
      </c>
      <c r="O55" s="474" t="s">
        <v>466</v>
      </c>
      <c r="P55" s="667">
        <v>17</v>
      </c>
      <c r="Q55" s="479" t="s">
        <v>353</v>
      </c>
      <c r="R55" s="469" t="s">
        <v>353</v>
      </c>
      <c r="S55" s="121" t="s">
        <v>353</v>
      </c>
      <c r="T55" s="121" t="s">
        <v>353</v>
      </c>
      <c r="U55" s="121" t="s">
        <v>353</v>
      </c>
      <c r="V55" s="121" t="s">
        <v>353</v>
      </c>
      <c r="W55" s="122"/>
      <c r="X55" s="318" t="s">
        <v>353</v>
      </c>
      <c r="Y55" s="98" t="s">
        <v>353</v>
      </c>
    </row>
    <row r="56" spans="1:25" s="53" customFormat="1" ht="15.95" customHeight="1" x14ac:dyDescent="0.15">
      <c r="A56" s="122"/>
      <c r="B56" s="122"/>
      <c r="C56" s="121"/>
      <c r="D56" s="121" t="s">
        <v>353</v>
      </c>
      <c r="E56" s="121" t="s">
        <v>353</v>
      </c>
      <c r="F56" s="121" t="s">
        <v>353</v>
      </c>
      <c r="G56" s="121" t="s">
        <v>353</v>
      </c>
      <c r="H56" s="121" t="s">
        <v>353</v>
      </c>
      <c r="I56" s="469" t="s">
        <v>353</v>
      </c>
      <c r="J56" s="469" t="s">
        <v>353</v>
      </c>
      <c r="K56" s="469" t="s">
        <v>353</v>
      </c>
      <c r="L56" s="469" t="s">
        <v>353</v>
      </c>
      <c r="M56" s="469" t="s">
        <v>353</v>
      </c>
      <c r="N56" s="468">
        <v>429</v>
      </c>
      <c r="O56" s="470">
        <v>358</v>
      </c>
      <c r="P56" s="668"/>
      <c r="Q56" s="479" t="s">
        <v>353</v>
      </c>
      <c r="R56" s="469" t="s">
        <v>353</v>
      </c>
      <c r="S56" s="121" t="s">
        <v>353</v>
      </c>
      <c r="T56" s="121" t="s">
        <v>353</v>
      </c>
      <c r="U56" s="121" t="s">
        <v>353</v>
      </c>
      <c r="V56" s="121" t="s">
        <v>353</v>
      </c>
      <c r="W56" s="122"/>
      <c r="X56" s="104" t="s">
        <v>353</v>
      </c>
      <c r="Y56" s="98" t="s">
        <v>353</v>
      </c>
    </row>
    <row r="57" spans="1:25" s="52" customFormat="1" ht="27.75" customHeight="1" x14ac:dyDescent="0.15">
      <c r="A57" s="122"/>
      <c r="B57" s="122"/>
      <c r="C57" s="121"/>
      <c r="D57" s="121" t="s">
        <v>353</v>
      </c>
      <c r="E57" s="121" t="s">
        <v>353</v>
      </c>
      <c r="F57" s="121" t="s">
        <v>353</v>
      </c>
      <c r="G57" s="121" t="s">
        <v>353</v>
      </c>
      <c r="H57" s="121" t="s">
        <v>353</v>
      </c>
      <c r="I57" s="469" t="s">
        <v>353</v>
      </c>
      <c r="J57" s="469" t="s">
        <v>353</v>
      </c>
      <c r="K57" s="484" t="s">
        <v>353</v>
      </c>
      <c r="L57" s="471" t="s">
        <v>579</v>
      </c>
      <c r="M57" s="478" t="s">
        <v>464</v>
      </c>
      <c r="N57" s="471" t="s">
        <v>456</v>
      </c>
      <c r="O57" s="474" t="s">
        <v>469</v>
      </c>
      <c r="P57" s="667">
        <v>16</v>
      </c>
      <c r="Q57" s="471" t="s">
        <v>406</v>
      </c>
      <c r="R57" s="471" t="s">
        <v>408</v>
      </c>
      <c r="S57" s="126" t="s">
        <v>407</v>
      </c>
      <c r="T57" s="121" t="s">
        <v>353</v>
      </c>
      <c r="U57" s="121" t="s">
        <v>353</v>
      </c>
      <c r="V57" s="121" t="s">
        <v>353</v>
      </c>
      <c r="W57" s="122"/>
      <c r="X57" s="98" t="s">
        <v>353</v>
      </c>
      <c r="Y57" s="104"/>
    </row>
    <row r="58" spans="1:25" s="53" customFormat="1" ht="16.5" customHeight="1" x14ac:dyDescent="0.15">
      <c r="A58" s="122"/>
      <c r="B58" s="122"/>
      <c r="C58" s="121"/>
      <c r="D58" s="121" t="s">
        <v>353</v>
      </c>
      <c r="E58" s="121" t="s">
        <v>353</v>
      </c>
      <c r="F58" s="121" t="s">
        <v>353</v>
      </c>
      <c r="G58" s="121" t="s">
        <v>353</v>
      </c>
      <c r="H58" s="121" t="s">
        <v>353</v>
      </c>
      <c r="I58" s="469" t="s">
        <v>353</v>
      </c>
      <c r="J58" s="469" t="s">
        <v>353</v>
      </c>
      <c r="K58" s="469" t="s">
        <v>353</v>
      </c>
      <c r="L58" s="475">
        <v>383</v>
      </c>
      <c r="M58" s="480">
        <v>378</v>
      </c>
      <c r="N58" s="475">
        <v>378</v>
      </c>
      <c r="O58" s="473">
        <v>297</v>
      </c>
      <c r="P58" s="668"/>
      <c r="Q58" s="475">
        <v>394</v>
      </c>
      <c r="R58" s="475">
        <v>395</v>
      </c>
      <c r="S58" s="432">
        <v>432</v>
      </c>
      <c r="T58" s="121" t="s">
        <v>353</v>
      </c>
      <c r="U58" s="121" t="s">
        <v>353</v>
      </c>
      <c r="V58" s="121" t="s">
        <v>353</v>
      </c>
      <c r="W58" s="122"/>
      <c r="X58" s="98" t="s">
        <v>353</v>
      </c>
      <c r="Y58" s="104"/>
    </row>
    <row r="59" spans="1:25" s="52" customFormat="1" ht="27.75" customHeight="1" x14ac:dyDescent="0.15">
      <c r="A59" s="122"/>
      <c r="B59" s="122"/>
      <c r="C59" s="121"/>
      <c r="D59" s="121" t="s">
        <v>353</v>
      </c>
      <c r="E59" s="121" t="s">
        <v>353</v>
      </c>
      <c r="F59" s="121" t="s">
        <v>353</v>
      </c>
      <c r="G59" s="121" t="s">
        <v>353</v>
      </c>
      <c r="H59" s="121" t="s">
        <v>353</v>
      </c>
      <c r="I59" s="469" t="s">
        <v>353</v>
      </c>
      <c r="J59" s="469" t="s">
        <v>353</v>
      </c>
      <c r="K59" s="481" t="s">
        <v>514</v>
      </c>
      <c r="L59" s="468" t="s">
        <v>513</v>
      </c>
      <c r="M59" s="470" t="s">
        <v>388</v>
      </c>
      <c r="N59" s="468" t="s">
        <v>463</v>
      </c>
      <c r="O59" s="470" t="s">
        <v>467</v>
      </c>
      <c r="P59" s="667">
        <v>15</v>
      </c>
      <c r="Q59" s="471" t="s">
        <v>409</v>
      </c>
      <c r="R59" s="469" t="s">
        <v>353</v>
      </c>
      <c r="S59" s="121" t="s">
        <v>353</v>
      </c>
      <c r="T59" s="121" t="s">
        <v>353</v>
      </c>
      <c r="U59" s="121" t="s">
        <v>353</v>
      </c>
      <c r="V59" s="121" t="s">
        <v>353</v>
      </c>
      <c r="W59" s="122"/>
      <c r="X59" s="98" t="s">
        <v>353</v>
      </c>
      <c r="Y59" s="98"/>
    </row>
    <row r="60" spans="1:25" s="53" customFormat="1" ht="16.5" customHeight="1" x14ac:dyDescent="0.15">
      <c r="A60" s="122"/>
      <c r="B60" s="122"/>
      <c r="C60" s="121"/>
      <c r="D60" s="121" t="s">
        <v>353</v>
      </c>
      <c r="E60" s="121" t="s">
        <v>353</v>
      </c>
      <c r="F60" s="121" t="s">
        <v>353</v>
      </c>
      <c r="G60" s="121" t="s">
        <v>353</v>
      </c>
      <c r="H60" s="121" t="s">
        <v>353</v>
      </c>
      <c r="I60" s="469" t="s">
        <v>353</v>
      </c>
      <c r="J60" s="469" t="s">
        <v>353</v>
      </c>
      <c r="K60" s="475">
        <v>404</v>
      </c>
      <c r="L60" s="475">
        <v>398</v>
      </c>
      <c r="M60" s="473">
        <v>377</v>
      </c>
      <c r="N60" s="475">
        <v>352</v>
      </c>
      <c r="O60" s="473">
        <v>281</v>
      </c>
      <c r="P60" s="668"/>
      <c r="Q60" s="468">
        <v>420</v>
      </c>
      <c r="R60" s="469" t="s">
        <v>353</v>
      </c>
      <c r="S60" s="121" t="s">
        <v>353</v>
      </c>
      <c r="T60" s="121" t="s">
        <v>353</v>
      </c>
      <c r="U60" s="121" t="s">
        <v>353</v>
      </c>
      <c r="V60" s="121" t="s">
        <v>353</v>
      </c>
      <c r="W60" s="122"/>
      <c r="X60" s="98" t="s">
        <v>353</v>
      </c>
      <c r="Y60" s="98"/>
    </row>
    <row r="61" spans="1:25" s="52" customFormat="1" ht="27.75" customHeight="1" x14ac:dyDescent="0.15">
      <c r="A61" s="122"/>
      <c r="B61" s="122"/>
      <c r="C61" s="121" t="s">
        <v>353</v>
      </c>
      <c r="D61" s="121" t="s">
        <v>353</v>
      </c>
      <c r="E61" s="121" t="s">
        <v>353</v>
      </c>
      <c r="F61" s="121" t="s">
        <v>353</v>
      </c>
      <c r="G61" s="121" t="s">
        <v>353</v>
      </c>
      <c r="H61" s="121" t="s">
        <v>353</v>
      </c>
      <c r="I61" s="469" t="s">
        <v>353</v>
      </c>
      <c r="J61" s="469" t="s">
        <v>353</v>
      </c>
      <c r="K61" s="469" t="s">
        <v>353</v>
      </c>
      <c r="L61" s="469" t="s">
        <v>353</v>
      </c>
      <c r="M61" s="469" t="s">
        <v>353</v>
      </c>
      <c r="N61" s="474" t="s">
        <v>353</v>
      </c>
      <c r="O61" s="474" t="s">
        <v>415</v>
      </c>
      <c r="P61" s="669">
        <v>14</v>
      </c>
      <c r="Q61" s="471" t="s">
        <v>412</v>
      </c>
      <c r="R61" s="471" t="s">
        <v>411</v>
      </c>
      <c r="S61" s="126" t="s">
        <v>405</v>
      </c>
      <c r="T61" s="121" t="s">
        <v>353</v>
      </c>
      <c r="U61" s="121" t="s">
        <v>353</v>
      </c>
      <c r="V61" s="121" t="s">
        <v>353</v>
      </c>
      <c r="W61" s="122"/>
      <c r="X61" s="98" t="s">
        <v>353</v>
      </c>
      <c r="Y61" s="98"/>
    </row>
    <row r="62" spans="1:25" s="53" customFormat="1" ht="16.5" customHeight="1" x14ac:dyDescent="0.15">
      <c r="A62" s="122"/>
      <c r="B62" s="122"/>
      <c r="C62" s="121" t="s">
        <v>353</v>
      </c>
      <c r="D62" s="121" t="s">
        <v>353</v>
      </c>
      <c r="E62" s="121" t="s">
        <v>353</v>
      </c>
      <c r="F62" s="121" t="s">
        <v>353</v>
      </c>
      <c r="G62" s="121" t="s">
        <v>353</v>
      </c>
      <c r="H62" s="121" t="s">
        <v>353</v>
      </c>
      <c r="I62" s="469" t="s">
        <v>353</v>
      </c>
      <c r="J62" s="469" t="s">
        <v>353</v>
      </c>
      <c r="K62" s="469" t="s">
        <v>353</v>
      </c>
      <c r="L62" s="469" t="s">
        <v>353</v>
      </c>
      <c r="M62" s="469" t="s">
        <v>353</v>
      </c>
      <c r="N62" s="473" t="s">
        <v>353</v>
      </c>
      <c r="O62" s="473">
        <v>244</v>
      </c>
      <c r="P62" s="668"/>
      <c r="Q62" s="475">
        <v>329</v>
      </c>
      <c r="R62" s="475">
        <v>340</v>
      </c>
      <c r="S62" s="432">
        <v>424</v>
      </c>
      <c r="T62" s="121" t="s">
        <v>353</v>
      </c>
      <c r="U62" s="121" t="s">
        <v>353</v>
      </c>
      <c r="V62" s="121" t="s">
        <v>353</v>
      </c>
      <c r="W62" s="122"/>
      <c r="X62" s="98" t="s">
        <v>353</v>
      </c>
      <c r="Y62" s="98"/>
    </row>
    <row r="63" spans="1:25" s="52" customFormat="1" ht="27.75" customHeight="1" x14ac:dyDescent="0.15">
      <c r="A63" s="122"/>
      <c r="B63" s="122"/>
      <c r="C63" s="121"/>
      <c r="D63" s="121" t="s">
        <v>353</v>
      </c>
      <c r="E63" s="121" t="s">
        <v>353</v>
      </c>
      <c r="F63" s="121" t="s">
        <v>353</v>
      </c>
      <c r="G63" s="121" t="s">
        <v>353</v>
      </c>
      <c r="H63" s="121" t="s">
        <v>353</v>
      </c>
      <c r="I63" s="469" t="s">
        <v>353</v>
      </c>
      <c r="J63" s="469" t="s">
        <v>353</v>
      </c>
      <c r="K63" s="469" t="s">
        <v>353</v>
      </c>
      <c r="L63" s="469" t="s">
        <v>353</v>
      </c>
      <c r="M63" s="469" t="s">
        <v>353</v>
      </c>
      <c r="N63" s="471" t="s">
        <v>515</v>
      </c>
      <c r="O63" s="474" t="s">
        <v>507</v>
      </c>
      <c r="P63" s="667">
        <v>13</v>
      </c>
      <c r="Q63" s="468" t="s">
        <v>415</v>
      </c>
      <c r="R63" s="471" t="s">
        <v>421</v>
      </c>
      <c r="S63" s="121" t="s">
        <v>353</v>
      </c>
      <c r="T63" s="121" t="s">
        <v>353</v>
      </c>
      <c r="U63" s="121" t="s">
        <v>353</v>
      </c>
      <c r="V63" s="121" t="s">
        <v>353</v>
      </c>
      <c r="W63" s="122"/>
      <c r="X63" s="104" t="s">
        <v>353</v>
      </c>
      <c r="Y63" s="98"/>
    </row>
    <row r="64" spans="1:25" s="53" customFormat="1" ht="16.5" customHeight="1" x14ac:dyDescent="0.15">
      <c r="A64" s="122"/>
      <c r="B64" s="122"/>
      <c r="C64" s="121"/>
      <c r="D64" s="121" t="s">
        <v>353</v>
      </c>
      <c r="E64" s="121" t="s">
        <v>353</v>
      </c>
      <c r="F64" s="121" t="s">
        <v>353</v>
      </c>
      <c r="G64" s="121" t="s">
        <v>353</v>
      </c>
      <c r="H64" s="121" t="s">
        <v>353</v>
      </c>
      <c r="I64" s="469" t="s">
        <v>353</v>
      </c>
      <c r="J64" s="469" t="s">
        <v>353</v>
      </c>
      <c r="K64" s="469" t="s">
        <v>353</v>
      </c>
      <c r="L64" s="469" t="s">
        <v>353</v>
      </c>
      <c r="M64" s="469" t="s">
        <v>353</v>
      </c>
      <c r="N64" s="475">
        <v>356</v>
      </c>
      <c r="O64" s="473">
        <v>286</v>
      </c>
      <c r="P64" s="668"/>
      <c r="Q64" s="475">
        <v>282</v>
      </c>
      <c r="R64" s="475">
        <v>351</v>
      </c>
      <c r="S64" s="121" t="s">
        <v>353</v>
      </c>
      <c r="T64" s="121" t="s">
        <v>353</v>
      </c>
      <c r="U64" s="121" t="s">
        <v>353</v>
      </c>
      <c r="V64" s="121" t="s">
        <v>353</v>
      </c>
      <c r="W64" s="122"/>
      <c r="X64" s="104" t="s">
        <v>353</v>
      </c>
      <c r="Y64" s="98"/>
    </row>
    <row r="65" spans="1:25" s="52" customFormat="1" ht="27.75" customHeight="1" x14ac:dyDescent="0.15">
      <c r="A65" s="122"/>
      <c r="B65" s="122"/>
      <c r="C65" s="121"/>
      <c r="D65" s="121" t="s">
        <v>353</v>
      </c>
      <c r="E65" s="121" t="s">
        <v>353</v>
      </c>
      <c r="F65" s="121" t="s">
        <v>353</v>
      </c>
      <c r="G65" s="121" t="s">
        <v>353</v>
      </c>
      <c r="H65" s="121" t="s">
        <v>353</v>
      </c>
      <c r="I65" s="469" t="s">
        <v>353</v>
      </c>
      <c r="J65" s="469" t="s">
        <v>353</v>
      </c>
      <c r="K65" s="469" t="s">
        <v>353</v>
      </c>
      <c r="L65" s="469" t="s">
        <v>353</v>
      </c>
      <c r="M65" s="469" t="s">
        <v>353</v>
      </c>
      <c r="N65" s="468" t="s">
        <v>420</v>
      </c>
      <c r="O65" s="474" t="s">
        <v>470</v>
      </c>
      <c r="P65" s="667">
        <v>12</v>
      </c>
      <c r="Q65" s="468" t="s">
        <v>416</v>
      </c>
      <c r="R65" s="469" t="s">
        <v>353</v>
      </c>
      <c r="S65" s="121" t="s">
        <v>353</v>
      </c>
      <c r="T65" s="121" t="s">
        <v>353</v>
      </c>
      <c r="U65" s="121" t="s">
        <v>353</v>
      </c>
      <c r="V65" s="121" t="s">
        <v>353</v>
      </c>
      <c r="W65" s="122"/>
      <c r="X65" s="98" t="s">
        <v>353</v>
      </c>
      <c r="Y65" s="98" t="s">
        <v>353</v>
      </c>
    </row>
    <row r="66" spans="1:25" s="53" customFormat="1" ht="16.5" customHeight="1" x14ac:dyDescent="0.15">
      <c r="A66" s="122"/>
      <c r="B66" s="122"/>
      <c r="C66" s="121"/>
      <c r="D66" s="121" t="s">
        <v>353</v>
      </c>
      <c r="E66" s="121" t="s">
        <v>353</v>
      </c>
      <c r="F66" s="121" t="s">
        <v>353</v>
      </c>
      <c r="G66" s="121" t="s">
        <v>353</v>
      </c>
      <c r="H66" s="121" t="s">
        <v>353</v>
      </c>
      <c r="I66" s="469" t="s">
        <v>353</v>
      </c>
      <c r="J66" s="469" t="s">
        <v>353</v>
      </c>
      <c r="K66" s="469" t="s">
        <v>353</v>
      </c>
      <c r="L66" s="469" t="s">
        <v>353</v>
      </c>
      <c r="M66" s="469" t="s">
        <v>353</v>
      </c>
      <c r="N66" s="468">
        <v>257</v>
      </c>
      <c r="O66" s="470">
        <v>223</v>
      </c>
      <c r="P66" s="668"/>
      <c r="Q66" s="468">
        <v>299</v>
      </c>
      <c r="R66" s="469" t="s">
        <v>353</v>
      </c>
      <c r="S66" s="121" t="s">
        <v>353</v>
      </c>
      <c r="T66" s="121" t="s">
        <v>353</v>
      </c>
      <c r="U66" s="121" t="s">
        <v>353</v>
      </c>
      <c r="V66" s="121" t="s">
        <v>353</v>
      </c>
      <c r="W66" s="122"/>
      <c r="X66" s="98" t="s">
        <v>353</v>
      </c>
      <c r="Y66" s="98" t="s">
        <v>353</v>
      </c>
    </row>
    <row r="67" spans="1:25" s="52" customFormat="1" ht="27.75" customHeight="1" x14ac:dyDescent="0.15">
      <c r="A67" s="122"/>
      <c r="B67" s="122"/>
      <c r="C67" s="121"/>
      <c r="D67" s="121" t="s">
        <v>353</v>
      </c>
      <c r="E67" s="121" t="s">
        <v>353</v>
      </c>
      <c r="F67" s="121" t="s">
        <v>353</v>
      </c>
      <c r="G67" s="121" t="s">
        <v>353</v>
      </c>
      <c r="H67" s="121" t="s">
        <v>353</v>
      </c>
      <c r="I67" s="469" t="s">
        <v>353</v>
      </c>
      <c r="J67" s="469" t="s">
        <v>353</v>
      </c>
      <c r="K67" s="469" t="s">
        <v>353</v>
      </c>
      <c r="L67" s="471" t="s">
        <v>424</v>
      </c>
      <c r="M67" s="478" t="s">
        <v>410</v>
      </c>
      <c r="N67" s="471" t="s">
        <v>471</v>
      </c>
      <c r="O67" s="474" t="s">
        <v>473</v>
      </c>
      <c r="P67" s="667">
        <v>11</v>
      </c>
      <c r="Q67" s="471" t="s">
        <v>417</v>
      </c>
      <c r="R67" s="469" t="s">
        <v>353</v>
      </c>
      <c r="S67" s="121" t="s">
        <v>353</v>
      </c>
      <c r="T67" s="121" t="s">
        <v>353</v>
      </c>
      <c r="U67" s="121" t="s">
        <v>353</v>
      </c>
      <c r="V67" s="121" t="s">
        <v>353</v>
      </c>
      <c r="W67" s="122"/>
      <c r="X67" s="98" t="s">
        <v>353</v>
      </c>
      <c r="Y67" s="98" t="s">
        <v>353</v>
      </c>
    </row>
    <row r="68" spans="1:25" s="53" customFormat="1" ht="16.5" customHeight="1" x14ac:dyDescent="0.15">
      <c r="A68" s="122"/>
      <c r="B68" s="122"/>
      <c r="C68" s="121"/>
      <c r="D68" s="121" t="s">
        <v>353</v>
      </c>
      <c r="E68" s="121" t="s">
        <v>353</v>
      </c>
      <c r="F68" s="121" t="s">
        <v>353</v>
      </c>
      <c r="G68" s="121" t="s">
        <v>353</v>
      </c>
      <c r="H68" s="121" t="s">
        <v>353</v>
      </c>
      <c r="I68" s="469" t="s">
        <v>353</v>
      </c>
      <c r="J68" s="469" t="s">
        <v>353</v>
      </c>
      <c r="K68" s="469" t="s">
        <v>353</v>
      </c>
      <c r="L68" s="475">
        <v>214</v>
      </c>
      <c r="M68" s="480">
        <v>206</v>
      </c>
      <c r="N68" s="475">
        <v>191</v>
      </c>
      <c r="O68" s="473">
        <v>177</v>
      </c>
      <c r="P68" s="668"/>
      <c r="Q68" s="475">
        <v>234</v>
      </c>
      <c r="R68" s="469" t="s">
        <v>353</v>
      </c>
      <c r="S68" s="121" t="s">
        <v>353</v>
      </c>
      <c r="T68" s="121" t="s">
        <v>353</v>
      </c>
      <c r="U68" s="121" t="s">
        <v>353</v>
      </c>
      <c r="V68" s="121" t="s">
        <v>353</v>
      </c>
      <c r="W68" s="122"/>
      <c r="X68" s="98" t="s">
        <v>353</v>
      </c>
      <c r="Y68" s="98" t="s">
        <v>353</v>
      </c>
    </row>
    <row r="69" spans="1:25" s="52" customFormat="1" ht="27.75" customHeight="1" x14ac:dyDescent="0.15">
      <c r="A69" s="122"/>
      <c r="B69" s="122"/>
      <c r="C69" s="121"/>
      <c r="D69" s="121" t="s">
        <v>353</v>
      </c>
      <c r="E69" s="121" t="s">
        <v>353</v>
      </c>
      <c r="F69" s="121" t="s">
        <v>353</v>
      </c>
      <c r="G69" s="121" t="s">
        <v>353</v>
      </c>
      <c r="H69" s="121" t="s">
        <v>353</v>
      </c>
      <c r="I69" s="469" t="s">
        <v>353</v>
      </c>
      <c r="J69" s="469" t="s">
        <v>353</v>
      </c>
      <c r="K69" s="469" t="s">
        <v>353</v>
      </c>
      <c r="L69" s="469" t="s">
        <v>353</v>
      </c>
      <c r="M69" s="469" t="s">
        <v>353</v>
      </c>
      <c r="N69" s="468" t="s">
        <v>475</v>
      </c>
      <c r="O69" s="470" t="s">
        <v>474</v>
      </c>
      <c r="P69" s="667">
        <v>10</v>
      </c>
      <c r="Q69" s="468" t="s">
        <v>418</v>
      </c>
      <c r="R69" s="471" t="s">
        <v>413</v>
      </c>
      <c r="S69" s="126" t="s">
        <v>414</v>
      </c>
      <c r="T69" s="121" t="s">
        <v>353</v>
      </c>
      <c r="U69" s="121" t="s">
        <v>353</v>
      </c>
      <c r="V69" s="121" t="s">
        <v>353</v>
      </c>
      <c r="W69" s="122"/>
      <c r="X69" s="98" t="s">
        <v>353</v>
      </c>
      <c r="Y69" s="98" t="s">
        <v>353</v>
      </c>
    </row>
    <row r="70" spans="1:25" s="53" customFormat="1" ht="16.5" customHeight="1" x14ac:dyDescent="0.15">
      <c r="A70" s="122"/>
      <c r="B70" s="122"/>
      <c r="C70" s="121"/>
      <c r="D70" s="121" t="s">
        <v>353</v>
      </c>
      <c r="E70" s="121" t="s">
        <v>353</v>
      </c>
      <c r="F70" s="121" t="s">
        <v>353</v>
      </c>
      <c r="G70" s="121" t="s">
        <v>353</v>
      </c>
      <c r="H70" s="121" t="s">
        <v>353</v>
      </c>
      <c r="I70" s="469" t="s">
        <v>353</v>
      </c>
      <c r="J70" s="469" t="s">
        <v>353</v>
      </c>
      <c r="K70" s="469" t="s">
        <v>353</v>
      </c>
      <c r="L70" s="469" t="s">
        <v>353</v>
      </c>
      <c r="M70" s="469" t="s">
        <v>353</v>
      </c>
      <c r="N70" s="468">
        <v>224</v>
      </c>
      <c r="O70" s="470">
        <v>107</v>
      </c>
      <c r="P70" s="668"/>
      <c r="Q70" s="475">
        <v>206</v>
      </c>
      <c r="R70" s="475">
        <v>276</v>
      </c>
      <c r="S70" s="432">
        <v>288</v>
      </c>
      <c r="T70" s="121" t="s">
        <v>353</v>
      </c>
      <c r="U70" s="121" t="s">
        <v>353</v>
      </c>
      <c r="V70" s="121" t="s">
        <v>353</v>
      </c>
      <c r="W70" s="122"/>
      <c r="X70" s="98" t="s">
        <v>353</v>
      </c>
      <c r="Y70" s="98" t="s">
        <v>353</v>
      </c>
    </row>
    <row r="71" spans="1:25" s="52" customFormat="1" ht="27.75" customHeight="1" x14ac:dyDescent="0.15">
      <c r="A71" s="122"/>
      <c r="B71" s="122"/>
      <c r="C71" s="121"/>
      <c r="D71" s="121" t="s">
        <v>353</v>
      </c>
      <c r="E71" s="121" t="s">
        <v>353</v>
      </c>
      <c r="F71" s="121" t="s">
        <v>353</v>
      </c>
      <c r="G71" s="121" t="s">
        <v>353</v>
      </c>
      <c r="H71" s="121" t="s">
        <v>353</v>
      </c>
      <c r="I71" s="469" t="s">
        <v>353</v>
      </c>
      <c r="J71" s="469" t="s">
        <v>353</v>
      </c>
      <c r="K71" s="469" t="s">
        <v>353</v>
      </c>
      <c r="L71" s="469" t="s">
        <v>353</v>
      </c>
      <c r="M71" s="469" t="s">
        <v>353</v>
      </c>
      <c r="N71" s="471" t="s">
        <v>412</v>
      </c>
      <c r="O71" s="474" t="s">
        <v>472</v>
      </c>
      <c r="P71" s="667">
        <v>9</v>
      </c>
      <c r="Q71" s="479" t="s">
        <v>353</v>
      </c>
      <c r="R71" s="469" t="s">
        <v>353</v>
      </c>
      <c r="S71" s="121" t="s">
        <v>353</v>
      </c>
      <c r="T71" s="121" t="s">
        <v>353</v>
      </c>
      <c r="U71" s="121" t="s">
        <v>353</v>
      </c>
      <c r="V71" s="121" t="s">
        <v>353</v>
      </c>
      <c r="W71" s="122"/>
      <c r="X71" s="98" t="s">
        <v>353</v>
      </c>
      <c r="Y71" s="98" t="s">
        <v>353</v>
      </c>
    </row>
    <row r="72" spans="1:25" s="53" customFormat="1" ht="16.5" customHeight="1" x14ac:dyDescent="0.15">
      <c r="A72" s="122"/>
      <c r="B72" s="122"/>
      <c r="C72" s="121"/>
      <c r="D72" s="121" t="s">
        <v>353</v>
      </c>
      <c r="E72" s="121" t="s">
        <v>353</v>
      </c>
      <c r="F72" s="121" t="s">
        <v>353</v>
      </c>
      <c r="G72" s="121" t="s">
        <v>353</v>
      </c>
      <c r="H72" s="121" t="s">
        <v>353</v>
      </c>
      <c r="I72" s="469" t="s">
        <v>353</v>
      </c>
      <c r="J72" s="469" t="s">
        <v>353</v>
      </c>
      <c r="K72" s="469" t="s">
        <v>353</v>
      </c>
      <c r="L72" s="469" t="s">
        <v>353</v>
      </c>
      <c r="M72" s="469" t="s">
        <v>353</v>
      </c>
      <c r="N72" s="475">
        <v>175</v>
      </c>
      <c r="O72" s="473">
        <v>146</v>
      </c>
      <c r="P72" s="668"/>
      <c r="Q72" s="479" t="s">
        <v>353</v>
      </c>
      <c r="R72" s="469" t="s">
        <v>353</v>
      </c>
      <c r="S72" s="121" t="s">
        <v>353</v>
      </c>
      <c r="T72" s="121" t="s">
        <v>353</v>
      </c>
      <c r="U72" s="121" t="s">
        <v>353</v>
      </c>
      <c r="V72" s="121" t="s">
        <v>353</v>
      </c>
      <c r="W72" s="122"/>
      <c r="X72" s="98" t="s">
        <v>353</v>
      </c>
      <c r="Y72" s="98" t="s">
        <v>353</v>
      </c>
    </row>
    <row r="73" spans="1:25" s="52" customFormat="1" ht="27.75" customHeight="1" x14ac:dyDescent="0.15">
      <c r="A73" s="122"/>
      <c r="B73" s="122"/>
      <c r="C73" s="121"/>
      <c r="D73" s="121" t="s">
        <v>353</v>
      </c>
      <c r="E73" s="121" t="s">
        <v>353</v>
      </c>
      <c r="F73" s="121" t="s">
        <v>353</v>
      </c>
      <c r="G73" s="121" t="s">
        <v>353</v>
      </c>
      <c r="H73" s="121" t="s">
        <v>353</v>
      </c>
      <c r="I73" s="469" t="s">
        <v>353</v>
      </c>
      <c r="J73" s="469" t="s">
        <v>353</v>
      </c>
      <c r="K73" s="469" t="s">
        <v>353</v>
      </c>
      <c r="L73" s="469" t="s">
        <v>353</v>
      </c>
      <c r="M73" s="469" t="s">
        <v>353</v>
      </c>
      <c r="N73" s="468" t="s">
        <v>392</v>
      </c>
      <c r="O73" s="474" t="s">
        <v>516</v>
      </c>
      <c r="P73" s="667">
        <v>8</v>
      </c>
      <c r="Q73" s="471" t="s">
        <v>420</v>
      </c>
      <c r="R73" s="469" t="s">
        <v>353</v>
      </c>
      <c r="S73" s="121" t="s">
        <v>353</v>
      </c>
      <c r="T73" s="121" t="s">
        <v>353</v>
      </c>
      <c r="U73" s="121" t="s">
        <v>353</v>
      </c>
      <c r="V73" s="121" t="s">
        <v>353</v>
      </c>
      <c r="W73" s="122"/>
      <c r="X73" s="98" t="s">
        <v>353</v>
      </c>
      <c r="Y73" s="98" t="s">
        <v>353</v>
      </c>
    </row>
    <row r="74" spans="1:25" s="53" customFormat="1" ht="16.5" customHeight="1" x14ac:dyDescent="0.15">
      <c r="A74" s="122"/>
      <c r="B74" s="122"/>
      <c r="C74" s="121"/>
      <c r="D74" s="121" t="s">
        <v>353</v>
      </c>
      <c r="E74" s="121" t="s">
        <v>353</v>
      </c>
      <c r="F74" s="121" t="s">
        <v>353</v>
      </c>
      <c r="G74" s="121" t="s">
        <v>353</v>
      </c>
      <c r="H74" s="121" t="s">
        <v>353</v>
      </c>
      <c r="I74" s="469" t="s">
        <v>353</v>
      </c>
      <c r="J74" s="469" t="s">
        <v>353</v>
      </c>
      <c r="K74" s="469" t="s">
        <v>353</v>
      </c>
      <c r="L74" s="469" t="s">
        <v>353</v>
      </c>
      <c r="M74" s="469" t="s">
        <v>353</v>
      </c>
      <c r="N74" s="468">
        <v>141</v>
      </c>
      <c r="O74" s="473">
        <v>82</v>
      </c>
      <c r="P74" s="668"/>
      <c r="Q74" s="468">
        <v>183</v>
      </c>
      <c r="R74" s="469" t="s">
        <v>353</v>
      </c>
      <c r="S74" s="121" t="s">
        <v>353</v>
      </c>
      <c r="T74" s="121" t="s">
        <v>353</v>
      </c>
      <c r="U74" s="121" t="s">
        <v>353</v>
      </c>
      <c r="V74" s="121" t="s">
        <v>353</v>
      </c>
      <c r="W74" s="122"/>
      <c r="X74" s="98" t="s">
        <v>353</v>
      </c>
      <c r="Y74" s="98" t="s">
        <v>353</v>
      </c>
    </row>
    <row r="75" spans="1:25" s="52" customFormat="1" ht="27.75" customHeight="1" x14ac:dyDescent="0.15">
      <c r="A75" s="122"/>
      <c r="B75" s="122"/>
      <c r="C75" s="121"/>
      <c r="D75" s="121" t="s">
        <v>353</v>
      </c>
      <c r="E75" s="121" t="s">
        <v>353</v>
      </c>
      <c r="F75" s="121" t="s">
        <v>353</v>
      </c>
      <c r="G75" s="121" t="s">
        <v>353</v>
      </c>
      <c r="H75" s="121" t="s">
        <v>353</v>
      </c>
      <c r="I75" s="469" t="s">
        <v>353</v>
      </c>
      <c r="J75" s="469" t="s">
        <v>353</v>
      </c>
      <c r="K75" s="469" t="s">
        <v>353</v>
      </c>
      <c r="L75" s="469" t="s">
        <v>353</v>
      </c>
      <c r="M75" s="482" t="s">
        <v>423</v>
      </c>
      <c r="N75" s="471" t="s">
        <v>476</v>
      </c>
      <c r="O75" s="474" t="s">
        <v>422</v>
      </c>
      <c r="P75" s="667">
        <v>7</v>
      </c>
      <c r="Q75" s="471" t="s">
        <v>419</v>
      </c>
      <c r="R75" s="469" t="s">
        <v>353</v>
      </c>
      <c r="S75" s="121" t="s">
        <v>353</v>
      </c>
      <c r="T75" s="121" t="s">
        <v>353</v>
      </c>
      <c r="U75" s="121" t="s">
        <v>353</v>
      </c>
      <c r="V75" s="121" t="s">
        <v>353</v>
      </c>
      <c r="W75" s="122"/>
      <c r="X75" s="98" t="s">
        <v>353</v>
      </c>
      <c r="Y75" s="98" t="s">
        <v>353</v>
      </c>
    </row>
    <row r="76" spans="1:25" s="53" customFormat="1" ht="16.5" customHeight="1" x14ac:dyDescent="0.15">
      <c r="A76" s="122"/>
      <c r="B76" s="122"/>
      <c r="C76" s="121"/>
      <c r="D76" s="121" t="s">
        <v>353</v>
      </c>
      <c r="E76" s="121" t="s">
        <v>353</v>
      </c>
      <c r="F76" s="121" t="s">
        <v>353</v>
      </c>
      <c r="G76" s="121" t="s">
        <v>353</v>
      </c>
      <c r="H76" s="121" t="s">
        <v>353</v>
      </c>
      <c r="I76" s="469" t="s">
        <v>353</v>
      </c>
      <c r="J76" s="469" t="s">
        <v>353</v>
      </c>
      <c r="K76" s="469" t="s">
        <v>353</v>
      </c>
      <c r="L76" s="469" t="s">
        <v>353</v>
      </c>
      <c r="M76" s="483">
        <v>114</v>
      </c>
      <c r="N76" s="475">
        <v>81</v>
      </c>
      <c r="O76" s="473">
        <v>74</v>
      </c>
      <c r="P76" s="668"/>
      <c r="Q76" s="475">
        <v>159</v>
      </c>
      <c r="R76" s="469" t="s">
        <v>353</v>
      </c>
      <c r="S76" s="121" t="s">
        <v>353</v>
      </c>
      <c r="T76" s="121" t="s">
        <v>353</v>
      </c>
      <c r="U76" s="121" t="s">
        <v>353</v>
      </c>
      <c r="V76" s="121" t="s">
        <v>353</v>
      </c>
      <c r="W76" s="122"/>
      <c r="X76" s="98" t="s">
        <v>353</v>
      </c>
      <c r="Y76" s="98" t="s">
        <v>353</v>
      </c>
    </row>
    <row r="77" spans="1:25" s="52" customFormat="1" ht="27.75" customHeight="1" x14ac:dyDescent="0.15">
      <c r="A77" s="122"/>
      <c r="B77" s="122"/>
      <c r="C77" s="121"/>
      <c r="D77" s="121" t="s">
        <v>353</v>
      </c>
      <c r="E77" s="121" t="s">
        <v>353</v>
      </c>
      <c r="F77" s="121" t="s">
        <v>353</v>
      </c>
      <c r="G77" s="121" t="s">
        <v>353</v>
      </c>
      <c r="H77" s="121" t="s">
        <v>353</v>
      </c>
      <c r="I77" s="469" t="s">
        <v>353</v>
      </c>
      <c r="J77" s="469" t="s">
        <v>353</v>
      </c>
      <c r="K77" s="469" t="s">
        <v>353</v>
      </c>
      <c r="L77" s="469" t="s">
        <v>353</v>
      </c>
      <c r="M77" s="469" t="s">
        <v>353</v>
      </c>
      <c r="N77" s="474" t="s">
        <v>353</v>
      </c>
      <c r="O77" s="474" t="s">
        <v>478</v>
      </c>
      <c r="P77" s="669">
        <v>6</v>
      </c>
      <c r="Q77" s="468" t="s">
        <v>424</v>
      </c>
      <c r="R77" s="469" t="s">
        <v>353</v>
      </c>
      <c r="S77" s="121" t="s">
        <v>353</v>
      </c>
      <c r="T77" s="121" t="s">
        <v>353</v>
      </c>
      <c r="U77" s="121" t="s">
        <v>353</v>
      </c>
      <c r="V77" s="121" t="s">
        <v>353</v>
      </c>
      <c r="W77" s="122"/>
      <c r="X77" s="98" t="s">
        <v>353</v>
      </c>
      <c r="Y77" s="98" t="s">
        <v>353</v>
      </c>
    </row>
    <row r="78" spans="1:25" s="53" customFormat="1" ht="16.5" customHeight="1" x14ac:dyDescent="0.15">
      <c r="A78" s="122"/>
      <c r="B78" s="122"/>
      <c r="C78" s="121"/>
      <c r="D78" s="121" t="s">
        <v>353</v>
      </c>
      <c r="E78" s="121" t="s">
        <v>353</v>
      </c>
      <c r="F78" s="121" t="s">
        <v>353</v>
      </c>
      <c r="G78" s="121" t="s">
        <v>353</v>
      </c>
      <c r="H78" s="121" t="s">
        <v>353</v>
      </c>
      <c r="I78" s="469" t="s">
        <v>353</v>
      </c>
      <c r="J78" s="469" t="s">
        <v>353</v>
      </c>
      <c r="K78" s="469" t="s">
        <v>353</v>
      </c>
      <c r="L78" s="469" t="s">
        <v>353</v>
      </c>
      <c r="M78" s="469" t="s">
        <v>353</v>
      </c>
      <c r="N78" s="470" t="s">
        <v>353</v>
      </c>
      <c r="O78" s="473">
        <v>15</v>
      </c>
      <c r="P78" s="668"/>
      <c r="Q78" s="475">
        <v>107</v>
      </c>
      <c r="R78" s="469" t="s">
        <v>353</v>
      </c>
      <c r="S78" s="121" t="s">
        <v>353</v>
      </c>
      <c r="T78" s="121" t="s">
        <v>353</v>
      </c>
      <c r="U78" s="121" t="s">
        <v>353</v>
      </c>
      <c r="V78" s="121" t="s">
        <v>353</v>
      </c>
      <c r="W78" s="122"/>
      <c r="X78" s="98" t="s">
        <v>353</v>
      </c>
      <c r="Y78" s="98" t="s">
        <v>353</v>
      </c>
    </row>
    <row r="79" spans="1:25" s="52" customFormat="1" ht="27.75" customHeight="1" x14ac:dyDescent="0.15">
      <c r="A79" s="122"/>
      <c r="B79" s="122"/>
      <c r="C79" s="121"/>
      <c r="D79" s="121" t="s">
        <v>353</v>
      </c>
      <c r="E79" s="121" t="s">
        <v>353</v>
      </c>
      <c r="F79" s="121" t="s">
        <v>353</v>
      </c>
      <c r="G79" s="121" t="s">
        <v>353</v>
      </c>
      <c r="H79" s="121" t="s">
        <v>353</v>
      </c>
      <c r="I79" s="469" t="s">
        <v>353</v>
      </c>
      <c r="J79" s="469" t="s">
        <v>353</v>
      </c>
      <c r="K79" s="469" t="s">
        <v>353</v>
      </c>
      <c r="L79" s="469" t="s">
        <v>353</v>
      </c>
      <c r="M79" s="469" t="s">
        <v>353</v>
      </c>
      <c r="N79" s="469" t="s">
        <v>353</v>
      </c>
      <c r="O79" s="470" t="s">
        <v>353</v>
      </c>
      <c r="P79" s="667">
        <v>5</v>
      </c>
      <c r="Q79" s="479" t="s">
        <v>353</v>
      </c>
      <c r="R79" s="469" t="s">
        <v>353</v>
      </c>
      <c r="S79" s="121" t="s">
        <v>353</v>
      </c>
      <c r="T79" s="121" t="s">
        <v>353</v>
      </c>
      <c r="U79" s="121" t="s">
        <v>353</v>
      </c>
      <c r="V79" s="121" t="s">
        <v>353</v>
      </c>
      <c r="W79" s="122"/>
      <c r="X79" s="98" t="s">
        <v>353</v>
      </c>
      <c r="Y79" s="98" t="s">
        <v>353</v>
      </c>
    </row>
    <row r="80" spans="1:25" s="53" customFormat="1" ht="16.5" customHeight="1" x14ac:dyDescent="0.15">
      <c r="A80" s="122"/>
      <c r="B80" s="122"/>
      <c r="C80" s="121"/>
      <c r="D80" s="121" t="s">
        <v>353</v>
      </c>
      <c r="E80" s="121" t="s">
        <v>353</v>
      </c>
      <c r="F80" s="121" t="s">
        <v>353</v>
      </c>
      <c r="G80" s="121" t="s">
        <v>353</v>
      </c>
      <c r="H80" s="121" t="s">
        <v>353</v>
      </c>
      <c r="I80" s="469" t="s">
        <v>353</v>
      </c>
      <c r="J80" s="469" t="s">
        <v>353</v>
      </c>
      <c r="K80" s="469" t="s">
        <v>353</v>
      </c>
      <c r="L80" s="469" t="s">
        <v>353</v>
      </c>
      <c r="M80" s="469" t="s">
        <v>353</v>
      </c>
      <c r="N80" s="469" t="s">
        <v>353</v>
      </c>
      <c r="O80" s="473" t="s">
        <v>353</v>
      </c>
      <c r="P80" s="668"/>
      <c r="Q80" s="479" t="s">
        <v>353</v>
      </c>
      <c r="R80" s="469" t="s">
        <v>353</v>
      </c>
      <c r="S80" s="121" t="s">
        <v>353</v>
      </c>
      <c r="T80" s="121" t="s">
        <v>353</v>
      </c>
      <c r="U80" s="121" t="s">
        <v>353</v>
      </c>
      <c r="V80" s="121" t="s">
        <v>353</v>
      </c>
      <c r="W80" s="122"/>
      <c r="X80" s="98" t="s">
        <v>353</v>
      </c>
      <c r="Y80" s="98" t="s">
        <v>353</v>
      </c>
    </row>
    <row r="81" spans="1:31" s="52" customFormat="1" ht="27.75" customHeight="1" x14ac:dyDescent="0.15">
      <c r="A81" s="122"/>
      <c r="B81" s="122"/>
      <c r="C81" s="122"/>
      <c r="D81" s="122" t="s">
        <v>353</v>
      </c>
      <c r="E81" s="122" t="s">
        <v>353</v>
      </c>
      <c r="F81" s="122" t="s">
        <v>353</v>
      </c>
      <c r="G81" s="122" t="s">
        <v>353</v>
      </c>
      <c r="H81" s="122" t="s">
        <v>353</v>
      </c>
      <c r="I81" s="465" t="s">
        <v>353</v>
      </c>
      <c r="J81" s="465" t="s">
        <v>353</v>
      </c>
      <c r="K81" s="465" t="s">
        <v>353</v>
      </c>
      <c r="L81" s="465" t="s">
        <v>353</v>
      </c>
      <c r="M81" s="465" t="s">
        <v>353</v>
      </c>
      <c r="N81" s="471" t="s">
        <v>477</v>
      </c>
      <c r="O81" s="471" t="s">
        <v>425</v>
      </c>
      <c r="P81" s="667">
        <v>4</v>
      </c>
      <c r="Q81" s="486" t="s">
        <v>422</v>
      </c>
      <c r="R81" s="472" t="s">
        <v>609</v>
      </c>
      <c r="S81" s="121" t="s">
        <v>353</v>
      </c>
      <c r="T81" s="121" t="s">
        <v>353</v>
      </c>
      <c r="U81" s="121" t="s">
        <v>353</v>
      </c>
      <c r="V81" s="121" t="s">
        <v>353</v>
      </c>
      <c r="W81" s="122"/>
      <c r="X81" s="98" t="s">
        <v>353</v>
      </c>
      <c r="Y81" s="98" t="s">
        <v>353</v>
      </c>
    </row>
    <row r="82" spans="1:31" s="53" customFormat="1" ht="16.5" customHeight="1" x14ac:dyDescent="0.15">
      <c r="A82" s="122"/>
      <c r="B82" s="122"/>
      <c r="C82" s="122"/>
      <c r="D82" s="122" t="s">
        <v>353</v>
      </c>
      <c r="E82" s="122" t="s">
        <v>353</v>
      </c>
      <c r="F82" s="122" t="s">
        <v>353</v>
      </c>
      <c r="G82" s="122" t="s">
        <v>353</v>
      </c>
      <c r="H82" s="122" t="s">
        <v>353</v>
      </c>
      <c r="I82" s="465" t="s">
        <v>353</v>
      </c>
      <c r="J82" s="465" t="s">
        <v>353</v>
      </c>
      <c r="K82" s="465" t="s">
        <v>353</v>
      </c>
      <c r="L82" s="465" t="s">
        <v>353</v>
      </c>
      <c r="M82" s="465" t="s">
        <v>353</v>
      </c>
      <c r="N82" s="475">
        <v>28</v>
      </c>
      <c r="O82" s="476">
        <v>5</v>
      </c>
      <c r="P82" s="668"/>
      <c r="Q82" s="468">
        <v>49</v>
      </c>
      <c r="R82" s="470">
        <v>95</v>
      </c>
      <c r="S82" s="121" t="s">
        <v>353</v>
      </c>
      <c r="T82" s="121" t="s">
        <v>353</v>
      </c>
      <c r="U82" s="121" t="s">
        <v>353</v>
      </c>
      <c r="V82" s="121" t="s">
        <v>353</v>
      </c>
      <c r="W82" s="122"/>
      <c r="X82" s="98" t="s">
        <v>353</v>
      </c>
      <c r="Y82" s="98" t="s">
        <v>353</v>
      </c>
      <c r="AB82" s="660"/>
      <c r="AC82" s="660"/>
      <c r="AD82" s="660"/>
      <c r="AE82" s="660"/>
    </row>
    <row r="83" spans="1:31" s="52" customFormat="1" ht="27.75" customHeight="1" x14ac:dyDescent="0.15">
      <c r="A83" s="122"/>
      <c r="B83" s="122"/>
      <c r="C83" s="122"/>
      <c r="D83" s="122" t="s">
        <v>353</v>
      </c>
      <c r="E83" s="122" t="s">
        <v>353</v>
      </c>
      <c r="F83" s="122" t="s">
        <v>353</v>
      </c>
      <c r="G83" s="122" t="s">
        <v>353</v>
      </c>
      <c r="H83" s="122" t="s">
        <v>353</v>
      </c>
      <c r="I83" s="465" t="s">
        <v>353</v>
      </c>
      <c r="J83" s="465" t="s">
        <v>353</v>
      </c>
      <c r="K83" s="465" t="s">
        <v>353</v>
      </c>
      <c r="L83" s="465" t="s">
        <v>353</v>
      </c>
      <c r="M83" s="465" t="s">
        <v>353</v>
      </c>
      <c r="N83" s="470" t="s">
        <v>353</v>
      </c>
      <c r="O83" s="474" t="s">
        <v>426</v>
      </c>
      <c r="P83" s="669">
        <v>3</v>
      </c>
      <c r="Q83" s="471" t="s">
        <v>426</v>
      </c>
      <c r="R83" s="487" t="s">
        <v>423</v>
      </c>
      <c r="S83" s="464" t="s">
        <v>612</v>
      </c>
      <c r="T83" s="447" t="s">
        <v>353</v>
      </c>
      <c r="U83" s="121" t="s">
        <v>353</v>
      </c>
      <c r="V83" s="121" t="s">
        <v>353</v>
      </c>
      <c r="W83" s="122"/>
      <c r="X83" s="98" t="s">
        <v>353</v>
      </c>
      <c r="Y83" s="98" t="s">
        <v>353</v>
      </c>
      <c r="AB83" s="660"/>
      <c r="AC83" s="660"/>
      <c r="AD83" s="660"/>
      <c r="AE83" s="660"/>
    </row>
    <row r="84" spans="1:31" s="53" customFormat="1" ht="16.5" customHeight="1" x14ac:dyDescent="0.15">
      <c r="A84" s="122"/>
      <c r="B84" s="52"/>
      <c r="C84" s="122"/>
      <c r="D84" s="122" t="s">
        <v>353</v>
      </c>
      <c r="E84" s="122" t="s">
        <v>353</v>
      </c>
      <c r="F84" s="122" t="s">
        <v>353</v>
      </c>
      <c r="G84" s="122" t="s">
        <v>353</v>
      </c>
      <c r="H84" s="122" t="s">
        <v>353</v>
      </c>
      <c r="I84" s="465" t="s">
        <v>353</v>
      </c>
      <c r="J84" s="465" t="s">
        <v>353</v>
      </c>
      <c r="K84" s="465" t="s">
        <v>353</v>
      </c>
      <c r="L84" s="465" t="s">
        <v>353</v>
      </c>
      <c r="M84" s="465" t="s">
        <v>353</v>
      </c>
      <c r="N84" s="470" t="s">
        <v>353</v>
      </c>
      <c r="O84" s="488">
        <v>7</v>
      </c>
      <c r="P84" s="670"/>
      <c r="Q84" s="475">
        <v>4</v>
      </c>
      <c r="R84" s="473">
        <v>54</v>
      </c>
      <c r="S84" s="432">
        <v>59</v>
      </c>
      <c r="T84" s="121" t="s">
        <v>353</v>
      </c>
      <c r="U84" s="121" t="s">
        <v>353</v>
      </c>
      <c r="V84" s="121" t="s">
        <v>353</v>
      </c>
      <c r="W84" s="122"/>
      <c r="X84" s="98" t="s">
        <v>353</v>
      </c>
      <c r="Y84" s="98" t="s">
        <v>353</v>
      </c>
      <c r="AB84" s="660"/>
      <c r="AC84" s="660"/>
      <c r="AD84" s="660"/>
      <c r="AE84" s="660"/>
    </row>
    <row r="85" spans="1:31" s="52" customFormat="1" ht="27.75" customHeight="1" x14ac:dyDescent="0.15">
      <c r="A85" s="122"/>
      <c r="C85" s="122"/>
      <c r="D85" s="122" t="s">
        <v>353</v>
      </c>
      <c r="E85" s="122" t="s">
        <v>353</v>
      </c>
      <c r="F85" s="122" t="s">
        <v>353</v>
      </c>
      <c r="G85" s="122" t="s">
        <v>353</v>
      </c>
      <c r="H85" s="122" t="s">
        <v>353</v>
      </c>
      <c r="I85" s="465" t="s">
        <v>353</v>
      </c>
      <c r="J85" s="465" t="s">
        <v>353</v>
      </c>
      <c r="K85" s="465" t="s">
        <v>353</v>
      </c>
      <c r="L85" s="465" t="s">
        <v>353</v>
      </c>
      <c r="M85" s="465" t="s">
        <v>353</v>
      </c>
      <c r="N85" s="465" t="s">
        <v>353</v>
      </c>
      <c r="O85" s="474" t="s">
        <v>353</v>
      </c>
      <c r="P85" s="702">
        <v>2</v>
      </c>
      <c r="Q85" s="471" t="s">
        <v>425</v>
      </c>
      <c r="R85" s="469" t="s">
        <v>353</v>
      </c>
      <c r="S85" s="121" t="s">
        <v>353</v>
      </c>
      <c r="T85" s="121" t="s">
        <v>353</v>
      </c>
      <c r="U85" s="121" t="s">
        <v>353</v>
      </c>
      <c r="V85" s="121" t="s">
        <v>353</v>
      </c>
      <c r="W85" s="122"/>
      <c r="X85" s="98" t="s">
        <v>353</v>
      </c>
      <c r="Y85" s="98" t="s">
        <v>353</v>
      </c>
    </row>
    <row r="86" spans="1:31" s="53" customFormat="1" ht="16.5" customHeight="1" x14ac:dyDescent="0.15">
      <c r="A86" s="122"/>
      <c r="B86" s="52"/>
      <c r="C86" s="122"/>
      <c r="D86" s="122" t="s">
        <v>353</v>
      </c>
      <c r="E86" s="122" t="s">
        <v>353</v>
      </c>
      <c r="F86" s="122" t="s">
        <v>353</v>
      </c>
      <c r="G86" s="122" t="s">
        <v>353</v>
      </c>
      <c r="H86" s="122" t="s">
        <v>353</v>
      </c>
      <c r="I86" s="465" t="s">
        <v>353</v>
      </c>
      <c r="J86" s="465" t="s">
        <v>353</v>
      </c>
      <c r="K86" s="465" t="s">
        <v>353</v>
      </c>
      <c r="L86" s="465" t="s">
        <v>353</v>
      </c>
      <c r="M86" s="465" t="s">
        <v>353</v>
      </c>
      <c r="N86" s="465" t="s">
        <v>353</v>
      </c>
      <c r="O86" s="470" t="s">
        <v>353</v>
      </c>
      <c r="P86" s="703"/>
      <c r="Q86" s="475">
        <v>4</v>
      </c>
      <c r="R86" s="469" t="s">
        <v>353</v>
      </c>
      <c r="S86" s="121" t="s">
        <v>353</v>
      </c>
      <c r="T86" s="121" t="s">
        <v>353</v>
      </c>
      <c r="U86" s="121" t="s">
        <v>353</v>
      </c>
      <c r="V86" s="121" t="s">
        <v>353</v>
      </c>
      <c r="W86" s="122"/>
      <c r="X86" s="98" t="s">
        <v>353</v>
      </c>
      <c r="Y86" s="98" t="s">
        <v>353</v>
      </c>
    </row>
    <row r="87" spans="1:31" s="52" customFormat="1" ht="27.75" customHeight="1" x14ac:dyDescent="0.15">
      <c r="A87" s="122"/>
      <c r="C87" s="122"/>
      <c r="D87" s="122" t="s">
        <v>353</v>
      </c>
      <c r="E87" s="122" t="s">
        <v>353</v>
      </c>
      <c r="F87" s="122" t="s">
        <v>353</v>
      </c>
      <c r="G87" s="122" t="s">
        <v>353</v>
      </c>
      <c r="H87" s="122" t="s">
        <v>353</v>
      </c>
      <c r="I87" s="122" t="s">
        <v>353</v>
      </c>
      <c r="J87" s="122" t="s">
        <v>353</v>
      </c>
      <c r="K87" s="122" t="s">
        <v>353</v>
      </c>
      <c r="L87" s="122" t="s">
        <v>353</v>
      </c>
      <c r="M87" s="122" t="s">
        <v>353</v>
      </c>
      <c r="N87" s="122" t="s">
        <v>353</v>
      </c>
      <c r="O87" s="122" t="s">
        <v>353</v>
      </c>
      <c r="P87" s="700">
        <v>1</v>
      </c>
      <c r="Q87" s="122" t="s">
        <v>353</v>
      </c>
      <c r="R87" s="122" t="s">
        <v>353</v>
      </c>
      <c r="S87" s="122" t="s">
        <v>353</v>
      </c>
      <c r="T87" s="122" t="s">
        <v>353</v>
      </c>
      <c r="U87" s="122" t="s">
        <v>353</v>
      </c>
      <c r="V87" s="122" t="s">
        <v>353</v>
      </c>
      <c r="W87" s="122"/>
      <c r="X87" s="52" t="s">
        <v>353</v>
      </c>
    </row>
    <row r="88" spans="1:31" s="53" customFormat="1" ht="16.5" customHeight="1" x14ac:dyDescent="0.15">
      <c r="A88" s="122"/>
      <c r="B88" s="122"/>
      <c r="C88" s="122"/>
      <c r="D88" s="122" t="s">
        <v>353</v>
      </c>
      <c r="E88" s="122" t="s">
        <v>353</v>
      </c>
      <c r="F88" s="122" t="s">
        <v>353</v>
      </c>
      <c r="G88" s="122" t="s">
        <v>353</v>
      </c>
      <c r="H88" s="122" t="s">
        <v>353</v>
      </c>
      <c r="I88" s="122" t="s">
        <v>353</v>
      </c>
      <c r="J88" s="122" t="s">
        <v>353</v>
      </c>
      <c r="K88" s="122" t="s">
        <v>353</v>
      </c>
      <c r="L88" s="122" t="s">
        <v>353</v>
      </c>
      <c r="M88" s="122" t="s">
        <v>353</v>
      </c>
      <c r="N88" s="122" t="s">
        <v>353</v>
      </c>
      <c r="O88" s="122" t="s">
        <v>353</v>
      </c>
      <c r="P88" s="701"/>
      <c r="Q88" s="122" t="s">
        <v>353</v>
      </c>
      <c r="R88" s="122" t="s">
        <v>353</v>
      </c>
      <c r="S88" s="122" t="s">
        <v>353</v>
      </c>
      <c r="T88" s="122" t="s">
        <v>353</v>
      </c>
      <c r="U88" s="122" t="s">
        <v>353</v>
      </c>
      <c r="V88" s="122" t="s">
        <v>353</v>
      </c>
      <c r="W88" s="122"/>
      <c r="X88" s="103" t="s">
        <v>353</v>
      </c>
      <c r="Y88" s="103" t="s">
        <v>353</v>
      </c>
    </row>
    <row r="89" spans="1:31" s="49" customFormat="1" ht="30" customHeight="1" x14ac:dyDescent="0.15">
      <c r="P89" s="50"/>
    </row>
    <row r="90" spans="1:31" s="51" customFormat="1" ht="16.5" customHeight="1" x14ac:dyDescent="0.2">
      <c r="P90" s="48"/>
    </row>
    <row r="91" spans="1:31" s="49" customFormat="1" ht="30" customHeight="1" x14ac:dyDescent="0.15">
      <c r="P91" s="50"/>
    </row>
    <row r="92" spans="1:31" s="51" customFormat="1" ht="16.5" customHeight="1" x14ac:dyDescent="0.2">
      <c r="P92" s="48"/>
    </row>
    <row r="93" spans="1:31" s="49" customFormat="1" ht="30" customHeight="1" x14ac:dyDescent="0.15">
      <c r="P93" s="50"/>
    </row>
    <row r="94" spans="1:31" s="51" customFormat="1" ht="16.5" customHeight="1" x14ac:dyDescent="0.2">
      <c r="P94" s="48"/>
    </row>
    <row r="95" spans="1:31" s="49" customFormat="1" ht="30" customHeight="1" x14ac:dyDescent="0.15">
      <c r="P95" s="50"/>
    </row>
    <row r="96" spans="1:31" s="51" customFormat="1" ht="16.5" customHeight="1" x14ac:dyDescent="0.2">
      <c r="P96" s="48"/>
    </row>
    <row r="97" spans="16:16" s="49" customFormat="1" ht="30" customHeight="1" x14ac:dyDescent="0.15">
      <c r="P97" s="50"/>
    </row>
    <row r="98" spans="16:16" s="51" customFormat="1" ht="16.5" customHeight="1" x14ac:dyDescent="0.2">
      <c r="P98" s="48"/>
    </row>
    <row r="99" spans="16:16" s="49" customFormat="1" ht="30" customHeight="1" x14ac:dyDescent="0.15">
      <c r="P99" s="50"/>
    </row>
    <row r="100" spans="16:16" s="51" customFormat="1" ht="16.5" customHeight="1" x14ac:dyDescent="0.2">
      <c r="P100" s="48"/>
    </row>
    <row r="101" spans="16:16" s="49" customFormat="1" ht="30" customHeight="1" x14ac:dyDescent="0.15">
      <c r="P101" s="50"/>
    </row>
    <row r="102" spans="16:16" s="51" customFormat="1" ht="16.5" customHeight="1" x14ac:dyDescent="0.2">
      <c r="P102" s="48"/>
    </row>
    <row r="103" spans="16:16" s="49" customFormat="1" ht="30" customHeight="1" x14ac:dyDescent="0.15">
      <c r="P103" s="50"/>
    </row>
    <row r="104" spans="16:16" s="51" customFormat="1" ht="16.5" customHeight="1" x14ac:dyDescent="0.2">
      <c r="P104" s="48"/>
    </row>
    <row r="105" spans="16:16" s="49" customFormat="1" ht="30" customHeight="1" x14ac:dyDescent="0.15">
      <c r="P105" s="50"/>
    </row>
    <row r="106" spans="16:16" s="51" customFormat="1" ht="16.5" customHeight="1" x14ac:dyDescent="0.2">
      <c r="P106" s="48"/>
    </row>
    <row r="107" spans="16:16" s="49" customFormat="1" ht="30" customHeight="1" x14ac:dyDescent="0.15">
      <c r="P107" s="50"/>
    </row>
    <row r="108" spans="16:16" s="51" customFormat="1" ht="16.5" customHeight="1" x14ac:dyDescent="0.2">
      <c r="P108" s="48"/>
    </row>
    <row r="109" spans="16:16" s="49" customFormat="1" ht="30" customHeight="1" x14ac:dyDescent="0.15">
      <c r="P109" s="50"/>
    </row>
    <row r="110" spans="16:16" s="51" customFormat="1" ht="16.5" customHeight="1" x14ac:dyDescent="0.2">
      <c r="P110" s="48"/>
    </row>
    <row r="111" spans="16:16" s="49" customFormat="1" ht="30" customHeight="1" x14ac:dyDescent="0.15">
      <c r="P111" s="50"/>
    </row>
    <row r="112" spans="16:16" s="51" customFormat="1" ht="16.5" customHeight="1" x14ac:dyDescent="0.2">
      <c r="P112" s="48"/>
    </row>
    <row r="113" spans="16:16" s="49" customFormat="1" ht="30" customHeight="1" x14ac:dyDescent="0.15">
      <c r="P113" s="50"/>
    </row>
    <row r="114" spans="16:16" s="51" customFormat="1" ht="16.5" customHeight="1" x14ac:dyDescent="0.2">
      <c r="P114" s="48"/>
    </row>
    <row r="115" spans="16:16" s="49" customFormat="1" ht="30" customHeight="1" x14ac:dyDescent="0.15">
      <c r="P115" s="50"/>
    </row>
    <row r="116" spans="16:16" s="51" customFormat="1" ht="16.5" customHeight="1" x14ac:dyDescent="0.2">
      <c r="P116" s="48"/>
    </row>
    <row r="117" spans="16:16" s="49" customFormat="1" ht="30" customHeight="1" x14ac:dyDescent="0.15">
      <c r="P117" s="50"/>
    </row>
    <row r="118" spans="16:16" s="51" customFormat="1" ht="16.5" customHeight="1" x14ac:dyDescent="0.2">
      <c r="P118" s="48"/>
    </row>
    <row r="119" spans="16:16" s="49" customFormat="1" ht="30" customHeight="1" x14ac:dyDescent="0.15">
      <c r="P119" s="50"/>
    </row>
    <row r="120" spans="16:16" s="51" customFormat="1" ht="16.5" customHeight="1" x14ac:dyDescent="0.2">
      <c r="P120" s="48"/>
    </row>
    <row r="121" spans="16:16" s="49" customFormat="1" ht="30" customHeight="1" x14ac:dyDescent="0.15">
      <c r="P121" s="50"/>
    </row>
    <row r="122" spans="16:16" s="51" customFormat="1" ht="16.5" customHeight="1" x14ac:dyDescent="0.2">
      <c r="P122" s="48"/>
    </row>
    <row r="123" spans="16:16" s="49" customFormat="1" ht="30" customHeight="1" x14ac:dyDescent="0.15">
      <c r="P123" s="50"/>
    </row>
    <row r="124" spans="16:16" s="51" customFormat="1" ht="16.5" customHeight="1" x14ac:dyDescent="0.2">
      <c r="P124" s="48"/>
    </row>
    <row r="125" spans="16:16" s="49" customFormat="1" ht="30" customHeight="1" x14ac:dyDescent="0.15">
      <c r="P125" s="50"/>
    </row>
    <row r="126" spans="16:16" s="51" customFormat="1" ht="16.5" customHeight="1" x14ac:dyDescent="0.2">
      <c r="P126" s="48"/>
    </row>
    <row r="127" spans="16:16" s="49" customFormat="1" ht="30" customHeight="1" x14ac:dyDescent="0.15">
      <c r="P127" s="50"/>
    </row>
    <row r="128" spans="16:16" s="51" customFormat="1" ht="16.5" customHeight="1" x14ac:dyDescent="0.2">
      <c r="P128" s="48"/>
    </row>
    <row r="129" spans="16:16" s="49" customFormat="1" ht="30" customHeight="1" x14ac:dyDescent="0.15">
      <c r="P129" s="50"/>
    </row>
    <row r="130" spans="16:16" s="51" customFormat="1" ht="16.5" customHeight="1" x14ac:dyDescent="0.2">
      <c r="P130" s="48"/>
    </row>
    <row r="131" spans="16:16" s="49" customFormat="1" ht="30" customHeight="1" x14ac:dyDescent="0.15">
      <c r="P131" s="50"/>
    </row>
    <row r="132" spans="16:16" s="51" customFormat="1" ht="16.5" customHeight="1" x14ac:dyDescent="0.2">
      <c r="P132" s="48"/>
    </row>
    <row r="133" spans="16:16" s="49" customFormat="1" ht="30" customHeight="1" x14ac:dyDescent="0.15">
      <c r="P133" s="50"/>
    </row>
    <row r="134" spans="16:16" s="51" customFormat="1" ht="16.5" customHeight="1" x14ac:dyDescent="0.2">
      <c r="P134" s="48"/>
    </row>
    <row r="135" spans="16:16" s="49" customFormat="1" ht="30" customHeight="1" x14ac:dyDescent="0.15">
      <c r="P135" s="50"/>
    </row>
    <row r="136" spans="16:16" s="51" customFormat="1" ht="16.5" customHeight="1" x14ac:dyDescent="0.2">
      <c r="P136" s="48"/>
    </row>
    <row r="137" spans="16:16" s="49" customFormat="1" ht="30" customHeight="1" x14ac:dyDescent="0.15">
      <c r="P137" s="50"/>
    </row>
    <row r="138" spans="16:16" s="47" customFormat="1" x14ac:dyDescent="0.2">
      <c r="P138" s="48"/>
    </row>
    <row r="139" spans="16:16" s="47" customFormat="1" x14ac:dyDescent="0.2">
      <c r="P139" s="48"/>
    </row>
    <row r="140" spans="16:16" s="47" customFormat="1" x14ac:dyDescent="0.2">
      <c r="P140" s="48"/>
    </row>
    <row r="141" spans="16:16" s="47" customFormat="1" x14ac:dyDescent="0.2">
      <c r="P141" s="48"/>
    </row>
    <row r="142" spans="16:16" s="47" customFormat="1" x14ac:dyDescent="0.2">
      <c r="P142" s="48"/>
    </row>
    <row r="143" spans="16:16" s="47" customFormat="1" x14ac:dyDescent="0.2">
      <c r="P143" s="48"/>
    </row>
    <row r="144" spans="16:16" s="47" customFormat="1" x14ac:dyDescent="0.2">
      <c r="P144" s="48"/>
    </row>
    <row r="145" spans="16:16" s="47" customFormat="1" x14ac:dyDescent="0.2">
      <c r="P145" s="48"/>
    </row>
    <row r="146" spans="16:16" s="47" customFormat="1" x14ac:dyDescent="0.2">
      <c r="P146" s="48"/>
    </row>
    <row r="147" spans="16:16" s="47" customFormat="1" x14ac:dyDescent="0.2">
      <c r="P147" s="48"/>
    </row>
    <row r="148" spans="16:16" s="47" customFormat="1" x14ac:dyDescent="0.2">
      <c r="P148" s="48"/>
    </row>
    <row r="149" spans="16:16" s="47" customFormat="1" x14ac:dyDescent="0.2">
      <c r="P149" s="48"/>
    </row>
    <row r="150" spans="16:16" s="47" customFormat="1" x14ac:dyDescent="0.2">
      <c r="P150" s="48"/>
    </row>
    <row r="151" spans="16:16" s="47" customFormat="1" x14ac:dyDescent="0.2">
      <c r="P151" s="48"/>
    </row>
    <row r="152" spans="16:16" s="47" customFormat="1" x14ac:dyDescent="0.2">
      <c r="P152" s="48"/>
    </row>
    <row r="153" spans="16:16" s="47" customFormat="1" x14ac:dyDescent="0.2">
      <c r="P153" s="48"/>
    </row>
    <row r="154" spans="16:16" s="47" customFormat="1" x14ac:dyDescent="0.2">
      <c r="P154" s="48"/>
    </row>
    <row r="155" spans="16:16" s="47" customFormat="1" x14ac:dyDescent="0.2">
      <c r="P155" s="48"/>
    </row>
    <row r="156" spans="16:16" s="47" customFormat="1" x14ac:dyDescent="0.2">
      <c r="P156" s="48"/>
    </row>
    <row r="157" spans="16:16" s="47" customFormat="1" x14ac:dyDescent="0.2">
      <c r="P157" s="48"/>
    </row>
    <row r="158" spans="16:16" s="47" customFormat="1" x14ac:dyDescent="0.2">
      <c r="P158" s="48"/>
    </row>
    <row r="159" spans="16:16" s="47" customFormat="1" x14ac:dyDescent="0.2">
      <c r="P159" s="48"/>
    </row>
    <row r="160" spans="16:16" s="47" customFormat="1" x14ac:dyDescent="0.2">
      <c r="P160" s="48"/>
    </row>
    <row r="161" spans="16:16" s="47" customFormat="1" x14ac:dyDescent="0.2">
      <c r="P161" s="48"/>
    </row>
    <row r="162" spans="16:16" s="47" customFormat="1" x14ac:dyDescent="0.2">
      <c r="P162" s="48"/>
    </row>
    <row r="163" spans="16:16" s="47" customFormat="1" x14ac:dyDescent="0.2">
      <c r="P163" s="48"/>
    </row>
    <row r="164" spans="16:16" s="47" customFormat="1" x14ac:dyDescent="0.2">
      <c r="P164" s="48"/>
    </row>
    <row r="165" spans="16:16" s="47" customFormat="1" x14ac:dyDescent="0.2">
      <c r="P165" s="48"/>
    </row>
    <row r="166" spans="16:16" s="47" customFormat="1" x14ac:dyDescent="0.2">
      <c r="P166" s="48"/>
    </row>
    <row r="167" spans="16:16" s="47" customFormat="1" x14ac:dyDescent="0.2">
      <c r="P167" s="48"/>
    </row>
    <row r="168" spans="16:16" s="47" customFormat="1" x14ac:dyDescent="0.2">
      <c r="P168" s="48"/>
    </row>
    <row r="169" spans="16:16" s="47" customFormat="1" x14ac:dyDescent="0.2">
      <c r="P169" s="48"/>
    </row>
    <row r="170" spans="16:16" s="47" customFormat="1" x14ac:dyDescent="0.2">
      <c r="P170" s="48"/>
    </row>
    <row r="171" spans="16:16" s="47" customFormat="1" x14ac:dyDescent="0.2">
      <c r="P171" s="48"/>
    </row>
    <row r="172" spans="16:16" s="47" customFormat="1" x14ac:dyDescent="0.2">
      <c r="P172" s="48"/>
    </row>
    <row r="173" spans="16:16" s="47" customFormat="1" x14ac:dyDescent="0.2">
      <c r="P173" s="48"/>
    </row>
    <row r="174" spans="16:16" s="47" customFormat="1" x14ac:dyDescent="0.2">
      <c r="P174" s="48"/>
    </row>
    <row r="175" spans="16:16" s="47" customFormat="1" x14ac:dyDescent="0.2">
      <c r="P175" s="48"/>
    </row>
    <row r="176" spans="16:16" s="47" customFormat="1" x14ac:dyDescent="0.2">
      <c r="P176" s="48"/>
    </row>
    <row r="177" spans="16:16" s="47" customFormat="1" x14ac:dyDescent="0.2">
      <c r="P177" s="48"/>
    </row>
    <row r="178" spans="16:16" s="47" customFormat="1" x14ac:dyDescent="0.2">
      <c r="P178" s="48"/>
    </row>
    <row r="179" spans="16:16" s="47" customFormat="1" x14ac:dyDescent="0.2">
      <c r="P179" s="48"/>
    </row>
    <row r="180" spans="16:16" s="47" customFormat="1" x14ac:dyDescent="0.2">
      <c r="P180" s="48"/>
    </row>
    <row r="181" spans="16:16" s="47" customFormat="1" x14ac:dyDescent="0.2">
      <c r="P181" s="48"/>
    </row>
    <row r="182" spans="16:16" s="47" customFormat="1" x14ac:dyDescent="0.2">
      <c r="P182" s="48"/>
    </row>
    <row r="183" spans="16:16" s="47" customFormat="1" x14ac:dyDescent="0.2">
      <c r="P183" s="48"/>
    </row>
    <row r="184" spans="16:16" s="47" customFormat="1" x14ac:dyDescent="0.2">
      <c r="P184" s="48"/>
    </row>
    <row r="185" spans="16:16" s="47" customFormat="1" x14ac:dyDescent="0.2">
      <c r="P185" s="48"/>
    </row>
    <row r="186" spans="16:16" s="47" customFormat="1" x14ac:dyDescent="0.2">
      <c r="P186" s="48"/>
    </row>
    <row r="187" spans="16:16" s="47" customFormat="1" x14ac:dyDescent="0.2">
      <c r="P187" s="48"/>
    </row>
    <row r="188" spans="16:16" s="47" customFormat="1" x14ac:dyDescent="0.2">
      <c r="P188" s="48"/>
    </row>
    <row r="189" spans="16:16" s="47" customFormat="1" x14ac:dyDescent="0.2">
      <c r="P189" s="48"/>
    </row>
    <row r="190" spans="16:16" s="47" customFormat="1" x14ac:dyDescent="0.2">
      <c r="P190" s="48"/>
    </row>
    <row r="191" spans="16:16" s="47" customFormat="1" x14ac:dyDescent="0.2">
      <c r="P191" s="48"/>
    </row>
    <row r="192" spans="16:16" s="47" customFormat="1" x14ac:dyDescent="0.2">
      <c r="P192" s="48"/>
    </row>
    <row r="193" spans="16:16" s="47" customFormat="1" x14ac:dyDescent="0.2">
      <c r="P193" s="48"/>
    </row>
    <row r="194" spans="16:16" s="47" customFormat="1" x14ac:dyDescent="0.2">
      <c r="P194" s="48"/>
    </row>
    <row r="195" spans="16:16" s="47" customFormat="1" x14ac:dyDescent="0.2">
      <c r="P195" s="48"/>
    </row>
    <row r="196" spans="16:16" s="47" customFormat="1" x14ac:dyDescent="0.2">
      <c r="P196" s="48"/>
    </row>
    <row r="197" spans="16:16" s="47" customFormat="1" x14ac:dyDescent="0.2">
      <c r="P197" s="48"/>
    </row>
    <row r="198" spans="16:16" s="47" customFormat="1" x14ac:dyDescent="0.2">
      <c r="P198" s="48"/>
    </row>
    <row r="199" spans="16:16" s="47" customFormat="1" x14ac:dyDescent="0.2">
      <c r="P199" s="48"/>
    </row>
    <row r="200" spans="16:16" s="47" customFormat="1" x14ac:dyDescent="0.2">
      <c r="P200" s="48"/>
    </row>
    <row r="201" spans="16:16" s="47" customFormat="1" x14ac:dyDescent="0.2">
      <c r="P201" s="48"/>
    </row>
    <row r="202" spans="16:16" s="47" customFormat="1" x14ac:dyDescent="0.2">
      <c r="P202" s="48"/>
    </row>
    <row r="203" spans="16:16" s="47" customFormat="1" x14ac:dyDescent="0.2">
      <c r="P203" s="48"/>
    </row>
    <row r="204" spans="16:16" s="47" customFormat="1" x14ac:dyDescent="0.2">
      <c r="P204" s="48"/>
    </row>
    <row r="205" spans="16:16" s="47" customFormat="1" x14ac:dyDescent="0.2">
      <c r="P205" s="48"/>
    </row>
    <row r="206" spans="16:16" s="47" customFormat="1" x14ac:dyDescent="0.2">
      <c r="P206" s="48"/>
    </row>
    <row r="207" spans="16:16" s="47" customFormat="1" x14ac:dyDescent="0.2">
      <c r="P207" s="48"/>
    </row>
    <row r="208" spans="16:16" s="47" customFormat="1" x14ac:dyDescent="0.2">
      <c r="P208" s="48"/>
    </row>
    <row r="209" spans="16:16" s="47" customFormat="1" x14ac:dyDescent="0.2">
      <c r="P209" s="48"/>
    </row>
    <row r="210" spans="16:16" s="47" customFormat="1" x14ac:dyDescent="0.2">
      <c r="P210" s="48"/>
    </row>
    <row r="211" spans="16:16" s="47" customFormat="1" x14ac:dyDescent="0.2">
      <c r="P211" s="48"/>
    </row>
    <row r="212" spans="16:16" s="47" customFormat="1" x14ac:dyDescent="0.2">
      <c r="P212" s="48"/>
    </row>
    <row r="213" spans="16:16" s="47" customFormat="1" x14ac:dyDescent="0.2">
      <c r="P213" s="48"/>
    </row>
    <row r="214" spans="16:16" s="47" customFormat="1" x14ac:dyDescent="0.2">
      <c r="P214" s="48"/>
    </row>
    <row r="215" spans="16:16" s="47" customFormat="1" x14ac:dyDescent="0.2">
      <c r="P215" s="48"/>
    </row>
    <row r="216" spans="16:16" s="47" customFormat="1" x14ac:dyDescent="0.2">
      <c r="P216" s="48"/>
    </row>
    <row r="217" spans="16:16" s="47" customFormat="1" x14ac:dyDescent="0.2">
      <c r="P217" s="48"/>
    </row>
    <row r="218" spans="16:16" s="47" customFormat="1" x14ac:dyDescent="0.2">
      <c r="P218" s="48"/>
    </row>
    <row r="219" spans="16:16" s="47" customFormat="1" x14ac:dyDescent="0.2">
      <c r="P219" s="48"/>
    </row>
    <row r="220" spans="16:16" s="47" customFormat="1" x14ac:dyDescent="0.2">
      <c r="P220" s="48"/>
    </row>
    <row r="221" spans="16:16" s="47" customFormat="1" x14ac:dyDescent="0.2">
      <c r="P221" s="48"/>
    </row>
    <row r="222" spans="16:16" s="47" customFormat="1" x14ac:dyDescent="0.2">
      <c r="P222" s="48"/>
    </row>
    <row r="223" spans="16:16" s="47" customFormat="1" x14ac:dyDescent="0.2">
      <c r="P223" s="48"/>
    </row>
    <row r="224" spans="16:16" s="47" customFormat="1" x14ac:dyDescent="0.2">
      <c r="P224" s="48"/>
    </row>
    <row r="225" spans="16:16" s="47" customFormat="1" x14ac:dyDescent="0.2">
      <c r="P225" s="48"/>
    </row>
    <row r="226" spans="16:16" s="47" customFormat="1" x14ac:dyDescent="0.2">
      <c r="P226" s="48"/>
    </row>
    <row r="227" spans="16:16" s="47" customFormat="1" x14ac:dyDescent="0.2">
      <c r="P227" s="48"/>
    </row>
    <row r="228" spans="16:16" s="47" customFormat="1" x14ac:dyDescent="0.2">
      <c r="P228" s="48"/>
    </row>
    <row r="229" spans="16:16" s="47" customFormat="1" x14ac:dyDescent="0.2">
      <c r="P229" s="48"/>
    </row>
    <row r="230" spans="16:16" s="47" customFormat="1" x14ac:dyDescent="0.2">
      <c r="P230" s="48"/>
    </row>
    <row r="231" spans="16:16" s="47" customFormat="1" x14ac:dyDescent="0.2">
      <c r="P231" s="48"/>
    </row>
    <row r="232" spans="16:16" s="47" customFormat="1" x14ac:dyDescent="0.2">
      <c r="P232" s="48"/>
    </row>
    <row r="233" spans="16:16" s="47" customFormat="1" x14ac:dyDescent="0.2">
      <c r="P233" s="48"/>
    </row>
    <row r="234" spans="16:16" s="47" customFormat="1" x14ac:dyDescent="0.2">
      <c r="P234" s="48"/>
    </row>
    <row r="235" spans="16:16" s="47" customFormat="1" x14ac:dyDescent="0.2">
      <c r="P235" s="48"/>
    </row>
    <row r="236" spans="16:16" s="47" customFormat="1" x14ac:dyDescent="0.2">
      <c r="P236" s="48"/>
    </row>
    <row r="237" spans="16:16" s="47" customFormat="1" x14ac:dyDescent="0.2">
      <c r="P237" s="48"/>
    </row>
    <row r="238" spans="16:16" s="47" customFormat="1" x14ac:dyDescent="0.2">
      <c r="P238" s="48"/>
    </row>
    <row r="239" spans="16:16" s="47" customFormat="1" x14ac:dyDescent="0.2">
      <c r="P239" s="48"/>
    </row>
    <row r="240" spans="16:16" s="47" customFormat="1" x14ac:dyDescent="0.2">
      <c r="P240" s="48"/>
    </row>
    <row r="241" spans="16:16" s="47" customFormat="1" x14ac:dyDescent="0.2">
      <c r="P241" s="48"/>
    </row>
    <row r="242" spans="16:16" s="47" customFormat="1" x14ac:dyDescent="0.2">
      <c r="P242" s="48"/>
    </row>
    <row r="243" spans="16:16" s="47" customFormat="1" x14ac:dyDescent="0.2">
      <c r="P243" s="48"/>
    </row>
    <row r="244" spans="16:16" s="47" customFormat="1" x14ac:dyDescent="0.2">
      <c r="P244" s="48"/>
    </row>
    <row r="245" spans="16:16" s="47" customFormat="1" x14ac:dyDescent="0.2">
      <c r="P245" s="48"/>
    </row>
    <row r="246" spans="16:16" s="47" customFormat="1" x14ac:dyDescent="0.2">
      <c r="P246" s="48"/>
    </row>
    <row r="247" spans="16:16" s="47" customFormat="1" x14ac:dyDescent="0.2">
      <c r="P247" s="48"/>
    </row>
    <row r="248" spans="16:16" s="47" customFormat="1" x14ac:dyDescent="0.2">
      <c r="P248" s="48"/>
    </row>
    <row r="249" spans="16:16" s="47" customFormat="1" x14ac:dyDescent="0.2">
      <c r="P249" s="48"/>
    </row>
    <row r="250" spans="16:16" s="47" customFormat="1" x14ac:dyDescent="0.2">
      <c r="P250" s="48"/>
    </row>
    <row r="251" spans="16:16" s="47" customFormat="1" x14ac:dyDescent="0.2">
      <c r="P251" s="48"/>
    </row>
    <row r="252" spans="16:16" s="47" customFormat="1" x14ac:dyDescent="0.2">
      <c r="P252" s="48"/>
    </row>
    <row r="253" spans="16:16" s="47" customFormat="1" x14ac:dyDescent="0.2">
      <c r="P253" s="48"/>
    </row>
    <row r="254" spans="16:16" s="47" customFormat="1" x14ac:dyDescent="0.2">
      <c r="P254" s="48"/>
    </row>
    <row r="255" spans="16:16" s="47" customFormat="1" x14ac:dyDescent="0.2">
      <c r="P255" s="48"/>
    </row>
    <row r="256" spans="16:16" s="47" customFormat="1" x14ac:dyDescent="0.2">
      <c r="P256" s="48"/>
    </row>
    <row r="257" spans="16:16" s="47" customFormat="1" x14ac:dyDescent="0.2">
      <c r="P257" s="48"/>
    </row>
    <row r="258" spans="16:16" s="47" customFormat="1" x14ac:dyDescent="0.2">
      <c r="P258" s="48"/>
    </row>
    <row r="259" spans="16:16" s="47" customFormat="1" x14ac:dyDescent="0.2">
      <c r="P259" s="48"/>
    </row>
    <row r="260" spans="16:16" s="47" customFormat="1" x14ac:dyDescent="0.2">
      <c r="P260" s="48"/>
    </row>
    <row r="261" spans="16:16" s="47" customFormat="1" x14ac:dyDescent="0.2">
      <c r="P261" s="48"/>
    </row>
    <row r="262" spans="16:16" s="47" customFormat="1" x14ac:dyDescent="0.2">
      <c r="P262" s="48"/>
    </row>
    <row r="263" spans="16:16" s="47" customFormat="1" x14ac:dyDescent="0.2">
      <c r="P263" s="48"/>
    </row>
    <row r="264" spans="16:16" s="47" customFormat="1" x14ac:dyDescent="0.2">
      <c r="P264" s="48"/>
    </row>
    <row r="265" spans="16:16" s="47" customFormat="1" x14ac:dyDescent="0.2">
      <c r="P265" s="48"/>
    </row>
    <row r="266" spans="16:16" s="47" customFormat="1" x14ac:dyDescent="0.2">
      <c r="P266" s="48"/>
    </row>
    <row r="267" spans="16:16" s="47" customFormat="1" x14ac:dyDescent="0.2">
      <c r="P267" s="48"/>
    </row>
    <row r="268" spans="16:16" s="47" customFormat="1" x14ac:dyDescent="0.2">
      <c r="P268" s="48"/>
    </row>
    <row r="269" spans="16:16" s="47" customFormat="1" x14ac:dyDescent="0.2">
      <c r="P269" s="48"/>
    </row>
    <row r="270" spans="16:16" s="47" customFormat="1" x14ac:dyDescent="0.2">
      <c r="P270" s="48"/>
    </row>
    <row r="271" spans="16:16" s="47" customFormat="1" x14ac:dyDescent="0.2">
      <c r="P271" s="48"/>
    </row>
    <row r="272" spans="16:16" s="47" customFormat="1" x14ac:dyDescent="0.2">
      <c r="P272" s="48"/>
    </row>
    <row r="273" spans="16:16" s="47" customFormat="1" x14ac:dyDescent="0.2">
      <c r="P273" s="48"/>
    </row>
    <row r="274" spans="16:16" s="47" customFormat="1" x14ac:dyDescent="0.2">
      <c r="P274" s="48"/>
    </row>
    <row r="275" spans="16:16" s="47" customFormat="1" x14ac:dyDescent="0.2">
      <c r="P275" s="48"/>
    </row>
    <row r="276" spans="16:16" s="47" customFormat="1" x14ac:dyDescent="0.2">
      <c r="P276" s="48"/>
    </row>
    <row r="277" spans="16:16" s="47" customFormat="1" x14ac:dyDescent="0.2">
      <c r="P277" s="48"/>
    </row>
    <row r="278" spans="16:16" s="47" customFormat="1" x14ac:dyDescent="0.2">
      <c r="P278" s="48"/>
    </row>
    <row r="279" spans="16:16" s="47" customFormat="1" x14ac:dyDescent="0.2">
      <c r="P279" s="48"/>
    </row>
    <row r="280" spans="16:16" s="47" customFormat="1" x14ac:dyDescent="0.2">
      <c r="P280" s="48"/>
    </row>
    <row r="281" spans="16:16" s="47" customFormat="1" x14ac:dyDescent="0.2">
      <c r="P281" s="48"/>
    </row>
    <row r="282" spans="16:16" s="47" customFormat="1" x14ac:dyDescent="0.2">
      <c r="P282" s="48"/>
    </row>
    <row r="283" spans="16:16" s="47" customFormat="1" x14ac:dyDescent="0.2">
      <c r="P283" s="48"/>
    </row>
    <row r="284" spans="16:16" s="47" customFormat="1" x14ac:dyDescent="0.2">
      <c r="P284" s="48"/>
    </row>
    <row r="285" spans="16:16" s="47" customFormat="1" x14ac:dyDescent="0.2">
      <c r="P285" s="48"/>
    </row>
    <row r="286" spans="16:16" s="47" customFormat="1" x14ac:dyDescent="0.2">
      <c r="P286" s="48"/>
    </row>
    <row r="287" spans="16:16" s="47" customFormat="1" x14ac:dyDescent="0.2">
      <c r="P287" s="48"/>
    </row>
    <row r="288" spans="16:16" s="47" customFormat="1" x14ac:dyDescent="0.2">
      <c r="P288" s="48"/>
    </row>
    <row r="289" spans="16:16" s="47" customFormat="1" x14ac:dyDescent="0.2">
      <c r="P289" s="48"/>
    </row>
    <row r="290" spans="16:16" s="47" customFormat="1" x14ac:dyDescent="0.2">
      <c r="P290" s="48"/>
    </row>
    <row r="291" spans="16:16" s="47" customFormat="1" x14ac:dyDescent="0.2">
      <c r="P291" s="48"/>
    </row>
    <row r="292" spans="16:16" s="47" customFormat="1" x14ac:dyDescent="0.2">
      <c r="P292" s="48"/>
    </row>
    <row r="293" spans="16:16" s="47" customFormat="1" x14ac:dyDescent="0.2">
      <c r="P293" s="48"/>
    </row>
    <row r="294" spans="16:16" s="47" customFormat="1" x14ac:dyDescent="0.2">
      <c r="P294" s="48"/>
    </row>
    <row r="295" spans="16:16" s="47" customFormat="1" x14ac:dyDescent="0.2">
      <c r="P295" s="48"/>
    </row>
    <row r="296" spans="16:16" s="47" customFormat="1" x14ac:dyDescent="0.2">
      <c r="P296" s="48"/>
    </row>
    <row r="297" spans="16:16" s="47" customFormat="1" x14ac:dyDescent="0.2">
      <c r="P297" s="48"/>
    </row>
    <row r="298" spans="16:16" s="47" customFormat="1" x14ac:dyDescent="0.2">
      <c r="P298" s="48"/>
    </row>
    <row r="299" spans="16:16" s="47" customFormat="1" x14ac:dyDescent="0.2">
      <c r="P299" s="48"/>
    </row>
    <row r="300" spans="16:16" s="47" customFormat="1" x14ac:dyDescent="0.2">
      <c r="P300" s="48"/>
    </row>
    <row r="301" spans="16:16" s="47" customFormat="1" x14ac:dyDescent="0.2">
      <c r="P301" s="48"/>
    </row>
    <row r="302" spans="16:16" s="47" customFormat="1" x14ac:dyDescent="0.2">
      <c r="P302" s="48"/>
    </row>
    <row r="303" spans="16:16" s="47" customFormat="1" x14ac:dyDescent="0.2">
      <c r="P303" s="48"/>
    </row>
    <row r="304" spans="16:16" s="47" customFormat="1" x14ac:dyDescent="0.2">
      <c r="P304" s="48"/>
    </row>
    <row r="305" spans="16:16" s="47" customFormat="1" x14ac:dyDescent="0.2">
      <c r="P305" s="48"/>
    </row>
    <row r="306" spans="16:16" s="47" customFormat="1" x14ac:dyDescent="0.2">
      <c r="P306" s="48"/>
    </row>
    <row r="307" spans="16:16" s="47" customFormat="1" x14ac:dyDescent="0.2">
      <c r="P307" s="48"/>
    </row>
    <row r="308" spans="16:16" s="47" customFormat="1" x14ac:dyDescent="0.2">
      <c r="P308" s="48"/>
    </row>
    <row r="309" spans="16:16" s="47" customFormat="1" x14ac:dyDescent="0.2">
      <c r="P309" s="48"/>
    </row>
    <row r="310" spans="16:16" s="47" customFormat="1" x14ac:dyDescent="0.2">
      <c r="P310" s="48"/>
    </row>
    <row r="311" spans="16:16" s="47" customFormat="1" x14ac:dyDescent="0.2">
      <c r="P311" s="48"/>
    </row>
    <row r="312" spans="16:16" s="47" customFormat="1" x14ac:dyDescent="0.2">
      <c r="P312" s="48"/>
    </row>
    <row r="313" spans="16:16" s="47" customFormat="1" x14ac:dyDescent="0.2">
      <c r="P313" s="48"/>
    </row>
    <row r="314" spans="16:16" s="47" customFormat="1" x14ac:dyDescent="0.2">
      <c r="P314" s="48"/>
    </row>
    <row r="315" spans="16:16" s="47" customFormat="1" x14ac:dyDescent="0.2">
      <c r="P315" s="48"/>
    </row>
    <row r="316" spans="16:16" s="47" customFormat="1" x14ac:dyDescent="0.2">
      <c r="P316" s="48"/>
    </row>
    <row r="317" spans="16:16" s="47" customFormat="1" x14ac:dyDescent="0.2">
      <c r="P317" s="48"/>
    </row>
    <row r="318" spans="16:16" s="47" customFormat="1" x14ac:dyDescent="0.2">
      <c r="P318" s="48"/>
    </row>
    <row r="319" spans="16:16" s="47" customFormat="1" x14ac:dyDescent="0.2">
      <c r="P319" s="48"/>
    </row>
    <row r="320" spans="16:16" s="47" customFormat="1" x14ac:dyDescent="0.2">
      <c r="P320" s="48"/>
    </row>
    <row r="321" spans="16:16" s="47" customFormat="1" x14ac:dyDescent="0.2">
      <c r="P321" s="48"/>
    </row>
    <row r="322" spans="16:16" s="47" customFormat="1" x14ac:dyDescent="0.2">
      <c r="P322" s="48"/>
    </row>
    <row r="323" spans="16:16" s="47" customFormat="1" x14ac:dyDescent="0.2">
      <c r="P323" s="48"/>
    </row>
    <row r="324" spans="16:16" s="47" customFormat="1" x14ac:dyDescent="0.2">
      <c r="P324" s="48"/>
    </row>
    <row r="325" spans="16:16" s="47" customFormat="1" x14ac:dyDescent="0.2">
      <c r="P325" s="48"/>
    </row>
    <row r="326" spans="16:16" s="47" customFormat="1" x14ac:dyDescent="0.2">
      <c r="P326" s="48"/>
    </row>
    <row r="327" spans="16:16" s="47" customFormat="1" x14ac:dyDescent="0.2">
      <c r="P327" s="48"/>
    </row>
    <row r="328" spans="16:16" s="47" customFormat="1" x14ac:dyDescent="0.2">
      <c r="P328" s="48"/>
    </row>
    <row r="329" spans="16:16" s="47" customFormat="1" x14ac:dyDescent="0.2">
      <c r="P329" s="48"/>
    </row>
    <row r="330" spans="16:16" s="47" customFormat="1" x14ac:dyDescent="0.2">
      <c r="P330" s="48"/>
    </row>
    <row r="331" spans="16:16" s="47" customFormat="1" x14ac:dyDescent="0.2">
      <c r="P331" s="48"/>
    </row>
    <row r="332" spans="16:16" s="47" customFormat="1" x14ac:dyDescent="0.2">
      <c r="P332" s="48"/>
    </row>
    <row r="333" spans="16:16" s="47" customFormat="1" x14ac:dyDescent="0.2">
      <c r="P333" s="48"/>
    </row>
    <row r="334" spans="16:16" s="47" customFormat="1" x14ac:dyDescent="0.2">
      <c r="P334" s="48"/>
    </row>
    <row r="335" spans="16:16" s="47" customFormat="1" x14ac:dyDescent="0.2">
      <c r="P335" s="48"/>
    </row>
    <row r="336" spans="16:16" s="47" customFormat="1" x14ac:dyDescent="0.2">
      <c r="P336" s="48"/>
    </row>
    <row r="337" spans="16:16" s="47" customFormat="1" x14ac:dyDescent="0.2">
      <c r="P337" s="48"/>
    </row>
    <row r="338" spans="16:16" s="47" customFormat="1" x14ac:dyDescent="0.2">
      <c r="P338" s="48"/>
    </row>
    <row r="339" spans="16:16" s="47" customFormat="1" x14ac:dyDescent="0.2">
      <c r="P339" s="48"/>
    </row>
    <row r="340" spans="16:16" s="47" customFormat="1" x14ac:dyDescent="0.2">
      <c r="P340" s="48"/>
    </row>
    <row r="341" spans="16:16" s="47" customFormat="1" x14ac:dyDescent="0.2">
      <c r="P341" s="48"/>
    </row>
    <row r="342" spans="16:16" s="47" customFormat="1" x14ac:dyDescent="0.2">
      <c r="P342" s="48"/>
    </row>
    <row r="343" spans="16:16" s="47" customFormat="1" x14ac:dyDescent="0.2">
      <c r="P343" s="48"/>
    </row>
    <row r="344" spans="16:16" s="47" customFormat="1" x14ac:dyDescent="0.2">
      <c r="P344" s="48"/>
    </row>
    <row r="345" spans="16:16" s="47" customFormat="1" x14ac:dyDescent="0.2">
      <c r="P345" s="48"/>
    </row>
    <row r="346" spans="16:16" s="47" customFormat="1" x14ac:dyDescent="0.2">
      <c r="P346" s="48"/>
    </row>
    <row r="347" spans="16:16" s="47" customFormat="1" x14ac:dyDescent="0.2">
      <c r="P347" s="48"/>
    </row>
    <row r="348" spans="16:16" s="47" customFormat="1" x14ac:dyDescent="0.2">
      <c r="P348" s="48"/>
    </row>
    <row r="349" spans="16:16" s="47" customFormat="1" x14ac:dyDescent="0.2">
      <c r="P349" s="48"/>
    </row>
    <row r="350" spans="16:16" s="47" customFormat="1" x14ac:dyDescent="0.2">
      <c r="P350" s="48"/>
    </row>
    <row r="351" spans="16:16" s="47" customFormat="1" x14ac:dyDescent="0.2">
      <c r="P351" s="48"/>
    </row>
    <row r="352" spans="16:16" s="47" customFormat="1" x14ac:dyDescent="0.2">
      <c r="P352" s="48"/>
    </row>
    <row r="353" spans="16:16" s="47" customFormat="1" x14ac:dyDescent="0.2">
      <c r="P353" s="48"/>
    </row>
    <row r="354" spans="16:16" s="47" customFormat="1" x14ac:dyDescent="0.2">
      <c r="P354" s="48"/>
    </row>
  </sheetData>
  <mergeCells count="49">
    <mergeCell ref="P57:P58"/>
    <mergeCell ref="P87:P88"/>
    <mergeCell ref="P83:P84"/>
    <mergeCell ref="P75:P76"/>
    <mergeCell ref="P77:P78"/>
    <mergeCell ref="P81:P82"/>
    <mergeCell ref="P85:P86"/>
    <mergeCell ref="P71:P72"/>
    <mergeCell ref="P73:P74"/>
    <mergeCell ref="P37:P38"/>
    <mergeCell ref="P39:P40"/>
    <mergeCell ref="A2:O2"/>
    <mergeCell ref="P33:P34"/>
    <mergeCell ref="P35:P36"/>
    <mergeCell ref="C5:G8"/>
    <mergeCell ref="P13:P14"/>
    <mergeCell ref="P15:P16"/>
    <mergeCell ref="U5:X8"/>
    <mergeCell ref="T1:Z1"/>
    <mergeCell ref="P9:P10"/>
    <mergeCell ref="P69:P70"/>
    <mergeCell ref="P59:P60"/>
    <mergeCell ref="P61:P62"/>
    <mergeCell ref="P63:P64"/>
    <mergeCell ref="P65:P66"/>
    <mergeCell ref="P67:P68"/>
    <mergeCell ref="P53:P54"/>
    <mergeCell ref="P55:P56"/>
    <mergeCell ref="P41:P42"/>
    <mergeCell ref="P43:P44"/>
    <mergeCell ref="Q2:Z2"/>
    <mergeCell ref="P11:P12"/>
    <mergeCell ref="P17:P18"/>
    <mergeCell ref="AB82:AE84"/>
    <mergeCell ref="P3:P4"/>
    <mergeCell ref="P5:P6"/>
    <mergeCell ref="P7:P8"/>
    <mergeCell ref="P45:P46"/>
    <mergeCell ref="P47:P48"/>
    <mergeCell ref="P19:P20"/>
    <mergeCell ref="P21:P22"/>
    <mergeCell ref="P23:P24"/>
    <mergeCell ref="P25:P26"/>
    <mergeCell ref="P27:P28"/>
    <mergeCell ref="P49:P50"/>
    <mergeCell ref="P51:P52"/>
    <mergeCell ref="P29:P30"/>
    <mergeCell ref="P31:P32"/>
    <mergeCell ref="P79:P80"/>
  </mergeCells>
  <phoneticPr fontId="2"/>
  <pageMargins left="0.70866141732283472" right="0.70866141732283472" top="0.39370078740157483" bottom="0" header="0.31496062992125984" footer="0.31496062992125984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C9D9D-99D3-497A-B3A3-40597FB6EC02}">
  <dimension ref="A1:AF326"/>
  <sheetViews>
    <sheetView showZeros="0" view="pageBreakPreview" zoomScale="70" zoomScaleNormal="75" zoomScaleSheetLayoutView="70" workbookViewId="0">
      <selection activeCell="B7" sqref="B7"/>
    </sheetView>
  </sheetViews>
  <sheetFormatPr defaultRowHeight="17.25" x14ac:dyDescent="0.2"/>
  <cols>
    <col min="1" max="1" width="5.25" style="93" customWidth="1"/>
    <col min="2" max="2" width="8.75" style="95" customWidth="1"/>
    <col min="3" max="3" width="3.625" style="96" customWidth="1"/>
    <col min="4" max="11" width="3" style="93" customWidth="1"/>
    <col min="12" max="15" width="4.375" style="93" customWidth="1"/>
    <col min="16" max="17" width="4.25" style="93" customWidth="1"/>
    <col min="18" max="18" width="4.375" style="93" customWidth="1"/>
    <col min="19" max="20" width="4.25" style="93" customWidth="1"/>
    <col min="21" max="21" width="4.375" style="93" customWidth="1"/>
    <col min="22" max="23" width="4.25" style="93" customWidth="1"/>
    <col min="24" max="24" width="4.375" style="93" customWidth="1"/>
    <col min="25" max="26" width="4.25" style="93" customWidth="1"/>
    <col min="27" max="27" width="4.375" style="93" customWidth="1"/>
    <col min="28" max="29" width="4.25" style="93" customWidth="1"/>
    <col min="30" max="30" width="4.375" style="93" customWidth="1"/>
    <col min="31" max="32" width="4.25" style="93" customWidth="1"/>
    <col min="33" max="256" width="9" style="94"/>
    <col min="257" max="257" width="5.25" style="94" customWidth="1"/>
    <col min="258" max="258" width="8.75" style="94" customWidth="1"/>
    <col min="259" max="259" width="3.625" style="94" customWidth="1"/>
    <col min="260" max="267" width="3" style="94" customWidth="1"/>
    <col min="268" max="271" width="4.375" style="94" customWidth="1"/>
    <col min="272" max="273" width="4.25" style="94" customWidth="1"/>
    <col min="274" max="274" width="4.375" style="94" customWidth="1"/>
    <col min="275" max="276" width="4.25" style="94" customWidth="1"/>
    <col min="277" max="277" width="4.375" style="94" customWidth="1"/>
    <col min="278" max="279" width="4.25" style="94" customWidth="1"/>
    <col min="280" max="280" width="4.375" style="94" customWidth="1"/>
    <col min="281" max="282" width="4.25" style="94" customWidth="1"/>
    <col min="283" max="283" width="4.375" style="94" customWidth="1"/>
    <col min="284" max="285" width="4.25" style="94" customWidth="1"/>
    <col min="286" max="286" width="4.375" style="94" customWidth="1"/>
    <col min="287" max="288" width="4.25" style="94" customWidth="1"/>
    <col min="289" max="512" width="9" style="94"/>
    <col min="513" max="513" width="5.25" style="94" customWidth="1"/>
    <col min="514" max="514" width="8.75" style="94" customWidth="1"/>
    <col min="515" max="515" width="3.625" style="94" customWidth="1"/>
    <col min="516" max="523" width="3" style="94" customWidth="1"/>
    <col min="524" max="527" width="4.375" style="94" customWidth="1"/>
    <col min="528" max="529" width="4.25" style="94" customWidth="1"/>
    <col min="530" max="530" width="4.375" style="94" customWidth="1"/>
    <col min="531" max="532" width="4.25" style="94" customWidth="1"/>
    <col min="533" max="533" width="4.375" style="94" customWidth="1"/>
    <col min="534" max="535" width="4.25" style="94" customWidth="1"/>
    <col min="536" max="536" width="4.375" style="94" customWidth="1"/>
    <col min="537" max="538" width="4.25" style="94" customWidth="1"/>
    <col min="539" max="539" width="4.375" style="94" customWidth="1"/>
    <col min="540" max="541" width="4.25" style="94" customWidth="1"/>
    <col min="542" max="542" width="4.375" style="94" customWidth="1"/>
    <col min="543" max="544" width="4.25" style="94" customWidth="1"/>
    <col min="545" max="768" width="9" style="94"/>
    <col min="769" max="769" width="5.25" style="94" customWidth="1"/>
    <col min="770" max="770" width="8.75" style="94" customWidth="1"/>
    <col min="771" max="771" width="3.625" style="94" customWidth="1"/>
    <col min="772" max="779" width="3" style="94" customWidth="1"/>
    <col min="780" max="783" width="4.375" style="94" customWidth="1"/>
    <col min="784" max="785" width="4.25" style="94" customWidth="1"/>
    <col min="786" max="786" width="4.375" style="94" customWidth="1"/>
    <col min="787" max="788" width="4.25" style="94" customWidth="1"/>
    <col min="789" max="789" width="4.375" style="94" customWidth="1"/>
    <col min="790" max="791" width="4.25" style="94" customWidth="1"/>
    <col min="792" max="792" width="4.375" style="94" customWidth="1"/>
    <col min="793" max="794" width="4.25" style="94" customWidth="1"/>
    <col min="795" max="795" width="4.375" style="94" customWidth="1"/>
    <col min="796" max="797" width="4.25" style="94" customWidth="1"/>
    <col min="798" max="798" width="4.375" style="94" customWidth="1"/>
    <col min="799" max="800" width="4.25" style="94" customWidth="1"/>
    <col min="801" max="1024" width="9" style="94"/>
    <col min="1025" max="1025" width="5.25" style="94" customWidth="1"/>
    <col min="1026" max="1026" width="8.75" style="94" customWidth="1"/>
    <col min="1027" max="1027" width="3.625" style="94" customWidth="1"/>
    <col min="1028" max="1035" width="3" style="94" customWidth="1"/>
    <col min="1036" max="1039" width="4.375" style="94" customWidth="1"/>
    <col min="1040" max="1041" width="4.25" style="94" customWidth="1"/>
    <col min="1042" max="1042" width="4.375" style="94" customWidth="1"/>
    <col min="1043" max="1044" width="4.25" style="94" customWidth="1"/>
    <col min="1045" max="1045" width="4.375" style="94" customWidth="1"/>
    <col min="1046" max="1047" width="4.25" style="94" customWidth="1"/>
    <col min="1048" max="1048" width="4.375" style="94" customWidth="1"/>
    <col min="1049" max="1050" width="4.25" style="94" customWidth="1"/>
    <col min="1051" max="1051" width="4.375" style="94" customWidth="1"/>
    <col min="1052" max="1053" width="4.25" style="94" customWidth="1"/>
    <col min="1054" max="1054" width="4.375" style="94" customWidth="1"/>
    <col min="1055" max="1056" width="4.25" style="94" customWidth="1"/>
    <col min="1057" max="1280" width="9" style="94"/>
    <col min="1281" max="1281" width="5.25" style="94" customWidth="1"/>
    <col min="1282" max="1282" width="8.75" style="94" customWidth="1"/>
    <col min="1283" max="1283" width="3.625" style="94" customWidth="1"/>
    <col min="1284" max="1291" width="3" style="94" customWidth="1"/>
    <col min="1292" max="1295" width="4.375" style="94" customWidth="1"/>
    <col min="1296" max="1297" width="4.25" style="94" customWidth="1"/>
    <col min="1298" max="1298" width="4.375" style="94" customWidth="1"/>
    <col min="1299" max="1300" width="4.25" style="94" customWidth="1"/>
    <col min="1301" max="1301" width="4.375" style="94" customWidth="1"/>
    <col min="1302" max="1303" width="4.25" style="94" customWidth="1"/>
    <col min="1304" max="1304" width="4.375" style="94" customWidth="1"/>
    <col min="1305" max="1306" width="4.25" style="94" customWidth="1"/>
    <col min="1307" max="1307" width="4.375" style="94" customWidth="1"/>
    <col min="1308" max="1309" width="4.25" style="94" customWidth="1"/>
    <col min="1310" max="1310" width="4.375" style="94" customWidth="1"/>
    <col min="1311" max="1312" width="4.25" style="94" customWidth="1"/>
    <col min="1313" max="1536" width="9" style="94"/>
    <col min="1537" max="1537" width="5.25" style="94" customWidth="1"/>
    <col min="1538" max="1538" width="8.75" style="94" customWidth="1"/>
    <col min="1539" max="1539" width="3.625" style="94" customWidth="1"/>
    <col min="1540" max="1547" width="3" style="94" customWidth="1"/>
    <col min="1548" max="1551" width="4.375" style="94" customWidth="1"/>
    <col min="1552" max="1553" width="4.25" style="94" customWidth="1"/>
    <col min="1554" max="1554" width="4.375" style="94" customWidth="1"/>
    <col min="1555" max="1556" width="4.25" style="94" customWidth="1"/>
    <col min="1557" max="1557" width="4.375" style="94" customWidth="1"/>
    <col min="1558" max="1559" width="4.25" style="94" customWidth="1"/>
    <col min="1560" max="1560" width="4.375" style="94" customWidth="1"/>
    <col min="1561" max="1562" width="4.25" style="94" customWidth="1"/>
    <col min="1563" max="1563" width="4.375" style="94" customWidth="1"/>
    <col min="1564" max="1565" width="4.25" style="94" customWidth="1"/>
    <col min="1566" max="1566" width="4.375" style="94" customWidth="1"/>
    <col min="1567" max="1568" width="4.25" style="94" customWidth="1"/>
    <col min="1569" max="1792" width="9" style="94"/>
    <col min="1793" max="1793" width="5.25" style="94" customWidth="1"/>
    <col min="1794" max="1794" width="8.75" style="94" customWidth="1"/>
    <col min="1795" max="1795" width="3.625" style="94" customWidth="1"/>
    <col min="1796" max="1803" width="3" style="94" customWidth="1"/>
    <col min="1804" max="1807" width="4.375" style="94" customWidth="1"/>
    <col min="1808" max="1809" width="4.25" style="94" customWidth="1"/>
    <col min="1810" max="1810" width="4.375" style="94" customWidth="1"/>
    <col min="1811" max="1812" width="4.25" style="94" customWidth="1"/>
    <col min="1813" max="1813" width="4.375" style="94" customWidth="1"/>
    <col min="1814" max="1815" width="4.25" style="94" customWidth="1"/>
    <col min="1816" max="1816" width="4.375" style="94" customWidth="1"/>
    <col min="1817" max="1818" width="4.25" style="94" customWidth="1"/>
    <col min="1819" max="1819" width="4.375" style="94" customWidth="1"/>
    <col min="1820" max="1821" width="4.25" style="94" customWidth="1"/>
    <col min="1822" max="1822" width="4.375" style="94" customWidth="1"/>
    <col min="1823" max="1824" width="4.25" style="94" customWidth="1"/>
    <col min="1825" max="2048" width="9" style="94"/>
    <col min="2049" max="2049" width="5.25" style="94" customWidth="1"/>
    <col min="2050" max="2050" width="8.75" style="94" customWidth="1"/>
    <col min="2051" max="2051" width="3.625" style="94" customWidth="1"/>
    <col min="2052" max="2059" width="3" style="94" customWidth="1"/>
    <col min="2060" max="2063" width="4.375" style="94" customWidth="1"/>
    <col min="2064" max="2065" width="4.25" style="94" customWidth="1"/>
    <col min="2066" max="2066" width="4.375" style="94" customWidth="1"/>
    <col min="2067" max="2068" width="4.25" style="94" customWidth="1"/>
    <col min="2069" max="2069" width="4.375" style="94" customWidth="1"/>
    <col min="2070" max="2071" width="4.25" style="94" customWidth="1"/>
    <col min="2072" max="2072" width="4.375" style="94" customWidth="1"/>
    <col min="2073" max="2074" width="4.25" style="94" customWidth="1"/>
    <col min="2075" max="2075" width="4.375" style="94" customWidth="1"/>
    <col min="2076" max="2077" width="4.25" style="94" customWidth="1"/>
    <col min="2078" max="2078" width="4.375" style="94" customWidth="1"/>
    <col min="2079" max="2080" width="4.25" style="94" customWidth="1"/>
    <col min="2081" max="2304" width="9" style="94"/>
    <col min="2305" max="2305" width="5.25" style="94" customWidth="1"/>
    <col min="2306" max="2306" width="8.75" style="94" customWidth="1"/>
    <col min="2307" max="2307" width="3.625" style="94" customWidth="1"/>
    <col min="2308" max="2315" width="3" style="94" customWidth="1"/>
    <col min="2316" max="2319" width="4.375" style="94" customWidth="1"/>
    <col min="2320" max="2321" width="4.25" style="94" customWidth="1"/>
    <col min="2322" max="2322" width="4.375" style="94" customWidth="1"/>
    <col min="2323" max="2324" width="4.25" style="94" customWidth="1"/>
    <col min="2325" max="2325" width="4.375" style="94" customWidth="1"/>
    <col min="2326" max="2327" width="4.25" style="94" customWidth="1"/>
    <col min="2328" max="2328" width="4.375" style="94" customWidth="1"/>
    <col min="2329" max="2330" width="4.25" style="94" customWidth="1"/>
    <col min="2331" max="2331" width="4.375" style="94" customWidth="1"/>
    <col min="2332" max="2333" width="4.25" style="94" customWidth="1"/>
    <col min="2334" max="2334" width="4.375" style="94" customWidth="1"/>
    <col min="2335" max="2336" width="4.25" style="94" customWidth="1"/>
    <col min="2337" max="2560" width="9" style="94"/>
    <col min="2561" max="2561" width="5.25" style="94" customWidth="1"/>
    <col min="2562" max="2562" width="8.75" style="94" customWidth="1"/>
    <col min="2563" max="2563" width="3.625" style="94" customWidth="1"/>
    <col min="2564" max="2571" width="3" style="94" customWidth="1"/>
    <col min="2572" max="2575" width="4.375" style="94" customWidth="1"/>
    <col min="2576" max="2577" width="4.25" style="94" customWidth="1"/>
    <col min="2578" max="2578" width="4.375" style="94" customWidth="1"/>
    <col min="2579" max="2580" width="4.25" style="94" customWidth="1"/>
    <col min="2581" max="2581" width="4.375" style="94" customWidth="1"/>
    <col min="2582" max="2583" width="4.25" style="94" customWidth="1"/>
    <col min="2584" max="2584" width="4.375" style="94" customWidth="1"/>
    <col min="2585" max="2586" width="4.25" style="94" customWidth="1"/>
    <col min="2587" max="2587" width="4.375" style="94" customWidth="1"/>
    <col min="2588" max="2589" width="4.25" style="94" customWidth="1"/>
    <col min="2590" max="2590" width="4.375" style="94" customWidth="1"/>
    <col min="2591" max="2592" width="4.25" style="94" customWidth="1"/>
    <col min="2593" max="2816" width="9" style="94"/>
    <col min="2817" max="2817" width="5.25" style="94" customWidth="1"/>
    <col min="2818" max="2818" width="8.75" style="94" customWidth="1"/>
    <col min="2819" max="2819" width="3.625" style="94" customWidth="1"/>
    <col min="2820" max="2827" width="3" style="94" customWidth="1"/>
    <col min="2828" max="2831" width="4.375" style="94" customWidth="1"/>
    <col min="2832" max="2833" width="4.25" style="94" customWidth="1"/>
    <col min="2834" max="2834" width="4.375" style="94" customWidth="1"/>
    <col min="2835" max="2836" width="4.25" style="94" customWidth="1"/>
    <col min="2837" max="2837" width="4.375" style="94" customWidth="1"/>
    <col min="2838" max="2839" width="4.25" style="94" customWidth="1"/>
    <col min="2840" max="2840" width="4.375" style="94" customWidth="1"/>
    <col min="2841" max="2842" width="4.25" style="94" customWidth="1"/>
    <col min="2843" max="2843" width="4.375" style="94" customWidth="1"/>
    <col min="2844" max="2845" width="4.25" style="94" customWidth="1"/>
    <col min="2846" max="2846" width="4.375" style="94" customWidth="1"/>
    <col min="2847" max="2848" width="4.25" style="94" customWidth="1"/>
    <col min="2849" max="3072" width="9" style="94"/>
    <col min="3073" max="3073" width="5.25" style="94" customWidth="1"/>
    <col min="3074" max="3074" width="8.75" style="94" customWidth="1"/>
    <col min="3075" max="3075" width="3.625" style="94" customWidth="1"/>
    <col min="3076" max="3083" width="3" style="94" customWidth="1"/>
    <col min="3084" max="3087" width="4.375" style="94" customWidth="1"/>
    <col min="3088" max="3089" width="4.25" style="94" customWidth="1"/>
    <col min="3090" max="3090" width="4.375" style="94" customWidth="1"/>
    <col min="3091" max="3092" width="4.25" style="94" customWidth="1"/>
    <col min="3093" max="3093" width="4.375" style="94" customWidth="1"/>
    <col min="3094" max="3095" width="4.25" style="94" customWidth="1"/>
    <col min="3096" max="3096" width="4.375" style="94" customWidth="1"/>
    <col min="3097" max="3098" width="4.25" style="94" customWidth="1"/>
    <col min="3099" max="3099" width="4.375" style="94" customWidth="1"/>
    <col min="3100" max="3101" width="4.25" style="94" customWidth="1"/>
    <col min="3102" max="3102" width="4.375" style="94" customWidth="1"/>
    <col min="3103" max="3104" width="4.25" style="94" customWidth="1"/>
    <col min="3105" max="3328" width="9" style="94"/>
    <col min="3329" max="3329" width="5.25" style="94" customWidth="1"/>
    <col min="3330" max="3330" width="8.75" style="94" customWidth="1"/>
    <col min="3331" max="3331" width="3.625" style="94" customWidth="1"/>
    <col min="3332" max="3339" width="3" style="94" customWidth="1"/>
    <col min="3340" max="3343" width="4.375" style="94" customWidth="1"/>
    <col min="3344" max="3345" width="4.25" style="94" customWidth="1"/>
    <col min="3346" max="3346" width="4.375" style="94" customWidth="1"/>
    <col min="3347" max="3348" width="4.25" style="94" customWidth="1"/>
    <col min="3349" max="3349" width="4.375" style="94" customWidth="1"/>
    <col min="3350" max="3351" width="4.25" style="94" customWidth="1"/>
    <col min="3352" max="3352" width="4.375" style="94" customWidth="1"/>
    <col min="3353" max="3354" width="4.25" style="94" customWidth="1"/>
    <col min="3355" max="3355" width="4.375" style="94" customWidth="1"/>
    <col min="3356" max="3357" width="4.25" style="94" customWidth="1"/>
    <col min="3358" max="3358" width="4.375" style="94" customWidth="1"/>
    <col min="3359" max="3360" width="4.25" style="94" customWidth="1"/>
    <col min="3361" max="3584" width="9" style="94"/>
    <col min="3585" max="3585" width="5.25" style="94" customWidth="1"/>
    <col min="3586" max="3586" width="8.75" style="94" customWidth="1"/>
    <col min="3587" max="3587" width="3.625" style="94" customWidth="1"/>
    <col min="3588" max="3595" width="3" style="94" customWidth="1"/>
    <col min="3596" max="3599" width="4.375" style="94" customWidth="1"/>
    <col min="3600" max="3601" width="4.25" style="94" customWidth="1"/>
    <col min="3602" max="3602" width="4.375" style="94" customWidth="1"/>
    <col min="3603" max="3604" width="4.25" style="94" customWidth="1"/>
    <col min="3605" max="3605" width="4.375" style="94" customWidth="1"/>
    <col min="3606" max="3607" width="4.25" style="94" customWidth="1"/>
    <col min="3608" max="3608" width="4.375" style="94" customWidth="1"/>
    <col min="3609" max="3610" width="4.25" style="94" customWidth="1"/>
    <col min="3611" max="3611" width="4.375" style="94" customWidth="1"/>
    <col min="3612" max="3613" width="4.25" style="94" customWidth="1"/>
    <col min="3614" max="3614" width="4.375" style="94" customWidth="1"/>
    <col min="3615" max="3616" width="4.25" style="94" customWidth="1"/>
    <col min="3617" max="3840" width="9" style="94"/>
    <col min="3841" max="3841" width="5.25" style="94" customWidth="1"/>
    <col min="3842" max="3842" width="8.75" style="94" customWidth="1"/>
    <col min="3843" max="3843" width="3.625" style="94" customWidth="1"/>
    <col min="3844" max="3851" width="3" style="94" customWidth="1"/>
    <col min="3852" max="3855" width="4.375" style="94" customWidth="1"/>
    <col min="3856" max="3857" width="4.25" style="94" customWidth="1"/>
    <col min="3858" max="3858" width="4.375" style="94" customWidth="1"/>
    <col min="3859" max="3860" width="4.25" style="94" customWidth="1"/>
    <col min="3861" max="3861" width="4.375" style="94" customWidth="1"/>
    <col min="3862" max="3863" width="4.25" style="94" customWidth="1"/>
    <col min="3864" max="3864" width="4.375" style="94" customWidth="1"/>
    <col min="3865" max="3866" width="4.25" style="94" customWidth="1"/>
    <col min="3867" max="3867" width="4.375" style="94" customWidth="1"/>
    <col min="3868" max="3869" width="4.25" style="94" customWidth="1"/>
    <col min="3870" max="3870" width="4.375" style="94" customWidth="1"/>
    <col min="3871" max="3872" width="4.25" style="94" customWidth="1"/>
    <col min="3873" max="4096" width="9" style="94"/>
    <col min="4097" max="4097" width="5.25" style="94" customWidth="1"/>
    <col min="4098" max="4098" width="8.75" style="94" customWidth="1"/>
    <col min="4099" max="4099" width="3.625" style="94" customWidth="1"/>
    <col min="4100" max="4107" width="3" style="94" customWidth="1"/>
    <col min="4108" max="4111" width="4.375" style="94" customWidth="1"/>
    <col min="4112" max="4113" width="4.25" style="94" customWidth="1"/>
    <col min="4114" max="4114" width="4.375" style="94" customWidth="1"/>
    <col min="4115" max="4116" width="4.25" style="94" customWidth="1"/>
    <col min="4117" max="4117" width="4.375" style="94" customWidth="1"/>
    <col min="4118" max="4119" width="4.25" style="94" customWidth="1"/>
    <col min="4120" max="4120" width="4.375" style="94" customWidth="1"/>
    <col min="4121" max="4122" width="4.25" style="94" customWidth="1"/>
    <col min="4123" max="4123" width="4.375" style="94" customWidth="1"/>
    <col min="4124" max="4125" width="4.25" style="94" customWidth="1"/>
    <col min="4126" max="4126" width="4.375" style="94" customWidth="1"/>
    <col min="4127" max="4128" width="4.25" style="94" customWidth="1"/>
    <col min="4129" max="4352" width="9" style="94"/>
    <col min="4353" max="4353" width="5.25" style="94" customWidth="1"/>
    <col min="4354" max="4354" width="8.75" style="94" customWidth="1"/>
    <col min="4355" max="4355" width="3.625" style="94" customWidth="1"/>
    <col min="4356" max="4363" width="3" style="94" customWidth="1"/>
    <col min="4364" max="4367" width="4.375" style="94" customWidth="1"/>
    <col min="4368" max="4369" width="4.25" style="94" customWidth="1"/>
    <col min="4370" max="4370" width="4.375" style="94" customWidth="1"/>
    <col min="4371" max="4372" width="4.25" style="94" customWidth="1"/>
    <col min="4373" max="4373" width="4.375" style="94" customWidth="1"/>
    <col min="4374" max="4375" width="4.25" style="94" customWidth="1"/>
    <col min="4376" max="4376" width="4.375" style="94" customWidth="1"/>
    <col min="4377" max="4378" width="4.25" style="94" customWidth="1"/>
    <col min="4379" max="4379" width="4.375" style="94" customWidth="1"/>
    <col min="4380" max="4381" width="4.25" style="94" customWidth="1"/>
    <col min="4382" max="4382" width="4.375" style="94" customWidth="1"/>
    <col min="4383" max="4384" width="4.25" style="94" customWidth="1"/>
    <col min="4385" max="4608" width="9" style="94"/>
    <col min="4609" max="4609" width="5.25" style="94" customWidth="1"/>
    <col min="4610" max="4610" width="8.75" style="94" customWidth="1"/>
    <col min="4611" max="4611" width="3.625" style="94" customWidth="1"/>
    <col min="4612" max="4619" width="3" style="94" customWidth="1"/>
    <col min="4620" max="4623" width="4.375" style="94" customWidth="1"/>
    <col min="4624" max="4625" width="4.25" style="94" customWidth="1"/>
    <col min="4626" max="4626" width="4.375" style="94" customWidth="1"/>
    <col min="4627" max="4628" width="4.25" style="94" customWidth="1"/>
    <col min="4629" max="4629" width="4.375" style="94" customWidth="1"/>
    <col min="4630" max="4631" width="4.25" style="94" customWidth="1"/>
    <col min="4632" max="4632" width="4.375" style="94" customWidth="1"/>
    <col min="4633" max="4634" width="4.25" style="94" customWidth="1"/>
    <col min="4635" max="4635" width="4.375" style="94" customWidth="1"/>
    <col min="4636" max="4637" width="4.25" style="94" customWidth="1"/>
    <col min="4638" max="4638" width="4.375" style="94" customWidth="1"/>
    <col min="4639" max="4640" width="4.25" style="94" customWidth="1"/>
    <col min="4641" max="4864" width="9" style="94"/>
    <col min="4865" max="4865" width="5.25" style="94" customWidth="1"/>
    <col min="4866" max="4866" width="8.75" style="94" customWidth="1"/>
    <col min="4867" max="4867" width="3.625" style="94" customWidth="1"/>
    <col min="4868" max="4875" width="3" style="94" customWidth="1"/>
    <col min="4876" max="4879" width="4.375" style="94" customWidth="1"/>
    <col min="4880" max="4881" width="4.25" style="94" customWidth="1"/>
    <col min="4882" max="4882" width="4.375" style="94" customWidth="1"/>
    <col min="4883" max="4884" width="4.25" style="94" customWidth="1"/>
    <col min="4885" max="4885" width="4.375" style="94" customWidth="1"/>
    <col min="4886" max="4887" width="4.25" style="94" customWidth="1"/>
    <col min="4888" max="4888" width="4.375" style="94" customWidth="1"/>
    <col min="4889" max="4890" width="4.25" style="94" customWidth="1"/>
    <col min="4891" max="4891" width="4.375" style="94" customWidth="1"/>
    <col min="4892" max="4893" width="4.25" style="94" customWidth="1"/>
    <col min="4894" max="4894" width="4.375" style="94" customWidth="1"/>
    <col min="4895" max="4896" width="4.25" style="94" customWidth="1"/>
    <col min="4897" max="5120" width="9" style="94"/>
    <col min="5121" max="5121" width="5.25" style="94" customWidth="1"/>
    <col min="5122" max="5122" width="8.75" style="94" customWidth="1"/>
    <col min="5123" max="5123" width="3.625" style="94" customWidth="1"/>
    <col min="5124" max="5131" width="3" style="94" customWidth="1"/>
    <col min="5132" max="5135" width="4.375" style="94" customWidth="1"/>
    <col min="5136" max="5137" width="4.25" style="94" customWidth="1"/>
    <col min="5138" max="5138" width="4.375" style="94" customWidth="1"/>
    <col min="5139" max="5140" width="4.25" style="94" customWidth="1"/>
    <col min="5141" max="5141" width="4.375" style="94" customWidth="1"/>
    <col min="5142" max="5143" width="4.25" style="94" customWidth="1"/>
    <col min="5144" max="5144" width="4.375" style="94" customWidth="1"/>
    <col min="5145" max="5146" width="4.25" style="94" customWidth="1"/>
    <col min="5147" max="5147" width="4.375" style="94" customWidth="1"/>
    <col min="5148" max="5149" width="4.25" style="94" customWidth="1"/>
    <col min="5150" max="5150" width="4.375" style="94" customWidth="1"/>
    <col min="5151" max="5152" width="4.25" style="94" customWidth="1"/>
    <col min="5153" max="5376" width="9" style="94"/>
    <col min="5377" max="5377" width="5.25" style="94" customWidth="1"/>
    <col min="5378" max="5378" width="8.75" style="94" customWidth="1"/>
    <col min="5379" max="5379" width="3.625" style="94" customWidth="1"/>
    <col min="5380" max="5387" width="3" style="94" customWidth="1"/>
    <col min="5388" max="5391" width="4.375" style="94" customWidth="1"/>
    <col min="5392" max="5393" width="4.25" style="94" customWidth="1"/>
    <col min="5394" max="5394" width="4.375" style="94" customWidth="1"/>
    <col min="5395" max="5396" width="4.25" style="94" customWidth="1"/>
    <col min="5397" max="5397" width="4.375" style="94" customWidth="1"/>
    <col min="5398" max="5399" width="4.25" style="94" customWidth="1"/>
    <col min="5400" max="5400" width="4.375" style="94" customWidth="1"/>
    <col min="5401" max="5402" width="4.25" style="94" customWidth="1"/>
    <col min="5403" max="5403" width="4.375" style="94" customWidth="1"/>
    <col min="5404" max="5405" width="4.25" style="94" customWidth="1"/>
    <col min="5406" max="5406" width="4.375" style="94" customWidth="1"/>
    <col min="5407" max="5408" width="4.25" style="94" customWidth="1"/>
    <col min="5409" max="5632" width="9" style="94"/>
    <col min="5633" max="5633" width="5.25" style="94" customWidth="1"/>
    <col min="5634" max="5634" width="8.75" style="94" customWidth="1"/>
    <col min="5635" max="5635" width="3.625" style="94" customWidth="1"/>
    <col min="5636" max="5643" width="3" style="94" customWidth="1"/>
    <col min="5644" max="5647" width="4.375" style="94" customWidth="1"/>
    <col min="5648" max="5649" width="4.25" style="94" customWidth="1"/>
    <col min="5650" max="5650" width="4.375" style="94" customWidth="1"/>
    <col min="5651" max="5652" width="4.25" style="94" customWidth="1"/>
    <col min="5653" max="5653" width="4.375" style="94" customWidth="1"/>
    <col min="5654" max="5655" width="4.25" style="94" customWidth="1"/>
    <col min="5656" max="5656" width="4.375" style="94" customWidth="1"/>
    <col min="5657" max="5658" width="4.25" style="94" customWidth="1"/>
    <col min="5659" max="5659" width="4.375" style="94" customWidth="1"/>
    <col min="5660" max="5661" width="4.25" style="94" customWidth="1"/>
    <col min="5662" max="5662" width="4.375" style="94" customWidth="1"/>
    <col min="5663" max="5664" width="4.25" style="94" customWidth="1"/>
    <col min="5665" max="5888" width="9" style="94"/>
    <col min="5889" max="5889" width="5.25" style="94" customWidth="1"/>
    <col min="5890" max="5890" width="8.75" style="94" customWidth="1"/>
    <col min="5891" max="5891" width="3.625" style="94" customWidth="1"/>
    <col min="5892" max="5899" width="3" style="94" customWidth="1"/>
    <col min="5900" max="5903" width="4.375" style="94" customWidth="1"/>
    <col min="5904" max="5905" width="4.25" style="94" customWidth="1"/>
    <col min="5906" max="5906" width="4.375" style="94" customWidth="1"/>
    <col min="5907" max="5908" width="4.25" style="94" customWidth="1"/>
    <col min="5909" max="5909" width="4.375" style="94" customWidth="1"/>
    <col min="5910" max="5911" width="4.25" style="94" customWidth="1"/>
    <col min="5912" max="5912" width="4.375" style="94" customWidth="1"/>
    <col min="5913" max="5914" width="4.25" style="94" customWidth="1"/>
    <col min="5915" max="5915" width="4.375" style="94" customWidth="1"/>
    <col min="5916" max="5917" width="4.25" style="94" customWidth="1"/>
    <col min="5918" max="5918" width="4.375" style="94" customWidth="1"/>
    <col min="5919" max="5920" width="4.25" style="94" customWidth="1"/>
    <col min="5921" max="6144" width="9" style="94"/>
    <col min="6145" max="6145" width="5.25" style="94" customWidth="1"/>
    <col min="6146" max="6146" width="8.75" style="94" customWidth="1"/>
    <col min="6147" max="6147" width="3.625" style="94" customWidth="1"/>
    <col min="6148" max="6155" width="3" style="94" customWidth="1"/>
    <col min="6156" max="6159" width="4.375" style="94" customWidth="1"/>
    <col min="6160" max="6161" width="4.25" style="94" customWidth="1"/>
    <col min="6162" max="6162" width="4.375" style="94" customWidth="1"/>
    <col min="6163" max="6164" width="4.25" style="94" customWidth="1"/>
    <col min="6165" max="6165" width="4.375" style="94" customWidth="1"/>
    <col min="6166" max="6167" width="4.25" style="94" customWidth="1"/>
    <col min="6168" max="6168" width="4.375" style="94" customWidth="1"/>
    <col min="6169" max="6170" width="4.25" style="94" customWidth="1"/>
    <col min="6171" max="6171" width="4.375" style="94" customWidth="1"/>
    <col min="6172" max="6173" width="4.25" style="94" customWidth="1"/>
    <col min="6174" max="6174" width="4.375" style="94" customWidth="1"/>
    <col min="6175" max="6176" width="4.25" style="94" customWidth="1"/>
    <col min="6177" max="6400" width="9" style="94"/>
    <col min="6401" max="6401" width="5.25" style="94" customWidth="1"/>
    <col min="6402" max="6402" width="8.75" style="94" customWidth="1"/>
    <col min="6403" max="6403" width="3.625" style="94" customWidth="1"/>
    <col min="6404" max="6411" width="3" style="94" customWidth="1"/>
    <col min="6412" max="6415" width="4.375" style="94" customWidth="1"/>
    <col min="6416" max="6417" width="4.25" style="94" customWidth="1"/>
    <col min="6418" max="6418" width="4.375" style="94" customWidth="1"/>
    <col min="6419" max="6420" width="4.25" style="94" customWidth="1"/>
    <col min="6421" max="6421" width="4.375" style="94" customWidth="1"/>
    <col min="6422" max="6423" width="4.25" style="94" customWidth="1"/>
    <col min="6424" max="6424" width="4.375" style="94" customWidth="1"/>
    <col min="6425" max="6426" width="4.25" style="94" customWidth="1"/>
    <col min="6427" max="6427" width="4.375" style="94" customWidth="1"/>
    <col min="6428" max="6429" width="4.25" style="94" customWidth="1"/>
    <col min="6430" max="6430" width="4.375" style="94" customWidth="1"/>
    <col min="6431" max="6432" width="4.25" style="94" customWidth="1"/>
    <col min="6433" max="6656" width="9" style="94"/>
    <col min="6657" max="6657" width="5.25" style="94" customWidth="1"/>
    <col min="6658" max="6658" width="8.75" style="94" customWidth="1"/>
    <col min="6659" max="6659" width="3.625" style="94" customWidth="1"/>
    <col min="6660" max="6667" width="3" style="94" customWidth="1"/>
    <col min="6668" max="6671" width="4.375" style="94" customWidth="1"/>
    <col min="6672" max="6673" width="4.25" style="94" customWidth="1"/>
    <col min="6674" max="6674" width="4.375" style="94" customWidth="1"/>
    <col min="6675" max="6676" width="4.25" style="94" customWidth="1"/>
    <col min="6677" max="6677" width="4.375" style="94" customWidth="1"/>
    <col min="6678" max="6679" width="4.25" style="94" customWidth="1"/>
    <col min="6680" max="6680" width="4.375" style="94" customWidth="1"/>
    <col min="6681" max="6682" width="4.25" style="94" customWidth="1"/>
    <col min="6683" max="6683" width="4.375" style="94" customWidth="1"/>
    <col min="6684" max="6685" width="4.25" style="94" customWidth="1"/>
    <col min="6686" max="6686" width="4.375" style="94" customWidth="1"/>
    <col min="6687" max="6688" width="4.25" style="94" customWidth="1"/>
    <col min="6689" max="6912" width="9" style="94"/>
    <col min="6913" max="6913" width="5.25" style="94" customWidth="1"/>
    <col min="6914" max="6914" width="8.75" style="94" customWidth="1"/>
    <col min="6915" max="6915" width="3.625" style="94" customWidth="1"/>
    <col min="6916" max="6923" width="3" style="94" customWidth="1"/>
    <col min="6924" max="6927" width="4.375" style="94" customWidth="1"/>
    <col min="6928" max="6929" width="4.25" style="94" customWidth="1"/>
    <col min="6930" max="6930" width="4.375" style="94" customWidth="1"/>
    <col min="6931" max="6932" width="4.25" style="94" customWidth="1"/>
    <col min="6933" max="6933" width="4.375" style="94" customWidth="1"/>
    <col min="6934" max="6935" width="4.25" style="94" customWidth="1"/>
    <col min="6936" max="6936" width="4.375" style="94" customWidth="1"/>
    <col min="6937" max="6938" width="4.25" style="94" customWidth="1"/>
    <col min="6939" max="6939" width="4.375" style="94" customWidth="1"/>
    <col min="6940" max="6941" width="4.25" style="94" customWidth="1"/>
    <col min="6942" max="6942" width="4.375" style="94" customWidth="1"/>
    <col min="6943" max="6944" width="4.25" style="94" customWidth="1"/>
    <col min="6945" max="7168" width="9" style="94"/>
    <col min="7169" max="7169" width="5.25" style="94" customWidth="1"/>
    <col min="7170" max="7170" width="8.75" style="94" customWidth="1"/>
    <col min="7171" max="7171" width="3.625" style="94" customWidth="1"/>
    <col min="7172" max="7179" width="3" style="94" customWidth="1"/>
    <col min="7180" max="7183" width="4.375" style="94" customWidth="1"/>
    <col min="7184" max="7185" width="4.25" style="94" customWidth="1"/>
    <col min="7186" max="7186" width="4.375" style="94" customWidth="1"/>
    <col min="7187" max="7188" width="4.25" style="94" customWidth="1"/>
    <col min="7189" max="7189" width="4.375" style="94" customWidth="1"/>
    <col min="7190" max="7191" width="4.25" style="94" customWidth="1"/>
    <col min="7192" max="7192" width="4.375" style="94" customWidth="1"/>
    <col min="7193" max="7194" width="4.25" style="94" customWidth="1"/>
    <col min="7195" max="7195" width="4.375" style="94" customWidth="1"/>
    <col min="7196" max="7197" width="4.25" style="94" customWidth="1"/>
    <col min="7198" max="7198" width="4.375" style="94" customWidth="1"/>
    <col min="7199" max="7200" width="4.25" style="94" customWidth="1"/>
    <col min="7201" max="7424" width="9" style="94"/>
    <col min="7425" max="7425" width="5.25" style="94" customWidth="1"/>
    <col min="7426" max="7426" width="8.75" style="94" customWidth="1"/>
    <col min="7427" max="7427" width="3.625" style="94" customWidth="1"/>
    <col min="7428" max="7435" width="3" style="94" customWidth="1"/>
    <col min="7436" max="7439" width="4.375" style="94" customWidth="1"/>
    <col min="7440" max="7441" width="4.25" style="94" customWidth="1"/>
    <col min="7442" max="7442" width="4.375" style="94" customWidth="1"/>
    <col min="7443" max="7444" width="4.25" style="94" customWidth="1"/>
    <col min="7445" max="7445" width="4.375" style="94" customWidth="1"/>
    <col min="7446" max="7447" width="4.25" style="94" customWidth="1"/>
    <col min="7448" max="7448" width="4.375" style="94" customWidth="1"/>
    <col min="7449" max="7450" width="4.25" style="94" customWidth="1"/>
    <col min="7451" max="7451" width="4.375" style="94" customWidth="1"/>
    <col min="7452" max="7453" width="4.25" style="94" customWidth="1"/>
    <col min="7454" max="7454" width="4.375" style="94" customWidth="1"/>
    <col min="7455" max="7456" width="4.25" style="94" customWidth="1"/>
    <col min="7457" max="7680" width="9" style="94"/>
    <col min="7681" max="7681" width="5.25" style="94" customWidth="1"/>
    <col min="7682" max="7682" width="8.75" style="94" customWidth="1"/>
    <col min="7683" max="7683" width="3.625" style="94" customWidth="1"/>
    <col min="7684" max="7691" width="3" style="94" customWidth="1"/>
    <col min="7692" max="7695" width="4.375" style="94" customWidth="1"/>
    <col min="7696" max="7697" width="4.25" style="94" customWidth="1"/>
    <col min="7698" max="7698" width="4.375" style="94" customWidth="1"/>
    <col min="7699" max="7700" width="4.25" style="94" customWidth="1"/>
    <col min="7701" max="7701" width="4.375" style="94" customWidth="1"/>
    <col min="7702" max="7703" width="4.25" style="94" customWidth="1"/>
    <col min="7704" max="7704" width="4.375" style="94" customWidth="1"/>
    <col min="7705" max="7706" width="4.25" style="94" customWidth="1"/>
    <col min="7707" max="7707" width="4.375" style="94" customWidth="1"/>
    <col min="7708" max="7709" width="4.25" style="94" customWidth="1"/>
    <col min="7710" max="7710" width="4.375" style="94" customWidth="1"/>
    <col min="7711" max="7712" width="4.25" style="94" customWidth="1"/>
    <col min="7713" max="7936" width="9" style="94"/>
    <col min="7937" max="7937" width="5.25" style="94" customWidth="1"/>
    <col min="7938" max="7938" width="8.75" style="94" customWidth="1"/>
    <col min="7939" max="7939" width="3.625" style="94" customWidth="1"/>
    <col min="7940" max="7947" width="3" style="94" customWidth="1"/>
    <col min="7948" max="7951" width="4.375" style="94" customWidth="1"/>
    <col min="7952" max="7953" width="4.25" style="94" customWidth="1"/>
    <col min="7954" max="7954" width="4.375" style="94" customWidth="1"/>
    <col min="7955" max="7956" width="4.25" style="94" customWidth="1"/>
    <col min="7957" max="7957" width="4.375" style="94" customWidth="1"/>
    <col min="7958" max="7959" width="4.25" style="94" customWidth="1"/>
    <col min="7960" max="7960" width="4.375" style="94" customWidth="1"/>
    <col min="7961" max="7962" width="4.25" style="94" customWidth="1"/>
    <col min="7963" max="7963" width="4.375" style="94" customWidth="1"/>
    <col min="7964" max="7965" width="4.25" style="94" customWidth="1"/>
    <col min="7966" max="7966" width="4.375" style="94" customWidth="1"/>
    <col min="7967" max="7968" width="4.25" style="94" customWidth="1"/>
    <col min="7969" max="8192" width="9" style="94"/>
    <col min="8193" max="8193" width="5.25" style="94" customWidth="1"/>
    <col min="8194" max="8194" width="8.75" style="94" customWidth="1"/>
    <col min="8195" max="8195" width="3.625" style="94" customWidth="1"/>
    <col min="8196" max="8203" width="3" style="94" customWidth="1"/>
    <col min="8204" max="8207" width="4.375" style="94" customWidth="1"/>
    <col min="8208" max="8209" width="4.25" style="94" customWidth="1"/>
    <col min="8210" max="8210" width="4.375" style="94" customWidth="1"/>
    <col min="8211" max="8212" width="4.25" style="94" customWidth="1"/>
    <col min="8213" max="8213" width="4.375" style="94" customWidth="1"/>
    <col min="8214" max="8215" width="4.25" style="94" customWidth="1"/>
    <col min="8216" max="8216" width="4.375" style="94" customWidth="1"/>
    <col min="8217" max="8218" width="4.25" style="94" customWidth="1"/>
    <col min="8219" max="8219" width="4.375" style="94" customWidth="1"/>
    <col min="8220" max="8221" width="4.25" style="94" customWidth="1"/>
    <col min="8222" max="8222" width="4.375" style="94" customWidth="1"/>
    <col min="8223" max="8224" width="4.25" style="94" customWidth="1"/>
    <col min="8225" max="8448" width="9" style="94"/>
    <col min="8449" max="8449" width="5.25" style="94" customWidth="1"/>
    <col min="8450" max="8450" width="8.75" style="94" customWidth="1"/>
    <col min="8451" max="8451" width="3.625" style="94" customWidth="1"/>
    <col min="8452" max="8459" width="3" style="94" customWidth="1"/>
    <col min="8460" max="8463" width="4.375" style="94" customWidth="1"/>
    <col min="8464" max="8465" width="4.25" style="94" customWidth="1"/>
    <col min="8466" max="8466" width="4.375" style="94" customWidth="1"/>
    <col min="8467" max="8468" width="4.25" style="94" customWidth="1"/>
    <col min="8469" max="8469" width="4.375" style="94" customWidth="1"/>
    <col min="8470" max="8471" width="4.25" style="94" customWidth="1"/>
    <col min="8472" max="8472" width="4.375" style="94" customWidth="1"/>
    <col min="8473" max="8474" width="4.25" style="94" customWidth="1"/>
    <col min="8475" max="8475" width="4.375" style="94" customWidth="1"/>
    <col min="8476" max="8477" width="4.25" style="94" customWidth="1"/>
    <col min="8478" max="8478" width="4.375" style="94" customWidth="1"/>
    <col min="8479" max="8480" width="4.25" style="94" customWidth="1"/>
    <col min="8481" max="8704" width="9" style="94"/>
    <col min="8705" max="8705" width="5.25" style="94" customWidth="1"/>
    <col min="8706" max="8706" width="8.75" style="94" customWidth="1"/>
    <col min="8707" max="8707" width="3.625" style="94" customWidth="1"/>
    <col min="8708" max="8715" width="3" style="94" customWidth="1"/>
    <col min="8716" max="8719" width="4.375" style="94" customWidth="1"/>
    <col min="8720" max="8721" width="4.25" style="94" customWidth="1"/>
    <col min="8722" max="8722" width="4.375" style="94" customWidth="1"/>
    <col min="8723" max="8724" width="4.25" style="94" customWidth="1"/>
    <col min="8725" max="8725" width="4.375" style="94" customWidth="1"/>
    <col min="8726" max="8727" width="4.25" style="94" customWidth="1"/>
    <col min="8728" max="8728" width="4.375" style="94" customWidth="1"/>
    <col min="8729" max="8730" width="4.25" style="94" customWidth="1"/>
    <col min="8731" max="8731" width="4.375" style="94" customWidth="1"/>
    <col min="8732" max="8733" width="4.25" style="94" customWidth="1"/>
    <col min="8734" max="8734" width="4.375" style="94" customWidth="1"/>
    <col min="8735" max="8736" width="4.25" style="94" customWidth="1"/>
    <col min="8737" max="8960" width="9" style="94"/>
    <col min="8961" max="8961" width="5.25" style="94" customWidth="1"/>
    <col min="8962" max="8962" width="8.75" style="94" customWidth="1"/>
    <col min="8963" max="8963" width="3.625" style="94" customWidth="1"/>
    <col min="8964" max="8971" width="3" style="94" customWidth="1"/>
    <col min="8972" max="8975" width="4.375" style="94" customWidth="1"/>
    <col min="8976" max="8977" width="4.25" style="94" customWidth="1"/>
    <col min="8978" max="8978" width="4.375" style="94" customWidth="1"/>
    <col min="8979" max="8980" width="4.25" style="94" customWidth="1"/>
    <col min="8981" max="8981" width="4.375" style="94" customWidth="1"/>
    <col min="8982" max="8983" width="4.25" style="94" customWidth="1"/>
    <col min="8984" max="8984" width="4.375" style="94" customWidth="1"/>
    <col min="8985" max="8986" width="4.25" style="94" customWidth="1"/>
    <col min="8987" max="8987" width="4.375" style="94" customWidth="1"/>
    <col min="8988" max="8989" width="4.25" style="94" customWidth="1"/>
    <col min="8990" max="8990" width="4.375" style="94" customWidth="1"/>
    <col min="8991" max="8992" width="4.25" style="94" customWidth="1"/>
    <col min="8993" max="9216" width="9" style="94"/>
    <col min="9217" max="9217" width="5.25" style="94" customWidth="1"/>
    <col min="9218" max="9218" width="8.75" style="94" customWidth="1"/>
    <col min="9219" max="9219" width="3.625" style="94" customWidth="1"/>
    <col min="9220" max="9227" width="3" style="94" customWidth="1"/>
    <col min="9228" max="9231" width="4.375" style="94" customWidth="1"/>
    <col min="9232" max="9233" width="4.25" style="94" customWidth="1"/>
    <col min="9234" max="9234" width="4.375" style="94" customWidth="1"/>
    <col min="9235" max="9236" width="4.25" style="94" customWidth="1"/>
    <col min="9237" max="9237" width="4.375" style="94" customWidth="1"/>
    <col min="9238" max="9239" width="4.25" style="94" customWidth="1"/>
    <col min="9240" max="9240" width="4.375" style="94" customWidth="1"/>
    <col min="9241" max="9242" width="4.25" style="94" customWidth="1"/>
    <col min="9243" max="9243" width="4.375" style="94" customWidth="1"/>
    <col min="9244" max="9245" width="4.25" style="94" customWidth="1"/>
    <col min="9246" max="9246" width="4.375" style="94" customWidth="1"/>
    <col min="9247" max="9248" width="4.25" style="94" customWidth="1"/>
    <col min="9249" max="9472" width="9" style="94"/>
    <col min="9473" max="9473" width="5.25" style="94" customWidth="1"/>
    <col min="9474" max="9474" width="8.75" style="94" customWidth="1"/>
    <col min="9475" max="9475" width="3.625" style="94" customWidth="1"/>
    <col min="9476" max="9483" width="3" style="94" customWidth="1"/>
    <col min="9484" max="9487" width="4.375" style="94" customWidth="1"/>
    <col min="9488" max="9489" width="4.25" style="94" customWidth="1"/>
    <col min="9490" max="9490" width="4.375" style="94" customWidth="1"/>
    <col min="9491" max="9492" width="4.25" style="94" customWidth="1"/>
    <col min="9493" max="9493" width="4.375" style="94" customWidth="1"/>
    <col min="9494" max="9495" width="4.25" style="94" customWidth="1"/>
    <col min="9496" max="9496" width="4.375" style="94" customWidth="1"/>
    <col min="9497" max="9498" width="4.25" style="94" customWidth="1"/>
    <col min="9499" max="9499" width="4.375" style="94" customWidth="1"/>
    <col min="9500" max="9501" width="4.25" style="94" customWidth="1"/>
    <col min="9502" max="9502" width="4.375" style="94" customWidth="1"/>
    <col min="9503" max="9504" width="4.25" style="94" customWidth="1"/>
    <col min="9505" max="9728" width="9" style="94"/>
    <col min="9729" max="9729" width="5.25" style="94" customWidth="1"/>
    <col min="9730" max="9730" width="8.75" style="94" customWidth="1"/>
    <col min="9731" max="9731" width="3.625" style="94" customWidth="1"/>
    <col min="9732" max="9739" width="3" style="94" customWidth="1"/>
    <col min="9740" max="9743" width="4.375" style="94" customWidth="1"/>
    <col min="9744" max="9745" width="4.25" style="94" customWidth="1"/>
    <col min="9746" max="9746" width="4.375" style="94" customWidth="1"/>
    <col min="9747" max="9748" width="4.25" style="94" customWidth="1"/>
    <col min="9749" max="9749" width="4.375" style="94" customWidth="1"/>
    <col min="9750" max="9751" width="4.25" style="94" customWidth="1"/>
    <col min="9752" max="9752" width="4.375" style="94" customWidth="1"/>
    <col min="9753" max="9754" width="4.25" style="94" customWidth="1"/>
    <col min="9755" max="9755" width="4.375" style="94" customWidth="1"/>
    <col min="9756" max="9757" width="4.25" style="94" customWidth="1"/>
    <col min="9758" max="9758" width="4.375" style="94" customWidth="1"/>
    <col min="9759" max="9760" width="4.25" style="94" customWidth="1"/>
    <col min="9761" max="9984" width="9" style="94"/>
    <col min="9985" max="9985" width="5.25" style="94" customWidth="1"/>
    <col min="9986" max="9986" width="8.75" style="94" customWidth="1"/>
    <col min="9987" max="9987" width="3.625" style="94" customWidth="1"/>
    <col min="9988" max="9995" width="3" style="94" customWidth="1"/>
    <col min="9996" max="9999" width="4.375" style="94" customWidth="1"/>
    <col min="10000" max="10001" width="4.25" style="94" customWidth="1"/>
    <col min="10002" max="10002" width="4.375" style="94" customWidth="1"/>
    <col min="10003" max="10004" width="4.25" style="94" customWidth="1"/>
    <col min="10005" max="10005" width="4.375" style="94" customWidth="1"/>
    <col min="10006" max="10007" width="4.25" style="94" customWidth="1"/>
    <col min="10008" max="10008" width="4.375" style="94" customWidth="1"/>
    <col min="10009" max="10010" width="4.25" style="94" customWidth="1"/>
    <col min="10011" max="10011" width="4.375" style="94" customWidth="1"/>
    <col min="10012" max="10013" width="4.25" style="94" customWidth="1"/>
    <col min="10014" max="10014" width="4.375" style="94" customWidth="1"/>
    <col min="10015" max="10016" width="4.25" style="94" customWidth="1"/>
    <col min="10017" max="10240" width="9" style="94"/>
    <col min="10241" max="10241" width="5.25" style="94" customWidth="1"/>
    <col min="10242" max="10242" width="8.75" style="94" customWidth="1"/>
    <col min="10243" max="10243" width="3.625" style="94" customWidth="1"/>
    <col min="10244" max="10251" width="3" style="94" customWidth="1"/>
    <col min="10252" max="10255" width="4.375" style="94" customWidth="1"/>
    <col min="10256" max="10257" width="4.25" style="94" customWidth="1"/>
    <col min="10258" max="10258" width="4.375" style="94" customWidth="1"/>
    <col min="10259" max="10260" width="4.25" style="94" customWidth="1"/>
    <col min="10261" max="10261" width="4.375" style="94" customWidth="1"/>
    <col min="10262" max="10263" width="4.25" style="94" customWidth="1"/>
    <col min="10264" max="10264" width="4.375" style="94" customWidth="1"/>
    <col min="10265" max="10266" width="4.25" style="94" customWidth="1"/>
    <col min="10267" max="10267" width="4.375" style="94" customWidth="1"/>
    <col min="10268" max="10269" width="4.25" style="94" customWidth="1"/>
    <col min="10270" max="10270" width="4.375" style="94" customWidth="1"/>
    <col min="10271" max="10272" width="4.25" style="94" customWidth="1"/>
    <col min="10273" max="10496" width="9" style="94"/>
    <col min="10497" max="10497" width="5.25" style="94" customWidth="1"/>
    <col min="10498" max="10498" width="8.75" style="94" customWidth="1"/>
    <col min="10499" max="10499" width="3.625" style="94" customWidth="1"/>
    <col min="10500" max="10507" width="3" style="94" customWidth="1"/>
    <col min="10508" max="10511" width="4.375" style="94" customWidth="1"/>
    <col min="10512" max="10513" width="4.25" style="94" customWidth="1"/>
    <col min="10514" max="10514" width="4.375" style="94" customWidth="1"/>
    <col min="10515" max="10516" width="4.25" style="94" customWidth="1"/>
    <col min="10517" max="10517" width="4.375" style="94" customWidth="1"/>
    <col min="10518" max="10519" width="4.25" style="94" customWidth="1"/>
    <col min="10520" max="10520" width="4.375" style="94" customWidth="1"/>
    <col min="10521" max="10522" width="4.25" style="94" customWidth="1"/>
    <col min="10523" max="10523" width="4.375" style="94" customWidth="1"/>
    <col min="10524" max="10525" width="4.25" style="94" customWidth="1"/>
    <col min="10526" max="10526" width="4.375" style="94" customWidth="1"/>
    <col min="10527" max="10528" width="4.25" style="94" customWidth="1"/>
    <col min="10529" max="10752" width="9" style="94"/>
    <col min="10753" max="10753" width="5.25" style="94" customWidth="1"/>
    <col min="10754" max="10754" width="8.75" style="94" customWidth="1"/>
    <col min="10755" max="10755" width="3.625" style="94" customWidth="1"/>
    <col min="10756" max="10763" width="3" style="94" customWidth="1"/>
    <col min="10764" max="10767" width="4.375" style="94" customWidth="1"/>
    <col min="10768" max="10769" width="4.25" style="94" customWidth="1"/>
    <col min="10770" max="10770" width="4.375" style="94" customWidth="1"/>
    <col min="10771" max="10772" width="4.25" style="94" customWidth="1"/>
    <col min="10773" max="10773" width="4.375" style="94" customWidth="1"/>
    <col min="10774" max="10775" width="4.25" style="94" customWidth="1"/>
    <col min="10776" max="10776" width="4.375" style="94" customWidth="1"/>
    <col min="10777" max="10778" width="4.25" style="94" customWidth="1"/>
    <col min="10779" max="10779" width="4.375" style="94" customWidth="1"/>
    <col min="10780" max="10781" width="4.25" style="94" customWidth="1"/>
    <col min="10782" max="10782" width="4.375" style="94" customWidth="1"/>
    <col min="10783" max="10784" width="4.25" style="94" customWidth="1"/>
    <col min="10785" max="11008" width="9" style="94"/>
    <col min="11009" max="11009" width="5.25" style="94" customWidth="1"/>
    <col min="11010" max="11010" width="8.75" style="94" customWidth="1"/>
    <col min="11011" max="11011" width="3.625" style="94" customWidth="1"/>
    <col min="11012" max="11019" width="3" style="94" customWidth="1"/>
    <col min="11020" max="11023" width="4.375" style="94" customWidth="1"/>
    <col min="11024" max="11025" width="4.25" style="94" customWidth="1"/>
    <col min="11026" max="11026" width="4.375" style="94" customWidth="1"/>
    <col min="11027" max="11028" width="4.25" style="94" customWidth="1"/>
    <col min="11029" max="11029" width="4.375" style="94" customWidth="1"/>
    <col min="11030" max="11031" width="4.25" style="94" customWidth="1"/>
    <col min="11032" max="11032" width="4.375" style="94" customWidth="1"/>
    <col min="11033" max="11034" width="4.25" style="94" customWidth="1"/>
    <col min="11035" max="11035" width="4.375" style="94" customWidth="1"/>
    <col min="11036" max="11037" width="4.25" style="94" customWidth="1"/>
    <col min="11038" max="11038" width="4.375" style="94" customWidth="1"/>
    <col min="11039" max="11040" width="4.25" style="94" customWidth="1"/>
    <col min="11041" max="11264" width="9" style="94"/>
    <col min="11265" max="11265" width="5.25" style="94" customWidth="1"/>
    <col min="11266" max="11266" width="8.75" style="94" customWidth="1"/>
    <col min="11267" max="11267" width="3.625" style="94" customWidth="1"/>
    <col min="11268" max="11275" width="3" style="94" customWidth="1"/>
    <col min="11276" max="11279" width="4.375" style="94" customWidth="1"/>
    <col min="11280" max="11281" width="4.25" style="94" customWidth="1"/>
    <col min="11282" max="11282" width="4.375" style="94" customWidth="1"/>
    <col min="11283" max="11284" width="4.25" style="94" customWidth="1"/>
    <col min="11285" max="11285" width="4.375" style="94" customWidth="1"/>
    <col min="11286" max="11287" width="4.25" style="94" customWidth="1"/>
    <col min="11288" max="11288" width="4.375" style="94" customWidth="1"/>
    <col min="11289" max="11290" width="4.25" style="94" customWidth="1"/>
    <col min="11291" max="11291" width="4.375" style="94" customWidth="1"/>
    <col min="11292" max="11293" width="4.25" style="94" customWidth="1"/>
    <col min="11294" max="11294" width="4.375" style="94" customWidth="1"/>
    <col min="11295" max="11296" width="4.25" style="94" customWidth="1"/>
    <col min="11297" max="11520" width="9" style="94"/>
    <col min="11521" max="11521" width="5.25" style="94" customWidth="1"/>
    <col min="11522" max="11522" width="8.75" style="94" customWidth="1"/>
    <col min="11523" max="11523" width="3.625" style="94" customWidth="1"/>
    <col min="11524" max="11531" width="3" style="94" customWidth="1"/>
    <col min="11532" max="11535" width="4.375" style="94" customWidth="1"/>
    <col min="11536" max="11537" width="4.25" style="94" customWidth="1"/>
    <col min="11538" max="11538" width="4.375" style="94" customWidth="1"/>
    <col min="11539" max="11540" width="4.25" style="94" customWidth="1"/>
    <col min="11541" max="11541" width="4.375" style="94" customWidth="1"/>
    <col min="11542" max="11543" width="4.25" style="94" customWidth="1"/>
    <col min="11544" max="11544" width="4.375" style="94" customWidth="1"/>
    <col min="11545" max="11546" width="4.25" style="94" customWidth="1"/>
    <col min="11547" max="11547" width="4.375" style="94" customWidth="1"/>
    <col min="11548" max="11549" width="4.25" style="94" customWidth="1"/>
    <col min="11550" max="11550" width="4.375" style="94" customWidth="1"/>
    <col min="11551" max="11552" width="4.25" style="94" customWidth="1"/>
    <col min="11553" max="11776" width="9" style="94"/>
    <col min="11777" max="11777" width="5.25" style="94" customWidth="1"/>
    <col min="11778" max="11778" width="8.75" style="94" customWidth="1"/>
    <col min="11779" max="11779" width="3.625" style="94" customWidth="1"/>
    <col min="11780" max="11787" width="3" style="94" customWidth="1"/>
    <col min="11788" max="11791" width="4.375" style="94" customWidth="1"/>
    <col min="11792" max="11793" width="4.25" style="94" customWidth="1"/>
    <col min="11794" max="11794" width="4.375" style="94" customWidth="1"/>
    <col min="11795" max="11796" width="4.25" style="94" customWidth="1"/>
    <col min="11797" max="11797" width="4.375" style="94" customWidth="1"/>
    <col min="11798" max="11799" width="4.25" style="94" customWidth="1"/>
    <col min="11800" max="11800" width="4.375" style="94" customWidth="1"/>
    <col min="11801" max="11802" width="4.25" style="94" customWidth="1"/>
    <col min="11803" max="11803" width="4.375" style="94" customWidth="1"/>
    <col min="11804" max="11805" width="4.25" style="94" customWidth="1"/>
    <col min="11806" max="11806" width="4.375" style="94" customWidth="1"/>
    <col min="11807" max="11808" width="4.25" style="94" customWidth="1"/>
    <col min="11809" max="12032" width="9" style="94"/>
    <col min="12033" max="12033" width="5.25" style="94" customWidth="1"/>
    <col min="12034" max="12034" width="8.75" style="94" customWidth="1"/>
    <col min="12035" max="12035" width="3.625" style="94" customWidth="1"/>
    <col min="12036" max="12043" width="3" style="94" customWidth="1"/>
    <col min="12044" max="12047" width="4.375" style="94" customWidth="1"/>
    <col min="12048" max="12049" width="4.25" style="94" customWidth="1"/>
    <col min="12050" max="12050" width="4.375" style="94" customWidth="1"/>
    <col min="12051" max="12052" width="4.25" style="94" customWidth="1"/>
    <col min="12053" max="12053" width="4.375" style="94" customWidth="1"/>
    <col min="12054" max="12055" width="4.25" style="94" customWidth="1"/>
    <col min="12056" max="12056" width="4.375" style="94" customWidth="1"/>
    <col min="12057" max="12058" width="4.25" style="94" customWidth="1"/>
    <col min="12059" max="12059" width="4.375" style="94" customWidth="1"/>
    <col min="12060" max="12061" width="4.25" style="94" customWidth="1"/>
    <col min="12062" max="12062" width="4.375" style="94" customWidth="1"/>
    <col min="12063" max="12064" width="4.25" style="94" customWidth="1"/>
    <col min="12065" max="12288" width="9" style="94"/>
    <col min="12289" max="12289" width="5.25" style="94" customWidth="1"/>
    <col min="12290" max="12290" width="8.75" style="94" customWidth="1"/>
    <col min="12291" max="12291" width="3.625" style="94" customWidth="1"/>
    <col min="12292" max="12299" width="3" style="94" customWidth="1"/>
    <col min="12300" max="12303" width="4.375" style="94" customWidth="1"/>
    <col min="12304" max="12305" width="4.25" style="94" customWidth="1"/>
    <col min="12306" max="12306" width="4.375" style="94" customWidth="1"/>
    <col min="12307" max="12308" width="4.25" style="94" customWidth="1"/>
    <col min="12309" max="12309" width="4.375" style="94" customWidth="1"/>
    <col min="12310" max="12311" width="4.25" style="94" customWidth="1"/>
    <col min="12312" max="12312" width="4.375" style="94" customWidth="1"/>
    <col min="12313" max="12314" width="4.25" style="94" customWidth="1"/>
    <col min="12315" max="12315" width="4.375" style="94" customWidth="1"/>
    <col min="12316" max="12317" width="4.25" style="94" customWidth="1"/>
    <col min="12318" max="12318" width="4.375" style="94" customWidth="1"/>
    <col min="12319" max="12320" width="4.25" style="94" customWidth="1"/>
    <col min="12321" max="12544" width="9" style="94"/>
    <col min="12545" max="12545" width="5.25" style="94" customWidth="1"/>
    <col min="12546" max="12546" width="8.75" style="94" customWidth="1"/>
    <col min="12547" max="12547" width="3.625" style="94" customWidth="1"/>
    <col min="12548" max="12555" width="3" style="94" customWidth="1"/>
    <col min="12556" max="12559" width="4.375" style="94" customWidth="1"/>
    <col min="12560" max="12561" width="4.25" style="94" customWidth="1"/>
    <col min="12562" max="12562" width="4.375" style="94" customWidth="1"/>
    <col min="12563" max="12564" width="4.25" style="94" customWidth="1"/>
    <col min="12565" max="12565" width="4.375" style="94" customWidth="1"/>
    <col min="12566" max="12567" width="4.25" style="94" customWidth="1"/>
    <col min="12568" max="12568" width="4.375" style="94" customWidth="1"/>
    <col min="12569" max="12570" width="4.25" style="94" customWidth="1"/>
    <col min="12571" max="12571" width="4.375" style="94" customWidth="1"/>
    <col min="12572" max="12573" width="4.25" style="94" customWidth="1"/>
    <col min="12574" max="12574" width="4.375" style="94" customWidth="1"/>
    <col min="12575" max="12576" width="4.25" style="94" customWidth="1"/>
    <col min="12577" max="12800" width="9" style="94"/>
    <col min="12801" max="12801" width="5.25" style="94" customWidth="1"/>
    <col min="12802" max="12802" width="8.75" style="94" customWidth="1"/>
    <col min="12803" max="12803" width="3.625" style="94" customWidth="1"/>
    <col min="12804" max="12811" width="3" style="94" customWidth="1"/>
    <col min="12812" max="12815" width="4.375" style="94" customWidth="1"/>
    <col min="12816" max="12817" width="4.25" style="94" customWidth="1"/>
    <col min="12818" max="12818" width="4.375" style="94" customWidth="1"/>
    <col min="12819" max="12820" width="4.25" style="94" customWidth="1"/>
    <col min="12821" max="12821" width="4.375" style="94" customWidth="1"/>
    <col min="12822" max="12823" width="4.25" style="94" customWidth="1"/>
    <col min="12824" max="12824" width="4.375" style="94" customWidth="1"/>
    <col min="12825" max="12826" width="4.25" style="94" customWidth="1"/>
    <col min="12827" max="12827" width="4.375" style="94" customWidth="1"/>
    <col min="12828" max="12829" width="4.25" style="94" customWidth="1"/>
    <col min="12830" max="12830" width="4.375" style="94" customWidth="1"/>
    <col min="12831" max="12832" width="4.25" style="94" customWidth="1"/>
    <col min="12833" max="13056" width="9" style="94"/>
    <col min="13057" max="13057" width="5.25" style="94" customWidth="1"/>
    <col min="13058" max="13058" width="8.75" style="94" customWidth="1"/>
    <col min="13059" max="13059" width="3.625" style="94" customWidth="1"/>
    <col min="13060" max="13067" width="3" style="94" customWidth="1"/>
    <col min="13068" max="13071" width="4.375" style="94" customWidth="1"/>
    <col min="13072" max="13073" width="4.25" style="94" customWidth="1"/>
    <col min="13074" max="13074" width="4.375" style="94" customWidth="1"/>
    <col min="13075" max="13076" width="4.25" style="94" customWidth="1"/>
    <col min="13077" max="13077" width="4.375" style="94" customWidth="1"/>
    <col min="13078" max="13079" width="4.25" style="94" customWidth="1"/>
    <col min="13080" max="13080" width="4.375" style="94" customWidth="1"/>
    <col min="13081" max="13082" width="4.25" style="94" customWidth="1"/>
    <col min="13083" max="13083" width="4.375" style="94" customWidth="1"/>
    <col min="13084" max="13085" width="4.25" style="94" customWidth="1"/>
    <col min="13086" max="13086" width="4.375" style="94" customWidth="1"/>
    <col min="13087" max="13088" width="4.25" style="94" customWidth="1"/>
    <col min="13089" max="13312" width="9" style="94"/>
    <col min="13313" max="13313" width="5.25" style="94" customWidth="1"/>
    <col min="13314" max="13314" width="8.75" style="94" customWidth="1"/>
    <col min="13315" max="13315" width="3.625" style="94" customWidth="1"/>
    <col min="13316" max="13323" width="3" style="94" customWidth="1"/>
    <col min="13324" max="13327" width="4.375" style="94" customWidth="1"/>
    <col min="13328" max="13329" width="4.25" style="94" customWidth="1"/>
    <col min="13330" max="13330" width="4.375" style="94" customWidth="1"/>
    <col min="13331" max="13332" width="4.25" style="94" customWidth="1"/>
    <col min="13333" max="13333" width="4.375" style="94" customWidth="1"/>
    <col min="13334" max="13335" width="4.25" style="94" customWidth="1"/>
    <col min="13336" max="13336" width="4.375" style="94" customWidth="1"/>
    <col min="13337" max="13338" width="4.25" style="94" customWidth="1"/>
    <col min="13339" max="13339" width="4.375" style="94" customWidth="1"/>
    <col min="13340" max="13341" width="4.25" style="94" customWidth="1"/>
    <col min="13342" max="13342" width="4.375" style="94" customWidth="1"/>
    <col min="13343" max="13344" width="4.25" style="94" customWidth="1"/>
    <col min="13345" max="13568" width="9" style="94"/>
    <col min="13569" max="13569" width="5.25" style="94" customWidth="1"/>
    <col min="13570" max="13570" width="8.75" style="94" customWidth="1"/>
    <col min="13571" max="13571" width="3.625" style="94" customWidth="1"/>
    <col min="13572" max="13579" width="3" style="94" customWidth="1"/>
    <col min="13580" max="13583" width="4.375" style="94" customWidth="1"/>
    <col min="13584" max="13585" width="4.25" style="94" customWidth="1"/>
    <col min="13586" max="13586" width="4.375" style="94" customWidth="1"/>
    <col min="13587" max="13588" width="4.25" style="94" customWidth="1"/>
    <col min="13589" max="13589" width="4.375" style="94" customWidth="1"/>
    <col min="13590" max="13591" width="4.25" style="94" customWidth="1"/>
    <col min="13592" max="13592" width="4.375" style="94" customWidth="1"/>
    <col min="13593" max="13594" width="4.25" style="94" customWidth="1"/>
    <col min="13595" max="13595" width="4.375" style="94" customWidth="1"/>
    <col min="13596" max="13597" width="4.25" style="94" customWidth="1"/>
    <col min="13598" max="13598" width="4.375" style="94" customWidth="1"/>
    <col min="13599" max="13600" width="4.25" style="94" customWidth="1"/>
    <col min="13601" max="13824" width="9" style="94"/>
    <col min="13825" max="13825" width="5.25" style="94" customWidth="1"/>
    <col min="13826" max="13826" width="8.75" style="94" customWidth="1"/>
    <col min="13827" max="13827" width="3.625" style="94" customWidth="1"/>
    <col min="13828" max="13835" width="3" style="94" customWidth="1"/>
    <col min="13836" max="13839" width="4.375" style="94" customWidth="1"/>
    <col min="13840" max="13841" width="4.25" style="94" customWidth="1"/>
    <col min="13842" max="13842" width="4.375" style="94" customWidth="1"/>
    <col min="13843" max="13844" width="4.25" style="94" customWidth="1"/>
    <col min="13845" max="13845" width="4.375" style="94" customWidth="1"/>
    <col min="13846" max="13847" width="4.25" style="94" customWidth="1"/>
    <col min="13848" max="13848" width="4.375" style="94" customWidth="1"/>
    <col min="13849" max="13850" width="4.25" style="94" customWidth="1"/>
    <col min="13851" max="13851" width="4.375" style="94" customWidth="1"/>
    <col min="13852" max="13853" width="4.25" style="94" customWidth="1"/>
    <col min="13854" max="13854" width="4.375" style="94" customWidth="1"/>
    <col min="13855" max="13856" width="4.25" style="94" customWidth="1"/>
    <col min="13857" max="14080" width="9" style="94"/>
    <col min="14081" max="14081" width="5.25" style="94" customWidth="1"/>
    <col min="14082" max="14082" width="8.75" style="94" customWidth="1"/>
    <col min="14083" max="14083" width="3.625" style="94" customWidth="1"/>
    <col min="14084" max="14091" width="3" style="94" customWidth="1"/>
    <col min="14092" max="14095" width="4.375" style="94" customWidth="1"/>
    <col min="14096" max="14097" width="4.25" style="94" customWidth="1"/>
    <col min="14098" max="14098" width="4.375" style="94" customWidth="1"/>
    <col min="14099" max="14100" width="4.25" style="94" customWidth="1"/>
    <col min="14101" max="14101" width="4.375" style="94" customWidth="1"/>
    <col min="14102" max="14103" width="4.25" style="94" customWidth="1"/>
    <col min="14104" max="14104" width="4.375" style="94" customWidth="1"/>
    <col min="14105" max="14106" width="4.25" style="94" customWidth="1"/>
    <col min="14107" max="14107" width="4.375" style="94" customWidth="1"/>
    <col min="14108" max="14109" width="4.25" style="94" customWidth="1"/>
    <col min="14110" max="14110" width="4.375" style="94" customWidth="1"/>
    <col min="14111" max="14112" width="4.25" style="94" customWidth="1"/>
    <col min="14113" max="14336" width="9" style="94"/>
    <col min="14337" max="14337" width="5.25" style="94" customWidth="1"/>
    <col min="14338" max="14338" width="8.75" style="94" customWidth="1"/>
    <col min="14339" max="14339" width="3.625" style="94" customWidth="1"/>
    <col min="14340" max="14347" width="3" style="94" customWidth="1"/>
    <col min="14348" max="14351" width="4.375" style="94" customWidth="1"/>
    <col min="14352" max="14353" width="4.25" style="94" customWidth="1"/>
    <col min="14354" max="14354" width="4.375" style="94" customWidth="1"/>
    <col min="14355" max="14356" width="4.25" style="94" customWidth="1"/>
    <col min="14357" max="14357" width="4.375" style="94" customWidth="1"/>
    <col min="14358" max="14359" width="4.25" style="94" customWidth="1"/>
    <col min="14360" max="14360" width="4.375" style="94" customWidth="1"/>
    <col min="14361" max="14362" width="4.25" style="94" customWidth="1"/>
    <col min="14363" max="14363" width="4.375" style="94" customWidth="1"/>
    <col min="14364" max="14365" width="4.25" style="94" customWidth="1"/>
    <col min="14366" max="14366" width="4.375" style="94" customWidth="1"/>
    <col min="14367" max="14368" width="4.25" style="94" customWidth="1"/>
    <col min="14369" max="14592" width="9" style="94"/>
    <col min="14593" max="14593" width="5.25" style="94" customWidth="1"/>
    <col min="14594" max="14594" width="8.75" style="94" customWidth="1"/>
    <col min="14595" max="14595" width="3.625" style="94" customWidth="1"/>
    <col min="14596" max="14603" width="3" style="94" customWidth="1"/>
    <col min="14604" max="14607" width="4.375" style="94" customWidth="1"/>
    <col min="14608" max="14609" width="4.25" style="94" customWidth="1"/>
    <col min="14610" max="14610" width="4.375" style="94" customWidth="1"/>
    <col min="14611" max="14612" width="4.25" style="94" customWidth="1"/>
    <col min="14613" max="14613" width="4.375" style="94" customWidth="1"/>
    <col min="14614" max="14615" width="4.25" style="94" customWidth="1"/>
    <col min="14616" max="14616" width="4.375" style="94" customWidth="1"/>
    <col min="14617" max="14618" width="4.25" style="94" customWidth="1"/>
    <col min="14619" max="14619" width="4.375" style="94" customWidth="1"/>
    <col min="14620" max="14621" width="4.25" style="94" customWidth="1"/>
    <col min="14622" max="14622" width="4.375" style="94" customWidth="1"/>
    <col min="14623" max="14624" width="4.25" style="94" customWidth="1"/>
    <col min="14625" max="14848" width="9" style="94"/>
    <col min="14849" max="14849" width="5.25" style="94" customWidth="1"/>
    <col min="14850" max="14850" width="8.75" style="94" customWidth="1"/>
    <col min="14851" max="14851" width="3.625" style="94" customWidth="1"/>
    <col min="14852" max="14859" width="3" style="94" customWidth="1"/>
    <col min="14860" max="14863" width="4.375" style="94" customWidth="1"/>
    <col min="14864" max="14865" width="4.25" style="94" customWidth="1"/>
    <col min="14866" max="14866" width="4.375" style="94" customWidth="1"/>
    <col min="14867" max="14868" width="4.25" style="94" customWidth="1"/>
    <col min="14869" max="14869" width="4.375" style="94" customWidth="1"/>
    <col min="14870" max="14871" width="4.25" style="94" customWidth="1"/>
    <col min="14872" max="14872" width="4.375" style="94" customWidth="1"/>
    <col min="14873" max="14874" width="4.25" style="94" customWidth="1"/>
    <col min="14875" max="14875" width="4.375" style="94" customWidth="1"/>
    <col min="14876" max="14877" width="4.25" style="94" customWidth="1"/>
    <col min="14878" max="14878" width="4.375" style="94" customWidth="1"/>
    <col min="14879" max="14880" width="4.25" style="94" customWidth="1"/>
    <col min="14881" max="15104" width="9" style="94"/>
    <col min="15105" max="15105" width="5.25" style="94" customWidth="1"/>
    <col min="15106" max="15106" width="8.75" style="94" customWidth="1"/>
    <col min="15107" max="15107" width="3.625" style="94" customWidth="1"/>
    <col min="15108" max="15115" width="3" style="94" customWidth="1"/>
    <col min="15116" max="15119" width="4.375" style="94" customWidth="1"/>
    <col min="15120" max="15121" width="4.25" style="94" customWidth="1"/>
    <col min="15122" max="15122" width="4.375" style="94" customWidth="1"/>
    <col min="15123" max="15124" width="4.25" style="94" customWidth="1"/>
    <col min="15125" max="15125" width="4.375" style="94" customWidth="1"/>
    <col min="15126" max="15127" width="4.25" style="94" customWidth="1"/>
    <col min="15128" max="15128" width="4.375" style="94" customWidth="1"/>
    <col min="15129" max="15130" width="4.25" style="94" customWidth="1"/>
    <col min="15131" max="15131" width="4.375" style="94" customWidth="1"/>
    <col min="15132" max="15133" width="4.25" style="94" customWidth="1"/>
    <col min="15134" max="15134" width="4.375" style="94" customWidth="1"/>
    <col min="15135" max="15136" width="4.25" style="94" customWidth="1"/>
    <col min="15137" max="15360" width="9" style="94"/>
    <col min="15361" max="15361" width="5.25" style="94" customWidth="1"/>
    <col min="15362" max="15362" width="8.75" style="94" customWidth="1"/>
    <col min="15363" max="15363" width="3.625" style="94" customWidth="1"/>
    <col min="15364" max="15371" width="3" style="94" customWidth="1"/>
    <col min="15372" max="15375" width="4.375" style="94" customWidth="1"/>
    <col min="15376" max="15377" width="4.25" style="94" customWidth="1"/>
    <col min="15378" max="15378" width="4.375" style="94" customWidth="1"/>
    <col min="15379" max="15380" width="4.25" style="94" customWidth="1"/>
    <col min="15381" max="15381" width="4.375" style="94" customWidth="1"/>
    <col min="15382" max="15383" width="4.25" style="94" customWidth="1"/>
    <col min="15384" max="15384" width="4.375" style="94" customWidth="1"/>
    <col min="15385" max="15386" width="4.25" style="94" customWidth="1"/>
    <col min="15387" max="15387" width="4.375" style="94" customWidth="1"/>
    <col min="15388" max="15389" width="4.25" style="94" customWidth="1"/>
    <col min="15390" max="15390" width="4.375" style="94" customWidth="1"/>
    <col min="15391" max="15392" width="4.25" style="94" customWidth="1"/>
    <col min="15393" max="15616" width="9" style="94"/>
    <col min="15617" max="15617" width="5.25" style="94" customWidth="1"/>
    <col min="15618" max="15618" width="8.75" style="94" customWidth="1"/>
    <col min="15619" max="15619" width="3.625" style="94" customWidth="1"/>
    <col min="15620" max="15627" width="3" style="94" customWidth="1"/>
    <col min="15628" max="15631" width="4.375" style="94" customWidth="1"/>
    <col min="15632" max="15633" width="4.25" style="94" customWidth="1"/>
    <col min="15634" max="15634" width="4.375" style="94" customWidth="1"/>
    <col min="15635" max="15636" width="4.25" style="94" customWidth="1"/>
    <col min="15637" max="15637" width="4.375" style="94" customWidth="1"/>
    <col min="15638" max="15639" width="4.25" style="94" customWidth="1"/>
    <col min="15640" max="15640" width="4.375" style="94" customWidth="1"/>
    <col min="15641" max="15642" width="4.25" style="94" customWidth="1"/>
    <col min="15643" max="15643" width="4.375" style="94" customWidth="1"/>
    <col min="15644" max="15645" width="4.25" style="94" customWidth="1"/>
    <col min="15646" max="15646" width="4.375" style="94" customWidth="1"/>
    <col min="15647" max="15648" width="4.25" style="94" customWidth="1"/>
    <col min="15649" max="15872" width="9" style="94"/>
    <col min="15873" max="15873" width="5.25" style="94" customWidth="1"/>
    <col min="15874" max="15874" width="8.75" style="94" customWidth="1"/>
    <col min="15875" max="15875" width="3.625" style="94" customWidth="1"/>
    <col min="15876" max="15883" width="3" style="94" customWidth="1"/>
    <col min="15884" max="15887" width="4.375" style="94" customWidth="1"/>
    <col min="15888" max="15889" width="4.25" style="94" customWidth="1"/>
    <col min="15890" max="15890" width="4.375" style="94" customWidth="1"/>
    <col min="15891" max="15892" width="4.25" style="94" customWidth="1"/>
    <col min="15893" max="15893" width="4.375" style="94" customWidth="1"/>
    <col min="15894" max="15895" width="4.25" style="94" customWidth="1"/>
    <col min="15896" max="15896" width="4.375" style="94" customWidth="1"/>
    <col min="15897" max="15898" width="4.25" style="94" customWidth="1"/>
    <col min="15899" max="15899" width="4.375" style="94" customWidth="1"/>
    <col min="15900" max="15901" width="4.25" style="94" customWidth="1"/>
    <col min="15902" max="15902" width="4.375" style="94" customWidth="1"/>
    <col min="15903" max="15904" width="4.25" style="94" customWidth="1"/>
    <col min="15905" max="16128" width="9" style="94"/>
    <col min="16129" max="16129" width="5.25" style="94" customWidth="1"/>
    <col min="16130" max="16130" width="8.75" style="94" customWidth="1"/>
    <col min="16131" max="16131" width="3.625" style="94" customWidth="1"/>
    <col min="16132" max="16139" width="3" style="94" customWidth="1"/>
    <col min="16140" max="16143" width="4.375" style="94" customWidth="1"/>
    <col min="16144" max="16145" width="4.25" style="94" customWidth="1"/>
    <col min="16146" max="16146" width="4.375" style="94" customWidth="1"/>
    <col min="16147" max="16148" width="4.25" style="94" customWidth="1"/>
    <col min="16149" max="16149" width="4.375" style="94" customWidth="1"/>
    <col min="16150" max="16151" width="4.25" style="94" customWidth="1"/>
    <col min="16152" max="16152" width="4.375" style="94" customWidth="1"/>
    <col min="16153" max="16154" width="4.25" style="94" customWidth="1"/>
    <col min="16155" max="16155" width="4.375" style="94" customWidth="1"/>
    <col min="16156" max="16157" width="4.25" style="94" customWidth="1"/>
    <col min="16158" max="16158" width="4.375" style="94" customWidth="1"/>
    <col min="16159" max="16160" width="4.25" style="94" customWidth="1"/>
    <col min="16161" max="16384" width="9" style="94"/>
  </cols>
  <sheetData>
    <row r="1" spans="1:32" ht="24" customHeight="1" x14ac:dyDescent="0.2">
      <c r="A1" s="704" t="s">
        <v>93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Y1" s="705" t="s">
        <v>615</v>
      </c>
      <c r="Z1" s="705"/>
      <c r="AA1" s="705"/>
      <c r="AB1" s="705"/>
      <c r="AC1" s="705"/>
      <c r="AD1" s="705"/>
      <c r="AE1" s="705"/>
      <c r="AF1" s="705"/>
    </row>
    <row r="2" spans="1:32" ht="17.25" customHeight="1" x14ac:dyDescent="0.15">
      <c r="A2" s="706" t="s">
        <v>94</v>
      </c>
      <c r="B2" s="707" t="s">
        <v>95</v>
      </c>
      <c r="C2" s="710" t="s">
        <v>96</v>
      </c>
      <c r="D2" s="710"/>
      <c r="E2" s="710"/>
      <c r="F2" s="710"/>
      <c r="G2" s="710"/>
      <c r="H2" s="710"/>
      <c r="I2" s="710"/>
      <c r="J2" s="710"/>
      <c r="K2" s="710"/>
      <c r="L2" s="711" t="s">
        <v>97</v>
      </c>
      <c r="M2" s="710"/>
      <c r="N2" s="710"/>
      <c r="O2" s="710"/>
      <c r="P2" s="710"/>
      <c r="Q2" s="710"/>
      <c r="R2" s="710"/>
      <c r="S2" s="710"/>
      <c r="T2" s="710"/>
      <c r="U2" s="710"/>
      <c r="V2" s="710"/>
      <c r="W2" s="710"/>
      <c r="X2" s="710"/>
      <c r="Y2" s="710"/>
      <c r="Z2" s="710"/>
      <c r="AA2" s="710"/>
      <c r="AB2" s="710"/>
      <c r="AC2" s="710"/>
      <c r="AD2" s="710"/>
      <c r="AE2" s="710"/>
      <c r="AF2" s="710"/>
    </row>
    <row r="3" spans="1:32" ht="17.25" customHeight="1" x14ac:dyDescent="0.15">
      <c r="A3" s="706"/>
      <c r="B3" s="708"/>
      <c r="C3" s="712" t="s">
        <v>98</v>
      </c>
      <c r="D3" s="714" t="s">
        <v>99</v>
      </c>
      <c r="E3" s="714"/>
      <c r="F3" s="714"/>
      <c r="G3" s="714"/>
      <c r="H3" s="714"/>
      <c r="I3" s="714"/>
      <c r="J3" s="715" t="s">
        <v>100</v>
      </c>
      <c r="K3" s="716" t="s">
        <v>101</v>
      </c>
      <c r="L3" s="717" t="s">
        <v>102</v>
      </c>
      <c r="M3" s="706"/>
      <c r="N3" s="718"/>
      <c r="O3" s="710" t="s">
        <v>103</v>
      </c>
      <c r="P3" s="710"/>
      <c r="Q3" s="710"/>
      <c r="R3" s="711" t="s">
        <v>104</v>
      </c>
      <c r="S3" s="710"/>
      <c r="T3" s="719"/>
      <c r="U3" s="710" t="s">
        <v>105</v>
      </c>
      <c r="V3" s="710"/>
      <c r="W3" s="710"/>
      <c r="X3" s="711" t="s">
        <v>106</v>
      </c>
      <c r="Y3" s="710"/>
      <c r="Z3" s="719"/>
      <c r="AA3" s="710" t="s">
        <v>107</v>
      </c>
      <c r="AB3" s="710"/>
      <c r="AC3" s="710"/>
      <c r="AD3" s="711" t="s">
        <v>108</v>
      </c>
      <c r="AE3" s="710"/>
      <c r="AF3" s="710"/>
    </row>
    <row r="4" spans="1:32" ht="46.5" customHeight="1" x14ac:dyDescent="0.15">
      <c r="A4" s="706"/>
      <c r="B4" s="709"/>
      <c r="C4" s="713"/>
      <c r="D4" s="148" t="s">
        <v>109</v>
      </c>
      <c r="E4" s="148" t="s">
        <v>110</v>
      </c>
      <c r="F4" s="148" t="s">
        <v>111</v>
      </c>
      <c r="G4" s="148" t="s">
        <v>112</v>
      </c>
      <c r="H4" s="148" t="s">
        <v>113</v>
      </c>
      <c r="I4" s="148" t="s">
        <v>114</v>
      </c>
      <c r="J4" s="715"/>
      <c r="K4" s="716"/>
      <c r="L4" s="451" t="s">
        <v>115</v>
      </c>
      <c r="M4" s="448" t="s">
        <v>116</v>
      </c>
      <c r="N4" s="449" t="s">
        <v>117</v>
      </c>
      <c r="O4" s="334" t="s">
        <v>115</v>
      </c>
      <c r="P4" s="448" t="s">
        <v>116</v>
      </c>
      <c r="Q4" s="450" t="s">
        <v>117</v>
      </c>
      <c r="R4" s="451" t="s">
        <v>115</v>
      </c>
      <c r="S4" s="448" t="s">
        <v>116</v>
      </c>
      <c r="T4" s="449" t="s">
        <v>117</v>
      </c>
      <c r="U4" s="334" t="s">
        <v>115</v>
      </c>
      <c r="V4" s="448" t="s">
        <v>116</v>
      </c>
      <c r="W4" s="450" t="s">
        <v>117</v>
      </c>
      <c r="X4" s="451" t="s">
        <v>115</v>
      </c>
      <c r="Y4" s="448" t="s">
        <v>116</v>
      </c>
      <c r="Z4" s="449" t="s">
        <v>117</v>
      </c>
      <c r="AA4" s="334" t="s">
        <v>115</v>
      </c>
      <c r="AB4" s="448" t="s">
        <v>116</v>
      </c>
      <c r="AC4" s="450" t="s">
        <v>117</v>
      </c>
      <c r="AD4" s="451" t="s">
        <v>115</v>
      </c>
      <c r="AE4" s="448" t="s">
        <v>116</v>
      </c>
      <c r="AF4" s="450" t="s">
        <v>117</v>
      </c>
    </row>
    <row r="5" spans="1:32" ht="21.4" customHeight="1" x14ac:dyDescent="0.2">
      <c r="A5" s="335"/>
      <c r="B5" s="138"/>
      <c r="C5" s="152"/>
      <c r="D5" s="151"/>
      <c r="E5" s="151"/>
      <c r="F5" s="151"/>
      <c r="G5" s="151"/>
      <c r="H5" s="151"/>
      <c r="I5" s="151"/>
      <c r="J5" s="150"/>
      <c r="K5" s="149"/>
      <c r="L5" s="154">
        <f>SUM(O5,R5,U5,X5,AA5,AD5)</f>
        <v>36</v>
      </c>
      <c r="M5" s="156"/>
      <c r="N5" s="158"/>
      <c r="O5" s="157">
        <f>'[3]data(ソート不可）'!AG138</f>
        <v>4</v>
      </c>
      <c r="P5" s="156"/>
      <c r="Q5" s="155"/>
      <c r="R5" s="154">
        <f>'[3]data(ソート不可）'!AH138</f>
        <v>8</v>
      </c>
      <c r="S5" s="156"/>
      <c r="T5" s="158"/>
      <c r="U5" s="157">
        <f>'[3]data(ソート不可）'!AI138</f>
        <v>7</v>
      </c>
      <c r="V5" s="156"/>
      <c r="W5" s="155"/>
      <c r="X5" s="154">
        <f>'[3]data(ソート不可）'!AJ138</f>
        <v>3</v>
      </c>
      <c r="Y5" s="156"/>
      <c r="Z5" s="158"/>
      <c r="AA5" s="157">
        <f>'[3]data(ソート不可）'!AK138</f>
        <v>6</v>
      </c>
      <c r="AB5" s="156"/>
      <c r="AC5" s="155"/>
      <c r="AD5" s="154">
        <f>'[3]data(ソート不可）'!AL138</f>
        <v>8</v>
      </c>
      <c r="AE5" s="156"/>
      <c r="AF5" s="155"/>
    </row>
    <row r="6" spans="1:32" ht="21.4" customHeight="1" x14ac:dyDescent="0.2">
      <c r="A6" s="421">
        <v>1</v>
      </c>
      <c r="B6" s="422" t="s">
        <v>626</v>
      </c>
      <c r="C6" s="131">
        <f>SUM(D6:K6)</f>
        <v>33</v>
      </c>
      <c r="D6" s="128">
        <f>'[3]data(ソート不可）'!H138</f>
        <v>4</v>
      </c>
      <c r="E6" s="128">
        <f>'[3]data(ソート不可）'!I138</f>
        <v>4</v>
      </c>
      <c r="F6" s="128">
        <f>'[3]data(ソート不可）'!J138</f>
        <v>5</v>
      </c>
      <c r="G6" s="128">
        <f>'[3]data(ソート不可）'!K138</f>
        <v>5</v>
      </c>
      <c r="H6" s="128">
        <f>'[3]data(ソート不可）'!L138</f>
        <v>5</v>
      </c>
      <c r="I6" s="128">
        <f>'[3]data(ソート不可）'!M138</f>
        <v>5</v>
      </c>
      <c r="J6" s="128">
        <f>'[3]data(ソート不可）'!N138</f>
        <v>0</v>
      </c>
      <c r="K6" s="127">
        <f>'[3]data(ソート不可）'!O138</f>
        <v>5</v>
      </c>
      <c r="L6" s="336">
        <f>SUM(M6:N6)</f>
        <v>886</v>
      </c>
      <c r="M6" s="128">
        <f>SUM(P6,S6,V6,Y6,AB6,AE6)</f>
        <v>493</v>
      </c>
      <c r="N6" s="130">
        <f>SUM(Q6,T6,W6,Z6,AC6,AF6)</f>
        <v>393</v>
      </c>
      <c r="O6" s="129">
        <f>SUM(P6:Q6)</f>
        <v>131</v>
      </c>
      <c r="P6" s="128">
        <f>'[3]data(ソート不可）'!T138</f>
        <v>73</v>
      </c>
      <c r="Q6" s="127">
        <f>'[3]data(ソート不可）'!U138</f>
        <v>58</v>
      </c>
      <c r="R6" s="336">
        <f>SUM(S6:T6)</f>
        <v>141</v>
      </c>
      <c r="S6" s="128">
        <f>'[3]data(ソート不可）'!V138</f>
        <v>74</v>
      </c>
      <c r="T6" s="130">
        <f>'[3]data(ソート不可）'!W138</f>
        <v>67</v>
      </c>
      <c r="U6" s="129">
        <f>SUM(V6:W6)</f>
        <v>160</v>
      </c>
      <c r="V6" s="128">
        <f>'[3]data(ソート不可）'!X138</f>
        <v>95</v>
      </c>
      <c r="W6" s="127">
        <f>'[3]data(ソート不可）'!Y138</f>
        <v>65</v>
      </c>
      <c r="X6" s="336">
        <f>SUM(Y6:Z6)</f>
        <v>148</v>
      </c>
      <c r="Y6" s="128">
        <f>'[3]data(ソート不可）'!Z138</f>
        <v>79</v>
      </c>
      <c r="Z6" s="130">
        <f>'[3]data(ソート不可）'!AA138</f>
        <v>69</v>
      </c>
      <c r="AA6" s="129">
        <f>SUM(AB6:AC6)</f>
        <v>150</v>
      </c>
      <c r="AB6" s="128">
        <f>'[3]data(ソート不可）'!AB138</f>
        <v>86</v>
      </c>
      <c r="AC6" s="127">
        <f>'[3]data(ソート不可）'!AC138</f>
        <v>64</v>
      </c>
      <c r="AD6" s="336">
        <f>SUM(AE6:AF6)</f>
        <v>156</v>
      </c>
      <c r="AE6" s="128">
        <f>'[3]data(ソート不可）'!AD138</f>
        <v>86</v>
      </c>
      <c r="AF6" s="127">
        <f>'[3]data(ソート不可）'!AE138</f>
        <v>70</v>
      </c>
    </row>
    <row r="7" spans="1:32" ht="21.4" customHeight="1" x14ac:dyDescent="0.2">
      <c r="A7" s="337"/>
      <c r="B7" s="138"/>
      <c r="C7" s="137"/>
      <c r="D7" s="133"/>
      <c r="E7" s="133"/>
      <c r="F7" s="133"/>
      <c r="G7" s="133"/>
      <c r="H7" s="133"/>
      <c r="I7" s="133"/>
      <c r="J7" s="133"/>
      <c r="K7" s="132"/>
      <c r="L7" s="154">
        <f>SUM(O7,R7,U7,X7,AA7,AD7)</f>
        <v>25</v>
      </c>
      <c r="M7" s="133"/>
      <c r="N7" s="136"/>
      <c r="O7" s="135">
        <f>'[3]data(ソート不可）'!AG3</f>
        <v>2</v>
      </c>
      <c r="P7" s="133"/>
      <c r="Q7" s="132"/>
      <c r="R7" s="134">
        <f>'[3]data(ソート不可）'!AH3</f>
        <v>5</v>
      </c>
      <c r="S7" s="133"/>
      <c r="T7" s="136"/>
      <c r="U7" s="135">
        <f>'[3]data(ソート不可）'!AI3</f>
        <v>4</v>
      </c>
      <c r="V7" s="133"/>
      <c r="W7" s="132"/>
      <c r="X7" s="134">
        <f>'[3]data(ソート不可）'!AJ3</f>
        <v>4</v>
      </c>
      <c r="Y7" s="133"/>
      <c r="Z7" s="136"/>
      <c r="AA7" s="135">
        <f>'[3]data(ソート不可）'!AK3</f>
        <v>5</v>
      </c>
      <c r="AB7" s="133"/>
      <c r="AC7" s="132"/>
      <c r="AD7" s="134">
        <f>'[3]data(ソート不可）'!AL3</f>
        <v>5</v>
      </c>
      <c r="AE7" s="133"/>
      <c r="AF7" s="132"/>
    </row>
    <row r="8" spans="1:32" ht="21.4" customHeight="1" x14ac:dyDescent="0.2">
      <c r="A8" s="423">
        <v>2</v>
      </c>
      <c r="B8" s="422" t="s">
        <v>118</v>
      </c>
      <c r="C8" s="131">
        <f>SUM(D8:K8)</f>
        <v>22</v>
      </c>
      <c r="D8" s="128">
        <f>'[3]data(ソート不可）'!H3</f>
        <v>3</v>
      </c>
      <c r="E8" s="128">
        <f>'[3]data(ソート不可）'!I3</f>
        <v>3</v>
      </c>
      <c r="F8" s="128">
        <f>'[3]data(ソート不可）'!J3</f>
        <v>3</v>
      </c>
      <c r="G8" s="128">
        <f>'[3]data(ソート不可）'!K3</f>
        <v>3</v>
      </c>
      <c r="H8" s="128">
        <f>'[3]data(ソート不可）'!L3</f>
        <v>2</v>
      </c>
      <c r="I8" s="128">
        <f>'[3]data(ソート不可）'!M3</f>
        <v>3</v>
      </c>
      <c r="J8" s="128">
        <f>'[3]data(ソート不可）'!N3</f>
        <v>0</v>
      </c>
      <c r="K8" s="127">
        <f>'[3]data(ソート不可）'!O3</f>
        <v>5</v>
      </c>
      <c r="L8" s="336">
        <f>SUM(M8:N8)</f>
        <v>567</v>
      </c>
      <c r="M8" s="128">
        <f>SUM(P8,S8,V8,Y8,AB8,AE8)</f>
        <v>291</v>
      </c>
      <c r="N8" s="130">
        <f>SUM(Q8,T8,W8,Z8,AC8,AF8)</f>
        <v>276</v>
      </c>
      <c r="O8" s="129">
        <f>SUM(P8:Q8)</f>
        <v>87</v>
      </c>
      <c r="P8" s="128">
        <f>'[3]data(ソート不可）'!T3</f>
        <v>43</v>
      </c>
      <c r="Q8" s="127">
        <f>'[3]data(ソート不可）'!U3</f>
        <v>44</v>
      </c>
      <c r="R8" s="336">
        <f>SUM(S8:T8)</f>
        <v>100</v>
      </c>
      <c r="S8" s="128">
        <f>'[3]data(ソート不可）'!V3</f>
        <v>56</v>
      </c>
      <c r="T8" s="130">
        <f>'[3]data(ソート不可）'!W3</f>
        <v>44</v>
      </c>
      <c r="U8" s="129">
        <f>SUM(V8:W8)</f>
        <v>104</v>
      </c>
      <c r="V8" s="128">
        <f>'[3]data(ソート不可）'!X3</f>
        <v>39</v>
      </c>
      <c r="W8" s="127">
        <f>'[3]data(ソート不可）'!Y3</f>
        <v>65</v>
      </c>
      <c r="X8" s="336">
        <f>SUM(Y8:Z8)</f>
        <v>91</v>
      </c>
      <c r="Y8" s="128">
        <f>'[3]data(ソート不可）'!Z3</f>
        <v>46</v>
      </c>
      <c r="Z8" s="130">
        <f>'[3]data(ソート不可）'!AA3</f>
        <v>45</v>
      </c>
      <c r="AA8" s="129">
        <f>SUM(AB8:AC8)</f>
        <v>75</v>
      </c>
      <c r="AB8" s="128">
        <f>'[3]data(ソート不可）'!AB3</f>
        <v>42</v>
      </c>
      <c r="AC8" s="127">
        <f>'[3]data(ソート不可）'!AC3</f>
        <v>33</v>
      </c>
      <c r="AD8" s="336">
        <f>SUM(AE8:AF8)</f>
        <v>110</v>
      </c>
      <c r="AE8" s="128">
        <f>'[3]data(ソート不可）'!AD3</f>
        <v>65</v>
      </c>
      <c r="AF8" s="127">
        <f>'[3]data(ソート不可）'!AE3</f>
        <v>45</v>
      </c>
    </row>
    <row r="9" spans="1:32" ht="21.4" customHeight="1" x14ac:dyDescent="0.2">
      <c r="A9" s="338"/>
      <c r="B9" s="138"/>
      <c r="C9" s="137"/>
      <c r="D9" s="133"/>
      <c r="E9" s="133"/>
      <c r="F9" s="133"/>
      <c r="G9" s="133"/>
      <c r="H9" s="133"/>
      <c r="I9" s="133"/>
      <c r="J9" s="133"/>
      <c r="K9" s="132"/>
      <c r="L9" s="154">
        <f>SUM(O9,R9,U9,X9,AA9,AD9)</f>
        <v>14</v>
      </c>
      <c r="M9" s="133"/>
      <c r="N9" s="136"/>
      <c r="O9" s="135">
        <f>'[3]data(ソート不可）'!AG135</f>
        <v>1</v>
      </c>
      <c r="P9" s="133"/>
      <c r="Q9" s="132"/>
      <c r="R9" s="134">
        <f>'[3]data(ソート不可）'!AH135</f>
        <v>1</v>
      </c>
      <c r="S9" s="133"/>
      <c r="T9" s="136"/>
      <c r="U9" s="135">
        <f>'[3]data(ソート不可）'!AI135</f>
        <v>2</v>
      </c>
      <c r="V9" s="133"/>
      <c r="W9" s="132"/>
      <c r="X9" s="134">
        <f>'[3]data(ソート不可）'!AJ135</f>
        <v>6</v>
      </c>
      <c r="Y9" s="133"/>
      <c r="Z9" s="136"/>
      <c r="AA9" s="135">
        <f>'[3]data(ソート不可）'!AK135</f>
        <v>4</v>
      </c>
      <c r="AB9" s="133"/>
      <c r="AC9" s="132"/>
      <c r="AD9" s="134">
        <f>'[3]data(ソート不可）'!AL135</f>
        <v>0</v>
      </c>
      <c r="AE9" s="133"/>
      <c r="AF9" s="132"/>
    </row>
    <row r="10" spans="1:32" ht="21.4" customHeight="1" x14ac:dyDescent="0.2">
      <c r="A10" s="423">
        <v>3</v>
      </c>
      <c r="B10" s="422" t="s">
        <v>119</v>
      </c>
      <c r="C10" s="131">
        <f>SUM(D10:K10)</f>
        <v>19</v>
      </c>
      <c r="D10" s="128">
        <f>'[3]data(ソート不可）'!H135</f>
        <v>3</v>
      </c>
      <c r="E10" s="128">
        <f>'[3]data(ソート不可）'!I135</f>
        <v>3</v>
      </c>
      <c r="F10" s="128">
        <f>'[3]data(ソート不可）'!J135</f>
        <v>3</v>
      </c>
      <c r="G10" s="128">
        <f>'[3]data(ソート不可）'!K135</f>
        <v>2</v>
      </c>
      <c r="H10" s="128">
        <f>'[3]data(ソート不可）'!L135</f>
        <v>3</v>
      </c>
      <c r="I10" s="128">
        <f>'[3]data(ソート不可）'!M135</f>
        <v>3</v>
      </c>
      <c r="J10" s="128">
        <f>'[3]data(ソート不可）'!N135</f>
        <v>0</v>
      </c>
      <c r="K10" s="127">
        <f>'[3]data(ソート不可）'!O135</f>
        <v>2</v>
      </c>
      <c r="L10" s="336">
        <f>SUM(M10:N10)</f>
        <v>507</v>
      </c>
      <c r="M10" s="128">
        <f>SUM(P10,S10,V10,Y10,AB10,AE10)</f>
        <v>262</v>
      </c>
      <c r="N10" s="130">
        <f>SUM(Q10,T10,W10,Z10,AC10,AF10)</f>
        <v>245</v>
      </c>
      <c r="O10" s="129">
        <f>SUM(P10:Q10)</f>
        <v>80</v>
      </c>
      <c r="P10" s="128">
        <f>'[3]data(ソート不可）'!T135</f>
        <v>41</v>
      </c>
      <c r="Q10" s="127">
        <f>'[3]data(ソート不可）'!U135</f>
        <v>39</v>
      </c>
      <c r="R10" s="336">
        <f>SUM(S10:T10)</f>
        <v>90</v>
      </c>
      <c r="S10" s="128">
        <f>'[3]data(ソート不可）'!V135</f>
        <v>44</v>
      </c>
      <c r="T10" s="130">
        <f>'[3]data(ソート不可）'!W135</f>
        <v>46</v>
      </c>
      <c r="U10" s="129">
        <f>SUM(V10:W10)</f>
        <v>87</v>
      </c>
      <c r="V10" s="128">
        <f>'[3]data(ソート不可）'!X135</f>
        <v>49</v>
      </c>
      <c r="W10" s="127">
        <f>'[3]data(ソート不可）'!Y135</f>
        <v>38</v>
      </c>
      <c r="X10" s="336">
        <f>SUM(Y10:Z10)</f>
        <v>73</v>
      </c>
      <c r="Y10" s="128">
        <f>'[3]data(ソート不可）'!Z135</f>
        <v>40</v>
      </c>
      <c r="Z10" s="130">
        <f>'[3]data(ソート不可）'!AA135</f>
        <v>33</v>
      </c>
      <c r="AA10" s="129">
        <f>SUM(AB10:AC10)</f>
        <v>89</v>
      </c>
      <c r="AB10" s="128">
        <f>'[3]data(ソート不可）'!AB135</f>
        <v>47</v>
      </c>
      <c r="AC10" s="127">
        <f>'[3]data(ソート不可）'!AC135</f>
        <v>42</v>
      </c>
      <c r="AD10" s="336">
        <f>SUM(AE10:AF10)</f>
        <v>88</v>
      </c>
      <c r="AE10" s="128">
        <f>'[3]data(ソート不可）'!AD135</f>
        <v>41</v>
      </c>
      <c r="AF10" s="127">
        <f>'[3]data(ソート不可）'!AE135</f>
        <v>47</v>
      </c>
    </row>
    <row r="11" spans="1:32" ht="21.4" customHeight="1" x14ac:dyDescent="0.2">
      <c r="A11" s="338"/>
      <c r="B11" s="138"/>
      <c r="C11" s="137"/>
      <c r="D11" s="133"/>
      <c r="E11" s="133"/>
      <c r="F11" s="133"/>
      <c r="G11" s="133"/>
      <c r="H11" s="133"/>
      <c r="I11" s="133"/>
      <c r="J11" s="133"/>
      <c r="K11" s="132"/>
      <c r="L11" s="154">
        <f>SUM(O11,R11,U11,X11,AA11,AD11)</f>
        <v>29</v>
      </c>
      <c r="M11" s="133"/>
      <c r="N11" s="136"/>
      <c r="O11" s="135">
        <f>'[3]data(ソート不可）'!AG4</f>
        <v>11</v>
      </c>
      <c r="P11" s="133"/>
      <c r="Q11" s="132"/>
      <c r="R11" s="134">
        <f>'[3]data(ソート不可）'!AH4</f>
        <v>3</v>
      </c>
      <c r="S11" s="133"/>
      <c r="T11" s="136"/>
      <c r="U11" s="135">
        <f>'[3]data(ソート不可）'!AI4</f>
        <v>4</v>
      </c>
      <c r="V11" s="133"/>
      <c r="W11" s="132"/>
      <c r="X11" s="134">
        <f>'[3]data(ソート不可）'!AJ4</f>
        <v>8</v>
      </c>
      <c r="Y11" s="133"/>
      <c r="Z11" s="136"/>
      <c r="AA11" s="135">
        <f>'[3]data(ソート不可）'!AK4</f>
        <v>1</v>
      </c>
      <c r="AB11" s="133"/>
      <c r="AC11" s="132"/>
      <c r="AD11" s="134">
        <f>'[3]data(ソート不可）'!AL4</f>
        <v>2</v>
      </c>
      <c r="AE11" s="133"/>
      <c r="AF11" s="132"/>
    </row>
    <row r="12" spans="1:32" ht="21.4" customHeight="1" x14ac:dyDescent="0.2">
      <c r="A12" s="423">
        <v>8</v>
      </c>
      <c r="B12" s="422" t="s">
        <v>120</v>
      </c>
      <c r="C12" s="131">
        <f>SUM(D12:K12)</f>
        <v>25</v>
      </c>
      <c r="D12" s="128">
        <f>'[3]data(ソート不可）'!H4</f>
        <v>3</v>
      </c>
      <c r="E12" s="128">
        <f>'[3]data(ソート不可）'!I4</f>
        <v>3</v>
      </c>
      <c r="F12" s="128">
        <f>'[3]data(ソート不可）'!J4</f>
        <v>3</v>
      </c>
      <c r="G12" s="128">
        <f>'[3]data(ソート不可）'!K4</f>
        <v>3</v>
      </c>
      <c r="H12" s="128">
        <f>'[3]data(ソート不可）'!L4</f>
        <v>4</v>
      </c>
      <c r="I12" s="128">
        <f>'[3]data(ソート不可）'!M4</f>
        <v>4</v>
      </c>
      <c r="J12" s="128">
        <f>'[3]data(ソート不可）'!N4</f>
        <v>0</v>
      </c>
      <c r="K12" s="127">
        <f>'[3]data(ソート不可）'!O4</f>
        <v>5</v>
      </c>
      <c r="L12" s="336">
        <f>SUM(M12:N12)</f>
        <v>627</v>
      </c>
      <c r="M12" s="128">
        <f>SUM(P12,S12,V12,Y12,AB12,AE12)</f>
        <v>325</v>
      </c>
      <c r="N12" s="130">
        <f>SUM(Q12,T12,W12,Z12,AC12,AF12)</f>
        <v>302</v>
      </c>
      <c r="O12" s="129">
        <f>SUM(P12:Q12)</f>
        <v>92</v>
      </c>
      <c r="P12" s="128">
        <f>'[3]data(ソート不可）'!T4</f>
        <v>44</v>
      </c>
      <c r="Q12" s="127">
        <f>'[3]data(ソート不可）'!U4</f>
        <v>48</v>
      </c>
      <c r="R12" s="336">
        <f>SUM(S12:T12)</f>
        <v>105</v>
      </c>
      <c r="S12" s="128">
        <f>'[3]data(ソート不可）'!V4</f>
        <v>46</v>
      </c>
      <c r="T12" s="130">
        <f>'[3]data(ソート不可）'!W4</f>
        <v>59</v>
      </c>
      <c r="U12" s="129">
        <f>SUM(V12:W12)</f>
        <v>98</v>
      </c>
      <c r="V12" s="128">
        <f>'[3]data(ソート不可）'!X4</f>
        <v>58</v>
      </c>
      <c r="W12" s="127">
        <f>'[3]data(ソート不可）'!Y4</f>
        <v>40</v>
      </c>
      <c r="X12" s="336">
        <f>SUM(Y12:Z12)</f>
        <v>109</v>
      </c>
      <c r="Y12" s="128">
        <f>'[3]data(ソート不可）'!Z4</f>
        <v>59</v>
      </c>
      <c r="Z12" s="130">
        <f>'[3]data(ソート不可）'!AA4</f>
        <v>50</v>
      </c>
      <c r="AA12" s="129">
        <f>SUM(AB12:AC12)</f>
        <v>111</v>
      </c>
      <c r="AB12" s="128">
        <f>'[3]data(ソート不可）'!AB4</f>
        <v>61</v>
      </c>
      <c r="AC12" s="127">
        <f>'[3]data(ソート不可）'!AC4</f>
        <v>50</v>
      </c>
      <c r="AD12" s="336">
        <f>SUM(AE12:AF12)</f>
        <v>112</v>
      </c>
      <c r="AE12" s="128">
        <f>'[3]data(ソート不可）'!AD4</f>
        <v>57</v>
      </c>
      <c r="AF12" s="127">
        <f>'[3]data(ソート不可）'!AE4</f>
        <v>55</v>
      </c>
    </row>
    <row r="13" spans="1:32" ht="21.4" customHeight="1" x14ac:dyDescent="0.2">
      <c r="A13" s="338"/>
      <c r="B13" s="138"/>
      <c r="C13" s="137"/>
      <c r="D13" s="133"/>
      <c r="E13" s="133"/>
      <c r="F13" s="133"/>
      <c r="G13" s="133"/>
      <c r="H13" s="133"/>
      <c r="I13" s="133"/>
      <c r="J13" s="133"/>
      <c r="K13" s="132"/>
      <c r="L13" s="154">
        <f>SUM(O13,R13,U13,X13,AA13,AD13)</f>
        <v>27</v>
      </c>
      <c r="M13" s="133"/>
      <c r="N13" s="136"/>
      <c r="O13" s="135">
        <f>'[3]data(ソート不可）'!AG5</f>
        <v>4</v>
      </c>
      <c r="P13" s="133"/>
      <c r="Q13" s="132"/>
      <c r="R13" s="134">
        <f>'[3]data(ソート不可）'!AH5</f>
        <v>3</v>
      </c>
      <c r="S13" s="133"/>
      <c r="T13" s="136"/>
      <c r="U13" s="135">
        <f>'[3]data(ソート不可）'!AI5</f>
        <v>6</v>
      </c>
      <c r="V13" s="133"/>
      <c r="W13" s="132"/>
      <c r="X13" s="134">
        <f>'[3]data(ソート不可）'!AJ5</f>
        <v>7</v>
      </c>
      <c r="Y13" s="133"/>
      <c r="Z13" s="136"/>
      <c r="AA13" s="135">
        <f>'[3]data(ソート不可）'!AK5</f>
        <v>5</v>
      </c>
      <c r="AB13" s="133"/>
      <c r="AC13" s="132"/>
      <c r="AD13" s="134">
        <f>'[3]data(ソート不可）'!AL5</f>
        <v>2</v>
      </c>
      <c r="AE13" s="133"/>
      <c r="AF13" s="132"/>
    </row>
    <row r="14" spans="1:32" ht="21.4" customHeight="1" x14ac:dyDescent="0.2">
      <c r="A14" s="423">
        <v>9</v>
      </c>
      <c r="B14" s="422" t="s">
        <v>121</v>
      </c>
      <c r="C14" s="131">
        <f>SUM(D14:K14)</f>
        <v>37</v>
      </c>
      <c r="D14" s="128">
        <f>'[3]data(ソート不可）'!H5</f>
        <v>5</v>
      </c>
      <c r="E14" s="128">
        <f>'[3]data(ソート不可）'!I5</f>
        <v>5</v>
      </c>
      <c r="F14" s="128">
        <f>'[3]data(ソート不可）'!J5</f>
        <v>5</v>
      </c>
      <c r="G14" s="128">
        <f>'[3]data(ソート不可）'!K5</f>
        <v>6</v>
      </c>
      <c r="H14" s="128">
        <f>'[3]data(ソート不可）'!L5</f>
        <v>5</v>
      </c>
      <c r="I14" s="128">
        <f>'[3]data(ソート不可）'!M5</f>
        <v>6</v>
      </c>
      <c r="J14" s="128">
        <f>'[3]data(ソート不可）'!N5</f>
        <v>0</v>
      </c>
      <c r="K14" s="127">
        <f>'[3]data(ソート不可）'!O5</f>
        <v>5</v>
      </c>
      <c r="L14" s="491">
        <f>SUM(M14:N14)</f>
        <v>1019</v>
      </c>
      <c r="M14" s="128">
        <f>SUM(P14,S14,V14,Y14,AB14,AE14)</f>
        <v>504</v>
      </c>
      <c r="N14" s="130">
        <f>SUM(Q14,T14,W14,Z14,AC14,AF14)</f>
        <v>515</v>
      </c>
      <c r="O14" s="129">
        <f>SUM(P14:Q14)</f>
        <v>146</v>
      </c>
      <c r="P14" s="128">
        <f>'[3]data(ソート不可）'!T5</f>
        <v>64</v>
      </c>
      <c r="Q14" s="127">
        <f>'[3]data(ソート不可）'!U5</f>
        <v>82</v>
      </c>
      <c r="R14" s="336">
        <f>SUM(S14:T14)</f>
        <v>159</v>
      </c>
      <c r="S14" s="128">
        <f>'[3]data(ソート不可）'!V5</f>
        <v>90</v>
      </c>
      <c r="T14" s="130">
        <f>'[3]data(ソート不可）'!W5</f>
        <v>69</v>
      </c>
      <c r="U14" s="129">
        <f>SUM(V14:W14)</f>
        <v>177</v>
      </c>
      <c r="V14" s="128">
        <f>'[3]data(ソート不可）'!X5</f>
        <v>79</v>
      </c>
      <c r="W14" s="127">
        <f>'[3]data(ソート不可）'!Y5</f>
        <v>98</v>
      </c>
      <c r="X14" s="336">
        <f>SUM(Y14:Z14)</f>
        <v>193</v>
      </c>
      <c r="Y14" s="128">
        <f>'[3]data(ソート不可）'!Z5</f>
        <v>97</v>
      </c>
      <c r="Z14" s="130">
        <f>'[3]data(ソート不可）'!AA5</f>
        <v>96</v>
      </c>
      <c r="AA14" s="129">
        <f>SUM(AB14:AC14)</f>
        <v>153</v>
      </c>
      <c r="AB14" s="128">
        <f>'[3]data(ソート不可）'!AB5</f>
        <v>80</v>
      </c>
      <c r="AC14" s="127">
        <f>'[3]data(ソート不可）'!AC5</f>
        <v>73</v>
      </c>
      <c r="AD14" s="336">
        <f>SUM(AE14:AF14)</f>
        <v>191</v>
      </c>
      <c r="AE14" s="128">
        <f>'[3]data(ソート不可）'!AD5</f>
        <v>94</v>
      </c>
      <c r="AF14" s="127">
        <f>'[3]data(ソート不可）'!AE5</f>
        <v>97</v>
      </c>
    </row>
    <row r="15" spans="1:32" ht="21.4" customHeight="1" x14ac:dyDescent="0.2">
      <c r="A15" s="338"/>
      <c r="B15" s="138"/>
      <c r="C15" s="137"/>
      <c r="D15" s="133"/>
      <c r="E15" s="133"/>
      <c r="F15" s="133"/>
      <c r="G15" s="133"/>
      <c r="H15" s="133"/>
      <c r="I15" s="133"/>
      <c r="J15" s="133"/>
      <c r="K15" s="132"/>
      <c r="L15" s="154">
        <f>SUM(O15,R15,U15,X15,AA15,AD15)</f>
        <v>13</v>
      </c>
      <c r="M15" s="133"/>
      <c r="N15" s="136"/>
      <c r="O15" s="135">
        <f>'[3]data(ソート不可）'!AG6</f>
        <v>3</v>
      </c>
      <c r="P15" s="133"/>
      <c r="Q15" s="132"/>
      <c r="R15" s="134">
        <f>'[3]data(ソート不可）'!AH6</f>
        <v>3</v>
      </c>
      <c r="S15" s="133"/>
      <c r="T15" s="136"/>
      <c r="U15" s="135">
        <f>'[3]data(ソート不可）'!AI6</f>
        <v>3</v>
      </c>
      <c r="V15" s="133"/>
      <c r="W15" s="132"/>
      <c r="X15" s="134">
        <f>'[3]data(ソート不可）'!AJ6</f>
        <v>1</v>
      </c>
      <c r="Y15" s="133"/>
      <c r="Z15" s="136"/>
      <c r="AA15" s="135">
        <f>'[3]data(ソート不可）'!AK6</f>
        <v>0</v>
      </c>
      <c r="AB15" s="133"/>
      <c r="AC15" s="132"/>
      <c r="AD15" s="134">
        <f>'[3]data(ソート不可）'!AL6</f>
        <v>3</v>
      </c>
      <c r="AE15" s="133"/>
      <c r="AF15" s="132"/>
    </row>
    <row r="16" spans="1:32" ht="21.4" customHeight="1" x14ac:dyDescent="0.2">
      <c r="A16" s="423">
        <v>10</v>
      </c>
      <c r="B16" s="422" t="s">
        <v>122</v>
      </c>
      <c r="C16" s="131">
        <f>SUM(D16:K16)</f>
        <v>8</v>
      </c>
      <c r="D16" s="128">
        <f>'[3]data(ソート不可）'!H6</f>
        <v>1</v>
      </c>
      <c r="E16" s="128">
        <f>'[3]data(ソート不可）'!I6</f>
        <v>1</v>
      </c>
      <c r="F16" s="128">
        <f>'[3]data(ソート不可）'!J6</f>
        <v>1</v>
      </c>
      <c r="G16" s="128">
        <f>'[3]data(ソート不可）'!K6</f>
        <v>1</v>
      </c>
      <c r="H16" s="128">
        <f>'[3]data(ソート不可）'!L6</f>
        <v>1</v>
      </c>
      <c r="I16" s="128">
        <f>'[3]data(ソート不可）'!M6</f>
        <v>1</v>
      </c>
      <c r="J16" s="128">
        <f>'[3]data(ソート不可）'!N6</f>
        <v>0</v>
      </c>
      <c r="K16" s="127">
        <f>'[3]data(ソート不可）'!O6</f>
        <v>2</v>
      </c>
      <c r="L16" s="336">
        <f>SUM(M16:N16)</f>
        <v>141</v>
      </c>
      <c r="M16" s="128">
        <f>SUM(P16,S16,V16,Y16,AB16,AE16)</f>
        <v>65</v>
      </c>
      <c r="N16" s="130">
        <f>SUM(Q16,T16,W16,Z16,AC16,AF16)</f>
        <v>76</v>
      </c>
      <c r="O16" s="129">
        <f>SUM(P16:Q16)</f>
        <v>33</v>
      </c>
      <c r="P16" s="128">
        <f>'[3]data(ソート不可）'!T6</f>
        <v>17</v>
      </c>
      <c r="Q16" s="127">
        <f>'[3]data(ソート不可）'!U6</f>
        <v>16</v>
      </c>
      <c r="R16" s="336">
        <f>SUM(S16:T16)</f>
        <v>21</v>
      </c>
      <c r="S16" s="128">
        <f>'[3]data(ソート不可）'!V6</f>
        <v>5</v>
      </c>
      <c r="T16" s="130">
        <f>'[3]data(ソート不可）'!W6</f>
        <v>16</v>
      </c>
      <c r="U16" s="129">
        <f>SUM(V16:W16)</f>
        <v>16</v>
      </c>
      <c r="V16" s="128">
        <f>'[3]data(ソート不可）'!X6</f>
        <v>7</v>
      </c>
      <c r="W16" s="127">
        <f>'[3]data(ソート不可）'!Y6</f>
        <v>9</v>
      </c>
      <c r="X16" s="336">
        <f>SUM(Y16:Z16)</f>
        <v>24</v>
      </c>
      <c r="Y16" s="128">
        <f>'[3]data(ソート不可）'!Z6</f>
        <v>13</v>
      </c>
      <c r="Z16" s="130">
        <f>'[3]data(ソート不可）'!AA6</f>
        <v>11</v>
      </c>
      <c r="AA16" s="129">
        <f>SUM(AB16:AC16)</f>
        <v>18</v>
      </c>
      <c r="AB16" s="128">
        <f>'[3]data(ソート不可）'!AB6</f>
        <v>7</v>
      </c>
      <c r="AC16" s="127">
        <f>'[3]data(ソート不可）'!AC6</f>
        <v>11</v>
      </c>
      <c r="AD16" s="336">
        <f>SUM(AE16:AF16)</f>
        <v>29</v>
      </c>
      <c r="AE16" s="128">
        <f>'[3]data(ソート不可）'!AD6</f>
        <v>16</v>
      </c>
      <c r="AF16" s="127">
        <f>'[3]data(ソート不可）'!AE6</f>
        <v>13</v>
      </c>
    </row>
    <row r="17" spans="1:32" ht="21.4" customHeight="1" x14ac:dyDescent="0.2">
      <c r="A17" s="338"/>
      <c r="B17" s="138"/>
      <c r="C17" s="137"/>
      <c r="D17" s="133"/>
      <c r="E17" s="133"/>
      <c r="F17" s="133"/>
      <c r="G17" s="133"/>
      <c r="H17" s="133"/>
      <c r="I17" s="133"/>
      <c r="J17" s="133"/>
      <c r="K17" s="132"/>
      <c r="L17" s="154">
        <f>SUM(O17,R17,U17,X17,AA17,AD17)</f>
        <v>27</v>
      </c>
      <c r="M17" s="133"/>
      <c r="N17" s="136"/>
      <c r="O17" s="135">
        <f>'[3]data(ソート不可）'!AG7</f>
        <v>6</v>
      </c>
      <c r="P17" s="133"/>
      <c r="Q17" s="132"/>
      <c r="R17" s="134">
        <f>'[3]data(ソート不可）'!AH7</f>
        <v>2</v>
      </c>
      <c r="S17" s="133"/>
      <c r="T17" s="136"/>
      <c r="U17" s="135">
        <f>'[3]data(ソート不可）'!AI7</f>
        <v>5</v>
      </c>
      <c r="V17" s="133"/>
      <c r="W17" s="132"/>
      <c r="X17" s="134">
        <f>'[3]data(ソート不可）'!AJ7</f>
        <v>8</v>
      </c>
      <c r="Y17" s="133"/>
      <c r="Z17" s="136"/>
      <c r="AA17" s="135">
        <f>'[3]data(ソート不可）'!AK7</f>
        <v>3</v>
      </c>
      <c r="AB17" s="133"/>
      <c r="AC17" s="132"/>
      <c r="AD17" s="134">
        <f>'[3]data(ソート不可）'!AL7</f>
        <v>3</v>
      </c>
      <c r="AE17" s="133"/>
      <c r="AF17" s="132"/>
    </row>
    <row r="18" spans="1:32" ht="21.4" customHeight="1" x14ac:dyDescent="0.2">
      <c r="A18" s="423">
        <v>11</v>
      </c>
      <c r="B18" s="422" t="s">
        <v>123</v>
      </c>
      <c r="C18" s="131">
        <f>SUM(D18:K18)</f>
        <v>22</v>
      </c>
      <c r="D18" s="128">
        <f>'[3]data(ソート不可）'!H7</f>
        <v>3</v>
      </c>
      <c r="E18" s="128">
        <f>'[3]data(ソート不可）'!I7</f>
        <v>3</v>
      </c>
      <c r="F18" s="128">
        <f>'[3]data(ソート不可）'!J7</f>
        <v>3</v>
      </c>
      <c r="G18" s="128">
        <f>'[3]data(ソート不可）'!K7</f>
        <v>3</v>
      </c>
      <c r="H18" s="128">
        <f>'[3]data(ソート不可）'!L7</f>
        <v>3</v>
      </c>
      <c r="I18" s="128">
        <f>'[3]data(ソート不可）'!M7</f>
        <v>3</v>
      </c>
      <c r="J18" s="128">
        <f>'[3]data(ソート不可）'!N7</f>
        <v>0</v>
      </c>
      <c r="K18" s="127">
        <f>'[3]data(ソート不可）'!O7</f>
        <v>4</v>
      </c>
      <c r="L18" s="336">
        <f>SUM(M18:N18)</f>
        <v>612</v>
      </c>
      <c r="M18" s="128">
        <f>SUM(P18,S18,V18,Y18,AB18,AE18)</f>
        <v>311</v>
      </c>
      <c r="N18" s="130">
        <f>SUM(Q18,T18,W18,Z18,AC18,AF18)</f>
        <v>301</v>
      </c>
      <c r="O18" s="129">
        <f>SUM(P18:Q18)</f>
        <v>89</v>
      </c>
      <c r="P18" s="128">
        <f>'[3]data(ソート不可）'!T7</f>
        <v>52</v>
      </c>
      <c r="Q18" s="127">
        <f>'[3]data(ソート不可）'!U7</f>
        <v>37</v>
      </c>
      <c r="R18" s="336">
        <f>SUM(S18:T18)</f>
        <v>101</v>
      </c>
      <c r="S18" s="128">
        <f>'[3]data(ソート不可）'!V7</f>
        <v>46</v>
      </c>
      <c r="T18" s="130">
        <f>'[3]data(ソート不可）'!W7</f>
        <v>55</v>
      </c>
      <c r="U18" s="129">
        <f>SUM(V18:W18)</f>
        <v>110</v>
      </c>
      <c r="V18" s="128">
        <f>'[3]data(ソート不可）'!X7</f>
        <v>58</v>
      </c>
      <c r="W18" s="127">
        <f>'[3]data(ソート不可）'!Y7</f>
        <v>52</v>
      </c>
      <c r="X18" s="336">
        <f>SUM(Y18:Z18)</f>
        <v>108</v>
      </c>
      <c r="Y18" s="128">
        <f>'[3]data(ソート不可）'!Z7</f>
        <v>50</v>
      </c>
      <c r="Z18" s="130">
        <f>'[3]data(ソート不可）'!AA7</f>
        <v>58</v>
      </c>
      <c r="AA18" s="129">
        <f>SUM(AB18:AC18)</f>
        <v>106</v>
      </c>
      <c r="AB18" s="128">
        <f>'[3]data(ソート不可）'!AB7</f>
        <v>50</v>
      </c>
      <c r="AC18" s="127">
        <f>'[3]data(ソート不可）'!AC7</f>
        <v>56</v>
      </c>
      <c r="AD18" s="336">
        <f>SUM(AE18:AF18)</f>
        <v>98</v>
      </c>
      <c r="AE18" s="128">
        <f>'[3]data(ソート不可）'!AD7</f>
        <v>55</v>
      </c>
      <c r="AF18" s="127">
        <f>'[3]data(ソート不可）'!AE7</f>
        <v>43</v>
      </c>
    </row>
    <row r="19" spans="1:32" ht="21.4" customHeight="1" x14ac:dyDescent="0.2">
      <c r="A19" s="338"/>
      <c r="B19" s="138"/>
      <c r="C19" s="137"/>
      <c r="D19" s="133"/>
      <c r="E19" s="133"/>
      <c r="F19" s="133"/>
      <c r="G19" s="133"/>
      <c r="H19" s="133"/>
      <c r="I19" s="133"/>
      <c r="J19" s="133"/>
      <c r="K19" s="132"/>
      <c r="L19" s="154">
        <f>SUM(O19,R19,U19,X19,AA19,AD19)</f>
        <v>28</v>
      </c>
      <c r="M19" s="133"/>
      <c r="N19" s="136"/>
      <c r="O19" s="135">
        <f>'[3]data(ソート不可）'!AG8</f>
        <v>3</v>
      </c>
      <c r="P19" s="133"/>
      <c r="Q19" s="132"/>
      <c r="R19" s="134">
        <f>'[3]data(ソート不可）'!AH8</f>
        <v>9</v>
      </c>
      <c r="S19" s="133"/>
      <c r="T19" s="136"/>
      <c r="U19" s="135">
        <f>'[3]data(ソート不可）'!AI8</f>
        <v>3</v>
      </c>
      <c r="V19" s="133"/>
      <c r="W19" s="132"/>
      <c r="X19" s="134">
        <f>'[3]data(ソート不可）'!AJ8</f>
        <v>4</v>
      </c>
      <c r="Y19" s="133"/>
      <c r="Z19" s="136"/>
      <c r="AA19" s="135">
        <f>'[3]data(ソート不可）'!AK8</f>
        <v>4</v>
      </c>
      <c r="AB19" s="133"/>
      <c r="AC19" s="132"/>
      <c r="AD19" s="134">
        <f>'[3]data(ソート不可）'!AL8</f>
        <v>5</v>
      </c>
      <c r="AE19" s="133"/>
      <c r="AF19" s="132"/>
    </row>
    <row r="20" spans="1:32" ht="21.4" customHeight="1" x14ac:dyDescent="0.2">
      <c r="A20" s="423">
        <v>12</v>
      </c>
      <c r="B20" s="422" t="s">
        <v>124</v>
      </c>
      <c r="C20" s="131">
        <f>SUM(D20:K20)</f>
        <v>32</v>
      </c>
      <c r="D20" s="128">
        <f>'[3]data(ソート不可）'!H8</f>
        <v>4</v>
      </c>
      <c r="E20" s="128">
        <f>'[3]data(ソート不可）'!I8</f>
        <v>4</v>
      </c>
      <c r="F20" s="128">
        <f>'[3]data(ソート不可）'!J8</f>
        <v>4</v>
      </c>
      <c r="G20" s="128">
        <f>'[3]data(ソート不可）'!K8</f>
        <v>5</v>
      </c>
      <c r="H20" s="128">
        <f>'[3]data(ソート不可）'!L8</f>
        <v>5</v>
      </c>
      <c r="I20" s="128">
        <f>'[3]data(ソート不可）'!M8</f>
        <v>5</v>
      </c>
      <c r="J20" s="128">
        <f>'[3]data(ソート不可）'!N8</f>
        <v>0</v>
      </c>
      <c r="K20" s="127">
        <f>'[3]data(ソート不可）'!O8</f>
        <v>5</v>
      </c>
      <c r="L20" s="336">
        <f>SUM(M20:N20)</f>
        <v>876</v>
      </c>
      <c r="M20" s="128">
        <f>SUM(P20,S20,V20,Y20,AB20,AE20)</f>
        <v>471</v>
      </c>
      <c r="N20" s="130">
        <f>SUM(Q20,T20,W20,Z20,AC20,AF20)</f>
        <v>405</v>
      </c>
      <c r="O20" s="129">
        <f>SUM(P20:Q20)</f>
        <v>118</v>
      </c>
      <c r="P20" s="128">
        <f>'[3]data(ソート不可）'!T8</f>
        <v>67</v>
      </c>
      <c r="Q20" s="127">
        <f>'[3]data(ソート不可）'!U8</f>
        <v>51</v>
      </c>
      <c r="R20" s="336">
        <f>SUM(S20:T20)</f>
        <v>141</v>
      </c>
      <c r="S20" s="128">
        <f>'[3]data(ソート不可）'!V8</f>
        <v>83</v>
      </c>
      <c r="T20" s="130">
        <f>'[3]data(ソート不可）'!W8</f>
        <v>58</v>
      </c>
      <c r="U20" s="129">
        <f>SUM(V20:W20)</f>
        <v>124</v>
      </c>
      <c r="V20" s="128">
        <f>'[3]data(ソート不可）'!X8</f>
        <v>71</v>
      </c>
      <c r="W20" s="127">
        <f>'[3]data(ソート不可）'!Y8</f>
        <v>53</v>
      </c>
      <c r="X20" s="336">
        <f>SUM(Y20:Z20)</f>
        <v>158</v>
      </c>
      <c r="Y20" s="128">
        <f>'[3]data(ソート不可）'!Z8</f>
        <v>82</v>
      </c>
      <c r="Z20" s="130">
        <f>'[3]data(ソート不可）'!AA8</f>
        <v>76</v>
      </c>
      <c r="AA20" s="129">
        <f>SUM(AB20:AC20)</f>
        <v>166</v>
      </c>
      <c r="AB20" s="128">
        <f>'[3]data(ソート不可）'!AB8</f>
        <v>90</v>
      </c>
      <c r="AC20" s="127">
        <f>'[3]data(ソート不可）'!AC8</f>
        <v>76</v>
      </c>
      <c r="AD20" s="336">
        <f>SUM(AE20:AF20)</f>
        <v>169</v>
      </c>
      <c r="AE20" s="128">
        <f>'[3]data(ソート不可）'!AD8</f>
        <v>78</v>
      </c>
      <c r="AF20" s="127">
        <f>'[3]data(ソート不可）'!AE8</f>
        <v>91</v>
      </c>
    </row>
    <row r="21" spans="1:32" ht="21.4" customHeight="1" x14ac:dyDescent="0.2">
      <c r="A21" s="338"/>
      <c r="B21" s="138"/>
      <c r="C21" s="137"/>
      <c r="D21" s="133"/>
      <c r="E21" s="133"/>
      <c r="F21" s="133"/>
      <c r="G21" s="133"/>
      <c r="H21" s="133"/>
      <c r="I21" s="133"/>
      <c r="J21" s="133"/>
      <c r="K21" s="132"/>
      <c r="L21" s="154">
        <f>SUM(O21,R21,U21,X21,AA21,AD21)</f>
        <v>32</v>
      </c>
      <c r="M21" s="133"/>
      <c r="N21" s="136"/>
      <c r="O21" s="135">
        <f>'[3]data(ソート不可）'!AG9</f>
        <v>3</v>
      </c>
      <c r="P21" s="153"/>
      <c r="Q21" s="162"/>
      <c r="R21" s="134">
        <f>'[3]data(ソート不可）'!AH9</f>
        <v>6</v>
      </c>
      <c r="S21" s="153"/>
      <c r="T21" s="139"/>
      <c r="U21" s="135">
        <f>'[3]data(ソート不可）'!AI9</f>
        <v>3</v>
      </c>
      <c r="V21" s="153"/>
      <c r="W21" s="162"/>
      <c r="X21" s="134">
        <f>'[3]data(ソート不可）'!AJ9</f>
        <v>6</v>
      </c>
      <c r="Y21" s="153"/>
      <c r="Z21" s="139"/>
      <c r="AA21" s="135">
        <f>'[3]data(ソート不可）'!AK9</f>
        <v>5</v>
      </c>
      <c r="AB21" s="153"/>
      <c r="AC21" s="162"/>
      <c r="AD21" s="134">
        <f>'[3]data(ソート不可）'!AL9</f>
        <v>9</v>
      </c>
      <c r="AE21" s="133"/>
      <c r="AF21" s="132"/>
    </row>
    <row r="22" spans="1:32" ht="21.4" customHeight="1" x14ac:dyDescent="0.2">
      <c r="A22" s="423">
        <v>13</v>
      </c>
      <c r="B22" s="422" t="s">
        <v>125</v>
      </c>
      <c r="C22" s="131">
        <f>SUM(D22:K22)</f>
        <v>11</v>
      </c>
      <c r="D22" s="128">
        <f>'[3]data(ソート不可）'!H9</f>
        <v>1</v>
      </c>
      <c r="E22" s="128">
        <f>'[3]data(ソート不可）'!I9</f>
        <v>1</v>
      </c>
      <c r="F22" s="128">
        <f>'[3]data(ソート不可）'!J9</f>
        <v>1</v>
      </c>
      <c r="G22" s="128">
        <f>'[3]data(ソート不可）'!K9</f>
        <v>1</v>
      </c>
      <c r="H22" s="128">
        <f>'[3]data(ソート不可）'!L9</f>
        <v>1</v>
      </c>
      <c r="I22" s="128">
        <f>'[3]data(ソート不可）'!M9</f>
        <v>1</v>
      </c>
      <c r="J22" s="128">
        <f>'[3]data(ソート不可）'!N9</f>
        <v>0</v>
      </c>
      <c r="K22" s="127">
        <f>'[3]data(ソート不可）'!O9</f>
        <v>5</v>
      </c>
      <c r="L22" s="336">
        <f>SUM(M22:N22)</f>
        <v>191</v>
      </c>
      <c r="M22" s="128">
        <f>SUM(P22,S22,V22,Y22,AB22,AE22)</f>
        <v>112</v>
      </c>
      <c r="N22" s="130">
        <f>SUM(Q22,T22,W22,Z22,AC22,AF22)</f>
        <v>79</v>
      </c>
      <c r="O22" s="129">
        <f>SUM(P22:Q22)</f>
        <v>30</v>
      </c>
      <c r="P22" s="128">
        <f>'[3]data(ソート不可）'!T9</f>
        <v>14</v>
      </c>
      <c r="Q22" s="127">
        <f>'[3]data(ソート不可）'!U9</f>
        <v>16</v>
      </c>
      <c r="R22" s="336">
        <f>SUM(S22:T22)</f>
        <v>40</v>
      </c>
      <c r="S22" s="128">
        <f>'[3]data(ソート不可）'!V9</f>
        <v>23</v>
      </c>
      <c r="T22" s="130">
        <f>'[3]data(ソート不可）'!W9</f>
        <v>17</v>
      </c>
      <c r="U22" s="129">
        <f>SUM(V22:W22)</f>
        <v>27</v>
      </c>
      <c r="V22" s="128">
        <f>'[3]data(ソート不可）'!X9</f>
        <v>18</v>
      </c>
      <c r="W22" s="127">
        <f>'[3]data(ソート不可）'!Y9</f>
        <v>9</v>
      </c>
      <c r="X22" s="336">
        <f>SUM(Y22:Z22)</f>
        <v>29</v>
      </c>
      <c r="Y22" s="128">
        <f>'[3]data(ソート不可）'!Z9</f>
        <v>19</v>
      </c>
      <c r="Z22" s="130">
        <f>'[3]data(ソート不可）'!AA9</f>
        <v>10</v>
      </c>
      <c r="AA22" s="129">
        <f>SUM(AB22:AC22)</f>
        <v>36</v>
      </c>
      <c r="AB22" s="128">
        <f>'[3]data(ソート不可）'!AB9</f>
        <v>21</v>
      </c>
      <c r="AC22" s="127">
        <f>'[3]data(ソート不可）'!AC9</f>
        <v>15</v>
      </c>
      <c r="AD22" s="336">
        <f>SUM(AE22:AF22)</f>
        <v>29</v>
      </c>
      <c r="AE22" s="128">
        <f>'[3]data(ソート不可）'!AD9</f>
        <v>17</v>
      </c>
      <c r="AF22" s="127">
        <f>'[3]data(ソート不可）'!AE9</f>
        <v>12</v>
      </c>
    </row>
    <row r="23" spans="1:32" ht="21.4" customHeight="1" x14ac:dyDescent="0.2">
      <c r="A23" s="338"/>
      <c r="B23" s="138"/>
      <c r="C23" s="137"/>
      <c r="D23" s="133"/>
      <c r="E23" s="133"/>
      <c r="F23" s="133"/>
      <c r="G23" s="133"/>
      <c r="H23" s="133"/>
      <c r="I23" s="133"/>
      <c r="J23" s="133"/>
      <c r="K23" s="132"/>
      <c r="L23" s="154">
        <f>SUM(O23,R23,U23,X23,AA23,AD23)</f>
        <v>16</v>
      </c>
      <c r="M23" s="133"/>
      <c r="N23" s="136"/>
      <c r="O23" s="135">
        <f>'[3]data(ソート不可）'!AG10</f>
        <v>0</v>
      </c>
      <c r="P23" s="153"/>
      <c r="Q23" s="162"/>
      <c r="R23" s="134">
        <f>'[3]data(ソート不可）'!AH10</f>
        <v>7</v>
      </c>
      <c r="S23" s="153"/>
      <c r="T23" s="139"/>
      <c r="U23" s="135">
        <f>'[3]data(ソート不可）'!AI10</f>
        <v>1</v>
      </c>
      <c r="V23" s="153"/>
      <c r="W23" s="162"/>
      <c r="X23" s="134">
        <f>'[3]data(ソート不可）'!AJ10</f>
        <v>4</v>
      </c>
      <c r="Y23" s="153"/>
      <c r="Z23" s="139"/>
      <c r="AA23" s="135">
        <f>'[3]data(ソート不可）'!AK10</f>
        <v>0</v>
      </c>
      <c r="AB23" s="153"/>
      <c r="AC23" s="162"/>
      <c r="AD23" s="134">
        <f>'[3]data(ソート不可）'!AL10</f>
        <v>4</v>
      </c>
      <c r="AE23" s="133"/>
      <c r="AF23" s="132"/>
    </row>
    <row r="24" spans="1:32" ht="21.4" customHeight="1" x14ac:dyDescent="0.2">
      <c r="A24" s="423">
        <v>14</v>
      </c>
      <c r="B24" s="422" t="s">
        <v>126</v>
      </c>
      <c r="C24" s="131">
        <f>SUM(D24:K24)</f>
        <v>15</v>
      </c>
      <c r="D24" s="128">
        <f>'[3]data(ソート不可）'!H10</f>
        <v>2</v>
      </c>
      <c r="E24" s="128">
        <f>'[3]data(ソート不可）'!I10</f>
        <v>2</v>
      </c>
      <c r="F24" s="128">
        <f>'[3]data(ソート不可）'!J10</f>
        <v>2</v>
      </c>
      <c r="G24" s="128">
        <f>'[3]data(ソート不可）'!K10</f>
        <v>2</v>
      </c>
      <c r="H24" s="128">
        <f>'[3]data(ソート不可）'!L10</f>
        <v>2</v>
      </c>
      <c r="I24" s="128">
        <f>'[3]data(ソート不可）'!M10</f>
        <v>2</v>
      </c>
      <c r="J24" s="128">
        <f>'[3]data(ソート不可）'!N10</f>
        <v>0</v>
      </c>
      <c r="K24" s="127">
        <f>'[3]data(ソート不可）'!O10</f>
        <v>3</v>
      </c>
      <c r="L24" s="336">
        <f>SUM(M24:N24)</f>
        <v>352</v>
      </c>
      <c r="M24" s="128">
        <f>SUM(P24,S24,V24,Y24,AB24,AE24)</f>
        <v>175</v>
      </c>
      <c r="N24" s="130">
        <f>SUM(Q24,T24,W24,Z24,AC24,AF24)</f>
        <v>177</v>
      </c>
      <c r="O24" s="129">
        <f>SUM(P24:Q24)</f>
        <v>51</v>
      </c>
      <c r="P24" s="128">
        <f>'[3]data(ソート不可）'!T10</f>
        <v>24</v>
      </c>
      <c r="Q24" s="127">
        <f>'[3]data(ソート不可）'!U10</f>
        <v>27</v>
      </c>
      <c r="R24" s="336">
        <f>SUM(S24:T24)</f>
        <v>55</v>
      </c>
      <c r="S24" s="128">
        <f>'[3]data(ソート不可）'!V10</f>
        <v>23</v>
      </c>
      <c r="T24" s="130">
        <f>'[3]data(ソート不可）'!W10</f>
        <v>32</v>
      </c>
      <c r="U24" s="129">
        <f>SUM(V24:W24)</f>
        <v>68</v>
      </c>
      <c r="V24" s="128">
        <f>'[3]data(ソート不可）'!X10</f>
        <v>36</v>
      </c>
      <c r="W24" s="127">
        <f>'[3]data(ソート不可）'!Y10</f>
        <v>32</v>
      </c>
      <c r="X24" s="336">
        <f>SUM(Y24:Z24)</f>
        <v>65</v>
      </c>
      <c r="Y24" s="128">
        <f>'[3]data(ソート不可）'!Z10</f>
        <v>35</v>
      </c>
      <c r="Z24" s="130">
        <f>'[3]data(ソート不可）'!AA10</f>
        <v>30</v>
      </c>
      <c r="AA24" s="129">
        <f>SUM(AB24:AC24)</f>
        <v>62</v>
      </c>
      <c r="AB24" s="128">
        <f>'[3]data(ソート不可）'!AB10</f>
        <v>33</v>
      </c>
      <c r="AC24" s="127">
        <f>'[3]data(ソート不可）'!AC10</f>
        <v>29</v>
      </c>
      <c r="AD24" s="336">
        <f>SUM(AE24:AF24)</f>
        <v>51</v>
      </c>
      <c r="AE24" s="128">
        <f>'[3]data(ソート不可）'!AD10</f>
        <v>24</v>
      </c>
      <c r="AF24" s="127">
        <f>'[3]data(ソート不可）'!AE10</f>
        <v>27</v>
      </c>
    </row>
    <row r="25" spans="1:32" ht="21.4" customHeight="1" x14ac:dyDescent="0.2">
      <c r="A25" s="338"/>
      <c r="B25" s="138"/>
      <c r="C25" s="137"/>
      <c r="D25" s="133"/>
      <c r="E25" s="133"/>
      <c r="F25" s="133"/>
      <c r="G25" s="133"/>
      <c r="H25" s="133"/>
      <c r="I25" s="133"/>
      <c r="J25" s="133"/>
      <c r="K25" s="132"/>
      <c r="L25" s="154">
        <f>SUM(O25,R25,U25,X25,AA25,AD25)</f>
        <v>25</v>
      </c>
      <c r="M25" s="133"/>
      <c r="N25" s="136"/>
      <c r="O25" s="135">
        <f>'[3]data(ソート不可）'!AG11</f>
        <v>3</v>
      </c>
      <c r="P25" s="153"/>
      <c r="Q25" s="162"/>
      <c r="R25" s="134">
        <f>'[3]data(ソート不可）'!AH11</f>
        <v>3</v>
      </c>
      <c r="S25" s="153"/>
      <c r="T25" s="139"/>
      <c r="U25" s="135">
        <f>'[3]data(ソート不可）'!AI11</f>
        <v>5</v>
      </c>
      <c r="V25" s="153"/>
      <c r="W25" s="162"/>
      <c r="X25" s="134">
        <f>'[3]data(ソート不可）'!AJ11</f>
        <v>6</v>
      </c>
      <c r="Y25" s="153"/>
      <c r="Z25" s="139"/>
      <c r="AA25" s="135">
        <f>'[3]data(ソート不可）'!AK11</f>
        <v>5</v>
      </c>
      <c r="AB25" s="153"/>
      <c r="AC25" s="162"/>
      <c r="AD25" s="134">
        <f>'[3]data(ソート不可）'!AL11</f>
        <v>3</v>
      </c>
      <c r="AE25" s="133"/>
      <c r="AF25" s="132"/>
    </row>
    <row r="26" spans="1:32" ht="21.4" customHeight="1" x14ac:dyDescent="0.2">
      <c r="A26" s="423">
        <v>15</v>
      </c>
      <c r="B26" s="422" t="s">
        <v>127</v>
      </c>
      <c r="C26" s="131">
        <f>SUM(D26:K26)</f>
        <v>11</v>
      </c>
      <c r="D26" s="128">
        <f>'[3]data(ソート不可）'!H11</f>
        <v>1</v>
      </c>
      <c r="E26" s="128">
        <f>'[3]data(ソート不可）'!I11</f>
        <v>1</v>
      </c>
      <c r="F26" s="128">
        <f>'[3]data(ソート不可）'!J11</f>
        <v>1</v>
      </c>
      <c r="G26" s="128">
        <f>'[3]data(ソート不可）'!K11</f>
        <v>1</v>
      </c>
      <c r="H26" s="128">
        <f>'[3]data(ソート不可）'!L11</f>
        <v>1</v>
      </c>
      <c r="I26" s="128">
        <f>'[3]data(ソート不可）'!M11</f>
        <v>1</v>
      </c>
      <c r="J26" s="128">
        <f>'[3]data(ソート不可）'!N11</f>
        <v>0</v>
      </c>
      <c r="K26" s="127">
        <f>'[3]data(ソート不可）'!O11</f>
        <v>5</v>
      </c>
      <c r="L26" s="336">
        <f>SUM(M26:N26)</f>
        <v>214</v>
      </c>
      <c r="M26" s="128">
        <f>SUM(P26,S26,V26,Y26,AB26,AE26)</f>
        <v>96</v>
      </c>
      <c r="N26" s="130">
        <f>SUM(Q26,T26,W26,Z26,AC26,AF26)</f>
        <v>118</v>
      </c>
      <c r="O26" s="129">
        <f>SUM(P26:Q26)</f>
        <v>37</v>
      </c>
      <c r="P26" s="128">
        <f>'[3]data(ソート不可）'!T11</f>
        <v>20</v>
      </c>
      <c r="Q26" s="127">
        <f>'[3]data(ソート不可）'!U11</f>
        <v>17</v>
      </c>
      <c r="R26" s="336">
        <f>SUM(S26:T26)</f>
        <v>35</v>
      </c>
      <c r="S26" s="128">
        <f>'[3]data(ソート不可）'!V11</f>
        <v>18</v>
      </c>
      <c r="T26" s="130">
        <f>'[3]data(ソート不可）'!W11</f>
        <v>17</v>
      </c>
      <c r="U26" s="129">
        <f>SUM(V26:W26)</f>
        <v>30</v>
      </c>
      <c r="V26" s="128">
        <f>'[3]data(ソート不可）'!X11</f>
        <v>11</v>
      </c>
      <c r="W26" s="127">
        <f>'[3]data(ソート不可）'!Y11</f>
        <v>19</v>
      </c>
      <c r="X26" s="336">
        <f>SUM(Y26:Z26)</f>
        <v>38</v>
      </c>
      <c r="Y26" s="128">
        <f>'[3]data(ソート不可）'!Z11</f>
        <v>12</v>
      </c>
      <c r="Z26" s="130">
        <f>'[3]data(ソート不可）'!AA11</f>
        <v>26</v>
      </c>
      <c r="AA26" s="129">
        <f>SUM(AB26:AC26)</f>
        <v>37</v>
      </c>
      <c r="AB26" s="128">
        <f>'[3]data(ソート不可）'!AB11</f>
        <v>19</v>
      </c>
      <c r="AC26" s="127">
        <f>'[3]data(ソート不可）'!AC11</f>
        <v>18</v>
      </c>
      <c r="AD26" s="336">
        <f>SUM(AE26:AF26)</f>
        <v>37</v>
      </c>
      <c r="AE26" s="128">
        <f>'[3]data(ソート不可）'!AD11</f>
        <v>16</v>
      </c>
      <c r="AF26" s="127">
        <f>'[3]data(ソート不可）'!AE11</f>
        <v>21</v>
      </c>
    </row>
    <row r="27" spans="1:32" ht="21.4" customHeight="1" x14ac:dyDescent="0.2">
      <c r="A27" s="338"/>
      <c r="B27" s="138"/>
      <c r="C27" s="137"/>
      <c r="D27" s="133"/>
      <c r="E27" s="133"/>
      <c r="F27" s="133"/>
      <c r="G27" s="133"/>
      <c r="H27" s="133"/>
      <c r="I27" s="133"/>
      <c r="J27" s="133"/>
      <c r="K27" s="132"/>
      <c r="L27" s="154">
        <f>SUM(O27,R27,U27,X27,AA27,AD27)</f>
        <v>51</v>
      </c>
      <c r="M27" s="133"/>
      <c r="N27" s="136"/>
      <c r="O27" s="135">
        <f>'[3]data(ソート不可）'!AG12</f>
        <v>7</v>
      </c>
      <c r="P27" s="153"/>
      <c r="Q27" s="162"/>
      <c r="R27" s="134">
        <f>'[3]data(ソート不可）'!AH12</f>
        <v>5</v>
      </c>
      <c r="S27" s="153"/>
      <c r="T27" s="139"/>
      <c r="U27" s="135">
        <f>'[3]data(ソート不可）'!AI12</f>
        <v>6</v>
      </c>
      <c r="V27" s="153"/>
      <c r="W27" s="162"/>
      <c r="X27" s="134">
        <f>'[3]data(ソート不可）'!AJ12</f>
        <v>11</v>
      </c>
      <c r="Y27" s="153"/>
      <c r="Z27" s="139"/>
      <c r="AA27" s="135">
        <f>'[3]data(ソート不可）'!AK12</f>
        <v>15</v>
      </c>
      <c r="AB27" s="153"/>
      <c r="AC27" s="162"/>
      <c r="AD27" s="134">
        <f>'[3]data(ソート不可）'!AL12</f>
        <v>7</v>
      </c>
      <c r="AE27" s="133"/>
      <c r="AF27" s="132"/>
    </row>
    <row r="28" spans="1:32" ht="21.4" customHeight="1" x14ac:dyDescent="0.2">
      <c r="A28" s="423">
        <v>16</v>
      </c>
      <c r="B28" s="422" t="s">
        <v>128</v>
      </c>
      <c r="C28" s="131">
        <f>SUM(D28:K28)</f>
        <v>30</v>
      </c>
      <c r="D28" s="128">
        <f>'[3]data(ソート不可）'!H12</f>
        <v>3</v>
      </c>
      <c r="E28" s="128">
        <f>'[3]data(ソート不可）'!I12</f>
        <v>4</v>
      </c>
      <c r="F28" s="128">
        <f>'[3]data(ソート不可）'!J12</f>
        <v>4</v>
      </c>
      <c r="G28" s="128">
        <f>'[3]data(ソート不可）'!K12</f>
        <v>4</v>
      </c>
      <c r="H28" s="128">
        <f>'[3]data(ソート不可）'!L12</f>
        <v>4</v>
      </c>
      <c r="I28" s="128">
        <f>'[3]data(ソート不可）'!M12</f>
        <v>3</v>
      </c>
      <c r="J28" s="128">
        <f>'[3]data(ソート不可）'!N12</f>
        <v>0</v>
      </c>
      <c r="K28" s="127">
        <f>'[3]data(ソート不可）'!O12</f>
        <v>8</v>
      </c>
      <c r="L28" s="336">
        <f>SUM(M28:N28)</f>
        <v>769</v>
      </c>
      <c r="M28" s="128">
        <f>SUM(P28,S28,V28,Y28,AB28,AE28)</f>
        <v>411</v>
      </c>
      <c r="N28" s="130">
        <f>SUM(Q28,T28,W28,Z28,AC28,AF28)</f>
        <v>358</v>
      </c>
      <c r="O28" s="129">
        <f>SUM(P28:Q28)</f>
        <v>111</v>
      </c>
      <c r="P28" s="128">
        <f>'[3]data(ソート不可）'!T12</f>
        <v>54</v>
      </c>
      <c r="Q28" s="127">
        <f>'[3]data(ソート不可）'!U12</f>
        <v>57</v>
      </c>
      <c r="R28" s="336">
        <f>SUM(S28:T28)</f>
        <v>129</v>
      </c>
      <c r="S28" s="128">
        <f>'[3]data(ソート不可）'!V12</f>
        <v>70</v>
      </c>
      <c r="T28" s="130">
        <f>'[3]data(ソート不可）'!W12</f>
        <v>59</v>
      </c>
      <c r="U28" s="129">
        <f>SUM(V28:W28)</f>
        <v>132</v>
      </c>
      <c r="V28" s="128">
        <f>'[3]data(ソート不可）'!X12</f>
        <v>67</v>
      </c>
      <c r="W28" s="127">
        <f>'[3]data(ソート不可）'!Y12</f>
        <v>65</v>
      </c>
      <c r="X28" s="336">
        <f>SUM(Y28:Z28)</f>
        <v>134</v>
      </c>
      <c r="Y28" s="128">
        <f>'[3]data(ソート不可）'!Z12</f>
        <v>71</v>
      </c>
      <c r="Z28" s="130">
        <f>'[3]data(ソート不可）'!AA12</f>
        <v>63</v>
      </c>
      <c r="AA28" s="129">
        <f>SUM(AB28:AC28)</f>
        <v>155</v>
      </c>
      <c r="AB28" s="128">
        <f>'[3]data(ソート不可）'!AB12</f>
        <v>87</v>
      </c>
      <c r="AC28" s="127">
        <f>'[3]data(ソート不可）'!AC12</f>
        <v>68</v>
      </c>
      <c r="AD28" s="336">
        <f>SUM(AE28:AF28)</f>
        <v>108</v>
      </c>
      <c r="AE28" s="128">
        <f>'[3]data(ソート不可）'!AD12</f>
        <v>62</v>
      </c>
      <c r="AF28" s="127">
        <f>'[3]data(ソート不可）'!AE12</f>
        <v>46</v>
      </c>
    </row>
    <row r="29" spans="1:32" ht="21.4" customHeight="1" x14ac:dyDescent="0.2">
      <c r="A29" s="338"/>
      <c r="B29" s="138"/>
      <c r="C29" s="137"/>
      <c r="D29" s="133"/>
      <c r="E29" s="133"/>
      <c r="F29" s="133"/>
      <c r="G29" s="133"/>
      <c r="H29" s="133"/>
      <c r="I29" s="133"/>
      <c r="J29" s="133"/>
      <c r="K29" s="132"/>
      <c r="L29" s="154">
        <f>SUM(O29,R29,U29,X29,AA29,AD29)</f>
        <v>26</v>
      </c>
      <c r="M29" s="133"/>
      <c r="N29" s="136"/>
      <c r="O29" s="135">
        <f>'[3]data(ソート不可）'!AG13</f>
        <v>4</v>
      </c>
      <c r="P29" s="153"/>
      <c r="Q29" s="162"/>
      <c r="R29" s="134">
        <f>'[3]data(ソート不可）'!AH13</f>
        <v>7</v>
      </c>
      <c r="S29" s="153"/>
      <c r="T29" s="139"/>
      <c r="U29" s="135">
        <f>'[3]data(ソート不可）'!AI13</f>
        <v>3</v>
      </c>
      <c r="V29" s="153"/>
      <c r="W29" s="162"/>
      <c r="X29" s="134">
        <f>'[3]data(ソート不可）'!AJ13</f>
        <v>1</v>
      </c>
      <c r="Y29" s="153"/>
      <c r="Z29" s="139"/>
      <c r="AA29" s="135">
        <f>'[3]data(ソート不可）'!AK13</f>
        <v>4</v>
      </c>
      <c r="AB29" s="153"/>
      <c r="AC29" s="162"/>
      <c r="AD29" s="134">
        <f>'[3]data(ソート不可）'!AL13</f>
        <v>7</v>
      </c>
      <c r="AE29" s="133"/>
      <c r="AF29" s="132"/>
    </row>
    <row r="30" spans="1:32" ht="21.4" customHeight="1" x14ac:dyDescent="0.2">
      <c r="A30" s="423">
        <v>17</v>
      </c>
      <c r="B30" s="422" t="s">
        <v>129</v>
      </c>
      <c r="C30" s="131">
        <f>SUM(D30:K30)</f>
        <v>26</v>
      </c>
      <c r="D30" s="128">
        <f>'[3]data(ソート不可）'!H13</f>
        <v>3</v>
      </c>
      <c r="E30" s="128">
        <f>'[3]data(ソート不可）'!I13</f>
        <v>3</v>
      </c>
      <c r="F30" s="128">
        <f>'[3]data(ソート不可）'!J13</f>
        <v>3</v>
      </c>
      <c r="G30" s="128">
        <f>'[3]data(ソート不可）'!K13</f>
        <v>4</v>
      </c>
      <c r="H30" s="128">
        <f>'[3]data(ソート不可）'!L13</f>
        <v>4</v>
      </c>
      <c r="I30" s="128">
        <f>'[3]data(ソート不可）'!M13</f>
        <v>4</v>
      </c>
      <c r="J30" s="128">
        <f>'[3]data(ソート不可）'!N13</f>
        <v>0</v>
      </c>
      <c r="K30" s="127">
        <f>'[3]data(ソート不可）'!O13</f>
        <v>5</v>
      </c>
      <c r="L30" s="336">
        <f>SUM(M30:N30)</f>
        <v>631</v>
      </c>
      <c r="M30" s="128">
        <f>SUM(P30,S30,V30,Y30,AB30,AE30)</f>
        <v>323</v>
      </c>
      <c r="N30" s="130">
        <f>SUM(Q30,T30,W30,Z30,AC30,AF30)</f>
        <v>308</v>
      </c>
      <c r="O30" s="129">
        <f>SUM(P30:Q30)</f>
        <v>84</v>
      </c>
      <c r="P30" s="128">
        <f>'[3]data(ソート不可）'!T13</f>
        <v>44</v>
      </c>
      <c r="Q30" s="127">
        <f>'[3]data(ソート不可）'!U13</f>
        <v>40</v>
      </c>
      <c r="R30" s="336">
        <f>SUM(S30:T30)</f>
        <v>102</v>
      </c>
      <c r="S30" s="128">
        <f>'[3]data(ソート不可）'!V13</f>
        <v>50</v>
      </c>
      <c r="T30" s="130">
        <f>'[3]data(ソート不可）'!W13</f>
        <v>52</v>
      </c>
      <c r="U30" s="129">
        <f>SUM(V30:W30)</f>
        <v>83</v>
      </c>
      <c r="V30" s="128">
        <f>'[3]data(ソート不可）'!X13</f>
        <v>43</v>
      </c>
      <c r="W30" s="127">
        <f>'[3]data(ソート不可）'!Y13</f>
        <v>40</v>
      </c>
      <c r="X30" s="336">
        <f>SUM(Y30:Z30)</f>
        <v>116</v>
      </c>
      <c r="Y30" s="128">
        <f>'[3]data(ソート不可）'!Z13</f>
        <v>65</v>
      </c>
      <c r="Z30" s="130">
        <f>'[3]data(ソート不可）'!AA13</f>
        <v>51</v>
      </c>
      <c r="AA30" s="129">
        <f>SUM(AB30:AC30)</f>
        <v>114</v>
      </c>
      <c r="AB30" s="128">
        <f>'[3]data(ソート不可）'!AB13</f>
        <v>55</v>
      </c>
      <c r="AC30" s="127">
        <f>'[3]data(ソート不可）'!AC13</f>
        <v>59</v>
      </c>
      <c r="AD30" s="336">
        <f>SUM(AE30:AF30)</f>
        <v>132</v>
      </c>
      <c r="AE30" s="128">
        <f>'[3]data(ソート不可）'!AD13</f>
        <v>66</v>
      </c>
      <c r="AF30" s="127">
        <f>'[3]data(ソート不可）'!AE13</f>
        <v>66</v>
      </c>
    </row>
    <row r="31" spans="1:32" ht="21.4" customHeight="1" x14ac:dyDescent="0.2">
      <c r="A31" s="338"/>
      <c r="B31" s="138"/>
      <c r="C31" s="137"/>
      <c r="D31" s="133"/>
      <c r="E31" s="133"/>
      <c r="F31" s="133"/>
      <c r="G31" s="133"/>
      <c r="H31" s="133"/>
      <c r="I31" s="133"/>
      <c r="J31" s="133"/>
      <c r="K31" s="132"/>
      <c r="L31" s="154">
        <f>SUM(O31,R31,U31,X31,AA31,AD31)</f>
        <v>17</v>
      </c>
      <c r="M31" s="133"/>
      <c r="N31" s="136"/>
      <c r="O31" s="135">
        <f>'[3]data(ソート不可）'!AG14</f>
        <v>6</v>
      </c>
      <c r="P31" s="153"/>
      <c r="Q31" s="162"/>
      <c r="R31" s="134">
        <f>'[3]data(ソート不可）'!AH14</f>
        <v>2</v>
      </c>
      <c r="S31" s="153"/>
      <c r="T31" s="139"/>
      <c r="U31" s="135">
        <f>'[3]data(ソート不可）'!AI14</f>
        <v>2</v>
      </c>
      <c r="V31" s="153"/>
      <c r="W31" s="162"/>
      <c r="X31" s="134">
        <f>'[3]data(ソート不可）'!AJ14</f>
        <v>2</v>
      </c>
      <c r="Y31" s="153"/>
      <c r="Z31" s="139"/>
      <c r="AA31" s="135">
        <f>'[3]data(ソート不可）'!AK14</f>
        <v>3</v>
      </c>
      <c r="AB31" s="153"/>
      <c r="AC31" s="162"/>
      <c r="AD31" s="134">
        <f>'[3]data(ソート不可）'!AL14</f>
        <v>2</v>
      </c>
      <c r="AE31" s="153"/>
      <c r="AF31" s="162"/>
    </row>
    <row r="32" spans="1:32" ht="21.4" customHeight="1" x14ac:dyDescent="0.2">
      <c r="A32" s="423">
        <v>18</v>
      </c>
      <c r="B32" s="422" t="s">
        <v>130</v>
      </c>
      <c r="C32" s="131">
        <f>SUM(D32:K32)</f>
        <v>18</v>
      </c>
      <c r="D32" s="128">
        <f>'[3]data(ソート不可）'!H14</f>
        <v>3</v>
      </c>
      <c r="E32" s="128">
        <f>'[3]data(ソート不可）'!I14</f>
        <v>2</v>
      </c>
      <c r="F32" s="128">
        <f>'[3]data(ソート不可）'!J14</f>
        <v>2</v>
      </c>
      <c r="G32" s="128">
        <f>'[3]data(ソート不可）'!K14</f>
        <v>3</v>
      </c>
      <c r="H32" s="128">
        <f>'[3]data(ソート不可）'!L14</f>
        <v>2</v>
      </c>
      <c r="I32" s="128">
        <f>'[3]data(ソート不可）'!M14</f>
        <v>3</v>
      </c>
      <c r="J32" s="128">
        <f>'[3]data(ソート不可）'!N14</f>
        <v>0</v>
      </c>
      <c r="K32" s="127">
        <f>'[3]data(ソート不可）'!O14</f>
        <v>3</v>
      </c>
      <c r="L32" s="336">
        <f>SUM(M32:N32)</f>
        <v>436</v>
      </c>
      <c r="M32" s="128">
        <f>SUM(P32,S32,V32,Y32,AB32,AE32)</f>
        <v>224</v>
      </c>
      <c r="N32" s="130">
        <f>SUM(Q32,T32,W32,Z32,AC32,AF32)</f>
        <v>212</v>
      </c>
      <c r="O32" s="129">
        <f>SUM(P32:Q32)</f>
        <v>77</v>
      </c>
      <c r="P32" s="128">
        <f>'[3]data(ソート不可）'!T14</f>
        <v>39</v>
      </c>
      <c r="Q32" s="127">
        <f>'[3]data(ソート不可）'!U14</f>
        <v>38</v>
      </c>
      <c r="R32" s="336">
        <f>SUM(S32:T32)</f>
        <v>73</v>
      </c>
      <c r="S32" s="128">
        <f>'[3]data(ソート不可）'!V14</f>
        <v>37</v>
      </c>
      <c r="T32" s="130">
        <f>'[3]data(ソート不可）'!W14</f>
        <v>36</v>
      </c>
      <c r="U32" s="129">
        <f>SUM(V32:W32)</f>
        <v>68</v>
      </c>
      <c r="V32" s="128">
        <f>'[3]data(ソート不可）'!X14</f>
        <v>30</v>
      </c>
      <c r="W32" s="127">
        <f>'[3]data(ソート不可）'!Y14</f>
        <v>38</v>
      </c>
      <c r="X32" s="336">
        <f>SUM(Y32:Z32)</f>
        <v>82</v>
      </c>
      <c r="Y32" s="128">
        <f>'[3]data(ソート不可）'!Z14</f>
        <v>44</v>
      </c>
      <c r="Z32" s="130">
        <f>'[3]data(ソート不可）'!AA14</f>
        <v>38</v>
      </c>
      <c r="AA32" s="129">
        <f>SUM(AB32:AC32)</f>
        <v>62</v>
      </c>
      <c r="AB32" s="128">
        <f>'[3]data(ソート不可）'!AB14</f>
        <v>32</v>
      </c>
      <c r="AC32" s="127">
        <f>'[3]data(ソート不可）'!AC14</f>
        <v>30</v>
      </c>
      <c r="AD32" s="336">
        <f>SUM(AE32:AF32)</f>
        <v>74</v>
      </c>
      <c r="AE32" s="128">
        <f>'[3]data(ソート不可）'!AD14</f>
        <v>42</v>
      </c>
      <c r="AF32" s="127">
        <f>'[3]data(ソート不可）'!AE14</f>
        <v>32</v>
      </c>
    </row>
    <row r="33" spans="1:32" ht="21.4" customHeight="1" x14ac:dyDescent="0.2">
      <c r="A33" s="338"/>
      <c r="B33" s="138"/>
      <c r="C33" s="137"/>
      <c r="D33" s="133"/>
      <c r="E33" s="133"/>
      <c r="F33" s="133"/>
      <c r="G33" s="133"/>
      <c r="H33" s="133"/>
      <c r="I33" s="133"/>
      <c r="J33" s="133"/>
      <c r="K33" s="132"/>
      <c r="L33" s="154">
        <f>SUM(O33,R33,U33,X33,AA33,AD33)</f>
        <v>21</v>
      </c>
      <c r="M33" s="133"/>
      <c r="N33" s="136"/>
      <c r="O33" s="135">
        <f>'[3]data(ソート不可）'!AG15</f>
        <v>4</v>
      </c>
      <c r="P33" s="153"/>
      <c r="Q33" s="162"/>
      <c r="R33" s="134">
        <f>'[3]data(ソート不可）'!AH15</f>
        <v>5</v>
      </c>
      <c r="S33" s="153"/>
      <c r="T33" s="139"/>
      <c r="U33" s="135">
        <f>'[3]data(ソート不可）'!AI15</f>
        <v>6</v>
      </c>
      <c r="V33" s="153"/>
      <c r="W33" s="162"/>
      <c r="X33" s="134">
        <f>'[3]data(ソート不可）'!AJ15</f>
        <v>2</v>
      </c>
      <c r="Y33" s="153"/>
      <c r="Z33" s="139"/>
      <c r="AA33" s="135">
        <f>'[3]data(ソート不可）'!AK15</f>
        <v>2</v>
      </c>
      <c r="AB33" s="153"/>
      <c r="AC33" s="162"/>
      <c r="AD33" s="134">
        <f>'[3]data(ソート不可）'!AL15</f>
        <v>2</v>
      </c>
      <c r="AE33" s="133"/>
      <c r="AF33" s="132"/>
    </row>
    <row r="34" spans="1:32" ht="21.4" customHeight="1" x14ac:dyDescent="0.2">
      <c r="A34" s="423">
        <v>19</v>
      </c>
      <c r="B34" s="422" t="s">
        <v>131</v>
      </c>
      <c r="C34" s="131">
        <f>SUM(D34:K34)</f>
        <v>11</v>
      </c>
      <c r="D34" s="128">
        <f>'[3]data(ソート不可）'!H15</f>
        <v>1</v>
      </c>
      <c r="E34" s="128">
        <f>'[3]data(ソート不可）'!I15</f>
        <v>1</v>
      </c>
      <c r="F34" s="128">
        <f>'[3]data(ソート不可）'!J15</f>
        <v>2</v>
      </c>
      <c r="G34" s="128">
        <f>'[3]data(ソート不可）'!K15</f>
        <v>1</v>
      </c>
      <c r="H34" s="128">
        <f>'[3]data(ソート不可）'!L15</f>
        <v>1</v>
      </c>
      <c r="I34" s="128">
        <f>'[3]data(ソート不可）'!M15</f>
        <v>1</v>
      </c>
      <c r="J34" s="128">
        <f>'[3]data(ソート不可）'!N15</f>
        <v>0</v>
      </c>
      <c r="K34" s="127">
        <f>'[3]data(ソート不可）'!O15</f>
        <v>4</v>
      </c>
      <c r="L34" s="336">
        <f>SUM(M34:N34)</f>
        <v>206</v>
      </c>
      <c r="M34" s="128">
        <f>SUM(P34,S34,V34,Y34,AB34,AE34)</f>
        <v>110</v>
      </c>
      <c r="N34" s="130">
        <f>SUM(Q34,T34,W34,Z34,AC34,AF34)</f>
        <v>96</v>
      </c>
      <c r="O34" s="129">
        <f>SUM(P34:Q34)</f>
        <v>33</v>
      </c>
      <c r="P34" s="128">
        <f>'[3]data(ソート不可）'!T15</f>
        <v>19</v>
      </c>
      <c r="Q34" s="127">
        <f>'[3]data(ソート不可）'!U15</f>
        <v>14</v>
      </c>
      <c r="R34" s="336">
        <f>SUM(S34:T34)</f>
        <v>38</v>
      </c>
      <c r="S34" s="128">
        <f>'[3]data(ソート不可）'!V15</f>
        <v>20</v>
      </c>
      <c r="T34" s="130">
        <f>'[3]data(ソート不可）'!W15</f>
        <v>18</v>
      </c>
      <c r="U34" s="129">
        <f>SUM(V34:W34)</f>
        <v>52</v>
      </c>
      <c r="V34" s="128">
        <f>'[3]data(ソート不可）'!X15</f>
        <v>29</v>
      </c>
      <c r="W34" s="127">
        <f>'[3]data(ソート不可）'!Y15</f>
        <v>23</v>
      </c>
      <c r="X34" s="336">
        <f>SUM(Y34:Z34)</f>
        <v>26</v>
      </c>
      <c r="Y34" s="128">
        <f>'[3]data(ソート不可）'!Z15</f>
        <v>13</v>
      </c>
      <c r="Z34" s="130">
        <f>'[3]data(ソート不可）'!AA15</f>
        <v>13</v>
      </c>
      <c r="AA34" s="129">
        <f>SUM(AB34:AC34)</f>
        <v>27</v>
      </c>
      <c r="AB34" s="128">
        <f>'[3]data(ソート不可）'!AB15</f>
        <v>19</v>
      </c>
      <c r="AC34" s="127">
        <f>'[3]data(ソート不可）'!AC15</f>
        <v>8</v>
      </c>
      <c r="AD34" s="336">
        <f>SUM(AE34:AF34)</f>
        <v>30</v>
      </c>
      <c r="AE34" s="128">
        <f>'[3]data(ソート不可）'!AD15</f>
        <v>10</v>
      </c>
      <c r="AF34" s="127">
        <f>'[3]data(ソート不可）'!AE15</f>
        <v>20</v>
      </c>
    </row>
    <row r="35" spans="1:32" ht="21.4" customHeight="1" x14ac:dyDescent="0.2">
      <c r="A35" s="338"/>
      <c r="B35" s="138"/>
      <c r="C35" s="137"/>
      <c r="D35" s="133"/>
      <c r="E35" s="133"/>
      <c r="F35" s="133"/>
      <c r="G35" s="133"/>
      <c r="H35" s="133"/>
      <c r="I35" s="133"/>
      <c r="J35" s="133"/>
      <c r="K35" s="132"/>
      <c r="L35" s="154">
        <f>SUM(O35,R35,U35,X35,AA35,AD35)</f>
        <v>44</v>
      </c>
      <c r="M35" s="133"/>
      <c r="N35" s="136"/>
      <c r="O35" s="135">
        <f>'[3]data(ソート不可）'!AG16</f>
        <v>11</v>
      </c>
      <c r="P35" s="153"/>
      <c r="Q35" s="162"/>
      <c r="R35" s="134">
        <f>'[3]data(ソート不可）'!AH16</f>
        <v>9</v>
      </c>
      <c r="S35" s="153"/>
      <c r="T35" s="139"/>
      <c r="U35" s="135">
        <f>'[3]data(ソート不可）'!AI16</f>
        <v>6</v>
      </c>
      <c r="V35" s="153"/>
      <c r="W35" s="162"/>
      <c r="X35" s="134">
        <f>'[3]data(ソート不可）'!AJ16</f>
        <v>6</v>
      </c>
      <c r="Y35" s="153"/>
      <c r="Z35" s="139"/>
      <c r="AA35" s="135">
        <f>'[3]data(ソート不可）'!AK16</f>
        <v>8</v>
      </c>
      <c r="AB35" s="153"/>
      <c r="AC35" s="162"/>
      <c r="AD35" s="134">
        <f>'[3]data(ソート不可）'!AL16</f>
        <v>4</v>
      </c>
      <c r="AE35" s="133"/>
      <c r="AF35" s="132"/>
    </row>
    <row r="36" spans="1:32" ht="21.4" customHeight="1" x14ac:dyDescent="0.2">
      <c r="A36" s="423">
        <v>20</v>
      </c>
      <c r="B36" s="422" t="s">
        <v>132</v>
      </c>
      <c r="C36" s="131">
        <f>SUM(D36:K36)</f>
        <v>30</v>
      </c>
      <c r="D36" s="128">
        <f>'[3]data(ソート不可）'!H16</f>
        <v>4</v>
      </c>
      <c r="E36" s="128">
        <f>'[3]data(ソート不可）'!I16</f>
        <v>4</v>
      </c>
      <c r="F36" s="128">
        <f>'[3]data(ソート不可）'!J16</f>
        <v>4</v>
      </c>
      <c r="G36" s="128">
        <f>'[3]data(ソート不可）'!K16</f>
        <v>3</v>
      </c>
      <c r="H36" s="128">
        <f>'[3]data(ソート不可）'!L16</f>
        <v>4</v>
      </c>
      <c r="I36" s="128">
        <f>'[3]data(ソート不可）'!M16</f>
        <v>4</v>
      </c>
      <c r="J36" s="128">
        <f>'[3]data(ソート不可）'!N16</f>
        <v>0</v>
      </c>
      <c r="K36" s="127">
        <f>'[3]data(ソート不可）'!O16</f>
        <v>7</v>
      </c>
      <c r="L36" s="336">
        <f>SUM(M36:N36)</f>
        <v>696</v>
      </c>
      <c r="M36" s="128">
        <f>SUM(P36,S36,V36,Y36,AB36,AE36)</f>
        <v>331</v>
      </c>
      <c r="N36" s="130">
        <f>SUM(Q36,T36,W36,Z36,AC36,AF36)</f>
        <v>365</v>
      </c>
      <c r="O36" s="129">
        <f>SUM(P36:Q36)</f>
        <v>120</v>
      </c>
      <c r="P36" s="128">
        <f>'[3]data(ソート不可）'!T16</f>
        <v>47</v>
      </c>
      <c r="Q36" s="127">
        <f>'[3]data(ソート不可）'!U16</f>
        <v>73</v>
      </c>
      <c r="R36" s="336">
        <f>SUM(S36:T36)</f>
        <v>117</v>
      </c>
      <c r="S36" s="128">
        <f>'[3]data(ソート不可）'!V16</f>
        <v>59</v>
      </c>
      <c r="T36" s="130">
        <f>'[3]data(ソート不可）'!W16</f>
        <v>58</v>
      </c>
      <c r="U36" s="129">
        <f>SUM(V36:W36)</f>
        <v>113</v>
      </c>
      <c r="V36" s="128">
        <f>'[3]data(ソート不可）'!X16</f>
        <v>52</v>
      </c>
      <c r="W36" s="127">
        <f>'[3]data(ソート不可）'!Y16</f>
        <v>61</v>
      </c>
      <c r="X36" s="336">
        <f>SUM(Y36:Z36)</f>
        <v>98</v>
      </c>
      <c r="Y36" s="128">
        <f>'[3]data(ソート不可）'!Z16</f>
        <v>48</v>
      </c>
      <c r="Z36" s="130">
        <f>'[3]data(ソート不可）'!AA16</f>
        <v>50</v>
      </c>
      <c r="AA36" s="129">
        <f>SUM(AB36:AC36)</f>
        <v>119</v>
      </c>
      <c r="AB36" s="128">
        <f>'[3]data(ソート不可）'!AB16</f>
        <v>63</v>
      </c>
      <c r="AC36" s="127">
        <f>'[3]data(ソート不可）'!AC16</f>
        <v>56</v>
      </c>
      <c r="AD36" s="336">
        <f>SUM(AE36:AF36)</f>
        <v>129</v>
      </c>
      <c r="AE36" s="128">
        <f>'[3]data(ソート不可）'!AD16</f>
        <v>62</v>
      </c>
      <c r="AF36" s="127">
        <f>'[3]data(ソート不可）'!AE16</f>
        <v>67</v>
      </c>
    </row>
    <row r="37" spans="1:32" ht="21.4" customHeight="1" x14ac:dyDescent="0.2">
      <c r="A37" s="338"/>
      <c r="B37" s="138"/>
      <c r="C37" s="137"/>
      <c r="D37" s="133"/>
      <c r="E37" s="133"/>
      <c r="F37" s="133"/>
      <c r="G37" s="133"/>
      <c r="H37" s="133"/>
      <c r="I37" s="133"/>
      <c r="J37" s="133"/>
      <c r="K37" s="132"/>
      <c r="L37" s="154">
        <f>SUM(O37,R37,U37,X37,AA37,AD37)</f>
        <v>45</v>
      </c>
      <c r="M37" s="133"/>
      <c r="N37" s="136"/>
      <c r="O37" s="135">
        <f>'[3]data(ソート不可）'!AG17</f>
        <v>7</v>
      </c>
      <c r="P37" s="153"/>
      <c r="Q37" s="162"/>
      <c r="R37" s="134">
        <f>'[3]data(ソート不可）'!AH17</f>
        <v>11</v>
      </c>
      <c r="S37" s="153"/>
      <c r="T37" s="139"/>
      <c r="U37" s="135">
        <f>'[3]data(ソート不可）'!AI17</f>
        <v>9</v>
      </c>
      <c r="V37" s="153"/>
      <c r="W37" s="162"/>
      <c r="X37" s="134">
        <f>'[3]data(ソート不可）'!AJ17</f>
        <v>2</v>
      </c>
      <c r="Y37" s="153"/>
      <c r="Z37" s="139"/>
      <c r="AA37" s="135">
        <f>'[3]data(ソート不可）'!AK17</f>
        <v>9</v>
      </c>
      <c r="AB37" s="153"/>
      <c r="AC37" s="162"/>
      <c r="AD37" s="134">
        <f>'[3]data(ソート不可）'!AL17</f>
        <v>7</v>
      </c>
      <c r="AE37" s="133"/>
      <c r="AF37" s="132"/>
    </row>
    <row r="38" spans="1:32" ht="21.4" customHeight="1" x14ac:dyDescent="0.2">
      <c r="A38" s="423">
        <v>21</v>
      </c>
      <c r="B38" s="422" t="s">
        <v>133</v>
      </c>
      <c r="C38" s="131">
        <f>SUM(D38:K38)</f>
        <v>43</v>
      </c>
      <c r="D38" s="128">
        <f>'[3]data(ソート不可）'!H17</f>
        <v>5</v>
      </c>
      <c r="E38" s="128">
        <f>'[3]data(ソート不可）'!I17</f>
        <v>5</v>
      </c>
      <c r="F38" s="128">
        <f>'[3]data(ソート不可）'!J17</f>
        <v>6</v>
      </c>
      <c r="G38" s="128">
        <f>'[3]data(ソート不可）'!K17</f>
        <v>6</v>
      </c>
      <c r="H38" s="128">
        <f>'[3]data(ソート不可）'!L17</f>
        <v>6</v>
      </c>
      <c r="I38" s="128">
        <f>'[3]data(ソート不可）'!M17</f>
        <v>6</v>
      </c>
      <c r="J38" s="128">
        <f>'[3]data(ソート不可）'!N17</f>
        <v>0</v>
      </c>
      <c r="K38" s="127">
        <f>'[3]data(ソート不可）'!O17</f>
        <v>9</v>
      </c>
      <c r="L38" s="491">
        <f>SUM(M38:N38)</f>
        <v>1120</v>
      </c>
      <c r="M38" s="128">
        <f>SUM(P38,S38,V38,Y38,AB38,AE38)</f>
        <v>601</v>
      </c>
      <c r="N38" s="130">
        <f>SUM(Q38,T38,W38,Z38,AC38,AF38)</f>
        <v>519</v>
      </c>
      <c r="O38" s="129">
        <f>SUM(P38:Q38)</f>
        <v>174</v>
      </c>
      <c r="P38" s="128">
        <f>'[3]data(ソート不可）'!T17</f>
        <v>101</v>
      </c>
      <c r="Q38" s="127">
        <f>'[3]data(ソート不可）'!U17</f>
        <v>73</v>
      </c>
      <c r="R38" s="336">
        <f>SUM(S38:T38)</f>
        <v>177</v>
      </c>
      <c r="S38" s="128">
        <f>'[3]data(ソート不可）'!V17</f>
        <v>102</v>
      </c>
      <c r="T38" s="130">
        <f>'[3]data(ソート不可）'!W17</f>
        <v>75</v>
      </c>
      <c r="U38" s="129">
        <f>SUM(V38:W38)</f>
        <v>192</v>
      </c>
      <c r="V38" s="128">
        <f>'[3]data(ソート不可）'!X17</f>
        <v>99</v>
      </c>
      <c r="W38" s="127">
        <f>'[3]data(ソート不可）'!Y17</f>
        <v>93</v>
      </c>
      <c r="X38" s="336">
        <f>SUM(Y38:Z38)</f>
        <v>198</v>
      </c>
      <c r="Y38" s="128">
        <f>'[3]data(ソート不可）'!Z17</f>
        <v>103</v>
      </c>
      <c r="Z38" s="130">
        <f>'[3]data(ソート不可）'!AA17</f>
        <v>95</v>
      </c>
      <c r="AA38" s="129">
        <f>SUM(AB38:AC38)</f>
        <v>192</v>
      </c>
      <c r="AB38" s="128">
        <f>'[3]data(ソート不可）'!AB17</f>
        <v>98</v>
      </c>
      <c r="AC38" s="127">
        <f>'[3]data(ソート不可）'!AC17</f>
        <v>94</v>
      </c>
      <c r="AD38" s="336">
        <f>SUM(AE38:AF38)</f>
        <v>187</v>
      </c>
      <c r="AE38" s="128">
        <f>'[3]data(ソート不可）'!AD17</f>
        <v>98</v>
      </c>
      <c r="AF38" s="127">
        <f>'[3]data(ソート不可）'!AE17</f>
        <v>89</v>
      </c>
    </row>
    <row r="39" spans="1:32" ht="21.4" customHeight="1" x14ac:dyDescent="0.2">
      <c r="A39" s="338"/>
      <c r="B39" s="138"/>
      <c r="C39" s="137"/>
      <c r="D39" s="133"/>
      <c r="E39" s="133"/>
      <c r="F39" s="133"/>
      <c r="G39" s="133"/>
      <c r="H39" s="133"/>
      <c r="I39" s="133"/>
      <c r="J39" s="133"/>
      <c r="K39" s="132"/>
      <c r="L39" s="154">
        <f>SUM(O39,R39,U39,X39,AA39,AD39)</f>
        <v>17</v>
      </c>
      <c r="M39" s="133"/>
      <c r="N39" s="136"/>
      <c r="O39" s="135">
        <f>'[3]data(ソート不可）'!AG18</f>
        <v>3</v>
      </c>
      <c r="P39" s="153"/>
      <c r="Q39" s="162"/>
      <c r="R39" s="134">
        <f>'[3]data(ソート不可）'!AH18</f>
        <v>4</v>
      </c>
      <c r="S39" s="153"/>
      <c r="T39" s="139"/>
      <c r="U39" s="135">
        <f>'[3]data(ソート不可）'!AI18</f>
        <v>5</v>
      </c>
      <c r="V39" s="153"/>
      <c r="W39" s="162"/>
      <c r="X39" s="134">
        <f>'[3]data(ソート不可）'!AJ18</f>
        <v>2</v>
      </c>
      <c r="Y39" s="153"/>
      <c r="Z39" s="139"/>
      <c r="AA39" s="135">
        <f>'[3]data(ソート不可）'!AK18</f>
        <v>1</v>
      </c>
      <c r="AB39" s="153"/>
      <c r="AC39" s="162"/>
      <c r="AD39" s="134">
        <f>'[3]data(ソート不可）'!AL18</f>
        <v>2</v>
      </c>
      <c r="AE39" s="133"/>
      <c r="AF39" s="132"/>
    </row>
    <row r="40" spans="1:32" ht="21.4" customHeight="1" x14ac:dyDescent="0.2">
      <c r="A40" s="423">
        <v>22</v>
      </c>
      <c r="B40" s="422" t="s">
        <v>134</v>
      </c>
      <c r="C40" s="131">
        <f>SUM(D40:K40)</f>
        <v>21</v>
      </c>
      <c r="D40" s="128">
        <f>'[3]data(ソート不可）'!H18</f>
        <v>3</v>
      </c>
      <c r="E40" s="128">
        <f>'[3]data(ソート不可）'!I18</f>
        <v>3</v>
      </c>
      <c r="F40" s="128">
        <f>'[3]data(ソート不可）'!J18</f>
        <v>3</v>
      </c>
      <c r="G40" s="128">
        <f>'[3]data(ソート不可）'!K18</f>
        <v>3</v>
      </c>
      <c r="H40" s="128">
        <f>'[3]data(ソート不可）'!L18</f>
        <v>3</v>
      </c>
      <c r="I40" s="128">
        <f>'[3]data(ソート不可）'!M18</f>
        <v>3</v>
      </c>
      <c r="J40" s="128">
        <f>'[3]data(ソート不可）'!N18</f>
        <v>0</v>
      </c>
      <c r="K40" s="127">
        <f>'[3]data(ソート不可）'!O18</f>
        <v>3</v>
      </c>
      <c r="L40" s="336">
        <f>SUM(M40:N40)</f>
        <v>497</v>
      </c>
      <c r="M40" s="128">
        <f>SUM(P40,S40,V40,Y40,AB40,AE40)</f>
        <v>266</v>
      </c>
      <c r="N40" s="130">
        <f>SUM(Q40,T40,W40,Z40,AC40,AF40)</f>
        <v>231</v>
      </c>
      <c r="O40" s="129">
        <f>SUM(P40:Q40)</f>
        <v>74</v>
      </c>
      <c r="P40" s="128">
        <f>'[3]data(ソート不可）'!T18</f>
        <v>40</v>
      </c>
      <c r="Q40" s="127">
        <f>'[3]data(ソート不可）'!U18</f>
        <v>34</v>
      </c>
      <c r="R40" s="336">
        <f>SUM(S40:T40)</f>
        <v>78</v>
      </c>
      <c r="S40" s="128">
        <f>'[3]data(ソート不可）'!V18</f>
        <v>41</v>
      </c>
      <c r="T40" s="130">
        <f>'[3]data(ソート不可）'!W18</f>
        <v>37</v>
      </c>
      <c r="U40" s="129">
        <f>SUM(V40:W40)</f>
        <v>89</v>
      </c>
      <c r="V40" s="128">
        <f>'[3]data(ソート不可）'!X18</f>
        <v>45</v>
      </c>
      <c r="W40" s="127">
        <f>'[3]data(ソート不可）'!Y18</f>
        <v>44</v>
      </c>
      <c r="X40" s="336">
        <f>SUM(Y40:Z40)</f>
        <v>84</v>
      </c>
      <c r="Y40" s="128">
        <f>'[3]data(ソート不可）'!Z18</f>
        <v>42</v>
      </c>
      <c r="Z40" s="130">
        <f>'[3]data(ソート不可）'!AA18</f>
        <v>42</v>
      </c>
      <c r="AA40" s="129">
        <f>SUM(AB40:AC40)</f>
        <v>83</v>
      </c>
      <c r="AB40" s="128">
        <f>'[3]data(ソート不可）'!AB18</f>
        <v>47</v>
      </c>
      <c r="AC40" s="127">
        <f>'[3]data(ソート不可）'!AC18</f>
        <v>36</v>
      </c>
      <c r="AD40" s="336">
        <f>SUM(AE40:AF40)</f>
        <v>89</v>
      </c>
      <c r="AE40" s="128">
        <f>'[3]data(ソート不可）'!AD18</f>
        <v>51</v>
      </c>
      <c r="AF40" s="127">
        <f>'[3]data(ソート不可）'!AE18</f>
        <v>38</v>
      </c>
    </row>
    <row r="41" spans="1:32" ht="21.4" customHeight="1" x14ac:dyDescent="0.2">
      <c r="A41" s="338"/>
      <c r="B41" s="138"/>
      <c r="C41" s="137"/>
      <c r="D41" s="133"/>
      <c r="E41" s="133"/>
      <c r="F41" s="133"/>
      <c r="G41" s="133"/>
      <c r="H41" s="133"/>
      <c r="I41" s="133"/>
      <c r="J41" s="133"/>
      <c r="K41" s="132"/>
      <c r="L41" s="154">
        <f>SUM(O41,R41,U41,X41,AA41,AD41)</f>
        <v>25</v>
      </c>
      <c r="M41" s="133"/>
      <c r="N41" s="136"/>
      <c r="O41" s="135">
        <f>'[3]data(ソート不可）'!AG19</f>
        <v>2</v>
      </c>
      <c r="P41" s="153"/>
      <c r="Q41" s="162"/>
      <c r="R41" s="134">
        <f>'[3]data(ソート不可）'!AH19</f>
        <v>7</v>
      </c>
      <c r="S41" s="153"/>
      <c r="T41" s="139"/>
      <c r="U41" s="135">
        <f>'[3]data(ソート不可）'!AI19</f>
        <v>4</v>
      </c>
      <c r="V41" s="153"/>
      <c r="W41" s="162"/>
      <c r="X41" s="134">
        <f>'[3]data(ソート不可）'!AJ19</f>
        <v>4</v>
      </c>
      <c r="Y41" s="153"/>
      <c r="Z41" s="139"/>
      <c r="AA41" s="135">
        <f>'[3]data(ソート不可）'!AK19</f>
        <v>6</v>
      </c>
      <c r="AB41" s="153"/>
      <c r="AC41" s="162"/>
      <c r="AD41" s="134">
        <f>'[3]data(ソート不可）'!AL19</f>
        <v>2</v>
      </c>
      <c r="AE41" s="133"/>
      <c r="AF41" s="132"/>
    </row>
    <row r="42" spans="1:32" ht="21.4" customHeight="1" x14ac:dyDescent="0.2">
      <c r="A42" s="423">
        <v>23</v>
      </c>
      <c r="B42" s="422" t="s">
        <v>135</v>
      </c>
      <c r="C42" s="131">
        <f>SUM(D42:K42)</f>
        <v>32</v>
      </c>
      <c r="D42" s="128">
        <f>'[3]data(ソート不可）'!H19</f>
        <v>5</v>
      </c>
      <c r="E42" s="128">
        <f>'[3]data(ソート不可）'!I19</f>
        <v>5</v>
      </c>
      <c r="F42" s="128">
        <f>'[3]data(ソート不可）'!J19</f>
        <v>4</v>
      </c>
      <c r="G42" s="128">
        <f>'[3]data(ソート不可）'!K19</f>
        <v>5</v>
      </c>
      <c r="H42" s="128">
        <f>'[3]data(ソート不可）'!L19</f>
        <v>4</v>
      </c>
      <c r="I42" s="128">
        <f>'[3]data(ソート不可）'!M19</f>
        <v>5</v>
      </c>
      <c r="J42" s="128">
        <f>'[3]data(ソート不可）'!N19</f>
        <v>0</v>
      </c>
      <c r="K42" s="127">
        <f>'[3]data(ソート不可）'!O19</f>
        <v>4</v>
      </c>
      <c r="L42" s="339">
        <f>SUM(M42:N42)</f>
        <v>891</v>
      </c>
      <c r="M42" s="128">
        <f>SUM(P42,S42,V42,Y42,AB42,AE42)</f>
        <v>440</v>
      </c>
      <c r="N42" s="130">
        <f>SUM(Q42,T42,W42,Z42,AC42,AF42)</f>
        <v>451</v>
      </c>
      <c r="O42" s="129">
        <f>SUM(P42:Q42)</f>
        <v>160</v>
      </c>
      <c r="P42" s="128">
        <f>'[3]data(ソート不可）'!T19</f>
        <v>80</v>
      </c>
      <c r="Q42" s="127">
        <f>'[3]data(ソート不可）'!U19</f>
        <v>80</v>
      </c>
      <c r="R42" s="336">
        <f>SUM(S42:T42)</f>
        <v>164</v>
      </c>
      <c r="S42" s="128">
        <f>'[3]data(ソート不可）'!V19</f>
        <v>79</v>
      </c>
      <c r="T42" s="130">
        <f>'[3]data(ソート不可）'!W19</f>
        <v>85</v>
      </c>
      <c r="U42" s="129">
        <f>SUM(V42:W42)</f>
        <v>122</v>
      </c>
      <c r="V42" s="128">
        <f>'[3]data(ソート不可）'!X19</f>
        <v>62</v>
      </c>
      <c r="W42" s="127">
        <f>'[3]data(ソート不可）'!Y19</f>
        <v>60</v>
      </c>
      <c r="X42" s="336">
        <f>SUM(Y42:Z42)</f>
        <v>150</v>
      </c>
      <c r="Y42" s="128">
        <f>'[3]data(ソート不可）'!Z19</f>
        <v>73</v>
      </c>
      <c r="Z42" s="130">
        <f>'[3]data(ソート不可）'!AA19</f>
        <v>77</v>
      </c>
      <c r="AA42" s="129">
        <f>SUM(AB42:AC42)</f>
        <v>142</v>
      </c>
      <c r="AB42" s="128">
        <f>'[3]data(ソート不可）'!AB19</f>
        <v>70</v>
      </c>
      <c r="AC42" s="127">
        <f>'[3]data(ソート不可）'!AC19</f>
        <v>72</v>
      </c>
      <c r="AD42" s="336">
        <f>SUM(AE42:AF42)</f>
        <v>153</v>
      </c>
      <c r="AE42" s="128">
        <f>'[3]data(ソート不可）'!AD19</f>
        <v>76</v>
      </c>
      <c r="AF42" s="127">
        <f>'[3]data(ソート不可）'!AE19</f>
        <v>77</v>
      </c>
    </row>
    <row r="43" spans="1:32" ht="21.4" customHeight="1" x14ac:dyDescent="0.2">
      <c r="A43" s="338"/>
      <c r="B43" s="138"/>
      <c r="C43" s="137"/>
      <c r="D43" s="133"/>
      <c r="E43" s="133"/>
      <c r="F43" s="133"/>
      <c r="G43" s="133"/>
      <c r="H43" s="133"/>
      <c r="I43" s="133"/>
      <c r="J43" s="133"/>
      <c r="K43" s="132"/>
      <c r="L43" s="154">
        <f>SUM(O43,R43,U43,X43,AA43,AD43)</f>
        <v>14</v>
      </c>
      <c r="M43" s="133"/>
      <c r="N43" s="136"/>
      <c r="O43" s="135">
        <f>'[3]data(ソート不可）'!AG20</f>
        <v>1</v>
      </c>
      <c r="P43" s="153"/>
      <c r="Q43" s="162"/>
      <c r="R43" s="134">
        <f>'[3]data(ソート不可）'!AH20</f>
        <v>2</v>
      </c>
      <c r="S43" s="153"/>
      <c r="T43" s="139"/>
      <c r="U43" s="135">
        <f>'[3]data(ソート不可）'!AI20</f>
        <v>1</v>
      </c>
      <c r="V43" s="153"/>
      <c r="W43" s="162"/>
      <c r="X43" s="134">
        <f>'[3]data(ソート不可）'!AJ20</f>
        <v>5</v>
      </c>
      <c r="Y43" s="153"/>
      <c r="Z43" s="139"/>
      <c r="AA43" s="135">
        <f>'[3]data(ソート不可）'!AK20</f>
        <v>2</v>
      </c>
      <c r="AB43" s="153"/>
      <c r="AC43" s="162"/>
      <c r="AD43" s="134">
        <f>'[3]data(ソート不可）'!AL20</f>
        <v>3</v>
      </c>
      <c r="AE43" s="133"/>
      <c r="AF43" s="132"/>
    </row>
    <row r="44" spans="1:32" ht="21.4" customHeight="1" x14ac:dyDescent="0.2">
      <c r="A44" s="423">
        <v>24</v>
      </c>
      <c r="B44" s="422" t="s">
        <v>136</v>
      </c>
      <c r="C44" s="131">
        <f>SUM(D44:K44)</f>
        <v>15</v>
      </c>
      <c r="D44" s="128">
        <f>'[3]data(ソート不可）'!H20</f>
        <v>2</v>
      </c>
      <c r="E44" s="128">
        <f>'[3]data(ソート不可）'!I20</f>
        <v>2</v>
      </c>
      <c r="F44" s="128">
        <f>'[3]data(ソート不可）'!J20</f>
        <v>2</v>
      </c>
      <c r="G44" s="128">
        <f>'[3]data(ソート不可）'!K20</f>
        <v>3</v>
      </c>
      <c r="H44" s="128">
        <f>'[3]data(ソート不可）'!L20</f>
        <v>2</v>
      </c>
      <c r="I44" s="128">
        <f>'[3]data(ソート不可）'!M20</f>
        <v>2</v>
      </c>
      <c r="J44" s="128">
        <f>'[3]data(ソート不可）'!N20</f>
        <v>0</v>
      </c>
      <c r="K44" s="127">
        <f>'[3]data(ソート不可）'!O20</f>
        <v>2</v>
      </c>
      <c r="L44" s="336">
        <f>SUM(M44:N44)</f>
        <v>377</v>
      </c>
      <c r="M44" s="128">
        <f>SUM(P44,S44,V44,Y44,AB44,AE44)</f>
        <v>173</v>
      </c>
      <c r="N44" s="130">
        <f>SUM(Q44,T44,W44,Z44,AC44,AF44)</f>
        <v>204</v>
      </c>
      <c r="O44" s="129">
        <f>SUM(P44:Q44)</f>
        <v>65</v>
      </c>
      <c r="P44" s="128">
        <f>'[3]data(ソート不可）'!T20</f>
        <v>27</v>
      </c>
      <c r="Q44" s="127">
        <f>'[3]data(ソート不可）'!U20</f>
        <v>38</v>
      </c>
      <c r="R44" s="336">
        <f>SUM(S44:T44)</f>
        <v>63</v>
      </c>
      <c r="S44" s="128">
        <f>'[3]data(ソート不可）'!V20</f>
        <v>25</v>
      </c>
      <c r="T44" s="130">
        <f>'[3]data(ソート不可）'!W20</f>
        <v>38</v>
      </c>
      <c r="U44" s="129">
        <f>SUM(V44:W44)</f>
        <v>52</v>
      </c>
      <c r="V44" s="128">
        <f>'[3]data(ソート不可）'!X20</f>
        <v>23</v>
      </c>
      <c r="W44" s="127">
        <f>'[3]data(ソート不可）'!Y20</f>
        <v>29</v>
      </c>
      <c r="X44" s="336">
        <f>SUM(Y44:Z44)</f>
        <v>76</v>
      </c>
      <c r="Y44" s="128">
        <f>'[3]data(ソート不可）'!Z20</f>
        <v>40</v>
      </c>
      <c r="Z44" s="130">
        <f>'[3]data(ソート不可）'!AA20</f>
        <v>36</v>
      </c>
      <c r="AA44" s="129">
        <f>SUM(AB44:AC44)</f>
        <v>63</v>
      </c>
      <c r="AB44" s="128">
        <f>'[3]data(ソート不可）'!AB20</f>
        <v>28</v>
      </c>
      <c r="AC44" s="127">
        <f>'[3]data(ソート不可）'!AC20</f>
        <v>35</v>
      </c>
      <c r="AD44" s="336">
        <f>SUM(AE44:AF44)</f>
        <v>58</v>
      </c>
      <c r="AE44" s="128">
        <f>'[3]data(ソート不可）'!AD20</f>
        <v>30</v>
      </c>
      <c r="AF44" s="127">
        <f>'[3]data(ソート不可）'!AE20</f>
        <v>28</v>
      </c>
    </row>
    <row r="45" spans="1:32" ht="21.4" customHeight="1" x14ac:dyDescent="0.2">
      <c r="A45" s="338"/>
      <c r="B45" s="138"/>
      <c r="C45" s="137"/>
      <c r="D45" s="133"/>
      <c r="E45" s="133"/>
      <c r="F45" s="133"/>
      <c r="G45" s="133"/>
      <c r="H45" s="133"/>
      <c r="I45" s="133"/>
      <c r="J45" s="133"/>
      <c r="K45" s="132"/>
      <c r="L45" s="154">
        <f>SUM(O45,R45,U45,X45,AA45,AD45)</f>
        <v>20</v>
      </c>
      <c r="M45" s="133"/>
      <c r="N45" s="136"/>
      <c r="O45" s="135">
        <f>'[3]data(ソート不可）'!AG21</f>
        <v>4</v>
      </c>
      <c r="P45" s="153"/>
      <c r="Q45" s="162"/>
      <c r="R45" s="134">
        <f>'[3]data(ソート不可）'!AH21</f>
        <v>2</v>
      </c>
      <c r="S45" s="153"/>
      <c r="T45" s="139"/>
      <c r="U45" s="135">
        <f>'[3]data(ソート不可）'!AI21</f>
        <v>4</v>
      </c>
      <c r="V45" s="153"/>
      <c r="W45" s="162"/>
      <c r="X45" s="134">
        <f>'[3]data(ソート不可）'!AJ21</f>
        <v>2</v>
      </c>
      <c r="Y45" s="153"/>
      <c r="Z45" s="139"/>
      <c r="AA45" s="135">
        <f>'[3]data(ソート不可）'!AK21</f>
        <v>4</v>
      </c>
      <c r="AB45" s="153"/>
      <c r="AC45" s="162"/>
      <c r="AD45" s="134">
        <f>'[3]data(ソート不可）'!AL21</f>
        <v>4</v>
      </c>
      <c r="AE45" s="133"/>
      <c r="AF45" s="132"/>
    </row>
    <row r="46" spans="1:32" ht="21.4" customHeight="1" x14ac:dyDescent="0.2">
      <c r="A46" s="423">
        <v>25</v>
      </c>
      <c r="B46" s="422" t="s">
        <v>137</v>
      </c>
      <c r="C46" s="131">
        <f>SUM(D46:K46)</f>
        <v>33</v>
      </c>
      <c r="D46" s="128">
        <f>'[3]data(ソート不可）'!H21</f>
        <v>5</v>
      </c>
      <c r="E46" s="128">
        <f>'[3]data(ソート不可）'!I21</f>
        <v>5</v>
      </c>
      <c r="F46" s="128">
        <f>'[3]data(ソート不可）'!J21</f>
        <v>5</v>
      </c>
      <c r="G46" s="128">
        <f>'[3]data(ソート不可）'!K21</f>
        <v>5</v>
      </c>
      <c r="H46" s="128">
        <f>'[3]data(ソート不可）'!L21</f>
        <v>4</v>
      </c>
      <c r="I46" s="128">
        <f>'[3]data(ソート不可）'!M21</f>
        <v>6</v>
      </c>
      <c r="J46" s="128">
        <f>'[3]data(ソート不可）'!N21</f>
        <v>0</v>
      </c>
      <c r="K46" s="127">
        <f>'[3]data(ソート不可）'!O21</f>
        <v>3</v>
      </c>
      <c r="L46" s="336">
        <f>SUM(M46:N46)</f>
        <v>965</v>
      </c>
      <c r="M46" s="128">
        <f>SUM(P46,S46,V46,Y46,AB46,AE46)</f>
        <v>506</v>
      </c>
      <c r="N46" s="130">
        <f>SUM(Q46,T46,W46,Z46,AC46,AF46)</f>
        <v>459</v>
      </c>
      <c r="O46" s="129">
        <f>SUM(P46:Q46)</f>
        <v>147</v>
      </c>
      <c r="P46" s="128">
        <f>'[3]data(ソート不可）'!T21</f>
        <v>94</v>
      </c>
      <c r="Q46" s="127">
        <f>'[3]data(ソート不可）'!U21</f>
        <v>53</v>
      </c>
      <c r="R46" s="336">
        <f>SUM(S46:T46)</f>
        <v>160</v>
      </c>
      <c r="S46" s="128">
        <f>'[3]data(ソート不可）'!V21</f>
        <v>87</v>
      </c>
      <c r="T46" s="130">
        <f>'[3]data(ソート不可）'!W21</f>
        <v>73</v>
      </c>
      <c r="U46" s="129">
        <f>SUM(V46:W46)</f>
        <v>159</v>
      </c>
      <c r="V46" s="128">
        <f>'[3]data(ソート不可）'!X21</f>
        <v>74</v>
      </c>
      <c r="W46" s="127">
        <f>'[3]data(ソート不可）'!Y21</f>
        <v>85</v>
      </c>
      <c r="X46" s="336">
        <f>SUM(Y46:Z46)</f>
        <v>158</v>
      </c>
      <c r="Y46" s="128">
        <f>'[3]data(ソート不可）'!Z21</f>
        <v>85</v>
      </c>
      <c r="Z46" s="130">
        <f>'[3]data(ソート不可）'!AA21</f>
        <v>73</v>
      </c>
      <c r="AA46" s="129">
        <f>SUM(AB46:AC46)</f>
        <v>142</v>
      </c>
      <c r="AB46" s="128">
        <f>'[3]data(ソート不可）'!AB21</f>
        <v>66</v>
      </c>
      <c r="AC46" s="127">
        <f>'[3]data(ソート不可）'!AC21</f>
        <v>76</v>
      </c>
      <c r="AD46" s="336">
        <f>SUM(AE46:AF46)</f>
        <v>199</v>
      </c>
      <c r="AE46" s="128">
        <f>'[3]data(ソート不可）'!AD21</f>
        <v>100</v>
      </c>
      <c r="AF46" s="127">
        <f>'[3]data(ソート不可）'!AE21</f>
        <v>99</v>
      </c>
    </row>
    <row r="47" spans="1:32" ht="21.4" customHeight="1" x14ac:dyDescent="0.2">
      <c r="A47" s="338"/>
      <c r="B47" s="138"/>
      <c r="C47" s="137"/>
      <c r="D47" s="133"/>
      <c r="E47" s="133"/>
      <c r="F47" s="133"/>
      <c r="G47" s="133"/>
      <c r="H47" s="133"/>
      <c r="I47" s="133"/>
      <c r="J47" s="133"/>
      <c r="K47" s="132"/>
      <c r="L47" s="154">
        <f>SUM(O47,R47,U47,X47,AA47,AD47)</f>
        <v>48</v>
      </c>
      <c r="M47" s="133"/>
      <c r="N47" s="136"/>
      <c r="O47" s="135">
        <f>'[3]data(ソート不可）'!AG22</f>
        <v>5</v>
      </c>
      <c r="P47" s="153"/>
      <c r="Q47" s="162"/>
      <c r="R47" s="134">
        <f>'[3]data(ソート不可）'!AH22</f>
        <v>7</v>
      </c>
      <c r="S47" s="153"/>
      <c r="T47" s="139"/>
      <c r="U47" s="135">
        <f>'[3]data(ソート不可）'!AI22</f>
        <v>9</v>
      </c>
      <c r="V47" s="153"/>
      <c r="W47" s="162"/>
      <c r="X47" s="134">
        <f>'[3]data(ソート不可）'!AJ22</f>
        <v>9</v>
      </c>
      <c r="Y47" s="153"/>
      <c r="Z47" s="139"/>
      <c r="AA47" s="135">
        <f>'[3]data(ソート不可）'!AK22</f>
        <v>11</v>
      </c>
      <c r="AB47" s="153"/>
      <c r="AC47" s="162"/>
      <c r="AD47" s="134">
        <f>'[3]data(ソート不可）'!AL22</f>
        <v>7</v>
      </c>
      <c r="AE47" s="133"/>
      <c r="AF47" s="132"/>
    </row>
    <row r="48" spans="1:32" ht="21.4" customHeight="1" x14ac:dyDescent="0.2">
      <c r="A48" s="423">
        <v>26</v>
      </c>
      <c r="B48" s="422" t="s">
        <v>138</v>
      </c>
      <c r="C48" s="131">
        <f>SUM(D48:K48)</f>
        <v>26</v>
      </c>
      <c r="D48" s="128">
        <f>'[3]data(ソート不可）'!H22</f>
        <v>3</v>
      </c>
      <c r="E48" s="128">
        <f>'[3]data(ソート不可）'!I22</f>
        <v>3</v>
      </c>
      <c r="F48" s="128">
        <f>'[3]data(ソート不可）'!J22</f>
        <v>3</v>
      </c>
      <c r="G48" s="128">
        <f>'[3]data(ソート不可）'!K22</f>
        <v>3</v>
      </c>
      <c r="H48" s="128">
        <f>'[3]data(ソート不可）'!L22</f>
        <v>3</v>
      </c>
      <c r="I48" s="128">
        <f>'[3]data(ソート不可）'!M22</f>
        <v>3</v>
      </c>
      <c r="J48" s="128">
        <f>'[3]data(ソート不可）'!N22</f>
        <v>0</v>
      </c>
      <c r="K48" s="127">
        <f>'[3]data(ソート不可）'!O22</f>
        <v>8</v>
      </c>
      <c r="L48" s="336">
        <f>SUM(M48:N48)</f>
        <v>603</v>
      </c>
      <c r="M48" s="128">
        <f>SUM(P48,S48,V48,Y48,AB48,AE48)</f>
        <v>301</v>
      </c>
      <c r="N48" s="130">
        <f>SUM(Q48,T48,W48,Z48,AC48,AF48)</f>
        <v>302</v>
      </c>
      <c r="O48" s="129">
        <f>SUM(P48:Q48)</f>
        <v>82</v>
      </c>
      <c r="P48" s="128">
        <f>'[3]data(ソート不可）'!T22</f>
        <v>39</v>
      </c>
      <c r="Q48" s="127">
        <f>'[3]data(ソート不可）'!U22</f>
        <v>43</v>
      </c>
      <c r="R48" s="336">
        <f>SUM(S48:T48)</f>
        <v>107</v>
      </c>
      <c r="S48" s="128">
        <f>'[3]data(ソート不可）'!V22</f>
        <v>55</v>
      </c>
      <c r="T48" s="130">
        <f>'[3]data(ソート不可）'!W22</f>
        <v>52</v>
      </c>
      <c r="U48" s="129">
        <f>SUM(V48:W48)</f>
        <v>99</v>
      </c>
      <c r="V48" s="128">
        <f>'[3]data(ソート不可）'!X22</f>
        <v>55</v>
      </c>
      <c r="W48" s="127">
        <f>'[3]data(ソート不可）'!Y22</f>
        <v>44</v>
      </c>
      <c r="X48" s="336">
        <f>SUM(Y48:Z48)</f>
        <v>106</v>
      </c>
      <c r="Y48" s="128">
        <f>'[3]data(ソート不可）'!Z22</f>
        <v>53</v>
      </c>
      <c r="Z48" s="130">
        <f>'[3]data(ソート不可）'!AA22</f>
        <v>53</v>
      </c>
      <c r="AA48" s="129">
        <f>SUM(AB48:AC48)</f>
        <v>111</v>
      </c>
      <c r="AB48" s="128">
        <f>'[3]data(ソート不可）'!AB22</f>
        <v>52</v>
      </c>
      <c r="AC48" s="127">
        <f>'[3]data(ソート不可）'!AC22</f>
        <v>59</v>
      </c>
      <c r="AD48" s="336">
        <f>SUM(AE48:AF48)</f>
        <v>98</v>
      </c>
      <c r="AE48" s="128">
        <f>'[3]data(ソート不可）'!AD22</f>
        <v>47</v>
      </c>
      <c r="AF48" s="127">
        <f>'[3]data(ソート不可）'!AE22</f>
        <v>51</v>
      </c>
    </row>
    <row r="49" spans="1:32" ht="21.4" customHeight="1" x14ac:dyDescent="0.2">
      <c r="A49" s="338"/>
      <c r="B49" s="138"/>
      <c r="C49" s="137"/>
      <c r="D49" s="133"/>
      <c r="E49" s="133"/>
      <c r="F49" s="133"/>
      <c r="G49" s="133"/>
      <c r="H49" s="133"/>
      <c r="I49" s="133"/>
      <c r="J49" s="133"/>
      <c r="K49" s="132"/>
      <c r="L49" s="154">
        <f>SUM(O49,R49,U49,X49,AA49,AD49)</f>
        <v>15</v>
      </c>
      <c r="M49" s="133"/>
      <c r="N49" s="136"/>
      <c r="O49" s="135">
        <f>'[3]data(ソート不可）'!AG23</f>
        <v>2</v>
      </c>
      <c r="P49" s="153"/>
      <c r="Q49" s="162"/>
      <c r="R49" s="134">
        <f>'[3]data(ソート不可）'!AH23</f>
        <v>3</v>
      </c>
      <c r="S49" s="153"/>
      <c r="T49" s="139"/>
      <c r="U49" s="135">
        <f>'[3]data(ソート不可）'!AI23</f>
        <v>2</v>
      </c>
      <c r="V49" s="153"/>
      <c r="W49" s="162"/>
      <c r="X49" s="134">
        <f>'[3]data(ソート不可）'!AJ23</f>
        <v>5</v>
      </c>
      <c r="Y49" s="153"/>
      <c r="Z49" s="139"/>
      <c r="AA49" s="135">
        <f>'[3]data(ソート不可）'!AK23</f>
        <v>2</v>
      </c>
      <c r="AB49" s="153"/>
      <c r="AC49" s="162"/>
      <c r="AD49" s="134">
        <f>'[3]data(ソート不可）'!AL23</f>
        <v>1</v>
      </c>
      <c r="AE49" s="133"/>
      <c r="AF49" s="132"/>
    </row>
    <row r="50" spans="1:32" ht="21.4" customHeight="1" x14ac:dyDescent="0.2">
      <c r="A50" s="423">
        <v>27</v>
      </c>
      <c r="B50" s="422" t="s">
        <v>139</v>
      </c>
      <c r="C50" s="131">
        <f>SUM(D50:K50)</f>
        <v>16</v>
      </c>
      <c r="D50" s="128">
        <f>'[3]data(ソート不可）'!H23</f>
        <v>2</v>
      </c>
      <c r="E50" s="128">
        <f>'[3]data(ソート不可）'!I23</f>
        <v>2</v>
      </c>
      <c r="F50" s="128">
        <f>'[3]data(ソート不可）'!J23</f>
        <v>2</v>
      </c>
      <c r="G50" s="128">
        <f>'[3]data(ソート不可）'!K23</f>
        <v>2</v>
      </c>
      <c r="H50" s="128">
        <f>'[3]data(ソート不可）'!L23</f>
        <v>2</v>
      </c>
      <c r="I50" s="128">
        <f>'[3]data(ソート不可）'!M23</f>
        <v>3</v>
      </c>
      <c r="J50" s="128">
        <f>'[3]data(ソート不可）'!N23</f>
        <v>0</v>
      </c>
      <c r="K50" s="127">
        <f>'[3]data(ソート不可）'!O23</f>
        <v>3</v>
      </c>
      <c r="L50" s="336">
        <f>SUM(M50:N50)</f>
        <v>378</v>
      </c>
      <c r="M50" s="128">
        <f>SUM(P50,S50,V50,Y50,AB50,AE50)</f>
        <v>208</v>
      </c>
      <c r="N50" s="130">
        <f>SUM(Q50,T50,W50,Z50,AC50,AF50)</f>
        <v>170</v>
      </c>
      <c r="O50" s="129">
        <f>SUM(P50:Q50)</f>
        <v>57</v>
      </c>
      <c r="P50" s="128">
        <f>'[3]data(ソート不可）'!T23</f>
        <v>28</v>
      </c>
      <c r="Q50" s="127">
        <f>'[3]data(ソート不可）'!U23</f>
        <v>29</v>
      </c>
      <c r="R50" s="336">
        <f>SUM(S50:T50)</f>
        <v>69</v>
      </c>
      <c r="S50" s="128">
        <f>'[3]data(ソート不可）'!V23</f>
        <v>35</v>
      </c>
      <c r="T50" s="130">
        <f>'[3]data(ソート不可）'!W23</f>
        <v>34</v>
      </c>
      <c r="U50" s="129">
        <f>SUM(V50:W50)</f>
        <v>48</v>
      </c>
      <c r="V50" s="128">
        <f>'[3]data(ソート不可）'!X23</f>
        <v>30</v>
      </c>
      <c r="W50" s="127">
        <f>'[3]data(ソート不可）'!Y23</f>
        <v>18</v>
      </c>
      <c r="X50" s="336">
        <f>SUM(Y50:Z50)</f>
        <v>63</v>
      </c>
      <c r="Y50" s="128">
        <f>'[3]data(ソート不可）'!Z23</f>
        <v>40</v>
      </c>
      <c r="Z50" s="130">
        <f>'[3]data(ソート不可）'!AA23</f>
        <v>23</v>
      </c>
      <c r="AA50" s="129">
        <f>SUM(AB50:AC50)</f>
        <v>69</v>
      </c>
      <c r="AB50" s="128">
        <f>'[3]data(ソート不可）'!AB23</f>
        <v>34</v>
      </c>
      <c r="AC50" s="127">
        <f>'[3]data(ソート不可）'!AC23</f>
        <v>35</v>
      </c>
      <c r="AD50" s="336">
        <f>SUM(AE50:AF50)</f>
        <v>72</v>
      </c>
      <c r="AE50" s="128">
        <f>'[3]data(ソート不可）'!AD23</f>
        <v>41</v>
      </c>
      <c r="AF50" s="127">
        <f>'[3]data(ソート不可）'!AE23</f>
        <v>31</v>
      </c>
    </row>
    <row r="51" spans="1:32" ht="21.4" customHeight="1" x14ac:dyDescent="0.2">
      <c r="A51" s="338"/>
      <c r="B51" s="138"/>
      <c r="C51" s="137"/>
      <c r="D51" s="133"/>
      <c r="E51" s="133"/>
      <c r="F51" s="133"/>
      <c r="G51" s="133"/>
      <c r="H51" s="133"/>
      <c r="I51" s="133"/>
      <c r="J51" s="133"/>
      <c r="K51" s="132"/>
      <c r="L51" s="154">
        <f>SUM(O51,R51,U51,X51,AA51,AD51)</f>
        <v>46</v>
      </c>
      <c r="M51" s="133"/>
      <c r="N51" s="136"/>
      <c r="O51" s="135">
        <f>'[3]data(ソート不可）'!AG24</f>
        <v>7</v>
      </c>
      <c r="P51" s="153"/>
      <c r="Q51" s="162"/>
      <c r="R51" s="134">
        <f>'[3]data(ソート不可）'!AH24</f>
        <v>5</v>
      </c>
      <c r="S51" s="153"/>
      <c r="T51" s="139"/>
      <c r="U51" s="135">
        <f>'[3]data(ソート不可）'!AI24</f>
        <v>13</v>
      </c>
      <c r="V51" s="153"/>
      <c r="W51" s="162"/>
      <c r="X51" s="134">
        <f>'[3]data(ソート不可）'!AJ24</f>
        <v>6</v>
      </c>
      <c r="Y51" s="153"/>
      <c r="Z51" s="139"/>
      <c r="AA51" s="135">
        <f>'[3]data(ソート不可）'!AK24</f>
        <v>9</v>
      </c>
      <c r="AB51" s="153"/>
      <c r="AC51" s="162"/>
      <c r="AD51" s="134">
        <f>'[3]data(ソート不可）'!AL24</f>
        <v>6</v>
      </c>
      <c r="AE51" s="133"/>
      <c r="AF51" s="132"/>
    </row>
    <row r="52" spans="1:32" ht="21.4" customHeight="1" x14ac:dyDescent="0.2">
      <c r="A52" s="423">
        <v>28</v>
      </c>
      <c r="B52" s="422" t="s">
        <v>140</v>
      </c>
      <c r="C52" s="131">
        <f>SUM(D52:K52)</f>
        <v>29</v>
      </c>
      <c r="D52" s="128">
        <f>'[3]data(ソート不可）'!H24</f>
        <v>3</v>
      </c>
      <c r="E52" s="128">
        <f>'[3]data(ソート不可）'!I24</f>
        <v>4</v>
      </c>
      <c r="F52" s="128">
        <f>'[3]data(ソート不可）'!J24</f>
        <v>3</v>
      </c>
      <c r="G52" s="128">
        <f>'[3]data(ソート不可）'!K24</f>
        <v>3</v>
      </c>
      <c r="H52" s="128">
        <f>'[3]data(ソート不可）'!L24</f>
        <v>3</v>
      </c>
      <c r="I52" s="128">
        <f>'[3]data(ソート不可）'!M24</f>
        <v>3</v>
      </c>
      <c r="J52" s="128">
        <f>'[3]data(ソート不可）'!N24</f>
        <v>0</v>
      </c>
      <c r="K52" s="127">
        <f>'[3]data(ソート不可）'!O24</f>
        <v>10</v>
      </c>
      <c r="L52" s="336">
        <f>SUM(M52:N52)</f>
        <v>592</v>
      </c>
      <c r="M52" s="128">
        <f>SUM(P52,S52,V52,Y52,AB52,AE52)</f>
        <v>295</v>
      </c>
      <c r="N52" s="130">
        <f>SUM(Q52,T52,W52,Z52,AC52,AF52)</f>
        <v>297</v>
      </c>
      <c r="O52" s="129">
        <f>SUM(P52:Q52)</f>
        <v>92</v>
      </c>
      <c r="P52" s="128">
        <f>'[3]data(ソート不可）'!T24</f>
        <v>47</v>
      </c>
      <c r="Q52" s="127">
        <f>'[3]data(ソート不可）'!U24</f>
        <v>45</v>
      </c>
      <c r="R52" s="336">
        <f>SUM(S52:T52)</f>
        <v>112</v>
      </c>
      <c r="S52" s="128">
        <f>'[3]data(ソート不可）'!V24</f>
        <v>46</v>
      </c>
      <c r="T52" s="130">
        <f>'[3]data(ソート不可）'!W24</f>
        <v>66</v>
      </c>
      <c r="U52" s="129">
        <f>SUM(V52:W52)</f>
        <v>98</v>
      </c>
      <c r="V52" s="128">
        <f>'[3]data(ソート不可）'!X24</f>
        <v>49</v>
      </c>
      <c r="W52" s="127">
        <f>'[3]data(ソート不可）'!Y24</f>
        <v>49</v>
      </c>
      <c r="X52" s="336">
        <f>SUM(Y52:Z52)</f>
        <v>84</v>
      </c>
      <c r="Y52" s="128">
        <f>'[3]data(ソート不可）'!Z24</f>
        <v>42</v>
      </c>
      <c r="Z52" s="130">
        <f>'[3]data(ソート不可）'!AA24</f>
        <v>42</v>
      </c>
      <c r="AA52" s="129">
        <f>SUM(AB52:AC52)</f>
        <v>107</v>
      </c>
      <c r="AB52" s="128">
        <f>'[3]data(ソート不可）'!AB24</f>
        <v>61</v>
      </c>
      <c r="AC52" s="127">
        <f>'[3]data(ソート不可）'!AC24</f>
        <v>46</v>
      </c>
      <c r="AD52" s="336">
        <f>SUM(AE52:AF52)</f>
        <v>99</v>
      </c>
      <c r="AE52" s="128">
        <f>'[3]data(ソート不可）'!AD24</f>
        <v>50</v>
      </c>
      <c r="AF52" s="127">
        <f>'[3]data(ソート不可）'!AE24</f>
        <v>49</v>
      </c>
    </row>
    <row r="53" spans="1:32" ht="21.4" customHeight="1" x14ac:dyDescent="0.2">
      <c r="A53" s="335"/>
      <c r="B53" s="138"/>
      <c r="C53" s="152"/>
      <c r="D53" s="151"/>
      <c r="E53" s="151"/>
      <c r="F53" s="151"/>
      <c r="G53" s="151"/>
      <c r="H53" s="151"/>
      <c r="I53" s="151"/>
      <c r="J53" s="150"/>
      <c r="K53" s="149"/>
      <c r="L53" s="154">
        <f>SUM(O53,R53,U53,X53,AA53,AD53)</f>
        <v>54</v>
      </c>
      <c r="M53" s="150"/>
      <c r="N53" s="161"/>
      <c r="O53" s="157">
        <f>'[3]data(ソート不可）'!AG25</f>
        <v>5</v>
      </c>
      <c r="P53" s="150"/>
      <c r="Q53" s="149"/>
      <c r="R53" s="159">
        <f>'[3]data(ソート不可）'!AH25</f>
        <v>9</v>
      </c>
      <c r="S53" s="150"/>
      <c r="T53" s="161"/>
      <c r="U53" s="160">
        <f>'[3]data(ソート不可）'!AI25</f>
        <v>7</v>
      </c>
      <c r="V53" s="150"/>
      <c r="W53" s="149"/>
      <c r="X53" s="159">
        <f>'[3]data(ソート不可）'!AJ25</f>
        <v>6</v>
      </c>
      <c r="Y53" s="150"/>
      <c r="Z53" s="161"/>
      <c r="AA53" s="160">
        <f>'[3]data(ソート不可）'!AK25</f>
        <v>17</v>
      </c>
      <c r="AB53" s="150"/>
      <c r="AC53" s="149"/>
      <c r="AD53" s="159">
        <f>'[3]data(ソート不可）'!AL25</f>
        <v>10</v>
      </c>
      <c r="AE53" s="150"/>
      <c r="AF53" s="149"/>
    </row>
    <row r="54" spans="1:32" ht="21.4" customHeight="1" x14ac:dyDescent="0.2">
      <c r="A54" s="421">
        <v>29</v>
      </c>
      <c r="B54" s="422" t="s">
        <v>142</v>
      </c>
      <c r="C54" s="131">
        <f>SUM(D54:K54)</f>
        <v>34</v>
      </c>
      <c r="D54" s="128">
        <f>'[3]data(ソート不可）'!H25</f>
        <v>4</v>
      </c>
      <c r="E54" s="128">
        <f>'[3]data(ソート不可）'!I25</f>
        <v>4</v>
      </c>
      <c r="F54" s="128">
        <f>'[3]data(ソート不可）'!J25</f>
        <v>4</v>
      </c>
      <c r="G54" s="128">
        <f>'[3]data(ソート不可）'!K25</f>
        <v>5</v>
      </c>
      <c r="H54" s="128">
        <f>'[3]data(ソート不可）'!L25</f>
        <v>4</v>
      </c>
      <c r="I54" s="128">
        <f>'[3]data(ソート不可）'!M25</f>
        <v>4</v>
      </c>
      <c r="J54" s="128">
        <f>'[3]data(ソート不可）'!N25</f>
        <v>0</v>
      </c>
      <c r="K54" s="127">
        <f>'[3]data(ソート不可）'!O25</f>
        <v>9</v>
      </c>
      <c r="L54" s="340">
        <f>SUM(M54:N54)</f>
        <v>831</v>
      </c>
      <c r="M54" s="128">
        <f>SUM(P54,S54,V54,Y54,AB54,AE54)</f>
        <v>419</v>
      </c>
      <c r="N54" s="130">
        <f>SUM(Q54,T54,W54,Z54,AC54,AF54)</f>
        <v>412</v>
      </c>
      <c r="O54" s="129">
        <f>SUM(P54:Q54)</f>
        <v>128</v>
      </c>
      <c r="P54" s="128">
        <f>'[3]data(ソート不可）'!T25</f>
        <v>53</v>
      </c>
      <c r="Q54" s="127">
        <f>'[3]data(ソート不可）'!U25</f>
        <v>75</v>
      </c>
      <c r="R54" s="336">
        <f>SUM(S54:T54)</f>
        <v>131</v>
      </c>
      <c r="S54" s="128">
        <f>'[3]data(ソート不可）'!V25</f>
        <v>61</v>
      </c>
      <c r="T54" s="130">
        <f>'[3]data(ソート不可）'!W25</f>
        <v>70</v>
      </c>
      <c r="U54" s="129">
        <f>SUM(V54:W54)</f>
        <v>129</v>
      </c>
      <c r="V54" s="128">
        <f>'[3]data(ソート不可）'!X25</f>
        <v>75</v>
      </c>
      <c r="W54" s="127">
        <f>'[3]data(ソート不可）'!Y25</f>
        <v>54</v>
      </c>
      <c r="X54" s="336">
        <f>SUM(Y54:Z54)</f>
        <v>153</v>
      </c>
      <c r="Y54" s="128">
        <f>'[3]data(ソート不可）'!Z25</f>
        <v>72</v>
      </c>
      <c r="Z54" s="130">
        <f>'[3]data(ソート不可）'!AA25</f>
        <v>81</v>
      </c>
      <c r="AA54" s="129">
        <f>SUM(AB54:AC54)</f>
        <v>142</v>
      </c>
      <c r="AB54" s="128">
        <f>'[3]data(ソート不可）'!AB25</f>
        <v>76</v>
      </c>
      <c r="AC54" s="127">
        <f>'[3]data(ソート不可）'!AC25</f>
        <v>66</v>
      </c>
      <c r="AD54" s="336">
        <f>SUM(AE54:AF54)</f>
        <v>148</v>
      </c>
      <c r="AE54" s="128">
        <f>'[3]data(ソート不可）'!AD25</f>
        <v>82</v>
      </c>
      <c r="AF54" s="127">
        <f>'[3]data(ソート不可）'!AE25</f>
        <v>66</v>
      </c>
    </row>
    <row r="55" spans="1:32" ht="17.25" customHeight="1" x14ac:dyDescent="0.15">
      <c r="A55" s="720" t="s">
        <v>141</v>
      </c>
      <c r="B55" s="720"/>
      <c r="C55" s="720"/>
      <c r="D55" s="720"/>
      <c r="E55" s="720"/>
      <c r="F55" s="720"/>
      <c r="G55" s="720"/>
      <c r="H55" s="720"/>
      <c r="I55" s="720"/>
      <c r="J55" s="720"/>
      <c r="K55" s="720"/>
      <c r="L55" s="720"/>
      <c r="M55" s="720"/>
      <c r="N55" s="720"/>
    </row>
    <row r="56" spans="1:32" ht="24" customHeight="1" x14ac:dyDescent="0.2">
      <c r="A56" s="704" t="str">
        <f>A1</f>
        <v>□学校別・学年別児童数＜小学校＞</v>
      </c>
      <c r="B56" s="704"/>
      <c r="C56" s="704"/>
      <c r="D56" s="704"/>
      <c r="E56" s="704"/>
      <c r="F56" s="704"/>
      <c r="G56" s="704"/>
      <c r="H56" s="704"/>
      <c r="I56" s="704"/>
      <c r="J56" s="704"/>
      <c r="K56" s="704"/>
      <c r="L56" s="704"/>
      <c r="M56" s="704"/>
      <c r="Y56" s="705" t="str">
        <f>Y1</f>
        <v>（Ｒ７．５．１現在、単位；学級、人）</v>
      </c>
      <c r="Z56" s="705"/>
      <c r="AA56" s="705"/>
      <c r="AB56" s="705"/>
      <c r="AC56" s="705"/>
      <c r="AD56" s="705"/>
      <c r="AE56" s="705"/>
      <c r="AF56" s="705"/>
    </row>
    <row r="57" spans="1:32" ht="17.25" customHeight="1" x14ac:dyDescent="0.15">
      <c r="A57" s="706" t="s">
        <v>94</v>
      </c>
      <c r="B57" s="707" t="s">
        <v>95</v>
      </c>
      <c r="C57" s="710" t="s">
        <v>96</v>
      </c>
      <c r="D57" s="710"/>
      <c r="E57" s="710"/>
      <c r="F57" s="710"/>
      <c r="G57" s="710"/>
      <c r="H57" s="710"/>
      <c r="I57" s="710"/>
      <c r="J57" s="710"/>
      <c r="K57" s="710"/>
      <c r="L57" s="711" t="s">
        <v>97</v>
      </c>
      <c r="M57" s="710"/>
      <c r="N57" s="710"/>
      <c r="O57" s="710"/>
      <c r="P57" s="710"/>
      <c r="Q57" s="710"/>
      <c r="R57" s="710"/>
      <c r="S57" s="710"/>
      <c r="T57" s="710"/>
      <c r="U57" s="710"/>
      <c r="V57" s="710"/>
      <c r="W57" s="710"/>
      <c r="X57" s="710"/>
      <c r="Y57" s="710"/>
      <c r="Z57" s="710"/>
      <c r="AA57" s="710"/>
      <c r="AB57" s="710"/>
      <c r="AC57" s="710"/>
      <c r="AD57" s="710"/>
      <c r="AE57" s="710"/>
      <c r="AF57" s="710"/>
    </row>
    <row r="58" spans="1:32" ht="17.25" customHeight="1" x14ac:dyDescent="0.15">
      <c r="A58" s="706"/>
      <c r="B58" s="708"/>
      <c r="C58" s="712" t="s">
        <v>98</v>
      </c>
      <c r="D58" s="714" t="s">
        <v>99</v>
      </c>
      <c r="E58" s="714"/>
      <c r="F58" s="714"/>
      <c r="G58" s="714"/>
      <c r="H58" s="714"/>
      <c r="I58" s="714"/>
      <c r="J58" s="715" t="s">
        <v>100</v>
      </c>
      <c r="K58" s="716" t="s">
        <v>101</v>
      </c>
      <c r="L58" s="717" t="s">
        <v>102</v>
      </c>
      <c r="M58" s="706"/>
      <c r="N58" s="718"/>
      <c r="O58" s="710" t="s">
        <v>103</v>
      </c>
      <c r="P58" s="710"/>
      <c r="Q58" s="710"/>
      <c r="R58" s="711" t="s">
        <v>104</v>
      </c>
      <c r="S58" s="710"/>
      <c r="T58" s="719"/>
      <c r="U58" s="710" t="s">
        <v>105</v>
      </c>
      <c r="V58" s="710"/>
      <c r="W58" s="710"/>
      <c r="X58" s="711" t="s">
        <v>106</v>
      </c>
      <c r="Y58" s="710"/>
      <c r="Z58" s="719"/>
      <c r="AA58" s="710" t="s">
        <v>107</v>
      </c>
      <c r="AB58" s="710"/>
      <c r="AC58" s="710"/>
      <c r="AD58" s="711" t="s">
        <v>108</v>
      </c>
      <c r="AE58" s="710"/>
      <c r="AF58" s="710"/>
    </row>
    <row r="59" spans="1:32" ht="46.5" customHeight="1" x14ac:dyDescent="0.15">
      <c r="A59" s="706"/>
      <c r="B59" s="709"/>
      <c r="C59" s="713"/>
      <c r="D59" s="148" t="s">
        <v>109</v>
      </c>
      <c r="E59" s="148" t="s">
        <v>110</v>
      </c>
      <c r="F59" s="148" t="s">
        <v>111</v>
      </c>
      <c r="G59" s="148" t="s">
        <v>112</v>
      </c>
      <c r="H59" s="148" t="s">
        <v>113</v>
      </c>
      <c r="I59" s="148" t="s">
        <v>114</v>
      </c>
      <c r="J59" s="715"/>
      <c r="K59" s="716"/>
      <c r="L59" s="451" t="s">
        <v>115</v>
      </c>
      <c r="M59" s="448" t="s">
        <v>116</v>
      </c>
      <c r="N59" s="449" t="s">
        <v>117</v>
      </c>
      <c r="O59" s="334" t="s">
        <v>115</v>
      </c>
      <c r="P59" s="448" t="s">
        <v>116</v>
      </c>
      <c r="Q59" s="450" t="s">
        <v>117</v>
      </c>
      <c r="R59" s="451" t="s">
        <v>115</v>
      </c>
      <c r="S59" s="448" t="s">
        <v>116</v>
      </c>
      <c r="T59" s="449" t="s">
        <v>117</v>
      </c>
      <c r="U59" s="334" t="s">
        <v>115</v>
      </c>
      <c r="V59" s="448" t="s">
        <v>116</v>
      </c>
      <c r="W59" s="450" t="s">
        <v>117</v>
      </c>
      <c r="X59" s="451" t="s">
        <v>115</v>
      </c>
      <c r="Y59" s="448" t="s">
        <v>116</v>
      </c>
      <c r="Z59" s="449" t="s">
        <v>117</v>
      </c>
      <c r="AA59" s="334" t="s">
        <v>115</v>
      </c>
      <c r="AB59" s="448" t="s">
        <v>116</v>
      </c>
      <c r="AC59" s="450" t="s">
        <v>117</v>
      </c>
      <c r="AD59" s="451" t="s">
        <v>115</v>
      </c>
      <c r="AE59" s="448" t="s">
        <v>116</v>
      </c>
      <c r="AF59" s="450" t="s">
        <v>117</v>
      </c>
    </row>
    <row r="60" spans="1:32" ht="21.4" customHeight="1" x14ac:dyDescent="0.2">
      <c r="A60" s="337"/>
      <c r="B60" s="138"/>
      <c r="C60" s="137"/>
      <c r="D60" s="133"/>
      <c r="E60" s="133"/>
      <c r="F60" s="133"/>
      <c r="G60" s="133"/>
      <c r="H60" s="133"/>
      <c r="I60" s="133"/>
      <c r="J60" s="133"/>
      <c r="K60" s="132"/>
      <c r="L60" s="154">
        <f>SUM(O60,R60,U60,X60,AA60,AD60)</f>
        <v>3</v>
      </c>
      <c r="M60" s="133"/>
      <c r="N60" s="136"/>
      <c r="O60" s="135">
        <f>'[3]data(ソート不可）'!AG26</f>
        <v>0</v>
      </c>
      <c r="P60" s="133"/>
      <c r="Q60" s="132"/>
      <c r="R60" s="134">
        <f>'[3]data(ソート不可）'!AH26</f>
        <v>1</v>
      </c>
      <c r="S60" s="133"/>
      <c r="T60" s="136"/>
      <c r="U60" s="135">
        <f>'[3]data(ソート不可）'!AI26</f>
        <v>0</v>
      </c>
      <c r="V60" s="133"/>
      <c r="W60" s="132"/>
      <c r="X60" s="134">
        <f>'[3]data(ソート不可）'!AJ26</f>
        <v>0</v>
      </c>
      <c r="Y60" s="133"/>
      <c r="Z60" s="136"/>
      <c r="AA60" s="135">
        <f>'[3]data(ソート不可）'!AK26</f>
        <v>0</v>
      </c>
      <c r="AB60" s="133"/>
      <c r="AC60" s="132"/>
      <c r="AD60" s="134">
        <f>'[3]data(ソート不可）'!AL26</f>
        <v>2</v>
      </c>
      <c r="AE60" s="133"/>
      <c r="AF60" s="132"/>
    </row>
    <row r="61" spans="1:32" ht="21.4" customHeight="1" x14ac:dyDescent="0.2">
      <c r="A61" s="423">
        <v>30</v>
      </c>
      <c r="B61" s="422" t="s">
        <v>143</v>
      </c>
      <c r="C61" s="131">
        <f>SUM(D61:K61)</f>
        <v>7</v>
      </c>
      <c r="D61" s="128">
        <f>'[3]data(ソート不可）'!H26</f>
        <v>1</v>
      </c>
      <c r="E61" s="128">
        <f>'[3]data(ソート不可）'!I26</f>
        <v>1</v>
      </c>
      <c r="F61" s="128">
        <f>'[3]data(ソート不可）'!J26</f>
        <v>1</v>
      </c>
      <c r="G61" s="128">
        <f>'[3]data(ソート不可）'!K26</f>
        <v>1</v>
      </c>
      <c r="H61" s="128">
        <f>'[3]data(ソート不可）'!L26</f>
        <v>1</v>
      </c>
      <c r="I61" s="128">
        <f>'[3]data(ソート不可）'!M26</f>
        <v>1</v>
      </c>
      <c r="J61" s="128">
        <f>'[3]data(ソート不可）'!N26</f>
        <v>0</v>
      </c>
      <c r="K61" s="127">
        <f>'[3]data(ソート不可）'!O26</f>
        <v>1</v>
      </c>
      <c r="L61" s="340">
        <f>SUM(M61:N61)</f>
        <v>114</v>
      </c>
      <c r="M61" s="128">
        <f>SUM(P61,S61,V61,Y61,AB61,AE61)</f>
        <v>71</v>
      </c>
      <c r="N61" s="130">
        <f>SUM(Q61,T61,W61,Z61,AC61,AF61)</f>
        <v>43</v>
      </c>
      <c r="O61" s="129">
        <f>SUM(P61:Q61)</f>
        <v>16</v>
      </c>
      <c r="P61" s="128">
        <f>'[3]data(ソート不可）'!T26</f>
        <v>9</v>
      </c>
      <c r="Q61" s="127">
        <f>'[3]data(ソート不可）'!U26</f>
        <v>7</v>
      </c>
      <c r="R61" s="336">
        <f>SUM(S61:T61)</f>
        <v>21</v>
      </c>
      <c r="S61" s="128">
        <f>'[3]data(ソート不可）'!V26</f>
        <v>12</v>
      </c>
      <c r="T61" s="130">
        <f>'[3]data(ソート不可）'!W26</f>
        <v>9</v>
      </c>
      <c r="U61" s="129">
        <f>SUM(V61:W61)</f>
        <v>20</v>
      </c>
      <c r="V61" s="128">
        <f>'[3]data(ソート不可）'!X26</f>
        <v>16</v>
      </c>
      <c r="W61" s="127">
        <f>'[3]data(ソート不可）'!Y26</f>
        <v>4</v>
      </c>
      <c r="X61" s="336">
        <f>SUM(Y61:Z61)</f>
        <v>20</v>
      </c>
      <c r="Y61" s="128">
        <f>'[3]data(ソート不可）'!Z26</f>
        <v>11</v>
      </c>
      <c r="Z61" s="130">
        <f>'[3]data(ソート不可）'!AA26</f>
        <v>9</v>
      </c>
      <c r="AA61" s="129">
        <f>SUM(AB61:AC61)</f>
        <v>16</v>
      </c>
      <c r="AB61" s="128">
        <f>'[3]data(ソート不可）'!AB26</f>
        <v>12</v>
      </c>
      <c r="AC61" s="127">
        <f>'[3]data(ソート不可）'!AC26</f>
        <v>4</v>
      </c>
      <c r="AD61" s="336">
        <f>SUM(AE61:AF61)</f>
        <v>21</v>
      </c>
      <c r="AE61" s="128">
        <f>'[3]data(ソート不可）'!AD26</f>
        <v>11</v>
      </c>
      <c r="AF61" s="127">
        <f>'[3]data(ソート不可）'!AE26</f>
        <v>10</v>
      </c>
    </row>
    <row r="62" spans="1:32" ht="21.4" customHeight="1" x14ac:dyDescent="0.2">
      <c r="A62" s="338"/>
      <c r="B62" s="138"/>
      <c r="C62" s="137"/>
      <c r="D62" s="133"/>
      <c r="E62" s="133"/>
      <c r="F62" s="133"/>
      <c r="G62" s="133"/>
      <c r="H62" s="133"/>
      <c r="I62" s="133"/>
      <c r="J62" s="133"/>
      <c r="K62" s="132"/>
      <c r="L62" s="154">
        <f>SUM(O62,R62,U62,X62,AA62,AD62)</f>
        <v>41</v>
      </c>
      <c r="M62" s="133"/>
      <c r="N62" s="136"/>
      <c r="O62" s="135">
        <f>'[3]data(ソート不可）'!AG27</f>
        <v>5</v>
      </c>
      <c r="P62" s="133"/>
      <c r="Q62" s="132"/>
      <c r="R62" s="134">
        <f>'[3]data(ソート不可）'!AH27</f>
        <v>8</v>
      </c>
      <c r="S62" s="133"/>
      <c r="T62" s="136"/>
      <c r="U62" s="135">
        <f>'[3]data(ソート不可）'!AI27</f>
        <v>5</v>
      </c>
      <c r="V62" s="133"/>
      <c r="W62" s="132"/>
      <c r="X62" s="134">
        <f>'[3]data(ソート不可）'!AJ27</f>
        <v>7</v>
      </c>
      <c r="Y62" s="133"/>
      <c r="Z62" s="136"/>
      <c r="AA62" s="135">
        <f>'[3]data(ソート不可）'!AK27</f>
        <v>9</v>
      </c>
      <c r="AB62" s="133"/>
      <c r="AC62" s="132"/>
      <c r="AD62" s="134">
        <f>'[3]data(ソート不可）'!AL27</f>
        <v>7</v>
      </c>
      <c r="AE62" s="133"/>
      <c r="AF62" s="132"/>
    </row>
    <row r="63" spans="1:32" ht="21.4" customHeight="1" x14ac:dyDescent="0.2">
      <c r="A63" s="423">
        <v>31</v>
      </c>
      <c r="B63" s="422" t="s">
        <v>144</v>
      </c>
      <c r="C63" s="131">
        <f>SUM(D63:K63)</f>
        <v>38</v>
      </c>
      <c r="D63" s="128">
        <f>'[3]data(ソート不可）'!H27</f>
        <v>4</v>
      </c>
      <c r="E63" s="128">
        <f>'[3]data(ソート不可）'!I27</f>
        <v>5</v>
      </c>
      <c r="F63" s="128">
        <f>'[3]data(ソート不可）'!J27</f>
        <v>6</v>
      </c>
      <c r="G63" s="128">
        <f>'[3]data(ソート不可）'!K27</f>
        <v>5</v>
      </c>
      <c r="H63" s="128">
        <f>'[3]data(ソート不可）'!L27</f>
        <v>5</v>
      </c>
      <c r="I63" s="128">
        <f>'[3]data(ソート不可）'!M27</f>
        <v>6</v>
      </c>
      <c r="J63" s="128">
        <f>'[3]data(ソート不可）'!N27</f>
        <v>0</v>
      </c>
      <c r="K63" s="127">
        <f>'[3]data(ソート不可）'!O27</f>
        <v>7</v>
      </c>
      <c r="L63" s="492">
        <f>SUM(M63:N63)</f>
        <v>1032</v>
      </c>
      <c r="M63" s="128">
        <f>SUM(P63,S63,V63,Y63,AB63,AE63)</f>
        <v>522</v>
      </c>
      <c r="N63" s="130">
        <f>SUM(Q63,T63,W63,Z63,AC63,AF63)</f>
        <v>510</v>
      </c>
      <c r="O63" s="129">
        <f>SUM(P63:Q63)</f>
        <v>141</v>
      </c>
      <c r="P63" s="128">
        <f>'[3]data(ソート不可）'!T27</f>
        <v>62</v>
      </c>
      <c r="Q63" s="127">
        <f>'[3]data(ソート不可）'!U27</f>
        <v>79</v>
      </c>
      <c r="R63" s="336">
        <f>SUM(S63:T63)</f>
        <v>164</v>
      </c>
      <c r="S63" s="128">
        <f>'[3]data(ソート不可）'!V27</f>
        <v>71</v>
      </c>
      <c r="T63" s="130">
        <f>'[3]data(ソート不可）'!W27</f>
        <v>93</v>
      </c>
      <c r="U63" s="129">
        <f>SUM(V63:W63)</f>
        <v>187</v>
      </c>
      <c r="V63" s="128">
        <f>'[3]data(ソート不可）'!X27</f>
        <v>83</v>
      </c>
      <c r="W63" s="127">
        <f>'[3]data(ソート不可）'!Y27</f>
        <v>104</v>
      </c>
      <c r="X63" s="336">
        <f>SUM(Y63:Z63)</f>
        <v>182</v>
      </c>
      <c r="Y63" s="128">
        <f>'[3]data(ソート不可）'!Z27</f>
        <v>101</v>
      </c>
      <c r="Z63" s="130">
        <f>'[3]data(ソート不可）'!AA27</f>
        <v>81</v>
      </c>
      <c r="AA63" s="129">
        <f>SUM(AB63:AC63)</f>
        <v>155</v>
      </c>
      <c r="AB63" s="128">
        <f>'[3]data(ソート不可）'!AB27</f>
        <v>90</v>
      </c>
      <c r="AC63" s="127">
        <f>'[3]data(ソート不可）'!AC27</f>
        <v>65</v>
      </c>
      <c r="AD63" s="336">
        <f>SUM(AE63:AF63)</f>
        <v>203</v>
      </c>
      <c r="AE63" s="128">
        <f>'[3]data(ソート不可）'!AD27</f>
        <v>115</v>
      </c>
      <c r="AF63" s="127">
        <f>'[3]data(ソート不可）'!AE27</f>
        <v>88</v>
      </c>
    </row>
    <row r="64" spans="1:32" ht="21.4" customHeight="1" x14ac:dyDescent="0.2">
      <c r="A64" s="338"/>
      <c r="B64" s="138"/>
      <c r="C64" s="137"/>
      <c r="D64" s="133"/>
      <c r="E64" s="133"/>
      <c r="F64" s="133"/>
      <c r="G64" s="133"/>
      <c r="H64" s="133"/>
      <c r="I64" s="133"/>
      <c r="J64" s="133"/>
      <c r="K64" s="132"/>
      <c r="L64" s="154">
        <f>SUM(O64,R64,U64,X64,AA64,AD64)</f>
        <v>5</v>
      </c>
      <c r="M64" s="133"/>
      <c r="N64" s="136"/>
      <c r="O64" s="135">
        <f>'[3]data(ソート不可）'!AG28</f>
        <v>2</v>
      </c>
      <c r="P64" s="133"/>
      <c r="Q64" s="132"/>
      <c r="R64" s="134">
        <f>'[3]data(ソート不可）'!AH28</f>
        <v>1</v>
      </c>
      <c r="S64" s="133"/>
      <c r="T64" s="136"/>
      <c r="U64" s="135">
        <f>'[3]data(ソート不可）'!AI28</f>
        <v>1</v>
      </c>
      <c r="V64" s="133"/>
      <c r="W64" s="132"/>
      <c r="X64" s="134">
        <f>'[3]data(ソート不可）'!AJ28</f>
        <v>0</v>
      </c>
      <c r="Y64" s="133"/>
      <c r="Z64" s="136"/>
      <c r="AA64" s="135">
        <f>'[3]data(ソート不可）'!AK28</f>
        <v>1</v>
      </c>
      <c r="AB64" s="133"/>
      <c r="AC64" s="132"/>
      <c r="AD64" s="134">
        <f>'[3]data(ソート不可）'!AL28</f>
        <v>0</v>
      </c>
      <c r="AE64" s="133"/>
      <c r="AF64" s="132"/>
    </row>
    <row r="65" spans="1:32" ht="21.4" customHeight="1" x14ac:dyDescent="0.2">
      <c r="A65" s="423">
        <v>32</v>
      </c>
      <c r="B65" s="422" t="s">
        <v>145</v>
      </c>
      <c r="C65" s="131">
        <f>SUM(D65:K65)</f>
        <v>10</v>
      </c>
      <c r="D65" s="128">
        <f>'[3]data(ソート不可）'!H28</f>
        <v>2</v>
      </c>
      <c r="E65" s="128">
        <f>'[3]data(ソート不可）'!I28</f>
        <v>2</v>
      </c>
      <c r="F65" s="128">
        <f>'[3]data(ソート不可）'!J28</f>
        <v>1</v>
      </c>
      <c r="G65" s="128">
        <f>'[3]data(ソート不可）'!K28</f>
        <v>1</v>
      </c>
      <c r="H65" s="128">
        <f>'[3]data(ソート不可）'!L28</f>
        <v>1</v>
      </c>
      <c r="I65" s="128">
        <f>'[3]data(ソート不可）'!M28</f>
        <v>1</v>
      </c>
      <c r="J65" s="128">
        <f>'[3]data(ソート不可）'!N28</f>
        <v>0</v>
      </c>
      <c r="K65" s="127">
        <f>'[3]data(ソート不可）'!O28</f>
        <v>2</v>
      </c>
      <c r="L65" s="340">
        <f>SUM(M65:N65)</f>
        <v>224</v>
      </c>
      <c r="M65" s="128">
        <f>SUM(P65,S65,V65,Y65,AB65,AE65)</f>
        <v>119</v>
      </c>
      <c r="N65" s="130">
        <f>SUM(Q65,T65,W65,Z65,AC65,AF65)</f>
        <v>105</v>
      </c>
      <c r="O65" s="129">
        <f>SUM(P65:Q65)</f>
        <v>43</v>
      </c>
      <c r="P65" s="128">
        <f>'[3]data(ソート不可）'!T28</f>
        <v>21</v>
      </c>
      <c r="Q65" s="127">
        <f>'[3]data(ソート不可）'!U28</f>
        <v>22</v>
      </c>
      <c r="R65" s="336">
        <f>SUM(S65:T65)</f>
        <v>41</v>
      </c>
      <c r="S65" s="128">
        <f>'[3]data(ソート不可）'!V28</f>
        <v>21</v>
      </c>
      <c r="T65" s="130">
        <f>'[3]data(ソート不可）'!W28</f>
        <v>20</v>
      </c>
      <c r="U65" s="129">
        <f>SUM(V65:W65)</f>
        <v>36</v>
      </c>
      <c r="V65" s="128">
        <f>'[3]data(ソート不可）'!X28</f>
        <v>15</v>
      </c>
      <c r="W65" s="127">
        <f>'[3]data(ソート不可）'!Y28</f>
        <v>21</v>
      </c>
      <c r="X65" s="336">
        <f>SUM(Y65:Z65)</f>
        <v>35</v>
      </c>
      <c r="Y65" s="128">
        <f>'[3]data(ソート不可）'!Z28</f>
        <v>23</v>
      </c>
      <c r="Z65" s="130">
        <f>'[3]data(ソート不可）'!AA28</f>
        <v>12</v>
      </c>
      <c r="AA65" s="129">
        <f>SUM(AB65:AC65)</f>
        <v>35</v>
      </c>
      <c r="AB65" s="128">
        <f>'[3]data(ソート不可）'!AB28</f>
        <v>18</v>
      </c>
      <c r="AC65" s="127">
        <f>'[3]data(ソート不可）'!AC28</f>
        <v>17</v>
      </c>
      <c r="AD65" s="336">
        <f>SUM(AE65:AF65)</f>
        <v>34</v>
      </c>
      <c r="AE65" s="128">
        <f>'[3]data(ソート不可）'!AD28</f>
        <v>21</v>
      </c>
      <c r="AF65" s="127">
        <f>'[3]data(ソート不可）'!AE28</f>
        <v>13</v>
      </c>
    </row>
    <row r="66" spans="1:32" ht="21.4" customHeight="1" x14ac:dyDescent="0.2">
      <c r="A66" s="338"/>
      <c r="B66" s="138"/>
      <c r="C66" s="137"/>
      <c r="D66" s="133"/>
      <c r="E66" s="133"/>
      <c r="F66" s="133"/>
      <c r="G66" s="133"/>
      <c r="H66" s="133"/>
      <c r="I66" s="133"/>
      <c r="J66" s="133"/>
      <c r="K66" s="132"/>
      <c r="L66" s="154">
        <f>SUM(O66,R66,U66,X66,AA66,AD66)</f>
        <v>29</v>
      </c>
      <c r="M66" s="133"/>
      <c r="N66" s="136"/>
      <c r="O66" s="135">
        <f>'[3]data(ソート不可）'!AG29</f>
        <v>9</v>
      </c>
      <c r="P66" s="133"/>
      <c r="Q66" s="132"/>
      <c r="R66" s="134">
        <f>'[3]data(ソート不可）'!AH29</f>
        <v>3</v>
      </c>
      <c r="S66" s="133"/>
      <c r="T66" s="136"/>
      <c r="U66" s="135">
        <f>'[3]data(ソート不可）'!AI29</f>
        <v>4</v>
      </c>
      <c r="V66" s="133"/>
      <c r="W66" s="132"/>
      <c r="X66" s="134">
        <f>'[3]data(ソート不可）'!AJ29</f>
        <v>3</v>
      </c>
      <c r="Y66" s="133"/>
      <c r="Z66" s="136"/>
      <c r="AA66" s="135">
        <f>'[3]data(ソート不可）'!AK29</f>
        <v>6</v>
      </c>
      <c r="AB66" s="133"/>
      <c r="AC66" s="132"/>
      <c r="AD66" s="134">
        <f>'[3]data(ソート不可）'!AL29</f>
        <v>4</v>
      </c>
      <c r="AE66" s="133"/>
      <c r="AF66" s="132"/>
    </row>
    <row r="67" spans="1:32" ht="21.4" customHeight="1" x14ac:dyDescent="0.2">
      <c r="A67" s="423">
        <v>33</v>
      </c>
      <c r="B67" s="422" t="s">
        <v>146</v>
      </c>
      <c r="C67" s="131">
        <f>SUM(D67:K67)</f>
        <v>29</v>
      </c>
      <c r="D67" s="128">
        <f>'[3]data(ソート不可）'!H29</f>
        <v>4</v>
      </c>
      <c r="E67" s="128">
        <f>'[3]data(ソート不可）'!I29</f>
        <v>4</v>
      </c>
      <c r="F67" s="128">
        <f>'[3]data(ソート不可）'!J29</f>
        <v>4</v>
      </c>
      <c r="G67" s="128">
        <f>'[3]data(ソート不可）'!K29</f>
        <v>4</v>
      </c>
      <c r="H67" s="128">
        <f>'[3]data(ソート不可）'!L29</f>
        <v>4</v>
      </c>
      <c r="I67" s="128">
        <f>'[3]data(ソート不可）'!M29</f>
        <v>4</v>
      </c>
      <c r="J67" s="128">
        <f>'[3]data(ソート不可）'!N29</f>
        <v>0</v>
      </c>
      <c r="K67" s="127">
        <f>'[3]data(ソート不可）'!O29</f>
        <v>5</v>
      </c>
      <c r="L67" s="340">
        <f>SUM(M67:N67)</f>
        <v>780</v>
      </c>
      <c r="M67" s="128">
        <f>SUM(P67,S67,V67,Y67,AB67,AE67)</f>
        <v>385</v>
      </c>
      <c r="N67" s="130">
        <f>SUM(Q67,T67,W67,Z67,AC67,AF67)</f>
        <v>395</v>
      </c>
      <c r="O67" s="129">
        <f>SUM(P67:Q67)</f>
        <v>116</v>
      </c>
      <c r="P67" s="128">
        <f>'[3]data(ソート不可）'!T29</f>
        <v>55</v>
      </c>
      <c r="Q67" s="127">
        <f>'[3]data(ソート不可）'!U29</f>
        <v>61</v>
      </c>
      <c r="R67" s="336">
        <f>SUM(S67:T67)</f>
        <v>143</v>
      </c>
      <c r="S67" s="128">
        <f>'[3]data(ソート不可）'!V29</f>
        <v>73</v>
      </c>
      <c r="T67" s="130">
        <f>'[3]data(ソート不可）'!W29</f>
        <v>70</v>
      </c>
      <c r="U67" s="129">
        <f>SUM(V67:W67)</f>
        <v>140</v>
      </c>
      <c r="V67" s="128">
        <f>'[3]data(ソート不可）'!X29</f>
        <v>71</v>
      </c>
      <c r="W67" s="127">
        <f>'[3]data(ソート不可）'!Y29</f>
        <v>69</v>
      </c>
      <c r="X67" s="336">
        <f>SUM(Y67:Z67)</f>
        <v>118</v>
      </c>
      <c r="Y67" s="128">
        <f>'[3]data(ソート不可）'!Z29</f>
        <v>57</v>
      </c>
      <c r="Z67" s="130">
        <f>'[3]data(ソート不可）'!AA29</f>
        <v>61</v>
      </c>
      <c r="AA67" s="129">
        <f>SUM(AB67:AC67)</f>
        <v>134</v>
      </c>
      <c r="AB67" s="128">
        <f>'[3]data(ソート不可）'!AB29</f>
        <v>68</v>
      </c>
      <c r="AC67" s="127">
        <f>'[3]data(ソート不可）'!AC29</f>
        <v>66</v>
      </c>
      <c r="AD67" s="336">
        <f>SUM(AE67:AF67)</f>
        <v>129</v>
      </c>
      <c r="AE67" s="128">
        <f>'[3]data(ソート不可）'!AD29</f>
        <v>61</v>
      </c>
      <c r="AF67" s="127">
        <f>'[3]data(ソート不可）'!AE29</f>
        <v>68</v>
      </c>
    </row>
    <row r="68" spans="1:32" ht="21.4" customHeight="1" x14ac:dyDescent="0.2">
      <c r="A68" s="338"/>
      <c r="B68" s="138"/>
      <c r="C68" s="137"/>
      <c r="D68" s="133"/>
      <c r="E68" s="133"/>
      <c r="F68" s="133"/>
      <c r="G68" s="133"/>
      <c r="H68" s="133"/>
      <c r="I68" s="133"/>
      <c r="J68" s="133"/>
      <c r="K68" s="132"/>
      <c r="L68" s="154">
        <f>SUM(O68,R68,U68,X68,AA68,AD68)</f>
        <v>22</v>
      </c>
      <c r="M68" s="133"/>
      <c r="N68" s="136"/>
      <c r="O68" s="135">
        <f>'[3]data(ソート不可）'!AG30</f>
        <v>4</v>
      </c>
      <c r="P68" s="133"/>
      <c r="Q68" s="132"/>
      <c r="R68" s="134">
        <f>'[3]data(ソート不可）'!AH30</f>
        <v>4</v>
      </c>
      <c r="S68" s="133"/>
      <c r="T68" s="136"/>
      <c r="U68" s="135">
        <f>'[3]data(ソート不可）'!AI30</f>
        <v>2</v>
      </c>
      <c r="V68" s="133"/>
      <c r="W68" s="132"/>
      <c r="X68" s="134">
        <f>'[3]data(ソート不可）'!AJ30</f>
        <v>4</v>
      </c>
      <c r="Y68" s="133"/>
      <c r="Z68" s="136"/>
      <c r="AA68" s="135">
        <f>'[3]data(ソート不可）'!AK30</f>
        <v>5</v>
      </c>
      <c r="AB68" s="133"/>
      <c r="AC68" s="132"/>
      <c r="AD68" s="134">
        <f>'[3]data(ソート不可）'!AL30</f>
        <v>3</v>
      </c>
      <c r="AE68" s="133"/>
      <c r="AF68" s="132"/>
    </row>
    <row r="69" spans="1:32" ht="21.4" customHeight="1" x14ac:dyDescent="0.2">
      <c r="A69" s="423">
        <v>34</v>
      </c>
      <c r="B69" s="422" t="s">
        <v>147</v>
      </c>
      <c r="C69" s="131">
        <f>SUM(D69:K69)</f>
        <v>36</v>
      </c>
      <c r="D69" s="128">
        <f>'[3]data(ソート不可）'!H30</f>
        <v>5</v>
      </c>
      <c r="E69" s="128">
        <f>'[3]data(ソート不可）'!I30</f>
        <v>5</v>
      </c>
      <c r="F69" s="128">
        <f>'[3]data(ソート不可）'!J30</f>
        <v>6</v>
      </c>
      <c r="G69" s="128">
        <f>'[3]data(ソート不可）'!K30</f>
        <v>5</v>
      </c>
      <c r="H69" s="128">
        <f>'[3]data(ソート不可）'!L30</f>
        <v>6</v>
      </c>
      <c r="I69" s="128">
        <f>'[3]data(ソート不可）'!M30</f>
        <v>6</v>
      </c>
      <c r="J69" s="128">
        <f>'[3]data(ソート不可）'!N30</f>
        <v>0</v>
      </c>
      <c r="K69" s="127">
        <f>'[3]data(ソート不可）'!O30</f>
        <v>3</v>
      </c>
      <c r="L69" s="492">
        <f>SUM(M69:N69)</f>
        <v>1074</v>
      </c>
      <c r="M69" s="128">
        <f>SUM(P69,S69,V69,Y69,AB69,AE69)</f>
        <v>550</v>
      </c>
      <c r="N69" s="130">
        <f>SUM(Q69,T69,W69,Z69,AC69,AF69)</f>
        <v>524</v>
      </c>
      <c r="O69" s="129">
        <f>SUM(P69:Q69)</f>
        <v>157</v>
      </c>
      <c r="P69" s="128">
        <f>'[3]data(ソート不可）'!T30</f>
        <v>76</v>
      </c>
      <c r="Q69" s="127">
        <f>'[3]data(ソート不可）'!U30</f>
        <v>81</v>
      </c>
      <c r="R69" s="336">
        <f>SUM(S69:T69)</f>
        <v>180</v>
      </c>
      <c r="S69" s="128">
        <f>'[3]data(ソート不可）'!V30</f>
        <v>93</v>
      </c>
      <c r="T69" s="130">
        <f>'[3]data(ソート不可）'!W30</f>
        <v>87</v>
      </c>
      <c r="U69" s="129">
        <f>SUM(V69:W69)</f>
        <v>180</v>
      </c>
      <c r="V69" s="128">
        <f>'[3]data(ソート不可）'!X30</f>
        <v>101</v>
      </c>
      <c r="W69" s="127">
        <f>'[3]data(ソート不可）'!Y30</f>
        <v>79</v>
      </c>
      <c r="X69" s="336">
        <f>SUM(Y69:Z69)</f>
        <v>176</v>
      </c>
      <c r="Y69" s="128">
        <f>'[3]data(ソート不可）'!Z30</f>
        <v>92</v>
      </c>
      <c r="Z69" s="130">
        <f>'[3]data(ソート不可）'!AA30</f>
        <v>84</v>
      </c>
      <c r="AA69" s="129">
        <f>SUM(AB69:AC69)</f>
        <v>199</v>
      </c>
      <c r="AB69" s="128">
        <f>'[3]data(ソート不可）'!AB30</f>
        <v>94</v>
      </c>
      <c r="AC69" s="127">
        <f>'[3]data(ソート不可）'!AC30</f>
        <v>105</v>
      </c>
      <c r="AD69" s="336">
        <f>SUM(AE69:AF69)</f>
        <v>182</v>
      </c>
      <c r="AE69" s="128">
        <f>'[3]data(ソート不可）'!AD30</f>
        <v>94</v>
      </c>
      <c r="AF69" s="127">
        <f>'[3]data(ソート不可）'!AE30</f>
        <v>88</v>
      </c>
    </row>
    <row r="70" spans="1:32" ht="21.4" customHeight="1" x14ac:dyDescent="0.2">
      <c r="A70" s="338"/>
      <c r="B70" s="138"/>
      <c r="C70" s="137"/>
      <c r="D70" s="133"/>
      <c r="E70" s="133"/>
      <c r="F70" s="133"/>
      <c r="G70" s="133"/>
      <c r="H70" s="133"/>
      <c r="I70" s="133"/>
      <c r="J70" s="133"/>
      <c r="K70" s="132"/>
      <c r="L70" s="154">
        <f>SUM(O70,R70,U70,X70,AA70,AD70)</f>
        <v>32</v>
      </c>
      <c r="M70" s="133"/>
      <c r="N70" s="136"/>
      <c r="O70" s="135">
        <f>'[3]data(ソート不可）'!AG31</f>
        <v>7</v>
      </c>
      <c r="P70" s="133"/>
      <c r="Q70" s="132"/>
      <c r="R70" s="134">
        <f>'[3]data(ソート不可）'!AH31</f>
        <v>5</v>
      </c>
      <c r="S70" s="133"/>
      <c r="T70" s="136"/>
      <c r="U70" s="135">
        <f>'[3]data(ソート不可）'!AI31</f>
        <v>10</v>
      </c>
      <c r="V70" s="133"/>
      <c r="W70" s="132"/>
      <c r="X70" s="134">
        <f>'[3]data(ソート不可）'!AJ31</f>
        <v>3</v>
      </c>
      <c r="Y70" s="133"/>
      <c r="Z70" s="136"/>
      <c r="AA70" s="135">
        <f>'[3]data(ソート不可）'!AK31</f>
        <v>3</v>
      </c>
      <c r="AB70" s="133"/>
      <c r="AC70" s="132"/>
      <c r="AD70" s="134">
        <f>'[3]data(ソート不可）'!AL31</f>
        <v>4</v>
      </c>
      <c r="AE70" s="133"/>
      <c r="AF70" s="132"/>
    </row>
    <row r="71" spans="1:32" ht="21.4" customHeight="1" x14ac:dyDescent="0.2">
      <c r="A71" s="423">
        <v>35</v>
      </c>
      <c r="B71" s="422" t="s">
        <v>148</v>
      </c>
      <c r="C71" s="131">
        <f>SUM(D71:K71)</f>
        <v>24</v>
      </c>
      <c r="D71" s="128">
        <f>'[3]data(ソート不可）'!H31</f>
        <v>3</v>
      </c>
      <c r="E71" s="128">
        <f>'[3]data(ソート不可）'!I31</f>
        <v>3</v>
      </c>
      <c r="F71" s="128">
        <f>'[3]data(ソート不可）'!J31</f>
        <v>3</v>
      </c>
      <c r="G71" s="128">
        <f>'[3]data(ソート不可）'!K31</f>
        <v>3</v>
      </c>
      <c r="H71" s="128">
        <f>'[3]data(ソート不可）'!L31</f>
        <v>3</v>
      </c>
      <c r="I71" s="128">
        <f>'[3]data(ソート不可）'!M31</f>
        <v>3</v>
      </c>
      <c r="J71" s="128">
        <f>'[3]data(ソート不可）'!N31</f>
        <v>0</v>
      </c>
      <c r="K71" s="127">
        <f>'[3]data(ソート不可）'!O31</f>
        <v>6</v>
      </c>
      <c r="L71" s="340">
        <f>SUM(M71:N71)</f>
        <v>573</v>
      </c>
      <c r="M71" s="128">
        <f>SUM(P71,S71,V71,Y71,AB71,AE71)</f>
        <v>287</v>
      </c>
      <c r="N71" s="130">
        <f>SUM(Q71,T71,W71,Z71,AC71,AF71)</f>
        <v>286</v>
      </c>
      <c r="O71" s="129">
        <f>SUM(P71:Q71)</f>
        <v>85</v>
      </c>
      <c r="P71" s="128">
        <f>'[3]data(ソート不可）'!T31</f>
        <v>41</v>
      </c>
      <c r="Q71" s="127">
        <f>'[3]data(ソート不可）'!U31</f>
        <v>44</v>
      </c>
      <c r="R71" s="336">
        <f>SUM(S71:T71)</f>
        <v>104</v>
      </c>
      <c r="S71" s="128">
        <f>'[3]data(ソート不可）'!V31</f>
        <v>56</v>
      </c>
      <c r="T71" s="130">
        <f>'[3]data(ソート不可）'!W31</f>
        <v>48</v>
      </c>
      <c r="U71" s="129">
        <f>SUM(V71:W71)</f>
        <v>93</v>
      </c>
      <c r="V71" s="128">
        <f>'[3]data(ソート不可）'!X31</f>
        <v>53</v>
      </c>
      <c r="W71" s="127">
        <f>'[3]data(ソート不可）'!Y31</f>
        <v>40</v>
      </c>
      <c r="X71" s="336">
        <f>SUM(Y71:Z71)</f>
        <v>95</v>
      </c>
      <c r="Y71" s="128">
        <f>'[3]data(ソート不可）'!Z31</f>
        <v>37</v>
      </c>
      <c r="Z71" s="130">
        <f>'[3]data(ソート不可）'!AA31</f>
        <v>58</v>
      </c>
      <c r="AA71" s="129">
        <f>SUM(AB71:AC71)</f>
        <v>99</v>
      </c>
      <c r="AB71" s="128">
        <f>'[3]data(ソート不可）'!AB31</f>
        <v>49</v>
      </c>
      <c r="AC71" s="127">
        <f>'[3]data(ソート不可）'!AC31</f>
        <v>50</v>
      </c>
      <c r="AD71" s="336">
        <f>SUM(AE71:AF71)</f>
        <v>97</v>
      </c>
      <c r="AE71" s="128">
        <f>'[3]data(ソート不可）'!AD31</f>
        <v>51</v>
      </c>
      <c r="AF71" s="127">
        <f>'[3]data(ソート不可）'!AE31</f>
        <v>46</v>
      </c>
    </row>
    <row r="72" spans="1:32" ht="21.4" customHeight="1" x14ac:dyDescent="0.2">
      <c r="A72" s="338"/>
      <c r="B72" s="138"/>
      <c r="C72" s="137"/>
      <c r="D72" s="133"/>
      <c r="E72" s="133"/>
      <c r="F72" s="133"/>
      <c r="G72" s="133"/>
      <c r="H72" s="133"/>
      <c r="I72" s="133"/>
      <c r="J72" s="133"/>
      <c r="K72" s="132"/>
      <c r="L72" s="154">
        <f>SUM(O72,R72,U72,X72,AA72,AD72)</f>
        <v>43</v>
      </c>
      <c r="M72" s="133"/>
      <c r="N72" s="136"/>
      <c r="O72" s="135">
        <f>'[3]data(ソート不可）'!AG32</f>
        <v>9</v>
      </c>
      <c r="P72" s="133"/>
      <c r="Q72" s="132"/>
      <c r="R72" s="134">
        <f>'[3]data(ソート不可）'!AH32</f>
        <v>12</v>
      </c>
      <c r="S72" s="133"/>
      <c r="T72" s="136"/>
      <c r="U72" s="135">
        <f>'[3]data(ソート不可）'!AI32</f>
        <v>2</v>
      </c>
      <c r="V72" s="133"/>
      <c r="W72" s="132"/>
      <c r="X72" s="134">
        <f>'[3]data(ソート不可）'!AJ32</f>
        <v>7</v>
      </c>
      <c r="Y72" s="133"/>
      <c r="Z72" s="136"/>
      <c r="AA72" s="135">
        <f>'[3]data(ソート不可）'!AK32</f>
        <v>10</v>
      </c>
      <c r="AB72" s="133"/>
      <c r="AC72" s="132"/>
      <c r="AD72" s="134">
        <f>'[3]data(ソート不可）'!AL32</f>
        <v>3</v>
      </c>
      <c r="AE72" s="133"/>
      <c r="AF72" s="132"/>
    </row>
    <row r="73" spans="1:32" ht="21.4" customHeight="1" x14ac:dyDescent="0.2">
      <c r="A73" s="423">
        <v>36</v>
      </c>
      <c r="B73" s="422" t="s">
        <v>149</v>
      </c>
      <c r="C73" s="131">
        <f>SUM(D73:K73)</f>
        <v>39</v>
      </c>
      <c r="D73" s="128">
        <f>'[3]data(ソート不可）'!H32</f>
        <v>5</v>
      </c>
      <c r="E73" s="128">
        <f>'[3]data(ソート不可）'!I32</f>
        <v>5</v>
      </c>
      <c r="F73" s="128">
        <f>'[3]data(ソート不可）'!J32</f>
        <v>5</v>
      </c>
      <c r="G73" s="128">
        <f>'[3]data(ソート不可）'!K32</f>
        <v>6</v>
      </c>
      <c r="H73" s="128">
        <f>'[3]data(ソート不可）'!L32</f>
        <v>5</v>
      </c>
      <c r="I73" s="128">
        <f>'[3]data(ソート不可）'!M32</f>
        <v>6</v>
      </c>
      <c r="J73" s="128">
        <f>'[3]data(ソート不可）'!N32</f>
        <v>0</v>
      </c>
      <c r="K73" s="127">
        <f>'[3]data(ソート不可）'!O32</f>
        <v>7</v>
      </c>
      <c r="L73" s="492">
        <f>SUM(M73:N73)</f>
        <v>1086</v>
      </c>
      <c r="M73" s="128">
        <f>SUM(P73,S73,V73,Y73,AB73,AE73)</f>
        <v>553</v>
      </c>
      <c r="N73" s="130">
        <f>SUM(Q73,T73,W73,Z73,AC73,AF73)</f>
        <v>533</v>
      </c>
      <c r="O73" s="129">
        <f>SUM(P73:Q73)</f>
        <v>162</v>
      </c>
      <c r="P73" s="128">
        <f>'[3]data(ソート不可）'!T32</f>
        <v>73</v>
      </c>
      <c r="Q73" s="127">
        <f>'[3]data(ソート不可）'!U32</f>
        <v>89</v>
      </c>
      <c r="R73" s="336">
        <f>SUM(S73:T73)</f>
        <v>181</v>
      </c>
      <c r="S73" s="128">
        <f>'[3]data(ソート不可）'!V32</f>
        <v>96</v>
      </c>
      <c r="T73" s="130">
        <f>'[3]data(ソート不可）'!W32</f>
        <v>85</v>
      </c>
      <c r="U73" s="129">
        <f>SUM(V73:W73)</f>
        <v>166</v>
      </c>
      <c r="V73" s="128">
        <f>'[3]data(ソート不可）'!X32</f>
        <v>84</v>
      </c>
      <c r="W73" s="127">
        <f>'[3]data(ソート不可）'!Y32</f>
        <v>82</v>
      </c>
      <c r="X73" s="336">
        <f>SUM(Y73:Z73)</f>
        <v>195</v>
      </c>
      <c r="Y73" s="128">
        <f>'[3]data(ソート不可）'!Z32</f>
        <v>92</v>
      </c>
      <c r="Z73" s="130">
        <f>'[3]data(ソート不可）'!AA32</f>
        <v>103</v>
      </c>
      <c r="AA73" s="129">
        <f>SUM(AB73:AC73)</f>
        <v>185</v>
      </c>
      <c r="AB73" s="128">
        <f>'[3]data(ソート不可）'!AB32</f>
        <v>99</v>
      </c>
      <c r="AC73" s="127">
        <f>'[3]data(ソート不可）'!AC32</f>
        <v>86</v>
      </c>
      <c r="AD73" s="336">
        <f>SUM(AE73:AF73)</f>
        <v>197</v>
      </c>
      <c r="AE73" s="128">
        <f>'[3]data(ソート不可）'!AD32</f>
        <v>109</v>
      </c>
      <c r="AF73" s="127">
        <f>'[3]data(ソート不可）'!AE32</f>
        <v>88</v>
      </c>
    </row>
    <row r="74" spans="1:32" ht="21.4" customHeight="1" x14ac:dyDescent="0.2">
      <c r="A74" s="338"/>
      <c r="B74" s="138"/>
      <c r="C74" s="137"/>
      <c r="D74" s="133"/>
      <c r="E74" s="133"/>
      <c r="F74" s="133"/>
      <c r="G74" s="133"/>
      <c r="H74" s="133"/>
      <c r="I74" s="133"/>
      <c r="J74" s="133"/>
      <c r="K74" s="132"/>
      <c r="L74" s="154">
        <f>SUM(O74,R74,U74,X74,AA74,AD74)</f>
        <v>21</v>
      </c>
      <c r="M74" s="153"/>
      <c r="N74" s="136"/>
      <c r="O74" s="135">
        <f>'[3]data(ソート不可）'!AG33</f>
        <v>3</v>
      </c>
      <c r="P74" s="133"/>
      <c r="Q74" s="132"/>
      <c r="R74" s="134">
        <f>'[3]data(ソート不可）'!AH33</f>
        <v>4</v>
      </c>
      <c r="S74" s="133"/>
      <c r="T74" s="136"/>
      <c r="U74" s="135">
        <f>'[3]data(ソート不可）'!AI33</f>
        <v>5</v>
      </c>
      <c r="V74" s="133"/>
      <c r="W74" s="132"/>
      <c r="X74" s="134">
        <f>'[3]data(ソート不可）'!AJ33</f>
        <v>4</v>
      </c>
      <c r="Y74" s="133"/>
      <c r="Z74" s="136"/>
      <c r="AA74" s="135">
        <f>'[3]data(ソート不可）'!AK33</f>
        <v>3</v>
      </c>
      <c r="AB74" s="133"/>
      <c r="AC74" s="132"/>
      <c r="AD74" s="134">
        <f>'[3]data(ソート不可）'!AL33</f>
        <v>2</v>
      </c>
      <c r="AE74" s="133"/>
      <c r="AF74" s="132"/>
    </row>
    <row r="75" spans="1:32" ht="21.4" customHeight="1" x14ac:dyDescent="0.2">
      <c r="A75" s="423">
        <v>37</v>
      </c>
      <c r="B75" s="422" t="s">
        <v>150</v>
      </c>
      <c r="C75" s="131">
        <f>SUM(D75:K75)</f>
        <v>23</v>
      </c>
      <c r="D75" s="128">
        <f>'[3]data(ソート不可）'!H33</f>
        <v>3</v>
      </c>
      <c r="E75" s="128">
        <f>'[3]data(ソート不可）'!I33</f>
        <v>3</v>
      </c>
      <c r="F75" s="128">
        <f>'[3]data(ソート不可）'!J33</f>
        <v>3</v>
      </c>
      <c r="G75" s="128">
        <f>'[3]data(ソート不可）'!K33</f>
        <v>4</v>
      </c>
      <c r="H75" s="128">
        <f>'[3]data(ソート不可）'!L33</f>
        <v>3</v>
      </c>
      <c r="I75" s="128">
        <f>'[3]data(ソート不可）'!M33</f>
        <v>3</v>
      </c>
      <c r="J75" s="128">
        <f>'[3]data(ソート不可）'!N33</f>
        <v>0</v>
      </c>
      <c r="K75" s="127">
        <f>'[3]data(ソート不可）'!O33</f>
        <v>4</v>
      </c>
      <c r="L75" s="340">
        <f>SUM(M75:N75)</f>
        <v>591</v>
      </c>
      <c r="M75" s="128">
        <f>SUM(P75,S75,V75,Y75,AB75,AE75)</f>
        <v>293</v>
      </c>
      <c r="N75" s="130">
        <f>SUM(Q75,T75,W75,Z75,AC75,AF75)</f>
        <v>298</v>
      </c>
      <c r="O75" s="129">
        <f>SUM(P75:Q75)</f>
        <v>98</v>
      </c>
      <c r="P75" s="128">
        <f>'[3]data(ソート不可）'!T33</f>
        <v>40</v>
      </c>
      <c r="Q75" s="127">
        <f>'[3]data(ソート不可）'!U33</f>
        <v>58</v>
      </c>
      <c r="R75" s="336">
        <f>SUM(S75:T75)</f>
        <v>98</v>
      </c>
      <c r="S75" s="128">
        <f>'[3]data(ソート不可）'!V33</f>
        <v>56</v>
      </c>
      <c r="T75" s="130">
        <f>'[3]data(ソート不可）'!W33</f>
        <v>42</v>
      </c>
      <c r="U75" s="129">
        <f>SUM(V75:W75)</f>
        <v>98</v>
      </c>
      <c r="V75" s="128">
        <f>'[3]data(ソート不可）'!X33</f>
        <v>49</v>
      </c>
      <c r="W75" s="127">
        <f>'[3]data(ソート不可）'!Y33</f>
        <v>49</v>
      </c>
      <c r="X75" s="336">
        <f>SUM(Y75:Z75)</f>
        <v>116</v>
      </c>
      <c r="Y75" s="128">
        <f>'[3]data(ソート不可）'!Z33</f>
        <v>58</v>
      </c>
      <c r="Z75" s="130">
        <f>'[3]data(ソート不可）'!AA33</f>
        <v>58</v>
      </c>
      <c r="AA75" s="129">
        <f>SUM(AB75:AC75)</f>
        <v>87</v>
      </c>
      <c r="AB75" s="128">
        <f>'[3]data(ソート不可）'!AB33</f>
        <v>46</v>
      </c>
      <c r="AC75" s="127">
        <f>'[3]data(ソート不可）'!AC33</f>
        <v>41</v>
      </c>
      <c r="AD75" s="336">
        <f>SUM(AE75:AF75)</f>
        <v>94</v>
      </c>
      <c r="AE75" s="128">
        <f>'[3]data(ソート不可）'!AD33</f>
        <v>44</v>
      </c>
      <c r="AF75" s="127">
        <f>'[3]data(ソート不可）'!AE33</f>
        <v>50</v>
      </c>
    </row>
    <row r="76" spans="1:32" ht="21.4" customHeight="1" x14ac:dyDescent="0.2">
      <c r="A76" s="338"/>
      <c r="B76" s="138"/>
      <c r="C76" s="137"/>
      <c r="D76" s="133"/>
      <c r="E76" s="133"/>
      <c r="F76" s="133"/>
      <c r="G76" s="133"/>
      <c r="H76" s="133"/>
      <c r="I76" s="133"/>
      <c r="J76" s="133"/>
      <c r="K76" s="132"/>
      <c r="L76" s="154">
        <f>SUM(O76,R76,U76,X76,AA76,AD76)</f>
        <v>21</v>
      </c>
      <c r="M76" s="133"/>
      <c r="N76" s="136"/>
      <c r="O76" s="135">
        <f>'[3]data(ソート不可）'!AG34</f>
        <v>2</v>
      </c>
      <c r="P76" s="133"/>
      <c r="Q76" s="132"/>
      <c r="R76" s="134">
        <f>'[3]data(ソート不可）'!AH34</f>
        <v>6</v>
      </c>
      <c r="S76" s="133"/>
      <c r="T76" s="136"/>
      <c r="U76" s="135">
        <f>'[3]data(ソート不可）'!AI34</f>
        <v>2</v>
      </c>
      <c r="V76" s="133"/>
      <c r="W76" s="132"/>
      <c r="X76" s="134">
        <f>'[3]data(ソート不可）'!AJ34</f>
        <v>4</v>
      </c>
      <c r="Y76" s="133"/>
      <c r="Z76" s="136"/>
      <c r="AA76" s="135">
        <f>'[3]data(ソート不可）'!AK34</f>
        <v>1</v>
      </c>
      <c r="AB76" s="133"/>
      <c r="AC76" s="132"/>
      <c r="AD76" s="134">
        <f>'[3]data(ソート不可）'!AL34</f>
        <v>6</v>
      </c>
      <c r="AE76" s="133"/>
      <c r="AF76" s="132"/>
    </row>
    <row r="77" spans="1:32" ht="21.4" customHeight="1" x14ac:dyDescent="0.2">
      <c r="A77" s="423">
        <v>38</v>
      </c>
      <c r="B77" s="422" t="s">
        <v>151</v>
      </c>
      <c r="C77" s="131">
        <f>SUM(D77:K77)</f>
        <v>23</v>
      </c>
      <c r="D77" s="128">
        <f>'[3]data(ソート不可）'!H34</f>
        <v>3</v>
      </c>
      <c r="E77" s="128">
        <f>'[3]data(ソート不可）'!I34</f>
        <v>3</v>
      </c>
      <c r="F77" s="128">
        <f>'[3]data(ソート不可）'!J34</f>
        <v>3</v>
      </c>
      <c r="G77" s="128">
        <f>'[3]data(ソート不可）'!K34</f>
        <v>3</v>
      </c>
      <c r="H77" s="128">
        <f>'[3]data(ソート不可）'!L34</f>
        <v>4</v>
      </c>
      <c r="I77" s="128">
        <f>'[3]data(ソート不可）'!M34</f>
        <v>3</v>
      </c>
      <c r="J77" s="128">
        <f>'[3]data(ソート不可）'!N34</f>
        <v>0</v>
      </c>
      <c r="K77" s="127">
        <f>'[3]data(ソート不可）'!O34</f>
        <v>4</v>
      </c>
      <c r="L77" s="340">
        <f>SUM(M77:N77)</f>
        <v>624</v>
      </c>
      <c r="M77" s="128">
        <f>SUM(P77,S77,V77,Y77,AB77,AE77)</f>
        <v>311</v>
      </c>
      <c r="N77" s="130">
        <f>SUM(Q77,T77,W77,Z77,AC77,AF77)</f>
        <v>313</v>
      </c>
      <c r="O77" s="129">
        <f>SUM(P77:Q77)</f>
        <v>86</v>
      </c>
      <c r="P77" s="128">
        <f>'[3]data(ソート不可）'!T34</f>
        <v>48</v>
      </c>
      <c r="Q77" s="127">
        <f>'[3]data(ソート不可）'!U34</f>
        <v>38</v>
      </c>
      <c r="R77" s="336">
        <f>SUM(S77:T77)</f>
        <v>113</v>
      </c>
      <c r="S77" s="128">
        <f>'[3]data(ソート不可）'!V34</f>
        <v>55</v>
      </c>
      <c r="T77" s="130">
        <f>'[3]data(ソート不可）'!W34</f>
        <v>58</v>
      </c>
      <c r="U77" s="129">
        <f>SUM(V77:W77)</f>
        <v>100</v>
      </c>
      <c r="V77" s="128">
        <f>'[3]data(ソート不可）'!X34</f>
        <v>56</v>
      </c>
      <c r="W77" s="127">
        <f>'[3]data(ソート不可）'!Y34</f>
        <v>44</v>
      </c>
      <c r="X77" s="336">
        <f>SUM(Y77:Z77)</f>
        <v>109</v>
      </c>
      <c r="Y77" s="128">
        <f>'[3]data(ソート不可）'!Z34</f>
        <v>50</v>
      </c>
      <c r="Z77" s="130">
        <f>'[3]data(ソート不可）'!AA34</f>
        <v>59</v>
      </c>
      <c r="AA77" s="129">
        <f>SUM(AB77:AC77)</f>
        <v>112</v>
      </c>
      <c r="AB77" s="128">
        <f>'[3]data(ソート不可）'!AB34</f>
        <v>50</v>
      </c>
      <c r="AC77" s="127">
        <f>'[3]data(ソート不可）'!AC34</f>
        <v>62</v>
      </c>
      <c r="AD77" s="336">
        <f>SUM(AE77:AF77)</f>
        <v>104</v>
      </c>
      <c r="AE77" s="128">
        <f>'[3]data(ソート不可）'!AD34</f>
        <v>52</v>
      </c>
      <c r="AF77" s="127">
        <f>'[3]data(ソート不可）'!AE34</f>
        <v>52</v>
      </c>
    </row>
    <row r="78" spans="1:32" ht="21.4" customHeight="1" x14ac:dyDescent="0.2">
      <c r="A78" s="338"/>
      <c r="B78" s="138"/>
      <c r="C78" s="137"/>
      <c r="D78" s="133"/>
      <c r="E78" s="133"/>
      <c r="F78" s="133"/>
      <c r="G78" s="133"/>
      <c r="H78" s="133"/>
      <c r="I78" s="133"/>
      <c r="J78" s="133"/>
      <c r="K78" s="132"/>
      <c r="L78" s="154">
        <f>SUM(O78,R78,U78,X78,AA78,AD78)</f>
        <v>18</v>
      </c>
      <c r="M78" s="133"/>
      <c r="N78" s="136"/>
      <c r="O78" s="135">
        <f>'[3]data(ソート不可）'!AG36</f>
        <v>3</v>
      </c>
      <c r="P78" s="133"/>
      <c r="Q78" s="132"/>
      <c r="R78" s="134">
        <f>'[3]data(ソート不可）'!AH36</f>
        <v>4</v>
      </c>
      <c r="S78" s="133"/>
      <c r="T78" s="136"/>
      <c r="U78" s="135">
        <f>'[3]data(ソート不可）'!AI36</f>
        <v>1</v>
      </c>
      <c r="V78" s="133"/>
      <c r="W78" s="132"/>
      <c r="X78" s="134">
        <f>'[3]data(ソート不可）'!AJ36</f>
        <v>3</v>
      </c>
      <c r="Y78" s="133"/>
      <c r="Z78" s="136"/>
      <c r="AA78" s="135">
        <f>'[3]data(ソート不可）'!AK36</f>
        <v>4</v>
      </c>
      <c r="AB78" s="133"/>
      <c r="AC78" s="132"/>
      <c r="AD78" s="134">
        <f>'[3]data(ソート不可）'!AL36</f>
        <v>3</v>
      </c>
      <c r="AE78" s="133"/>
      <c r="AF78" s="132"/>
    </row>
    <row r="79" spans="1:32" ht="21.4" customHeight="1" x14ac:dyDescent="0.2">
      <c r="A79" s="423">
        <v>39</v>
      </c>
      <c r="B79" s="422" t="s">
        <v>152</v>
      </c>
      <c r="C79" s="131">
        <f>SUM(D79:K79)</f>
        <v>20</v>
      </c>
      <c r="D79" s="128">
        <f>'[3]data(ソート不可）'!H36</f>
        <v>3</v>
      </c>
      <c r="E79" s="128">
        <f>'[3]data(ソート不可）'!I36</f>
        <v>3</v>
      </c>
      <c r="F79" s="128">
        <f>'[3]data(ソート不可）'!J36</f>
        <v>2</v>
      </c>
      <c r="G79" s="128">
        <f>'[3]data(ソート不可）'!K36</f>
        <v>3</v>
      </c>
      <c r="H79" s="128">
        <f>'[3]data(ソート不可）'!L36</f>
        <v>2</v>
      </c>
      <c r="I79" s="128">
        <f>'[3]data(ソート不可）'!M36</f>
        <v>3</v>
      </c>
      <c r="J79" s="128">
        <f>'[3]data(ソート不可）'!N36</f>
        <v>0</v>
      </c>
      <c r="K79" s="127">
        <f>'[3]data(ソート不可）'!O36</f>
        <v>4</v>
      </c>
      <c r="L79" s="340">
        <f>SUM(M79:N79)</f>
        <v>442</v>
      </c>
      <c r="M79" s="128">
        <f>SUM(P79,S79,V79,Y79,AB79,AE79)</f>
        <v>219</v>
      </c>
      <c r="N79" s="130">
        <f>SUM(Q79,T79,W79,Z79,AC79,AF79)</f>
        <v>223</v>
      </c>
      <c r="O79" s="129">
        <f>SUM(P79:Q79)</f>
        <v>80</v>
      </c>
      <c r="P79" s="128">
        <f>'[3]data(ソート不可）'!T36</f>
        <v>35</v>
      </c>
      <c r="Q79" s="127">
        <f>'[3]data(ソート不可）'!U36</f>
        <v>45</v>
      </c>
      <c r="R79" s="336">
        <f>SUM(S79:T79)</f>
        <v>79</v>
      </c>
      <c r="S79" s="128">
        <f>'[3]data(ソート不可）'!V36</f>
        <v>41</v>
      </c>
      <c r="T79" s="130">
        <f>'[3]data(ソート不可）'!W36</f>
        <v>38</v>
      </c>
      <c r="U79" s="129">
        <f>SUM(V79:W79)</f>
        <v>62</v>
      </c>
      <c r="V79" s="128">
        <f>'[3]data(ソート不可）'!X36</f>
        <v>27</v>
      </c>
      <c r="W79" s="127">
        <f>'[3]data(ソート不可）'!Y36</f>
        <v>35</v>
      </c>
      <c r="X79" s="336">
        <f>SUM(Y79:Z79)</f>
        <v>76</v>
      </c>
      <c r="Y79" s="128">
        <f>'[3]data(ソート不可）'!Z36</f>
        <v>43</v>
      </c>
      <c r="Z79" s="130">
        <f>'[3]data(ソート不可）'!AA36</f>
        <v>33</v>
      </c>
      <c r="AA79" s="129">
        <f>SUM(AB79:AC79)</f>
        <v>64</v>
      </c>
      <c r="AB79" s="128">
        <f>'[3]data(ソート不可）'!AB36</f>
        <v>34</v>
      </c>
      <c r="AC79" s="127">
        <f>'[3]data(ソート不可）'!AC36</f>
        <v>30</v>
      </c>
      <c r="AD79" s="336">
        <f>SUM(AE79:AF79)</f>
        <v>81</v>
      </c>
      <c r="AE79" s="128">
        <f>'[3]data(ソート不可）'!AD36</f>
        <v>39</v>
      </c>
      <c r="AF79" s="127">
        <f>'[3]data(ソート不可）'!AE36</f>
        <v>42</v>
      </c>
    </row>
    <row r="80" spans="1:32" ht="21.4" customHeight="1" x14ac:dyDescent="0.2">
      <c r="A80" s="338"/>
      <c r="B80" s="138"/>
      <c r="C80" s="137"/>
      <c r="D80" s="133"/>
      <c r="E80" s="133"/>
      <c r="F80" s="133"/>
      <c r="G80" s="133"/>
      <c r="H80" s="133"/>
      <c r="I80" s="133"/>
      <c r="J80" s="133"/>
      <c r="K80" s="132"/>
      <c r="L80" s="154">
        <f>SUM(O80,R80,U80,X80,AA80,AD80)</f>
        <v>32</v>
      </c>
      <c r="M80" s="133"/>
      <c r="N80" s="136"/>
      <c r="O80" s="135">
        <f>'[3]data(ソート不可）'!AG37</f>
        <v>7</v>
      </c>
      <c r="P80" s="133"/>
      <c r="Q80" s="132"/>
      <c r="R80" s="134">
        <f>'[3]data(ソート不可）'!AH37</f>
        <v>5</v>
      </c>
      <c r="S80" s="133"/>
      <c r="T80" s="136"/>
      <c r="U80" s="135">
        <f>'[3]data(ソート不可）'!AI37</f>
        <v>5</v>
      </c>
      <c r="V80" s="133"/>
      <c r="W80" s="132"/>
      <c r="X80" s="134">
        <f>'[3]data(ソート不可）'!AJ37</f>
        <v>6</v>
      </c>
      <c r="Y80" s="133"/>
      <c r="Z80" s="136"/>
      <c r="AA80" s="135">
        <f>'[3]data(ソート不可）'!AK37</f>
        <v>2</v>
      </c>
      <c r="AB80" s="133"/>
      <c r="AC80" s="132"/>
      <c r="AD80" s="134">
        <f>'[3]data(ソート不可）'!AL37</f>
        <v>7</v>
      </c>
      <c r="AE80" s="133"/>
      <c r="AF80" s="132"/>
    </row>
    <row r="81" spans="1:32" ht="21.4" customHeight="1" x14ac:dyDescent="0.2">
      <c r="A81" s="423">
        <v>40</v>
      </c>
      <c r="B81" s="422" t="s">
        <v>153</v>
      </c>
      <c r="C81" s="131">
        <f>SUM(D81:K81)</f>
        <v>30</v>
      </c>
      <c r="D81" s="128">
        <f>'[3]data(ソート不可）'!H37</f>
        <v>5</v>
      </c>
      <c r="E81" s="128">
        <f>'[3]data(ソート不可）'!I37</f>
        <v>4</v>
      </c>
      <c r="F81" s="128">
        <f>'[3]data(ソート不可）'!J37</f>
        <v>4</v>
      </c>
      <c r="G81" s="128">
        <f>'[3]data(ソート不可）'!K37</f>
        <v>4</v>
      </c>
      <c r="H81" s="128">
        <f>'[3]data(ソート不可）'!L37</f>
        <v>4</v>
      </c>
      <c r="I81" s="128">
        <f>'[3]data(ソート不可）'!M37</f>
        <v>4</v>
      </c>
      <c r="J81" s="128">
        <f>'[3]data(ソート不可）'!N37</f>
        <v>0</v>
      </c>
      <c r="K81" s="127">
        <f>'[3]data(ソート不可）'!O37</f>
        <v>5</v>
      </c>
      <c r="L81" s="340">
        <f>SUM(M81:N81)</f>
        <v>820</v>
      </c>
      <c r="M81" s="128">
        <f>SUM(P81,S81,V81,Y81,AB81,AE81)</f>
        <v>422</v>
      </c>
      <c r="N81" s="130">
        <f>SUM(Q81,T81,W81,Z81,AC81,AF81)</f>
        <v>398</v>
      </c>
      <c r="O81" s="129">
        <f>SUM(P81:Q81)</f>
        <v>152</v>
      </c>
      <c r="P81" s="128">
        <f>'[3]data(ソート不可）'!T37</f>
        <v>78</v>
      </c>
      <c r="Q81" s="127">
        <f>'[3]data(ソート不可）'!U37</f>
        <v>74</v>
      </c>
      <c r="R81" s="336">
        <f>SUM(S81:T81)</f>
        <v>135</v>
      </c>
      <c r="S81" s="128">
        <f>'[3]data(ソート不可）'!V37</f>
        <v>72</v>
      </c>
      <c r="T81" s="130">
        <f>'[3]data(ソート不可）'!W37</f>
        <v>63</v>
      </c>
      <c r="U81" s="129">
        <f>SUM(V81:W81)</f>
        <v>129</v>
      </c>
      <c r="V81" s="128">
        <f>'[3]data(ソート不可）'!X37</f>
        <v>66</v>
      </c>
      <c r="W81" s="127">
        <f>'[3]data(ソート不可）'!Y37</f>
        <v>63</v>
      </c>
      <c r="X81" s="336">
        <f>SUM(Y81:Z81)</f>
        <v>132</v>
      </c>
      <c r="Y81" s="128">
        <f>'[3]data(ソート不可）'!Z37</f>
        <v>78</v>
      </c>
      <c r="Z81" s="130">
        <f>'[3]data(ソート不可）'!AA37</f>
        <v>54</v>
      </c>
      <c r="AA81" s="129">
        <f>SUM(AB81:AC81)</f>
        <v>125</v>
      </c>
      <c r="AB81" s="128">
        <f>'[3]data(ソート不可）'!AB37</f>
        <v>58</v>
      </c>
      <c r="AC81" s="127">
        <f>'[3]data(ソート不可）'!AC37</f>
        <v>67</v>
      </c>
      <c r="AD81" s="336">
        <f>SUM(AE81:AF81)</f>
        <v>147</v>
      </c>
      <c r="AE81" s="128">
        <f>'[3]data(ソート不可）'!AD37</f>
        <v>70</v>
      </c>
      <c r="AF81" s="127">
        <f>'[3]data(ソート不可）'!AE37</f>
        <v>77</v>
      </c>
    </row>
    <row r="82" spans="1:32" ht="21.4" customHeight="1" x14ac:dyDescent="0.2">
      <c r="A82" s="338"/>
      <c r="B82" s="138"/>
      <c r="C82" s="137"/>
      <c r="D82" s="133"/>
      <c r="E82" s="133"/>
      <c r="F82" s="133"/>
      <c r="G82" s="133"/>
      <c r="H82" s="133"/>
      <c r="I82" s="133"/>
      <c r="J82" s="133"/>
      <c r="K82" s="132"/>
      <c r="L82" s="154">
        <f>SUM(O82,R82,U82,X82,AA82,AD82)</f>
        <v>37</v>
      </c>
      <c r="M82" s="133"/>
      <c r="N82" s="136"/>
      <c r="O82" s="135">
        <f>'[3]data(ソート不可）'!AG38</f>
        <v>2</v>
      </c>
      <c r="P82" s="133"/>
      <c r="Q82" s="132"/>
      <c r="R82" s="134">
        <f>'[3]data(ソート不可）'!AH38</f>
        <v>9</v>
      </c>
      <c r="S82" s="133"/>
      <c r="T82" s="136"/>
      <c r="U82" s="135">
        <f>'[3]data(ソート不可）'!AI38</f>
        <v>8</v>
      </c>
      <c r="V82" s="133"/>
      <c r="W82" s="132"/>
      <c r="X82" s="134">
        <f>'[3]data(ソート不可）'!AJ38</f>
        <v>5</v>
      </c>
      <c r="Y82" s="133"/>
      <c r="Z82" s="136"/>
      <c r="AA82" s="135">
        <f>'[3]data(ソート不可）'!AK38</f>
        <v>8</v>
      </c>
      <c r="AB82" s="133"/>
      <c r="AC82" s="132"/>
      <c r="AD82" s="134">
        <f>'[3]data(ソート不可）'!AL38</f>
        <v>5</v>
      </c>
      <c r="AE82" s="133"/>
      <c r="AF82" s="132"/>
    </row>
    <row r="83" spans="1:32" ht="21.4" customHeight="1" x14ac:dyDescent="0.2">
      <c r="A83" s="423">
        <v>41</v>
      </c>
      <c r="B83" s="422" t="s">
        <v>154</v>
      </c>
      <c r="C83" s="131">
        <f>SUM(D83:K83)</f>
        <v>19</v>
      </c>
      <c r="D83" s="128">
        <f>'[3]data(ソート不可）'!H38</f>
        <v>2</v>
      </c>
      <c r="E83" s="128">
        <f>'[3]data(ソート不可）'!I38</f>
        <v>2</v>
      </c>
      <c r="F83" s="128">
        <f>'[3]data(ソート不可）'!J38</f>
        <v>2</v>
      </c>
      <c r="G83" s="128">
        <f>'[3]data(ソート不可）'!K38</f>
        <v>3</v>
      </c>
      <c r="H83" s="128">
        <f>'[3]data(ソート不可）'!L38</f>
        <v>2</v>
      </c>
      <c r="I83" s="128">
        <f>'[3]data(ソート不可）'!M38</f>
        <v>2</v>
      </c>
      <c r="J83" s="128">
        <f>'[3]data(ソート不可）'!N38</f>
        <v>0</v>
      </c>
      <c r="K83" s="127">
        <f>'[3]data(ソート不可）'!O38</f>
        <v>6</v>
      </c>
      <c r="L83" s="340">
        <f>SUM(M83:N83)</f>
        <v>438</v>
      </c>
      <c r="M83" s="128">
        <f>SUM(P83,S83,V83,Y83,AB83,AE83)</f>
        <v>223</v>
      </c>
      <c r="N83" s="130">
        <f>SUM(Q83,T83,W83,Z83,AC83,AF83)</f>
        <v>215</v>
      </c>
      <c r="O83" s="129">
        <f>SUM(P83:Q83)</f>
        <v>60</v>
      </c>
      <c r="P83" s="128">
        <f>'[3]data(ソート不可）'!T38</f>
        <v>30</v>
      </c>
      <c r="Q83" s="127">
        <f>'[3]data(ソート不可）'!U38</f>
        <v>30</v>
      </c>
      <c r="R83" s="336">
        <f>SUM(S83:T83)</f>
        <v>76</v>
      </c>
      <c r="S83" s="128">
        <f>'[3]data(ソート不可）'!V38</f>
        <v>36</v>
      </c>
      <c r="T83" s="130">
        <f>'[3]data(ソート不可）'!W38</f>
        <v>40</v>
      </c>
      <c r="U83" s="129">
        <f>SUM(V83:W83)</f>
        <v>72</v>
      </c>
      <c r="V83" s="128">
        <f>'[3]data(ソート不可）'!X38</f>
        <v>40</v>
      </c>
      <c r="W83" s="127">
        <f>'[3]data(ソート不可）'!Y38</f>
        <v>32</v>
      </c>
      <c r="X83" s="336">
        <f>SUM(Y83:Z83)</f>
        <v>88</v>
      </c>
      <c r="Y83" s="128">
        <f>'[3]data(ソート不可）'!Z38</f>
        <v>41</v>
      </c>
      <c r="Z83" s="130">
        <f>'[3]data(ソート不可）'!AA38</f>
        <v>47</v>
      </c>
      <c r="AA83" s="129">
        <f>SUM(AB83:AC83)</f>
        <v>74</v>
      </c>
      <c r="AB83" s="128">
        <f>'[3]data(ソート不可）'!AB38</f>
        <v>40</v>
      </c>
      <c r="AC83" s="127">
        <f>'[3]data(ソート不可）'!AC38</f>
        <v>34</v>
      </c>
      <c r="AD83" s="336">
        <f>SUM(AE83:AF83)</f>
        <v>68</v>
      </c>
      <c r="AE83" s="128">
        <f>'[3]data(ソート不可）'!AD38</f>
        <v>36</v>
      </c>
      <c r="AF83" s="127">
        <f>'[3]data(ソート不可）'!AE38</f>
        <v>32</v>
      </c>
    </row>
    <row r="84" spans="1:32" ht="21.4" customHeight="1" x14ac:dyDescent="0.2">
      <c r="A84" s="338"/>
      <c r="B84" s="138"/>
      <c r="C84" s="137"/>
      <c r="D84" s="133"/>
      <c r="E84" s="133"/>
      <c r="F84" s="133"/>
      <c r="G84" s="133"/>
      <c r="H84" s="133"/>
      <c r="I84" s="133"/>
      <c r="J84" s="133"/>
      <c r="K84" s="132"/>
      <c r="L84" s="154">
        <f>SUM(O84,R84,U84,X84,AA84,AD84)</f>
        <v>79</v>
      </c>
      <c r="M84" s="133"/>
      <c r="N84" s="136"/>
      <c r="O84" s="135">
        <f>'[3]data(ソート不可）'!AG39</f>
        <v>12</v>
      </c>
      <c r="P84" s="133"/>
      <c r="Q84" s="132"/>
      <c r="R84" s="134">
        <f>'[3]data(ソート不可）'!AH39</f>
        <v>10</v>
      </c>
      <c r="S84" s="133"/>
      <c r="T84" s="136"/>
      <c r="U84" s="135">
        <f>'[3]data(ソート不可）'!AI39</f>
        <v>10</v>
      </c>
      <c r="V84" s="133"/>
      <c r="W84" s="132"/>
      <c r="X84" s="134">
        <f>'[3]data(ソート不可）'!AJ39</f>
        <v>17</v>
      </c>
      <c r="Y84" s="133"/>
      <c r="Z84" s="136"/>
      <c r="AA84" s="135">
        <f>'[3]data(ソート不可）'!AK39</f>
        <v>14</v>
      </c>
      <c r="AB84" s="133"/>
      <c r="AC84" s="132"/>
      <c r="AD84" s="134">
        <f>'[3]data(ソート不可）'!AL39</f>
        <v>16</v>
      </c>
      <c r="AE84" s="133"/>
      <c r="AF84" s="132"/>
    </row>
    <row r="85" spans="1:32" ht="21.4" customHeight="1" x14ac:dyDescent="0.2">
      <c r="A85" s="423">
        <v>42</v>
      </c>
      <c r="B85" s="422" t="s">
        <v>155</v>
      </c>
      <c r="C85" s="131">
        <f>SUM(D85:K85)</f>
        <v>31</v>
      </c>
      <c r="D85" s="128">
        <f>'[3]data(ソート不可）'!H39</f>
        <v>3</v>
      </c>
      <c r="E85" s="128">
        <f>'[3]data(ソート不可）'!I39</f>
        <v>3</v>
      </c>
      <c r="F85" s="128">
        <f>'[3]data(ソート不可）'!J39</f>
        <v>3</v>
      </c>
      <c r="G85" s="128">
        <f>'[3]data(ソート不可）'!K39</f>
        <v>3</v>
      </c>
      <c r="H85" s="128">
        <f>'[3]data(ソート不可）'!L39</f>
        <v>3</v>
      </c>
      <c r="I85" s="128">
        <f>'[3]data(ソート不可）'!M39</f>
        <v>3</v>
      </c>
      <c r="J85" s="128">
        <f>'[3]data(ソート不可）'!N39</f>
        <v>0</v>
      </c>
      <c r="K85" s="127">
        <f>'[3]data(ソート不可）'!O39</f>
        <v>13</v>
      </c>
      <c r="L85" s="340">
        <f>SUM(M85:N85)</f>
        <v>617</v>
      </c>
      <c r="M85" s="128">
        <f>SUM(P85,S85,V85,Y85,AB85,AE85)</f>
        <v>321</v>
      </c>
      <c r="N85" s="130">
        <f>SUM(Q85,T85,W85,Z85,AC85,AF85)</f>
        <v>296</v>
      </c>
      <c r="O85" s="129">
        <f>SUM(P85:Q85)</f>
        <v>97</v>
      </c>
      <c r="P85" s="128">
        <f>'[3]data(ソート不可）'!T39</f>
        <v>56</v>
      </c>
      <c r="Q85" s="127">
        <f>'[3]data(ソート不可）'!U39</f>
        <v>41</v>
      </c>
      <c r="R85" s="336">
        <f>SUM(S85:T85)</f>
        <v>88</v>
      </c>
      <c r="S85" s="128">
        <f>'[3]data(ソート不可）'!V39</f>
        <v>36</v>
      </c>
      <c r="T85" s="130">
        <f>'[3]data(ソート不可）'!W39</f>
        <v>52</v>
      </c>
      <c r="U85" s="129">
        <f>SUM(V85:W85)</f>
        <v>106</v>
      </c>
      <c r="V85" s="128">
        <f>'[3]data(ソート不可）'!X39</f>
        <v>52</v>
      </c>
      <c r="W85" s="127">
        <f>'[3]data(ソート不可）'!Y39</f>
        <v>54</v>
      </c>
      <c r="X85" s="336">
        <f>SUM(Y85:Z85)</f>
        <v>105</v>
      </c>
      <c r="Y85" s="128">
        <f>'[3]data(ソート不可）'!Z39</f>
        <v>60</v>
      </c>
      <c r="Z85" s="130">
        <f>'[3]data(ソート不可）'!AA39</f>
        <v>45</v>
      </c>
      <c r="AA85" s="129">
        <f>SUM(AB85:AC85)</f>
        <v>103</v>
      </c>
      <c r="AB85" s="128">
        <f>'[3]data(ソート不可）'!AB39</f>
        <v>57</v>
      </c>
      <c r="AC85" s="127">
        <f>'[3]data(ソート不可）'!AC39</f>
        <v>46</v>
      </c>
      <c r="AD85" s="336">
        <f>SUM(AE85:AF85)</f>
        <v>118</v>
      </c>
      <c r="AE85" s="128">
        <f>'[3]data(ソート不可）'!AD39</f>
        <v>60</v>
      </c>
      <c r="AF85" s="127">
        <f>'[3]data(ソート不可）'!AE39</f>
        <v>58</v>
      </c>
    </row>
    <row r="86" spans="1:32" ht="21.4" customHeight="1" x14ac:dyDescent="0.2">
      <c r="A86" s="338"/>
      <c r="B86" s="138"/>
      <c r="C86" s="137"/>
      <c r="D86" s="133"/>
      <c r="E86" s="133"/>
      <c r="F86" s="133"/>
      <c r="G86" s="133"/>
      <c r="H86" s="133"/>
      <c r="I86" s="133"/>
      <c r="J86" s="133"/>
      <c r="K86" s="132"/>
      <c r="L86" s="154">
        <f>SUM(O86,R86,U86,X86,AA86,AD86)</f>
        <v>48</v>
      </c>
      <c r="M86" s="133"/>
      <c r="N86" s="136"/>
      <c r="O86" s="135">
        <f>'[3]data(ソート不可）'!AG40</f>
        <v>8</v>
      </c>
      <c r="P86" s="133"/>
      <c r="Q86" s="132"/>
      <c r="R86" s="134">
        <f>'[3]data(ソート不可）'!AH40</f>
        <v>4</v>
      </c>
      <c r="S86" s="133"/>
      <c r="T86" s="136"/>
      <c r="U86" s="135">
        <f>'[3]data(ソート不可）'!AI40</f>
        <v>8</v>
      </c>
      <c r="V86" s="133"/>
      <c r="W86" s="132"/>
      <c r="X86" s="134">
        <f>'[3]data(ソート不可）'!AJ40</f>
        <v>9</v>
      </c>
      <c r="Y86" s="133"/>
      <c r="Z86" s="136"/>
      <c r="AA86" s="135">
        <f>'[3]data(ソート不可）'!AK40</f>
        <v>10</v>
      </c>
      <c r="AB86" s="133"/>
      <c r="AC86" s="132"/>
      <c r="AD86" s="134">
        <f>'[3]data(ソート不可）'!AL40</f>
        <v>9</v>
      </c>
      <c r="AE86" s="133"/>
      <c r="AF86" s="132"/>
    </row>
    <row r="87" spans="1:32" ht="21.4" customHeight="1" x14ac:dyDescent="0.2">
      <c r="A87" s="423">
        <v>43</v>
      </c>
      <c r="B87" s="422" t="s">
        <v>156</v>
      </c>
      <c r="C87" s="131">
        <f>SUM(D87:K87)</f>
        <v>29</v>
      </c>
      <c r="D87" s="128">
        <f>'[3]data(ソート不可）'!H40</f>
        <v>3</v>
      </c>
      <c r="E87" s="128">
        <f>'[3]data(ソート不可）'!I40</f>
        <v>3</v>
      </c>
      <c r="F87" s="128">
        <f>'[3]data(ソート不可）'!J40</f>
        <v>4</v>
      </c>
      <c r="G87" s="128">
        <f>'[3]data(ソート不可）'!K40</f>
        <v>3</v>
      </c>
      <c r="H87" s="128">
        <f>'[3]data(ソート不可）'!L40</f>
        <v>4</v>
      </c>
      <c r="I87" s="128">
        <f>'[3]data(ソート不可）'!M40</f>
        <v>3</v>
      </c>
      <c r="J87" s="128">
        <f>'[3]data(ソート不可）'!N40</f>
        <v>0</v>
      </c>
      <c r="K87" s="127">
        <f>'[3]data(ソート不可）'!O40</f>
        <v>9</v>
      </c>
      <c r="L87" s="340">
        <f>SUM(M87:N87)</f>
        <v>668</v>
      </c>
      <c r="M87" s="128">
        <f>SUM(P87,S87,V87,Y87,AB87,AE87)</f>
        <v>356</v>
      </c>
      <c r="N87" s="130">
        <f>SUM(Q87,T87,W87,Z87,AC87,AF87)</f>
        <v>312</v>
      </c>
      <c r="O87" s="129">
        <f>SUM(P87:Q87)</f>
        <v>103</v>
      </c>
      <c r="P87" s="128">
        <f>'[3]data(ソート不可）'!T40</f>
        <v>58</v>
      </c>
      <c r="Q87" s="127">
        <f>'[3]data(ソート不可）'!U40</f>
        <v>45</v>
      </c>
      <c r="R87" s="336">
        <f>SUM(S87:T87)</f>
        <v>107</v>
      </c>
      <c r="S87" s="128">
        <f>'[3]data(ソート不可）'!V40</f>
        <v>61</v>
      </c>
      <c r="T87" s="130">
        <f>'[3]data(ソート不可）'!W40</f>
        <v>46</v>
      </c>
      <c r="U87" s="129">
        <f>SUM(V87:W87)</f>
        <v>116</v>
      </c>
      <c r="V87" s="128">
        <f>'[3]data(ソート不可）'!X40</f>
        <v>58</v>
      </c>
      <c r="W87" s="127">
        <f>'[3]data(ソート不可）'!Y40</f>
        <v>58</v>
      </c>
      <c r="X87" s="336">
        <f>SUM(Y87:Z87)</f>
        <v>109</v>
      </c>
      <c r="Y87" s="128">
        <f>'[3]data(ソート不可）'!Z40</f>
        <v>61</v>
      </c>
      <c r="Z87" s="130">
        <f>'[3]data(ソート不可）'!AA40</f>
        <v>48</v>
      </c>
      <c r="AA87" s="129">
        <f>SUM(AB87:AC87)</f>
        <v>129</v>
      </c>
      <c r="AB87" s="128">
        <f>'[3]data(ソート不可）'!AB40</f>
        <v>63</v>
      </c>
      <c r="AC87" s="127">
        <f>'[3]data(ソート不可）'!AC40</f>
        <v>66</v>
      </c>
      <c r="AD87" s="336">
        <f>SUM(AE87:AF87)</f>
        <v>104</v>
      </c>
      <c r="AE87" s="128">
        <f>'[3]data(ソート不可）'!AD40</f>
        <v>55</v>
      </c>
      <c r="AF87" s="127">
        <f>'[3]data(ソート不可）'!AE40</f>
        <v>49</v>
      </c>
    </row>
    <row r="88" spans="1:32" ht="21.4" customHeight="1" x14ac:dyDescent="0.2">
      <c r="A88" s="338"/>
      <c r="B88" s="138"/>
      <c r="C88" s="137"/>
      <c r="D88" s="133"/>
      <c r="E88" s="133"/>
      <c r="F88" s="133"/>
      <c r="G88" s="133"/>
      <c r="H88" s="133"/>
      <c r="I88" s="133"/>
      <c r="J88" s="133"/>
      <c r="K88" s="132"/>
      <c r="L88" s="154">
        <f>SUM(O88,R88,U88,X88,AA88,AD88)</f>
        <v>49</v>
      </c>
      <c r="M88" s="133"/>
      <c r="N88" s="136"/>
      <c r="O88" s="135">
        <f>'[3]data(ソート不可）'!AG41</f>
        <v>6</v>
      </c>
      <c r="P88" s="133"/>
      <c r="Q88" s="132"/>
      <c r="R88" s="134">
        <f>'[3]data(ソート不可）'!AH41</f>
        <v>6</v>
      </c>
      <c r="S88" s="133"/>
      <c r="T88" s="136"/>
      <c r="U88" s="135">
        <f>'[3]data(ソート不可）'!AI41</f>
        <v>9</v>
      </c>
      <c r="V88" s="133"/>
      <c r="W88" s="132"/>
      <c r="X88" s="134">
        <f>'[3]data(ソート不可）'!AJ41</f>
        <v>9</v>
      </c>
      <c r="Y88" s="133"/>
      <c r="Z88" s="136"/>
      <c r="AA88" s="135">
        <f>'[3]data(ソート不可）'!AK41</f>
        <v>9</v>
      </c>
      <c r="AB88" s="133"/>
      <c r="AC88" s="132"/>
      <c r="AD88" s="134">
        <f>'[3]data(ソート不可）'!AL41</f>
        <v>10</v>
      </c>
      <c r="AE88" s="133"/>
      <c r="AF88" s="132"/>
    </row>
    <row r="89" spans="1:32" ht="21.4" customHeight="1" x14ac:dyDescent="0.2">
      <c r="A89" s="423">
        <v>44</v>
      </c>
      <c r="B89" s="422" t="s">
        <v>157</v>
      </c>
      <c r="C89" s="131">
        <f>SUM(D89:K89)</f>
        <v>41</v>
      </c>
      <c r="D89" s="128">
        <f>'[3]data(ソート不可）'!H41</f>
        <v>6</v>
      </c>
      <c r="E89" s="128">
        <f>'[3]data(ソート不可）'!I41</f>
        <v>5</v>
      </c>
      <c r="F89" s="128">
        <f>'[3]data(ソート不可）'!J41</f>
        <v>5</v>
      </c>
      <c r="G89" s="128">
        <f>'[3]data(ソート不可）'!K41</f>
        <v>5</v>
      </c>
      <c r="H89" s="128">
        <f>'[3]data(ソート不可）'!L41</f>
        <v>5</v>
      </c>
      <c r="I89" s="128">
        <f>'[3]data(ソート不可）'!M41</f>
        <v>5</v>
      </c>
      <c r="J89" s="128">
        <f>'[3]data(ソート不可）'!N41</f>
        <v>0</v>
      </c>
      <c r="K89" s="127">
        <f>'[3]data(ソート不可）'!O41</f>
        <v>10</v>
      </c>
      <c r="L89" s="492">
        <f>SUM(M89:N89)</f>
        <v>1007</v>
      </c>
      <c r="M89" s="128">
        <f>SUM(P89,S89,V89,Y89,AB89,AE89)</f>
        <v>537</v>
      </c>
      <c r="N89" s="130">
        <f>SUM(Q89,T89,W89,Z89,AC89,AF89)</f>
        <v>470</v>
      </c>
      <c r="O89" s="129">
        <f>SUM(P89:Q89)</f>
        <v>187</v>
      </c>
      <c r="P89" s="128">
        <f>'[3]data(ソート不可）'!T41</f>
        <v>97</v>
      </c>
      <c r="Q89" s="127">
        <f>'[3]data(ソート不可）'!U41</f>
        <v>90</v>
      </c>
      <c r="R89" s="336">
        <f>SUM(S89:T89)</f>
        <v>151</v>
      </c>
      <c r="S89" s="128">
        <f>'[3]data(ソート不可）'!V41</f>
        <v>92</v>
      </c>
      <c r="T89" s="130">
        <f>'[3]data(ソート不可）'!W41</f>
        <v>59</v>
      </c>
      <c r="U89" s="129">
        <f>SUM(V89:W89)</f>
        <v>158</v>
      </c>
      <c r="V89" s="128">
        <f>'[3]data(ソート不可）'!X41</f>
        <v>78</v>
      </c>
      <c r="W89" s="127">
        <f>'[3]data(ソート不可）'!Y41</f>
        <v>80</v>
      </c>
      <c r="X89" s="336">
        <f>SUM(Y89:Z89)</f>
        <v>166</v>
      </c>
      <c r="Y89" s="128">
        <f>'[3]data(ソート不可）'!Z41</f>
        <v>97</v>
      </c>
      <c r="Z89" s="130">
        <f>'[3]data(ソート不可）'!AA41</f>
        <v>69</v>
      </c>
      <c r="AA89" s="129">
        <f>SUM(AB89:AC89)</f>
        <v>164</v>
      </c>
      <c r="AB89" s="128">
        <f>'[3]data(ソート不可）'!AB41</f>
        <v>85</v>
      </c>
      <c r="AC89" s="127">
        <f>'[3]data(ソート不可）'!AC41</f>
        <v>79</v>
      </c>
      <c r="AD89" s="336">
        <f>SUM(AE89:AF89)</f>
        <v>181</v>
      </c>
      <c r="AE89" s="128">
        <f>'[3]data(ソート不可）'!AD41</f>
        <v>88</v>
      </c>
      <c r="AF89" s="127">
        <f>'[3]data(ソート不可）'!AE41</f>
        <v>93</v>
      </c>
    </row>
    <row r="90" spans="1:32" ht="21.4" customHeight="1" x14ac:dyDescent="0.2">
      <c r="A90" s="338"/>
      <c r="B90" s="138"/>
      <c r="C90" s="137"/>
      <c r="D90" s="133"/>
      <c r="E90" s="133"/>
      <c r="F90" s="133"/>
      <c r="G90" s="133"/>
      <c r="H90" s="133"/>
      <c r="I90" s="133"/>
      <c r="J90" s="133"/>
      <c r="K90" s="132"/>
      <c r="L90" s="154">
        <f>SUM(O90,R90,U90,X90,AA90,AD90)</f>
        <v>10</v>
      </c>
      <c r="M90" s="133"/>
      <c r="N90" s="136"/>
      <c r="O90" s="135">
        <f>'[3]data(ソート不可）'!AG42</f>
        <v>3</v>
      </c>
      <c r="P90" s="133"/>
      <c r="Q90" s="132"/>
      <c r="R90" s="134">
        <f>'[3]data(ソート不可）'!AH42</f>
        <v>1</v>
      </c>
      <c r="S90" s="133"/>
      <c r="T90" s="136"/>
      <c r="U90" s="135">
        <f>'[3]data(ソート不可）'!AI42</f>
        <v>1</v>
      </c>
      <c r="V90" s="133"/>
      <c r="W90" s="132"/>
      <c r="X90" s="134">
        <f>'[3]data(ソート不可）'!AJ42</f>
        <v>3</v>
      </c>
      <c r="Y90" s="133"/>
      <c r="Z90" s="136"/>
      <c r="AA90" s="135">
        <f>'[3]data(ソート不可）'!AK42</f>
        <v>1</v>
      </c>
      <c r="AB90" s="133"/>
      <c r="AC90" s="132"/>
      <c r="AD90" s="134">
        <f>'[3]data(ソート不可）'!AL42</f>
        <v>1</v>
      </c>
      <c r="AE90" s="133"/>
      <c r="AF90" s="132"/>
    </row>
    <row r="91" spans="1:32" ht="21.4" customHeight="1" x14ac:dyDescent="0.2">
      <c r="A91" s="423">
        <v>45</v>
      </c>
      <c r="B91" s="422" t="s">
        <v>158</v>
      </c>
      <c r="C91" s="131">
        <f>SUM(D91:K91)</f>
        <v>15</v>
      </c>
      <c r="D91" s="128">
        <f>'[3]data(ソート不可）'!H42</f>
        <v>2</v>
      </c>
      <c r="E91" s="128">
        <f>'[3]data(ソート不可）'!I42</f>
        <v>2</v>
      </c>
      <c r="F91" s="128">
        <f>'[3]data(ソート不可）'!J42</f>
        <v>2</v>
      </c>
      <c r="G91" s="128">
        <f>'[3]data(ソート不可）'!K42</f>
        <v>2</v>
      </c>
      <c r="H91" s="128">
        <f>'[3]data(ソート不可）'!L42</f>
        <v>3</v>
      </c>
      <c r="I91" s="128">
        <f>'[3]data(ソート不可）'!M42</f>
        <v>2</v>
      </c>
      <c r="J91" s="128">
        <f>'[3]data(ソート不可）'!N42</f>
        <v>0</v>
      </c>
      <c r="K91" s="127">
        <f>'[3]data(ソート不可）'!O42</f>
        <v>2</v>
      </c>
      <c r="L91" s="340">
        <f>SUM(M91:N91)</f>
        <v>398</v>
      </c>
      <c r="M91" s="128">
        <f>SUM(P91,S91,V91,Y91,AB91,AE91)</f>
        <v>214</v>
      </c>
      <c r="N91" s="130">
        <f>SUM(Q91,T91,W91,Z91,AC91,AF91)</f>
        <v>184</v>
      </c>
      <c r="O91" s="129">
        <f>SUM(P91:Q91)</f>
        <v>57</v>
      </c>
      <c r="P91" s="128">
        <f>'[3]data(ソート不可）'!T42</f>
        <v>35</v>
      </c>
      <c r="Q91" s="127">
        <f>'[3]data(ソート不可）'!U42</f>
        <v>22</v>
      </c>
      <c r="R91" s="336">
        <f>SUM(S91:T91)</f>
        <v>70</v>
      </c>
      <c r="S91" s="128">
        <f>'[3]data(ソート不可）'!V42</f>
        <v>35</v>
      </c>
      <c r="T91" s="130">
        <f>'[3]data(ソート不可）'!W42</f>
        <v>35</v>
      </c>
      <c r="U91" s="129">
        <f>SUM(V91:W91)</f>
        <v>66</v>
      </c>
      <c r="V91" s="128">
        <f>'[3]data(ソート不可）'!X42</f>
        <v>38</v>
      </c>
      <c r="W91" s="127">
        <f>'[3]data(ソート不可）'!Y42</f>
        <v>28</v>
      </c>
      <c r="X91" s="336">
        <f>SUM(Y91:Z91)</f>
        <v>64</v>
      </c>
      <c r="Y91" s="128">
        <f>'[3]data(ソート不可）'!Z42</f>
        <v>35</v>
      </c>
      <c r="Z91" s="130">
        <f>'[3]data(ソート不可）'!AA42</f>
        <v>29</v>
      </c>
      <c r="AA91" s="129">
        <f>SUM(AB91:AC91)</f>
        <v>72</v>
      </c>
      <c r="AB91" s="128">
        <f>'[3]data(ソート不可）'!AB42</f>
        <v>41</v>
      </c>
      <c r="AC91" s="127">
        <f>'[3]data(ソート不可）'!AC42</f>
        <v>31</v>
      </c>
      <c r="AD91" s="336">
        <f>SUM(AE91:AF91)</f>
        <v>69</v>
      </c>
      <c r="AE91" s="128">
        <f>'[3]data(ソート不可）'!AD42</f>
        <v>30</v>
      </c>
      <c r="AF91" s="127">
        <f>'[3]data(ソート不可）'!AE42</f>
        <v>39</v>
      </c>
    </row>
    <row r="92" spans="1:32" ht="21.4" customHeight="1" x14ac:dyDescent="0.2">
      <c r="A92" s="338"/>
      <c r="B92" s="138"/>
      <c r="C92" s="137"/>
      <c r="D92" s="133"/>
      <c r="E92" s="133"/>
      <c r="F92" s="133"/>
      <c r="G92" s="133"/>
      <c r="H92" s="133"/>
      <c r="I92" s="133"/>
      <c r="J92" s="133"/>
      <c r="K92" s="132"/>
      <c r="L92" s="154">
        <f>SUM(O92,R92,U92,X92,AA92,AD92)</f>
        <v>36</v>
      </c>
      <c r="M92" s="133"/>
      <c r="N92" s="136"/>
      <c r="O92" s="135">
        <f>'[3]data(ソート不可）'!AG43</f>
        <v>6</v>
      </c>
      <c r="P92" s="133"/>
      <c r="Q92" s="132"/>
      <c r="R92" s="134">
        <f>'[3]data(ソート不可）'!AH43</f>
        <v>8</v>
      </c>
      <c r="S92" s="133"/>
      <c r="T92" s="136"/>
      <c r="U92" s="135">
        <f>'[3]data(ソート不可）'!AI43</f>
        <v>7</v>
      </c>
      <c r="V92" s="133"/>
      <c r="W92" s="132"/>
      <c r="X92" s="134">
        <f>'[3]data(ソート不可）'!AJ43</f>
        <v>7</v>
      </c>
      <c r="Y92" s="133"/>
      <c r="Z92" s="136"/>
      <c r="AA92" s="135">
        <f>'[3]data(ソート不可）'!AK43</f>
        <v>5</v>
      </c>
      <c r="AB92" s="133"/>
      <c r="AC92" s="132"/>
      <c r="AD92" s="134">
        <f>'[3]data(ソート不可）'!AL43</f>
        <v>3</v>
      </c>
      <c r="AE92" s="133"/>
      <c r="AF92" s="132"/>
    </row>
    <row r="93" spans="1:32" ht="21.4" customHeight="1" x14ac:dyDescent="0.2">
      <c r="A93" s="423">
        <v>46</v>
      </c>
      <c r="B93" s="422" t="s">
        <v>159</v>
      </c>
      <c r="C93" s="131">
        <f>SUM(D93:K93)</f>
        <v>28</v>
      </c>
      <c r="D93" s="128">
        <f>'[3]data(ソート不可）'!H43</f>
        <v>4</v>
      </c>
      <c r="E93" s="128">
        <f>'[3]data(ソート不可）'!I43</f>
        <v>3</v>
      </c>
      <c r="F93" s="128">
        <f>'[3]data(ソート不可）'!J43</f>
        <v>4</v>
      </c>
      <c r="G93" s="128">
        <f>'[3]data(ソート不可）'!K43</f>
        <v>3</v>
      </c>
      <c r="H93" s="128">
        <f>'[3]data(ソート不可）'!L43</f>
        <v>4</v>
      </c>
      <c r="I93" s="128">
        <f>'[3]data(ソート不可）'!M43</f>
        <v>4</v>
      </c>
      <c r="J93" s="128">
        <f>'[3]data(ソート不可）'!N43</f>
        <v>0</v>
      </c>
      <c r="K93" s="127">
        <f>'[3]data(ソート不可）'!O43</f>
        <v>6</v>
      </c>
      <c r="L93" s="340">
        <f>SUM(M93:N93)</f>
        <v>685</v>
      </c>
      <c r="M93" s="128">
        <f>SUM(P93,S93,V93,Y93,AB93,AE93)</f>
        <v>345</v>
      </c>
      <c r="N93" s="130">
        <f>SUM(Q93,T93,W93,Z93,AC93,AF93)</f>
        <v>340</v>
      </c>
      <c r="O93" s="129">
        <f>SUM(P93:Q93)</f>
        <v>119</v>
      </c>
      <c r="P93" s="128">
        <f>'[3]data(ソート不可）'!T43</f>
        <v>57</v>
      </c>
      <c r="Q93" s="127">
        <f>'[3]data(ソート不可）'!U43</f>
        <v>62</v>
      </c>
      <c r="R93" s="336">
        <f>SUM(S93:T93)</f>
        <v>103</v>
      </c>
      <c r="S93" s="128">
        <f>'[3]data(ソート不可）'!V43</f>
        <v>51</v>
      </c>
      <c r="T93" s="130">
        <f>'[3]data(ソート不可）'!W43</f>
        <v>52</v>
      </c>
      <c r="U93" s="129">
        <f>SUM(V93:W93)</f>
        <v>124</v>
      </c>
      <c r="V93" s="128">
        <f>'[3]data(ソート不可）'!X43</f>
        <v>62</v>
      </c>
      <c r="W93" s="127">
        <f>'[3]data(ソート不可）'!Y43</f>
        <v>62</v>
      </c>
      <c r="X93" s="336">
        <f>SUM(Y93:Z93)</f>
        <v>112</v>
      </c>
      <c r="Y93" s="128">
        <f>'[3]data(ソート不可）'!Z43</f>
        <v>62</v>
      </c>
      <c r="Z93" s="130">
        <f>'[3]data(ソート不可）'!AA43</f>
        <v>50</v>
      </c>
      <c r="AA93" s="129">
        <f>SUM(AB93:AC93)</f>
        <v>115</v>
      </c>
      <c r="AB93" s="128">
        <f>'[3]data(ソート不可）'!AB43</f>
        <v>54</v>
      </c>
      <c r="AC93" s="127">
        <f>'[3]data(ソート不可）'!AC43</f>
        <v>61</v>
      </c>
      <c r="AD93" s="336">
        <f>SUM(AE93:AF93)</f>
        <v>112</v>
      </c>
      <c r="AE93" s="128">
        <f>'[3]data(ソート不可）'!AD43</f>
        <v>59</v>
      </c>
      <c r="AF93" s="127">
        <f>'[3]data(ソート不可）'!AE43</f>
        <v>53</v>
      </c>
    </row>
    <row r="94" spans="1:32" ht="21.4" customHeight="1" x14ac:dyDescent="0.2">
      <c r="A94" s="338"/>
      <c r="B94" s="138"/>
      <c r="C94" s="137"/>
      <c r="D94" s="133"/>
      <c r="E94" s="133"/>
      <c r="F94" s="133"/>
      <c r="G94" s="133"/>
      <c r="H94" s="133"/>
      <c r="I94" s="133"/>
      <c r="J94" s="133"/>
      <c r="K94" s="132"/>
      <c r="L94" s="154">
        <f>SUM(O94,R94,U94,X94,AA94,AD94)</f>
        <v>36</v>
      </c>
      <c r="M94" s="133"/>
      <c r="N94" s="136"/>
      <c r="O94" s="135">
        <f>'[3]data(ソート不可）'!AG44</f>
        <v>6</v>
      </c>
      <c r="P94" s="133"/>
      <c r="Q94" s="132"/>
      <c r="R94" s="134">
        <f>'[3]data(ソート不可）'!AH44</f>
        <v>7</v>
      </c>
      <c r="S94" s="133"/>
      <c r="T94" s="136"/>
      <c r="U94" s="135">
        <f>'[3]data(ソート不可）'!AI44</f>
        <v>5</v>
      </c>
      <c r="V94" s="133"/>
      <c r="W94" s="132"/>
      <c r="X94" s="134">
        <f>'[3]data(ソート不可）'!AJ44</f>
        <v>3</v>
      </c>
      <c r="Y94" s="133"/>
      <c r="Z94" s="136"/>
      <c r="AA94" s="135">
        <f>'[3]data(ソート不可）'!AK44</f>
        <v>8</v>
      </c>
      <c r="AB94" s="133"/>
      <c r="AC94" s="132"/>
      <c r="AD94" s="134">
        <f>'[3]data(ソート不可）'!AL44</f>
        <v>7</v>
      </c>
      <c r="AE94" s="133"/>
      <c r="AF94" s="132"/>
    </row>
    <row r="95" spans="1:32" ht="21.4" customHeight="1" x14ac:dyDescent="0.2">
      <c r="A95" s="423">
        <v>47</v>
      </c>
      <c r="B95" s="422" t="s">
        <v>160</v>
      </c>
      <c r="C95" s="131">
        <f>SUM(D95:K95)</f>
        <v>27</v>
      </c>
      <c r="D95" s="128">
        <f>'[3]data(ソート不可）'!H44</f>
        <v>4</v>
      </c>
      <c r="E95" s="128">
        <f>'[3]data(ソート不可）'!I44</f>
        <v>4</v>
      </c>
      <c r="F95" s="128">
        <f>'[3]data(ソート不可）'!J44</f>
        <v>3</v>
      </c>
      <c r="G95" s="128">
        <f>'[3]data(ソート不可）'!K44</f>
        <v>4</v>
      </c>
      <c r="H95" s="128">
        <f>'[3]data(ソート不可）'!L44</f>
        <v>3</v>
      </c>
      <c r="I95" s="128">
        <f>'[3]data(ソート不可）'!M44</f>
        <v>4</v>
      </c>
      <c r="J95" s="128">
        <f>'[3]data(ソート不可）'!N44</f>
        <v>0</v>
      </c>
      <c r="K95" s="127">
        <f>'[3]data(ソート不可）'!O44</f>
        <v>5</v>
      </c>
      <c r="L95" s="340">
        <f>SUM(M95:N95)</f>
        <v>741</v>
      </c>
      <c r="M95" s="128">
        <f>SUM(P95,S95,V95,Y95,AB95,AE95)</f>
        <v>361</v>
      </c>
      <c r="N95" s="130">
        <f>SUM(Q95,T95,W95,Z95,AC95,AF95)</f>
        <v>380</v>
      </c>
      <c r="O95" s="129">
        <f>SUM(P95:Q95)</f>
        <v>129</v>
      </c>
      <c r="P95" s="128">
        <f>'[3]data(ソート不可）'!T44</f>
        <v>59</v>
      </c>
      <c r="Q95" s="127">
        <f>'[3]data(ソート不可）'!U44</f>
        <v>70</v>
      </c>
      <c r="R95" s="336">
        <f>SUM(S95:T95)</f>
        <v>128</v>
      </c>
      <c r="S95" s="128">
        <f>'[3]data(ソート不可）'!V44</f>
        <v>62</v>
      </c>
      <c r="T95" s="130">
        <f>'[3]data(ソート不可）'!W44</f>
        <v>66</v>
      </c>
      <c r="U95" s="129">
        <f>SUM(V95:W95)</f>
        <v>108</v>
      </c>
      <c r="V95" s="128">
        <f>'[3]data(ソート不可）'!X44</f>
        <v>59</v>
      </c>
      <c r="W95" s="127">
        <f>'[3]data(ソート不可）'!Y44</f>
        <v>49</v>
      </c>
      <c r="X95" s="336">
        <f>SUM(Y95:Z95)</f>
        <v>138</v>
      </c>
      <c r="Y95" s="128">
        <f>'[3]data(ソート不可）'!Z44</f>
        <v>61</v>
      </c>
      <c r="Z95" s="130">
        <f>'[3]data(ソート不可）'!AA44</f>
        <v>77</v>
      </c>
      <c r="AA95" s="129">
        <f>SUM(AB95:AC95)</f>
        <v>113</v>
      </c>
      <c r="AB95" s="128">
        <f>'[3]data(ソート不可）'!AB44</f>
        <v>52</v>
      </c>
      <c r="AC95" s="127">
        <f>'[3]data(ソート不可）'!AC44</f>
        <v>61</v>
      </c>
      <c r="AD95" s="336">
        <f>SUM(AE95:AF95)</f>
        <v>125</v>
      </c>
      <c r="AE95" s="128">
        <f>'[3]data(ソート不可）'!AD44</f>
        <v>68</v>
      </c>
      <c r="AF95" s="127">
        <f>'[3]data(ソート不可）'!AE44</f>
        <v>57</v>
      </c>
    </row>
    <row r="96" spans="1:32" ht="21.4" customHeight="1" x14ac:dyDescent="0.2">
      <c r="A96" s="338"/>
      <c r="B96" s="138"/>
      <c r="C96" s="137"/>
      <c r="D96" s="133"/>
      <c r="E96" s="133"/>
      <c r="F96" s="133"/>
      <c r="G96" s="133"/>
      <c r="H96" s="133"/>
      <c r="I96" s="133"/>
      <c r="J96" s="133"/>
      <c r="K96" s="132"/>
      <c r="L96" s="154">
        <f>SUM(O96,R96,U96,X96,AA96,AD96)</f>
        <v>53</v>
      </c>
      <c r="M96" s="133"/>
      <c r="N96" s="136"/>
      <c r="O96" s="135">
        <f>'[3]data(ソート不可）'!AG45</f>
        <v>11</v>
      </c>
      <c r="P96" s="133"/>
      <c r="Q96" s="132"/>
      <c r="R96" s="134">
        <f>'[3]data(ソート不可）'!AH45</f>
        <v>7</v>
      </c>
      <c r="S96" s="133"/>
      <c r="T96" s="136"/>
      <c r="U96" s="135">
        <f>'[3]data(ソート不可）'!AI45</f>
        <v>4</v>
      </c>
      <c r="V96" s="133"/>
      <c r="W96" s="132"/>
      <c r="X96" s="134">
        <f>'[3]data(ソート不可）'!AJ45</f>
        <v>14</v>
      </c>
      <c r="Y96" s="133"/>
      <c r="Z96" s="136"/>
      <c r="AA96" s="135">
        <f>'[3]data(ソート不可）'!AK45</f>
        <v>11</v>
      </c>
      <c r="AB96" s="133"/>
      <c r="AC96" s="132"/>
      <c r="AD96" s="134">
        <f>'[3]data(ソート不可）'!AL45</f>
        <v>6</v>
      </c>
      <c r="AE96" s="133"/>
      <c r="AF96" s="132"/>
    </row>
    <row r="97" spans="1:32" ht="21.4" customHeight="1" x14ac:dyDescent="0.2">
      <c r="A97" s="423">
        <v>48</v>
      </c>
      <c r="B97" s="422" t="s">
        <v>161</v>
      </c>
      <c r="C97" s="131">
        <f>SUM(D97:K97)</f>
        <v>42</v>
      </c>
      <c r="D97" s="128">
        <f>'[3]data(ソート不可）'!H45</f>
        <v>6</v>
      </c>
      <c r="E97" s="128">
        <f>'[3]data(ソート不可）'!I45</f>
        <v>5</v>
      </c>
      <c r="F97" s="128">
        <f>'[3]data(ソート不可）'!J45</f>
        <v>6</v>
      </c>
      <c r="G97" s="128">
        <f>'[3]data(ソート不可）'!K45</f>
        <v>5</v>
      </c>
      <c r="H97" s="128">
        <f>'[3]data(ソート不可）'!L45</f>
        <v>5</v>
      </c>
      <c r="I97" s="128">
        <f>'[3]data(ソート不可）'!M45</f>
        <v>5</v>
      </c>
      <c r="J97" s="128">
        <f>'[3]data(ソート不可）'!N45</f>
        <v>0</v>
      </c>
      <c r="K97" s="127">
        <f>'[3]data(ソート不可）'!O45</f>
        <v>10</v>
      </c>
      <c r="L97" s="492">
        <f>SUM(M97:N97)</f>
        <v>1027</v>
      </c>
      <c r="M97" s="128">
        <f>SUM(P97,S97,V97,Y97,AB97,AE97)</f>
        <v>506</v>
      </c>
      <c r="N97" s="130">
        <f>SUM(Q97,T97,W97,Z97,AC97,AF97)</f>
        <v>521</v>
      </c>
      <c r="O97" s="129">
        <f>SUM(P97:Q97)</f>
        <v>193</v>
      </c>
      <c r="P97" s="128">
        <f>'[3]data(ソート不可）'!T45</f>
        <v>96</v>
      </c>
      <c r="Q97" s="127">
        <f>'[3]data(ソート不可）'!U45</f>
        <v>97</v>
      </c>
      <c r="R97" s="336">
        <f>SUM(S97:T97)</f>
        <v>147</v>
      </c>
      <c r="S97" s="128">
        <f>'[3]data(ソート不可）'!V45</f>
        <v>74</v>
      </c>
      <c r="T97" s="130">
        <f>'[3]data(ソート不可）'!W45</f>
        <v>73</v>
      </c>
      <c r="U97" s="129">
        <f>SUM(V97:W97)</f>
        <v>199</v>
      </c>
      <c r="V97" s="128">
        <f>'[3]data(ソート不可）'!X45</f>
        <v>91</v>
      </c>
      <c r="W97" s="127">
        <f>'[3]data(ソート不可）'!Y45</f>
        <v>108</v>
      </c>
      <c r="X97" s="336">
        <f>SUM(Y97:Z97)</f>
        <v>161</v>
      </c>
      <c r="Y97" s="128">
        <f>'[3]data(ソート不可）'!Z45</f>
        <v>91</v>
      </c>
      <c r="Z97" s="130">
        <f>'[3]data(ソート不可）'!AA45</f>
        <v>70</v>
      </c>
      <c r="AA97" s="129">
        <f>SUM(AB97:AC97)</f>
        <v>166</v>
      </c>
      <c r="AB97" s="128">
        <f>'[3]data(ソート不可）'!AB45</f>
        <v>74</v>
      </c>
      <c r="AC97" s="127">
        <f>'[3]data(ソート不可）'!AC45</f>
        <v>92</v>
      </c>
      <c r="AD97" s="336">
        <f>SUM(AE97:AF97)</f>
        <v>161</v>
      </c>
      <c r="AE97" s="128">
        <f>'[3]data(ソート不可）'!AD45</f>
        <v>80</v>
      </c>
      <c r="AF97" s="127">
        <f>'[3]data(ソート不可）'!AE45</f>
        <v>81</v>
      </c>
    </row>
    <row r="98" spans="1:32" ht="21.4" customHeight="1" x14ac:dyDescent="0.2">
      <c r="A98" s="338"/>
      <c r="B98" s="138"/>
      <c r="C98" s="137"/>
      <c r="D98" s="133"/>
      <c r="E98" s="133"/>
      <c r="F98" s="133"/>
      <c r="G98" s="133"/>
      <c r="H98" s="133"/>
      <c r="I98" s="133"/>
      <c r="J98" s="133"/>
      <c r="K98" s="132"/>
      <c r="L98" s="154">
        <f>SUM(O98,R98,U98,X98,AA98,AD98)</f>
        <v>40</v>
      </c>
      <c r="M98" s="133"/>
      <c r="N98" s="136"/>
      <c r="O98" s="135">
        <f>'[3]data(ソート不可）'!AG46</f>
        <v>8</v>
      </c>
      <c r="P98" s="133"/>
      <c r="Q98" s="132"/>
      <c r="R98" s="134">
        <f>'[3]data(ソート不可）'!AH46</f>
        <v>6</v>
      </c>
      <c r="S98" s="133"/>
      <c r="T98" s="136"/>
      <c r="U98" s="135">
        <f>'[3]data(ソート不可）'!AI46</f>
        <v>5</v>
      </c>
      <c r="V98" s="133"/>
      <c r="W98" s="132"/>
      <c r="X98" s="134">
        <f>'[3]data(ソート不可）'!AJ46</f>
        <v>7</v>
      </c>
      <c r="Y98" s="133"/>
      <c r="Z98" s="136"/>
      <c r="AA98" s="135">
        <f>'[3]data(ソート不可）'!AK46</f>
        <v>9</v>
      </c>
      <c r="AB98" s="133"/>
      <c r="AC98" s="132"/>
      <c r="AD98" s="134">
        <f>'[3]data(ソート不可）'!AL46</f>
        <v>5</v>
      </c>
      <c r="AE98" s="133"/>
      <c r="AF98" s="132"/>
    </row>
    <row r="99" spans="1:32" ht="21.4" customHeight="1" x14ac:dyDescent="0.2">
      <c r="A99" s="423">
        <v>49</v>
      </c>
      <c r="B99" s="422" t="s">
        <v>162</v>
      </c>
      <c r="C99" s="131">
        <f>SUM(D99:K99)</f>
        <v>24</v>
      </c>
      <c r="D99" s="128">
        <f>'[3]data(ソート不可）'!H46</f>
        <v>3</v>
      </c>
      <c r="E99" s="128">
        <f>'[3]data(ソート不可）'!I46</f>
        <v>3</v>
      </c>
      <c r="F99" s="128">
        <f>'[3]data(ソート不可）'!J46</f>
        <v>3</v>
      </c>
      <c r="G99" s="128">
        <f>'[3]data(ソート不可）'!K46</f>
        <v>3</v>
      </c>
      <c r="H99" s="128">
        <f>'[3]data(ソート不可）'!L46</f>
        <v>3</v>
      </c>
      <c r="I99" s="128">
        <f>'[3]data(ソート不可）'!M46</f>
        <v>3</v>
      </c>
      <c r="J99" s="128">
        <f>'[3]data(ソート不可）'!N46</f>
        <v>0</v>
      </c>
      <c r="K99" s="127">
        <f>'[3]data(ソート不可）'!O46</f>
        <v>6</v>
      </c>
      <c r="L99" s="340">
        <f>SUM(M99:N99)</f>
        <v>570</v>
      </c>
      <c r="M99" s="128">
        <f>SUM(P99,S99,V99,Y99,AB99,AE99)</f>
        <v>290</v>
      </c>
      <c r="N99" s="130">
        <f>SUM(Q99,T99,W99,Z99,AC99,AF99)</f>
        <v>280</v>
      </c>
      <c r="O99" s="129">
        <f>SUM(P99:Q99)</f>
        <v>84</v>
      </c>
      <c r="P99" s="128">
        <f>'[3]data(ソート不可）'!T46</f>
        <v>44</v>
      </c>
      <c r="Q99" s="127">
        <f>'[3]data(ソート不可）'!U46</f>
        <v>40</v>
      </c>
      <c r="R99" s="336">
        <f>SUM(S99:T99)</f>
        <v>96</v>
      </c>
      <c r="S99" s="128">
        <f>'[3]data(ソート不可）'!V46</f>
        <v>42</v>
      </c>
      <c r="T99" s="130">
        <f>'[3]data(ソート不可）'!W46</f>
        <v>54</v>
      </c>
      <c r="U99" s="129">
        <f>SUM(V99:W99)</f>
        <v>88</v>
      </c>
      <c r="V99" s="128">
        <f>'[3]data(ソート不可）'!X46</f>
        <v>52</v>
      </c>
      <c r="W99" s="127">
        <f>'[3]data(ソート不可）'!Y46</f>
        <v>36</v>
      </c>
      <c r="X99" s="336">
        <f>SUM(Y99:Z99)</f>
        <v>100</v>
      </c>
      <c r="Y99" s="128">
        <f>'[3]data(ソート不可）'!Z46</f>
        <v>50</v>
      </c>
      <c r="Z99" s="130">
        <f>'[3]data(ソート不可）'!AA46</f>
        <v>50</v>
      </c>
      <c r="AA99" s="129">
        <f>SUM(AB99:AC99)</f>
        <v>105</v>
      </c>
      <c r="AB99" s="128">
        <f>'[3]data(ソート不可）'!AB46</f>
        <v>57</v>
      </c>
      <c r="AC99" s="127">
        <f>'[3]data(ソート不可）'!AC46</f>
        <v>48</v>
      </c>
      <c r="AD99" s="336">
        <f>SUM(AE99:AF99)</f>
        <v>97</v>
      </c>
      <c r="AE99" s="128">
        <f>'[3]data(ソート不可）'!AD46</f>
        <v>45</v>
      </c>
      <c r="AF99" s="127">
        <f>'[3]data(ソート不可）'!AE46</f>
        <v>52</v>
      </c>
    </row>
    <row r="100" spans="1:32" ht="21.4" customHeight="1" x14ac:dyDescent="0.2">
      <c r="A100" s="338"/>
      <c r="B100" s="138"/>
      <c r="C100" s="137"/>
      <c r="D100" s="133"/>
      <c r="E100" s="133"/>
      <c r="F100" s="133"/>
      <c r="G100" s="133"/>
      <c r="H100" s="133"/>
      <c r="I100" s="133"/>
      <c r="J100" s="133"/>
      <c r="K100" s="132"/>
      <c r="L100" s="154">
        <f>SUM(O100,R100,U100,X100,AA100,AD100)</f>
        <v>36</v>
      </c>
      <c r="M100" s="133"/>
      <c r="N100" s="136"/>
      <c r="O100" s="135">
        <f>'[3]data(ソート不可）'!AG47</f>
        <v>3</v>
      </c>
      <c r="P100" s="133"/>
      <c r="Q100" s="132"/>
      <c r="R100" s="134">
        <f>'[3]data(ソート不可）'!AH47</f>
        <v>3</v>
      </c>
      <c r="S100" s="133"/>
      <c r="T100" s="136"/>
      <c r="U100" s="135">
        <f>'[3]data(ソート不可）'!AI47</f>
        <v>10</v>
      </c>
      <c r="V100" s="133"/>
      <c r="W100" s="132"/>
      <c r="X100" s="134">
        <f>'[3]data(ソート不可）'!AJ47</f>
        <v>6</v>
      </c>
      <c r="Y100" s="133"/>
      <c r="Z100" s="136"/>
      <c r="AA100" s="135">
        <f>'[3]data(ソート不可）'!AK47</f>
        <v>6</v>
      </c>
      <c r="AB100" s="133"/>
      <c r="AC100" s="132"/>
      <c r="AD100" s="134">
        <f>'[3]data(ソート不可）'!AL47</f>
        <v>8</v>
      </c>
      <c r="AE100" s="133"/>
      <c r="AF100" s="132"/>
    </row>
    <row r="101" spans="1:32" ht="21.4" customHeight="1" x14ac:dyDescent="0.2">
      <c r="A101" s="423">
        <v>50</v>
      </c>
      <c r="B101" s="422" t="s">
        <v>163</v>
      </c>
      <c r="C101" s="131">
        <f>SUM(D101:K101)</f>
        <v>36</v>
      </c>
      <c r="D101" s="128">
        <f>'[3]data(ソート不可）'!H47</f>
        <v>5</v>
      </c>
      <c r="E101" s="128">
        <f>'[3]data(ソート不可）'!I47</f>
        <v>4</v>
      </c>
      <c r="F101" s="128">
        <f>'[3]data(ソート不可）'!J47</f>
        <v>5</v>
      </c>
      <c r="G101" s="128">
        <f>'[3]data(ソート不可）'!K47</f>
        <v>6</v>
      </c>
      <c r="H101" s="128">
        <f>'[3]data(ソート不可）'!L47</f>
        <v>4</v>
      </c>
      <c r="I101" s="128">
        <f>'[3]data(ソート不可）'!M47</f>
        <v>5</v>
      </c>
      <c r="J101" s="128">
        <f>'[3]data(ソート不可）'!N47</f>
        <v>0</v>
      </c>
      <c r="K101" s="127">
        <f>'[3]data(ソート不可）'!O47</f>
        <v>7</v>
      </c>
      <c r="L101" s="340">
        <f>SUM(M101:N101)</f>
        <v>926</v>
      </c>
      <c r="M101" s="128">
        <f>SUM(P101,S101,V101,Y101,AB101,AE101)</f>
        <v>450</v>
      </c>
      <c r="N101" s="130">
        <f>SUM(Q101,T101,W101,Z101,AC101,AF101)</f>
        <v>476</v>
      </c>
      <c r="O101" s="129">
        <f>SUM(P101:Q101)</f>
        <v>160</v>
      </c>
      <c r="P101" s="128">
        <f>'[3]data(ソート不可）'!T47</f>
        <v>72</v>
      </c>
      <c r="Q101" s="127">
        <f>'[3]data(ソート不可）'!U47</f>
        <v>88</v>
      </c>
      <c r="R101" s="336">
        <f>SUM(S101:T101)</f>
        <v>135</v>
      </c>
      <c r="S101" s="128">
        <f>'[3]data(ソート不可）'!V47</f>
        <v>70</v>
      </c>
      <c r="T101" s="130">
        <f>'[3]data(ソート不可）'!W47</f>
        <v>65</v>
      </c>
      <c r="U101" s="129">
        <f>SUM(V101:W101)</f>
        <v>156</v>
      </c>
      <c r="V101" s="128">
        <f>'[3]data(ソート不可）'!X47</f>
        <v>77</v>
      </c>
      <c r="W101" s="127">
        <f>'[3]data(ソート不可）'!Y47</f>
        <v>79</v>
      </c>
      <c r="X101" s="336">
        <f>SUM(Y101:Z101)</f>
        <v>182</v>
      </c>
      <c r="Y101" s="128">
        <f>'[3]data(ソート不可）'!Z47</f>
        <v>93</v>
      </c>
      <c r="Z101" s="130">
        <f>'[3]data(ソート不可）'!AA47</f>
        <v>89</v>
      </c>
      <c r="AA101" s="129">
        <f>SUM(AB101:AC101)</f>
        <v>136</v>
      </c>
      <c r="AB101" s="128">
        <f>'[3]data(ソート不可）'!AB47</f>
        <v>69</v>
      </c>
      <c r="AC101" s="127">
        <f>'[3]data(ソート不可）'!AC47</f>
        <v>67</v>
      </c>
      <c r="AD101" s="336">
        <f>SUM(AE101:AF101)</f>
        <v>157</v>
      </c>
      <c r="AE101" s="128">
        <f>'[3]data(ソート不可）'!AD47</f>
        <v>69</v>
      </c>
      <c r="AF101" s="127">
        <f>'[3]data(ソート不可）'!AE47</f>
        <v>88</v>
      </c>
    </row>
    <row r="102" spans="1:32" ht="21.4" customHeight="1" x14ac:dyDescent="0.2">
      <c r="A102" s="338"/>
      <c r="B102" s="138"/>
      <c r="C102" s="137"/>
      <c r="D102" s="133"/>
      <c r="E102" s="133"/>
      <c r="F102" s="133"/>
      <c r="G102" s="133"/>
      <c r="H102" s="133"/>
      <c r="I102" s="133"/>
      <c r="J102" s="133"/>
      <c r="K102" s="132"/>
      <c r="L102" s="154">
        <f>SUM(O102,R102,U102,X102,AA102,AD102)</f>
        <v>9</v>
      </c>
      <c r="M102" s="133"/>
      <c r="N102" s="136"/>
      <c r="O102" s="135">
        <f>'[3]data(ソート不可）'!AG48</f>
        <v>1</v>
      </c>
      <c r="P102" s="133"/>
      <c r="Q102" s="132"/>
      <c r="R102" s="134">
        <f>'[3]data(ソート不可）'!AH48</f>
        <v>2</v>
      </c>
      <c r="S102" s="133"/>
      <c r="T102" s="136"/>
      <c r="U102" s="135">
        <f>'[3]data(ソート不可）'!AI48</f>
        <v>1</v>
      </c>
      <c r="V102" s="133"/>
      <c r="W102" s="132"/>
      <c r="X102" s="134">
        <f>'[3]data(ソート不可）'!AJ48</f>
        <v>1</v>
      </c>
      <c r="Y102" s="133"/>
      <c r="Z102" s="136"/>
      <c r="AA102" s="135">
        <f>'[3]data(ソート不可）'!AK48</f>
        <v>2</v>
      </c>
      <c r="AB102" s="133"/>
      <c r="AC102" s="132"/>
      <c r="AD102" s="134">
        <f>'[3]data(ソート不可）'!AL48</f>
        <v>2</v>
      </c>
      <c r="AE102" s="133"/>
      <c r="AF102" s="132"/>
    </row>
    <row r="103" spans="1:32" ht="21.4" customHeight="1" x14ac:dyDescent="0.2">
      <c r="A103" s="423">
        <v>51</v>
      </c>
      <c r="B103" s="422" t="s">
        <v>164</v>
      </c>
      <c r="C103" s="131">
        <f>SUM(D103:K103)</f>
        <v>12</v>
      </c>
      <c r="D103" s="128">
        <f>'[3]data(ソート不可）'!H48</f>
        <v>1</v>
      </c>
      <c r="E103" s="128">
        <f>'[3]data(ソート不可）'!I48</f>
        <v>2</v>
      </c>
      <c r="F103" s="128">
        <f>'[3]data(ソート不可）'!J48</f>
        <v>2</v>
      </c>
      <c r="G103" s="128">
        <f>'[3]data(ソート不可）'!K48</f>
        <v>2</v>
      </c>
      <c r="H103" s="128">
        <f>'[3]data(ソート不可）'!L48</f>
        <v>1</v>
      </c>
      <c r="I103" s="128">
        <f>'[3]data(ソート不可）'!M48</f>
        <v>2</v>
      </c>
      <c r="J103" s="128">
        <f>'[3]data(ソート不可）'!N48</f>
        <v>0</v>
      </c>
      <c r="K103" s="127">
        <f>'[3]data(ソート不可）'!O48</f>
        <v>2</v>
      </c>
      <c r="L103" s="340">
        <f>SUM(M103:N103)</f>
        <v>257</v>
      </c>
      <c r="M103" s="128">
        <f>SUM(P103,S103,V103,Y103,AB103,AE103)</f>
        <v>128</v>
      </c>
      <c r="N103" s="130">
        <f>SUM(Q103,T103,W103,Z103,AC103,AF103)</f>
        <v>129</v>
      </c>
      <c r="O103" s="129">
        <f>SUM(P103:Q103)</f>
        <v>32</v>
      </c>
      <c r="P103" s="128">
        <f>'[3]data(ソート不可）'!T48</f>
        <v>18</v>
      </c>
      <c r="Q103" s="127">
        <f>'[3]data(ソート不可）'!U48</f>
        <v>14</v>
      </c>
      <c r="R103" s="336">
        <f>SUM(S103:T103)</f>
        <v>46</v>
      </c>
      <c r="S103" s="128">
        <f>'[3]data(ソート不可）'!V48</f>
        <v>18</v>
      </c>
      <c r="T103" s="130">
        <f>'[3]data(ソート不可）'!W48</f>
        <v>28</v>
      </c>
      <c r="U103" s="129">
        <f>SUM(V103:W103)</f>
        <v>48</v>
      </c>
      <c r="V103" s="128">
        <f>'[3]data(ソート不可）'!X48</f>
        <v>21</v>
      </c>
      <c r="W103" s="127">
        <f>'[3]data(ソート不可）'!Y48</f>
        <v>27</v>
      </c>
      <c r="X103" s="336">
        <f>SUM(Y103:Z103)</f>
        <v>39</v>
      </c>
      <c r="Y103" s="128">
        <f>'[3]data(ソート不可）'!Z48</f>
        <v>22</v>
      </c>
      <c r="Z103" s="130">
        <f>'[3]data(ソート不可）'!AA48</f>
        <v>17</v>
      </c>
      <c r="AA103" s="129">
        <f>SUM(AB103:AC103)</f>
        <v>34</v>
      </c>
      <c r="AB103" s="128">
        <f>'[3]data(ソート不可）'!AB48</f>
        <v>19</v>
      </c>
      <c r="AC103" s="127">
        <f>'[3]data(ソート不可）'!AC48</f>
        <v>15</v>
      </c>
      <c r="AD103" s="336">
        <f>SUM(AE103:AF103)</f>
        <v>58</v>
      </c>
      <c r="AE103" s="128">
        <f>'[3]data(ソート不可）'!AD48</f>
        <v>30</v>
      </c>
      <c r="AF103" s="127">
        <f>'[3]data(ソート不可）'!AE48</f>
        <v>28</v>
      </c>
    </row>
    <row r="104" spans="1:32" ht="21.4" customHeight="1" x14ac:dyDescent="0.2">
      <c r="A104" s="338"/>
      <c r="B104" s="138"/>
      <c r="C104" s="137"/>
      <c r="D104" s="133"/>
      <c r="E104" s="133"/>
      <c r="F104" s="133"/>
      <c r="G104" s="133"/>
      <c r="H104" s="133"/>
      <c r="I104" s="133"/>
      <c r="J104" s="133"/>
      <c r="K104" s="132"/>
      <c r="L104" s="154">
        <f>SUM(O104,R104,U104,X104,AA104,AD104)</f>
        <v>21</v>
      </c>
      <c r="M104" s="133"/>
      <c r="N104" s="136"/>
      <c r="O104" s="135">
        <f>'[3]data(ソート不可）'!AG49</f>
        <v>0</v>
      </c>
      <c r="P104" s="133"/>
      <c r="Q104" s="132"/>
      <c r="R104" s="134">
        <f>'[3]data(ソート不可）'!AH49</f>
        <v>3</v>
      </c>
      <c r="S104" s="133"/>
      <c r="T104" s="136"/>
      <c r="U104" s="135">
        <f>'[3]data(ソート不可）'!AI49</f>
        <v>5</v>
      </c>
      <c r="V104" s="133"/>
      <c r="W104" s="132"/>
      <c r="X104" s="134">
        <f>'[3]data(ソート不可）'!AJ49</f>
        <v>6</v>
      </c>
      <c r="Y104" s="133"/>
      <c r="Z104" s="136"/>
      <c r="AA104" s="135">
        <f>'[3]data(ソート不可）'!AK49</f>
        <v>5</v>
      </c>
      <c r="AB104" s="133"/>
      <c r="AC104" s="132"/>
      <c r="AD104" s="134">
        <f>'[3]data(ソート不可）'!AL49</f>
        <v>2</v>
      </c>
      <c r="AE104" s="133"/>
      <c r="AF104" s="132"/>
    </row>
    <row r="105" spans="1:32" ht="21.4" customHeight="1" x14ac:dyDescent="0.2">
      <c r="A105" s="423">
        <v>52</v>
      </c>
      <c r="B105" s="422" t="s">
        <v>165</v>
      </c>
      <c r="C105" s="131">
        <f>SUM(D105:K105)</f>
        <v>30</v>
      </c>
      <c r="D105" s="128">
        <f>'[3]data(ソート不可）'!H49</f>
        <v>4</v>
      </c>
      <c r="E105" s="128">
        <f>'[3]data(ソート不可）'!I49</f>
        <v>4</v>
      </c>
      <c r="F105" s="128">
        <f>'[3]data(ソート不可）'!J49</f>
        <v>5</v>
      </c>
      <c r="G105" s="128">
        <f>'[3]data(ソート不可）'!K49</f>
        <v>5</v>
      </c>
      <c r="H105" s="128">
        <f>'[3]data(ソート不可）'!L49</f>
        <v>4</v>
      </c>
      <c r="I105" s="128">
        <f>'[3]data(ソート不可）'!M49</f>
        <v>4</v>
      </c>
      <c r="J105" s="128">
        <f>'[3]data(ソート不可）'!N49</f>
        <v>0</v>
      </c>
      <c r="K105" s="127">
        <f>'[3]data(ソート不可）'!O49</f>
        <v>4</v>
      </c>
      <c r="L105" s="340">
        <f>SUM(M105:N105)</f>
        <v>818</v>
      </c>
      <c r="M105" s="128">
        <f>SUM(P105,S105,V105,Y105,AB105,AE105)</f>
        <v>411</v>
      </c>
      <c r="N105" s="130">
        <f>SUM(Q105,T105,W105,Z105,AC105,AF105)</f>
        <v>407</v>
      </c>
      <c r="O105" s="129">
        <f>SUM(P105:Q105)</f>
        <v>130</v>
      </c>
      <c r="P105" s="128">
        <f>'[3]data(ソート不可）'!T49</f>
        <v>65</v>
      </c>
      <c r="Q105" s="127">
        <f>'[3]data(ソート不可）'!U49</f>
        <v>65</v>
      </c>
      <c r="R105" s="336">
        <f>SUM(S105:T105)</f>
        <v>129</v>
      </c>
      <c r="S105" s="128">
        <f>'[3]data(ソート不可）'!V49</f>
        <v>55</v>
      </c>
      <c r="T105" s="130">
        <f>'[3]data(ソート不可）'!W49</f>
        <v>74</v>
      </c>
      <c r="U105" s="129">
        <f>SUM(V105:W105)</f>
        <v>163</v>
      </c>
      <c r="V105" s="128">
        <f>'[3]data(ソート不可）'!X49</f>
        <v>82</v>
      </c>
      <c r="W105" s="127">
        <f>'[3]data(ソート不可）'!Y49</f>
        <v>81</v>
      </c>
      <c r="X105" s="336">
        <f>SUM(Y105:Z105)</f>
        <v>148</v>
      </c>
      <c r="Y105" s="128">
        <f>'[3]data(ソート不可）'!Z49</f>
        <v>77</v>
      </c>
      <c r="Z105" s="130">
        <f>'[3]data(ソート不可）'!AA49</f>
        <v>71</v>
      </c>
      <c r="AA105" s="129">
        <f>SUM(AB105:AC105)</f>
        <v>115</v>
      </c>
      <c r="AB105" s="128">
        <f>'[3]data(ソート不可）'!AB49</f>
        <v>63</v>
      </c>
      <c r="AC105" s="127">
        <f>'[3]data(ソート不可）'!AC49</f>
        <v>52</v>
      </c>
      <c r="AD105" s="336">
        <f>SUM(AE105:AF105)</f>
        <v>133</v>
      </c>
      <c r="AE105" s="128">
        <f>'[3]data(ソート不可）'!AD49</f>
        <v>69</v>
      </c>
      <c r="AF105" s="127">
        <f>'[3]data(ソート不可）'!AE49</f>
        <v>64</v>
      </c>
    </row>
    <row r="106" spans="1:32" ht="21.4" customHeight="1" x14ac:dyDescent="0.2">
      <c r="A106" s="338"/>
      <c r="B106" s="138"/>
      <c r="C106" s="137"/>
      <c r="D106" s="133"/>
      <c r="E106" s="133"/>
      <c r="F106" s="133"/>
      <c r="G106" s="133"/>
      <c r="H106" s="133"/>
      <c r="I106" s="133"/>
      <c r="J106" s="133"/>
      <c r="K106" s="132"/>
      <c r="L106" s="154">
        <f>SUM(O106,R106,U106,X106,AA106,AD106)</f>
        <v>24</v>
      </c>
      <c r="M106" s="133"/>
      <c r="N106" s="136"/>
      <c r="O106" s="135">
        <f>'[3]data(ソート不可）'!AG50</f>
        <v>4</v>
      </c>
      <c r="P106" s="133"/>
      <c r="Q106" s="132"/>
      <c r="R106" s="134">
        <f>'[3]data(ソート不可）'!AH50</f>
        <v>0</v>
      </c>
      <c r="S106" s="133"/>
      <c r="T106" s="136"/>
      <c r="U106" s="135">
        <f>'[3]data(ソート不可）'!AI50</f>
        <v>8</v>
      </c>
      <c r="V106" s="133"/>
      <c r="W106" s="132"/>
      <c r="X106" s="134">
        <f>'[3]data(ソート不可）'!AJ50</f>
        <v>5</v>
      </c>
      <c r="Y106" s="133"/>
      <c r="Z106" s="136"/>
      <c r="AA106" s="135">
        <f>'[3]data(ソート不可）'!AK50</f>
        <v>3</v>
      </c>
      <c r="AB106" s="133"/>
      <c r="AC106" s="132"/>
      <c r="AD106" s="134">
        <f>'[3]data(ソート不可）'!AL50</f>
        <v>4</v>
      </c>
      <c r="AE106" s="133"/>
      <c r="AF106" s="132"/>
    </row>
    <row r="107" spans="1:32" ht="21.4" customHeight="1" x14ac:dyDescent="0.2">
      <c r="A107" s="423">
        <v>53</v>
      </c>
      <c r="B107" s="422" t="s">
        <v>166</v>
      </c>
      <c r="C107" s="131">
        <f>SUM(D107:K107)</f>
        <v>24</v>
      </c>
      <c r="D107" s="128">
        <f>'[3]data(ソート不可）'!H50</f>
        <v>3</v>
      </c>
      <c r="E107" s="128">
        <f>'[3]data(ソート不可）'!I50</f>
        <v>4</v>
      </c>
      <c r="F107" s="128">
        <f>'[3]data(ソート不可）'!J50</f>
        <v>4</v>
      </c>
      <c r="G107" s="128">
        <f>'[3]data(ソート不可）'!K50</f>
        <v>3</v>
      </c>
      <c r="H107" s="128">
        <f>'[3]data(ソート不可）'!L50</f>
        <v>3</v>
      </c>
      <c r="I107" s="128">
        <f>'[3]data(ソート不可）'!M50</f>
        <v>3</v>
      </c>
      <c r="J107" s="128">
        <f>'[3]data(ソート不可）'!N50</f>
        <v>0</v>
      </c>
      <c r="K107" s="127">
        <f>'[3]data(ソート不可）'!O50</f>
        <v>4</v>
      </c>
      <c r="L107" s="340">
        <f>SUM(M107:N107)</f>
        <v>614</v>
      </c>
      <c r="M107" s="128">
        <f>SUM(P107,S107,V107,Y107,AB107,AE107)</f>
        <v>278</v>
      </c>
      <c r="N107" s="130">
        <f>SUM(Q107,T107,W107,Z107,AC107,AF107)</f>
        <v>336</v>
      </c>
      <c r="O107" s="129">
        <f>SUM(P107:Q107)</f>
        <v>99</v>
      </c>
      <c r="P107" s="128">
        <f>'[3]data(ソート不可）'!T50</f>
        <v>50</v>
      </c>
      <c r="Q107" s="127">
        <f>'[3]data(ソート不可）'!U50</f>
        <v>49</v>
      </c>
      <c r="R107" s="336">
        <f>SUM(S107:T107)</f>
        <v>112</v>
      </c>
      <c r="S107" s="128">
        <f>'[3]data(ソート不可）'!V50</f>
        <v>41</v>
      </c>
      <c r="T107" s="130">
        <f>'[3]data(ソート不可）'!W50</f>
        <v>71</v>
      </c>
      <c r="U107" s="129">
        <f>SUM(V107:W107)</f>
        <v>122</v>
      </c>
      <c r="V107" s="128">
        <f>'[3]data(ソート不可）'!X50</f>
        <v>58</v>
      </c>
      <c r="W107" s="127">
        <f>'[3]data(ソート不可）'!Y50</f>
        <v>64</v>
      </c>
      <c r="X107" s="336">
        <f>SUM(Y107:Z107)</f>
        <v>95</v>
      </c>
      <c r="Y107" s="128">
        <f>'[3]data(ソート不可）'!Z50</f>
        <v>47</v>
      </c>
      <c r="Z107" s="130">
        <f>'[3]data(ソート不可）'!AA50</f>
        <v>48</v>
      </c>
      <c r="AA107" s="129">
        <f>SUM(AB107:AC107)</f>
        <v>106</v>
      </c>
      <c r="AB107" s="128">
        <f>'[3]data(ソート不可）'!AB50</f>
        <v>48</v>
      </c>
      <c r="AC107" s="127">
        <f>'[3]data(ソート不可）'!AC50</f>
        <v>58</v>
      </c>
      <c r="AD107" s="336">
        <f>SUM(AE107:AF107)</f>
        <v>80</v>
      </c>
      <c r="AE107" s="128">
        <f>'[3]data(ソート不可）'!AD50</f>
        <v>34</v>
      </c>
      <c r="AF107" s="127">
        <f>'[3]data(ソート不可）'!AE50</f>
        <v>46</v>
      </c>
    </row>
    <row r="108" spans="1:32" ht="21.4" customHeight="1" x14ac:dyDescent="0.2">
      <c r="A108" s="337"/>
      <c r="B108" s="138"/>
      <c r="C108" s="137"/>
      <c r="D108" s="133"/>
      <c r="E108" s="133"/>
      <c r="F108" s="133"/>
      <c r="G108" s="133"/>
      <c r="H108" s="133"/>
      <c r="I108" s="133"/>
      <c r="J108" s="133"/>
      <c r="K108" s="132"/>
      <c r="L108" s="134">
        <f>SUM(O108,R108,U108,X108,AA108,AD108)</f>
        <v>44</v>
      </c>
      <c r="M108" s="133"/>
      <c r="N108" s="136"/>
      <c r="O108" s="135">
        <f>'[3]data(ソート不可）'!AG51</f>
        <v>3</v>
      </c>
      <c r="P108" s="133"/>
      <c r="Q108" s="132"/>
      <c r="R108" s="134">
        <f>'[3]data(ソート不可）'!AH51</f>
        <v>10</v>
      </c>
      <c r="S108" s="133"/>
      <c r="T108" s="136"/>
      <c r="U108" s="135">
        <f>'[3]data(ソート不可）'!AI51</f>
        <v>8</v>
      </c>
      <c r="V108" s="133"/>
      <c r="W108" s="132"/>
      <c r="X108" s="134">
        <f>'[3]data(ソート不可）'!AJ51</f>
        <v>10</v>
      </c>
      <c r="Y108" s="133"/>
      <c r="Z108" s="136"/>
      <c r="AA108" s="135">
        <f>'[3]data(ソート不可）'!AK51</f>
        <v>8</v>
      </c>
      <c r="AB108" s="133"/>
      <c r="AC108" s="132"/>
      <c r="AD108" s="134">
        <f>'[3]data(ソート不可）'!AL51</f>
        <v>5</v>
      </c>
      <c r="AE108" s="133"/>
      <c r="AF108" s="132"/>
    </row>
    <row r="109" spans="1:32" ht="21.4" customHeight="1" x14ac:dyDescent="0.2">
      <c r="A109" s="423">
        <v>55</v>
      </c>
      <c r="B109" s="422" t="s">
        <v>167</v>
      </c>
      <c r="C109" s="131">
        <f>SUM(D109:K109)</f>
        <v>28</v>
      </c>
      <c r="D109" s="128">
        <f>'[3]data(ソート不可）'!H51</f>
        <v>4</v>
      </c>
      <c r="E109" s="128">
        <f>'[3]data(ソート不可）'!I51</f>
        <v>4</v>
      </c>
      <c r="F109" s="128">
        <f>'[3]data(ソート不可）'!J51</f>
        <v>3</v>
      </c>
      <c r="G109" s="128">
        <f>'[3]data(ソート不可）'!K51</f>
        <v>3</v>
      </c>
      <c r="H109" s="128">
        <f>'[3]data(ソート不可）'!L51</f>
        <v>4</v>
      </c>
      <c r="I109" s="128">
        <f>'[3]data(ソート不可）'!M51</f>
        <v>4</v>
      </c>
      <c r="J109" s="128">
        <f>'[3]data(ソート不可）'!N51</f>
        <v>0</v>
      </c>
      <c r="K109" s="127">
        <f>'[3]data(ソート不可）'!O51</f>
        <v>6</v>
      </c>
      <c r="L109" s="336">
        <f>SUM(M109:N109)</f>
        <v>739</v>
      </c>
      <c r="M109" s="128">
        <f>SUM(P109,S109,V109,Y109,AB109,AE109)</f>
        <v>364</v>
      </c>
      <c r="N109" s="130">
        <f>SUM(Q109,T109,W109,Z109,AC109,AF109)</f>
        <v>375</v>
      </c>
      <c r="O109" s="129">
        <f>SUM(P109:Q109)</f>
        <v>124</v>
      </c>
      <c r="P109" s="128">
        <f>'[3]data(ソート不可）'!T51</f>
        <v>52</v>
      </c>
      <c r="Q109" s="127">
        <f>'[3]data(ソート不可）'!U51</f>
        <v>72</v>
      </c>
      <c r="R109" s="336">
        <f>SUM(S109:T109)</f>
        <v>133</v>
      </c>
      <c r="S109" s="128">
        <f>'[3]data(ソート不可）'!V51</f>
        <v>70</v>
      </c>
      <c r="T109" s="130">
        <f>'[3]data(ソート不可）'!W51</f>
        <v>63</v>
      </c>
      <c r="U109" s="129">
        <f>SUM(V109:W109)</f>
        <v>103</v>
      </c>
      <c r="V109" s="128">
        <f>'[3]data(ソート不可）'!X51</f>
        <v>44</v>
      </c>
      <c r="W109" s="127">
        <f>'[3]data(ソート不可）'!Y51</f>
        <v>59</v>
      </c>
      <c r="X109" s="336">
        <f>SUM(Y109:Z109)</f>
        <v>112</v>
      </c>
      <c r="Y109" s="128">
        <f>'[3]data(ソート不可）'!Z51</f>
        <v>52</v>
      </c>
      <c r="Z109" s="130">
        <f>'[3]data(ソート不可）'!AA51</f>
        <v>60</v>
      </c>
      <c r="AA109" s="129">
        <f>SUM(AB109:AC109)</f>
        <v>135</v>
      </c>
      <c r="AB109" s="128">
        <f>'[3]data(ソート不可）'!AB51</f>
        <v>69</v>
      </c>
      <c r="AC109" s="127">
        <f>'[3]data(ソート不可）'!AC51</f>
        <v>66</v>
      </c>
      <c r="AD109" s="336">
        <f>SUM(AE109:AF109)</f>
        <v>132</v>
      </c>
      <c r="AE109" s="128">
        <f>'[3]data(ソート不可）'!AD51</f>
        <v>77</v>
      </c>
      <c r="AF109" s="127">
        <f>'[3]data(ソート不可）'!AE51</f>
        <v>55</v>
      </c>
    </row>
    <row r="110" spans="1:32" ht="18.75" customHeight="1" x14ac:dyDescent="0.15">
      <c r="A110" s="720" t="s">
        <v>141</v>
      </c>
      <c r="B110" s="720"/>
      <c r="C110" s="720"/>
      <c r="D110" s="720"/>
      <c r="E110" s="720"/>
      <c r="F110" s="720"/>
      <c r="G110" s="720"/>
      <c r="H110" s="720"/>
      <c r="I110" s="720"/>
      <c r="J110" s="720"/>
      <c r="K110" s="720"/>
      <c r="L110" s="720"/>
      <c r="M110" s="720"/>
      <c r="N110" s="720"/>
    </row>
    <row r="111" spans="1:32" ht="24" customHeight="1" x14ac:dyDescent="0.2">
      <c r="A111" s="704" t="str">
        <f>A1</f>
        <v>□学校別・学年別児童数＜小学校＞</v>
      </c>
      <c r="B111" s="704"/>
      <c r="C111" s="704"/>
      <c r="D111" s="704"/>
      <c r="E111" s="704"/>
      <c r="F111" s="704"/>
      <c r="G111" s="704"/>
      <c r="H111" s="704"/>
      <c r="I111" s="704"/>
      <c r="J111" s="704"/>
      <c r="K111" s="704"/>
      <c r="L111" s="704"/>
      <c r="M111" s="704"/>
      <c r="Y111" s="705" t="str">
        <f>Y1</f>
        <v>（Ｒ７．５．１現在、単位；学級、人）</v>
      </c>
      <c r="Z111" s="705"/>
      <c r="AA111" s="705"/>
      <c r="AB111" s="705"/>
      <c r="AC111" s="705"/>
      <c r="AD111" s="705"/>
      <c r="AE111" s="705"/>
      <c r="AF111" s="705"/>
    </row>
    <row r="112" spans="1:32" ht="17.25" customHeight="1" x14ac:dyDescent="0.15">
      <c r="A112" s="706" t="s">
        <v>94</v>
      </c>
      <c r="B112" s="707" t="s">
        <v>95</v>
      </c>
      <c r="C112" s="710" t="s">
        <v>96</v>
      </c>
      <c r="D112" s="710"/>
      <c r="E112" s="710"/>
      <c r="F112" s="710"/>
      <c r="G112" s="710"/>
      <c r="H112" s="710"/>
      <c r="I112" s="710"/>
      <c r="J112" s="710"/>
      <c r="K112" s="710"/>
      <c r="L112" s="711" t="s">
        <v>97</v>
      </c>
      <c r="M112" s="710"/>
      <c r="N112" s="710"/>
      <c r="O112" s="710"/>
      <c r="P112" s="710"/>
      <c r="Q112" s="710"/>
      <c r="R112" s="710"/>
      <c r="S112" s="710"/>
      <c r="T112" s="710"/>
      <c r="U112" s="710"/>
      <c r="V112" s="710"/>
      <c r="W112" s="710"/>
      <c r="X112" s="710"/>
      <c r="Y112" s="710"/>
      <c r="Z112" s="710"/>
      <c r="AA112" s="710"/>
      <c r="AB112" s="710"/>
      <c r="AC112" s="710"/>
      <c r="AD112" s="710"/>
      <c r="AE112" s="710"/>
      <c r="AF112" s="710"/>
    </row>
    <row r="113" spans="1:32" ht="17.25" customHeight="1" x14ac:dyDescent="0.15">
      <c r="A113" s="706"/>
      <c r="B113" s="708"/>
      <c r="C113" s="712" t="s">
        <v>98</v>
      </c>
      <c r="D113" s="714" t="s">
        <v>99</v>
      </c>
      <c r="E113" s="714"/>
      <c r="F113" s="714"/>
      <c r="G113" s="714"/>
      <c r="H113" s="714"/>
      <c r="I113" s="714"/>
      <c r="J113" s="715" t="s">
        <v>100</v>
      </c>
      <c r="K113" s="716" t="s">
        <v>101</v>
      </c>
      <c r="L113" s="717" t="s">
        <v>102</v>
      </c>
      <c r="M113" s="706"/>
      <c r="N113" s="718"/>
      <c r="O113" s="710" t="s">
        <v>103</v>
      </c>
      <c r="P113" s="710"/>
      <c r="Q113" s="710"/>
      <c r="R113" s="711" t="s">
        <v>104</v>
      </c>
      <c r="S113" s="710"/>
      <c r="T113" s="719"/>
      <c r="U113" s="710" t="s">
        <v>105</v>
      </c>
      <c r="V113" s="710"/>
      <c r="W113" s="710"/>
      <c r="X113" s="711" t="s">
        <v>106</v>
      </c>
      <c r="Y113" s="710"/>
      <c r="Z113" s="719"/>
      <c r="AA113" s="710" t="s">
        <v>107</v>
      </c>
      <c r="AB113" s="710"/>
      <c r="AC113" s="710"/>
      <c r="AD113" s="711" t="s">
        <v>108</v>
      </c>
      <c r="AE113" s="710"/>
      <c r="AF113" s="710"/>
    </row>
    <row r="114" spans="1:32" ht="46.5" customHeight="1" x14ac:dyDescent="0.15">
      <c r="A114" s="706"/>
      <c r="B114" s="709"/>
      <c r="C114" s="713"/>
      <c r="D114" s="148" t="s">
        <v>109</v>
      </c>
      <c r="E114" s="148" t="s">
        <v>110</v>
      </c>
      <c r="F114" s="148" t="s">
        <v>111</v>
      </c>
      <c r="G114" s="148" t="s">
        <v>112</v>
      </c>
      <c r="H114" s="148" t="s">
        <v>113</v>
      </c>
      <c r="I114" s="148" t="s">
        <v>114</v>
      </c>
      <c r="J114" s="715"/>
      <c r="K114" s="716"/>
      <c r="L114" s="451" t="s">
        <v>115</v>
      </c>
      <c r="M114" s="448" t="s">
        <v>116</v>
      </c>
      <c r="N114" s="449" t="s">
        <v>117</v>
      </c>
      <c r="O114" s="334" t="s">
        <v>115</v>
      </c>
      <c r="P114" s="448" t="s">
        <v>116</v>
      </c>
      <c r="Q114" s="450" t="s">
        <v>117</v>
      </c>
      <c r="R114" s="451" t="s">
        <v>115</v>
      </c>
      <c r="S114" s="448" t="s">
        <v>116</v>
      </c>
      <c r="T114" s="449" t="s">
        <v>117</v>
      </c>
      <c r="U114" s="334" t="s">
        <v>115</v>
      </c>
      <c r="V114" s="448" t="s">
        <v>116</v>
      </c>
      <c r="W114" s="450" t="s">
        <v>117</v>
      </c>
      <c r="X114" s="451" t="s">
        <v>115</v>
      </c>
      <c r="Y114" s="448" t="s">
        <v>116</v>
      </c>
      <c r="Z114" s="449" t="s">
        <v>117</v>
      </c>
      <c r="AA114" s="334" t="s">
        <v>115</v>
      </c>
      <c r="AB114" s="448" t="s">
        <v>116</v>
      </c>
      <c r="AC114" s="450" t="s">
        <v>117</v>
      </c>
      <c r="AD114" s="451" t="s">
        <v>115</v>
      </c>
      <c r="AE114" s="448" t="s">
        <v>116</v>
      </c>
      <c r="AF114" s="450" t="s">
        <v>117</v>
      </c>
    </row>
    <row r="115" spans="1:32" ht="21.4" customHeight="1" x14ac:dyDescent="0.2">
      <c r="A115" s="338"/>
      <c r="B115" s="138"/>
      <c r="C115" s="137"/>
      <c r="D115" s="133"/>
      <c r="E115" s="133"/>
      <c r="F115" s="133"/>
      <c r="G115" s="133"/>
      <c r="H115" s="133"/>
      <c r="I115" s="133"/>
      <c r="J115" s="133"/>
      <c r="K115" s="132"/>
      <c r="L115" s="134">
        <f>SUM(O115,R115,U115,X115,AA115,AD115)</f>
        <v>32</v>
      </c>
      <c r="M115" s="133"/>
      <c r="N115" s="136"/>
      <c r="O115" s="135">
        <f>'[3]data(ソート不可）'!AG53</f>
        <v>8</v>
      </c>
      <c r="P115" s="133"/>
      <c r="Q115" s="132"/>
      <c r="R115" s="134">
        <f>'[3]data(ソート不可）'!AH53</f>
        <v>3</v>
      </c>
      <c r="S115" s="133"/>
      <c r="T115" s="136"/>
      <c r="U115" s="135">
        <f>'[3]data(ソート不可）'!AI53</f>
        <v>5</v>
      </c>
      <c r="V115" s="133"/>
      <c r="W115" s="132"/>
      <c r="X115" s="134">
        <f>'[3]data(ソート不可）'!AJ53</f>
        <v>8</v>
      </c>
      <c r="Y115" s="133"/>
      <c r="Z115" s="136"/>
      <c r="AA115" s="135">
        <f>'[3]data(ソート不可）'!AK53</f>
        <v>5</v>
      </c>
      <c r="AB115" s="133"/>
      <c r="AC115" s="132"/>
      <c r="AD115" s="134">
        <f>'[3]data(ソート不可）'!AL53</f>
        <v>3</v>
      </c>
      <c r="AE115" s="133"/>
      <c r="AF115" s="132"/>
    </row>
    <row r="116" spans="1:32" ht="21.4" customHeight="1" x14ac:dyDescent="0.2">
      <c r="A116" s="423">
        <v>56</v>
      </c>
      <c r="B116" s="422" t="s">
        <v>168</v>
      </c>
      <c r="C116" s="131">
        <f>SUM(D116:K116)</f>
        <v>27</v>
      </c>
      <c r="D116" s="128">
        <f>'[3]data(ソート不可）'!H53</f>
        <v>4</v>
      </c>
      <c r="E116" s="128">
        <f>'[3]data(ソート不可）'!I53</f>
        <v>4</v>
      </c>
      <c r="F116" s="128">
        <f>'[3]data(ソート不可）'!J53</f>
        <v>4</v>
      </c>
      <c r="G116" s="128">
        <f>'[3]data(ソート不可）'!K53</f>
        <v>3</v>
      </c>
      <c r="H116" s="128">
        <f>'[3]data(ソート不可）'!L53</f>
        <v>3</v>
      </c>
      <c r="I116" s="128">
        <f>'[3]data(ソート不可）'!M53</f>
        <v>4</v>
      </c>
      <c r="J116" s="128">
        <f>'[3]data(ソート不可）'!N53</f>
        <v>0</v>
      </c>
      <c r="K116" s="127">
        <f>'[3]data(ソート不可）'!O53</f>
        <v>5</v>
      </c>
      <c r="L116" s="336">
        <f>SUM(M116:N116)</f>
        <v>706</v>
      </c>
      <c r="M116" s="128">
        <f>SUM(P116,S116,V116,Y116,AB116,AE116)</f>
        <v>370</v>
      </c>
      <c r="N116" s="130">
        <f>SUM(Q116,T116,W116,Z116,AC116,AF116)</f>
        <v>336</v>
      </c>
      <c r="O116" s="129">
        <f>SUM(P116:Q116)</f>
        <v>138</v>
      </c>
      <c r="P116" s="128">
        <f>'[3]data(ソート不可）'!T53</f>
        <v>74</v>
      </c>
      <c r="Q116" s="127">
        <f>'[3]data(ソート不可）'!U53</f>
        <v>64</v>
      </c>
      <c r="R116" s="336">
        <f>SUM(S116:T116)</f>
        <v>120</v>
      </c>
      <c r="S116" s="128">
        <f>'[3]data(ソート不可）'!V53</f>
        <v>66</v>
      </c>
      <c r="T116" s="130">
        <f>'[3]data(ソート不可）'!W53</f>
        <v>54</v>
      </c>
      <c r="U116" s="129">
        <f>SUM(V116:W116)</f>
        <v>126</v>
      </c>
      <c r="V116" s="128">
        <f>'[3]data(ソート不可）'!X53</f>
        <v>65</v>
      </c>
      <c r="W116" s="127">
        <f>'[3]data(ソート不可）'!Y53</f>
        <v>61</v>
      </c>
      <c r="X116" s="336">
        <f>SUM(Y116:Z116)</f>
        <v>112</v>
      </c>
      <c r="Y116" s="128">
        <f>'[3]data(ソート不可）'!Z53</f>
        <v>66</v>
      </c>
      <c r="Z116" s="130">
        <f>'[3]data(ソート不可）'!AA53</f>
        <v>46</v>
      </c>
      <c r="AA116" s="129">
        <f>SUM(AB116:AC116)</f>
        <v>98</v>
      </c>
      <c r="AB116" s="128">
        <f>'[3]data(ソート不可）'!AB53</f>
        <v>52</v>
      </c>
      <c r="AC116" s="127">
        <f>'[3]data(ソート不可）'!AC53</f>
        <v>46</v>
      </c>
      <c r="AD116" s="336">
        <f>SUM(AE116:AF116)</f>
        <v>112</v>
      </c>
      <c r="AE116" s="128">
        <f>'[3]data(ソート不可）'!AD53</f>
        <v>47</v>
      </c>
      <c r="AF116" s="127">
        <f>'[3]data(ソート不可）'!AE53</f>
        <v>65</v>
      </c>
    </row>
    <row r="117" spans="1:32" ht="21.4" customHeight="1" x14ac:dyDescent="0.2">
      <c r="A117" s="338"/>
      <c r="B117" s="138"/>
      <c r="C117" s="137"/>
      <c r="D117" s="133"/>
      <c r="E117" s="133"/>
      <c r="F117" s="133"/>
      <c r="G117" s="133"/>
      <c r="H117" s="133"/>
      <c r="I117" s="133"/>
      <c r="J117" s="133"/>
      <c r="K117" s="132"/>
      <c r="L117" s="134">
        <f>SUM(O117,R117,U117,X117,AA117,AD117)</f>
        <v>40</v>
      </c>
      <c r="M117" s="133"/>
      <c r="N117" s="136"/>
      <c r="O117" s="135">
        <f>'[3]data(ソート不可）'!AG54</f>
        <v>4</v>
      </c>
      <c r="P117" s="133"/>
      <c r="Q117" s="132"/>
      <c r="R117" s="134">
        <f>'[3]data(ソート不可）'!AH54</f>
        <v>7</v>
      </c>
      <c r="S117" s="133"/>
      <c r="T117" s="136"/>
      <c r="U117" s="135">
        <f>'[3]data(ソート不可）'!AI54</f>
        <v>10</v>
      </c>
      <c r="V117" s="133"/>
      <c r="W117" s="132"/>
      <c r="X117" s="134">
        <f>'[3]data(ソート不可）'!AJ54</f>
        <v>10</v>
      </c>
      <c r="Y117" s="133"/>
      <c r="Z117" s="136"/>
      <c r="AA117" s="135">
        <f>'[3]data(ソート不可）'!AK54</f>
        <v>5</v>
      </c>
      <c r="AB117" s="133"/>
      <c r="AC117" s="132"/>
      <c r="AD117" s="134">
        <f>'[3]data(ソート不可）'!AL54</f>
        <v>4</v>
      </c>
      <c r="AE117" s="133"/>
      <c r="AF117" s="132"/>
    </row>
    <row r="118" spans="1:32" ht="21.4" customHeight="1" x14ac:dyDescent="0.2">
      <c r="A118" s="423">
        <v>57</v>
      </c>
      <c r="B118" s="422" t="s">
        <v>169</v>
      </c>
      <c r="C118" s="131">
        <f>SUM(D118:K118)</f>
        <v>36</v>
      </c>
      <c r="D118" s="128">
        <f>'[3]data(ソート不可）'!H54</f>
        <v>5</v>
      </c>
      <c r="E118" s="128">
        <f>'[3]data(ソート不可）'!I54</f>
        <v>5</v>
      </c>
      <c r="F118" s="128">
        <f>'[3]data(ソート不可）'!J54</f>
        <v>5</v>
      </c>
      <c r="G118" s="128">
        <f>'[3]data(ソート不可）'!K54</f>
        <v>4</v>
      </c>
      <c r="H118" s="128">
        <f>'[3]data(ソート不可）'!L54</f>
        <v>5</v>
      </c>
      <c r="I118" s="128">
        <f>'[3]data(ソート不可）'!M54</f>
        <v>5</v>
      </c>
      <c r="J118" s="128">
        <f>'[3]data(ソート不可）'!N54</f>
        <v>0</v>
      </c>
      <c r="K118" s="127">
        <f>'[3]data(ソート不可）'!O54</f>
        <v>7</v>
      </c>
      <c r="L118" s="339">
        <f>SUM(M118:N118)</f>
        <v>962</v>
      </c>
      <c r="M118" s="128">
        <f>SUM(P118,S118,V118,Y118,AB118,AE118)</f>
        <v>506</v>
      </c>
      <c r="N118" s="130">
        <f>SUM(Q118,T118,W118,Z118,AC118,AF118)</f>
        <v>456</v>
      </c>
      <c r="O118" s="129">
        <f>SUM(P118:Q118)</f>
        <v>159</v>
      </c>
      <c r="P118" s="128">
        <f>'[3]data(ソート不可）'!T54</f>
        <v>91</v>
      </c>
      <c r="Q118" s="127">
        <f>'[3]data(ソート不可）'!U54</f>
        <v>68</v>
      </c>
      <c r="R118" s="336">
        <f>SUM(S118:T118)</f>
        <v>177</v>
      </c>
      <c r="S118" s="128">
        <f>'[3]data(ソート不可）'!V54</f>
        <v>99</v>
      </c>
      <c r="T118" s="130">
        <f>'[3]data(ソート不可）'!W54</f>
        <v>78</v>
      </c>
      <c r="U118" s="129">
        <f>SUM(V118:W118)</f>
        <v>161</v>
      </c>
      <c r="V118" s="128">
        <f>'[3]data(ソート不可）'!X54</f>
        <v>86</v>
      </c>
      <c r="W118" s="127">
        <f>'[3]data(ソート不可）'!Y54</f>
        <v>75</v>
      </c>
      <c r="X118" s="336">
        <f>SUM(Y118:Z118)</f>
        <v>148</v>
      </c>
      <c r="Y118" s="128">
        <f>'[3]data(ソート不可）'!Z54</f>
        <v>68</v>
      </c>
      <c r="Z118" s="130">
        <f>'[3]data(ソート不可）'!AA54</f>
        <v>80</v>
      </c>
      <c r="AA118" s="129">
        <f>SUM(AB118:AC118)</f>
        <v>156</v>
      </c>
      <c r="AB118" s="128">
        <f>'[3]data(ソート不可）'!AB54</f>
        <v>80</v>
      </c>
      <c r="AC118" s="127">
        <f>'[3]data(ソート不可）'!AC54</f>
        <v>76</v>
      </c>
      <c r="AD118" s="336">
        <f>SUM(AE118:AF118)</f>
        <v>161</v>
      </c>
      <c r="AE118" s="128">
        <f>'[3]data(ソート不可）'!AD54</f>
        <v>82</v>
      </c>
      <c r="AF118" s="127">
        <f>'[3]data(ソート不可）'!AE54</f>
        <v>79</v>
      </c>
    </row>
    <row r="119" spans="1:32" ht="21.4" customHeight="1" x14ac:dyDescent="0.2">
      <c r="A119" s="338"/>
      <c r="B119" s="138"/>
      <c r="C119" s="137"/>
      <c r="D119" s="133"/>
      <c r="E119" s="133"/>
      <c r="F119" s="133"/>
      <c r="G119" s="133"/>
      <c r="H119" s="133"/>
      <c r="I119" s="133"/>
      <c r="J119" s="133"/>
      <c r="K119" s="132"/>
      <c r="L119" s="134">
        <f>SUM(O119,R119,U119,X119,AA119,AD119)</f>
        <v>10</v>
      </c>
      <c r="M119" s="133"/>
      <c r="N119" s="136"/>
      <c r="O119" s="135">
        <f>'[3]data(ソート不可）'!AG55</f>
        <v>0</v>
      </c>
      <c r="P119" s="133"/>
      <c r="Q119" s="132"/>
      <c r="R119" s="134">
        <f>'[3]data(ソート不可）'!AH55</f>
        <v>5</v>
      </c>
      <c r="S119" s="133"/>
      <c r="T119" s="136"/>
      <c r="U119" s="135">
        <f>'[3]data(ソート不可）'!AI55</f>
        <v>0</v>
      </c>
      <c r="V119" s="133"/>
      <c r="W119" s="132"/>
      <c r="X119" s="134">
        <f>'[3]data(ソート不可）'!AJ55</f>
        <v>2</v>
      </c>
      <c r="Y119" s="133"/>
      <c r="Z119" s="136"/>
      <c r="AA119" s="135">
        <f>'[3]data(ソート不可）'!AK55</f>
        <v>0</v>
      </c>
      <c r="AB119" s="133"/>
      <c r="AC119" s="132"/>
      <c r="AD119" s="134">
        <f>'[3]data(ソート不可）'!AL55</f>
        <v>3</v>
      </c>
      <c r="AE119" s="133"/>
      <c r="AF119" s="132"/>
    </row>
    <row r="120" spans="1:32" ht="21.4" customHeight="1" x14ac:dyDescent="0.2">
      <c r="A120" s="423">
        <v>58</v>
      </c>
      <c r="B120" s="422" t="s">
        <v>170</v>
      </c>
      <c r="C120" s="131">
        <f>SUM(D120:K120)</f>
        <v>23</v>
      </c>
      <c r="D120" s="128">
        <f>'[3]data(ソート不可）'!H55</f>
        <v>3</v>
      </c>
      <c r="E120" s="128">
        <f>'[3]data(ソート不可）'!I55</f>
        <v>4</v>
      </c>
      <c r="F120" s="128">
        <f>'[3]data(ソート不可）'!J55</f>
        <v>3</v>
      </c>
      <c r="G120" s="128">
        <f>'[3]data(ソート不可）'!K55</f>
        <v>4</v>
      </c>
      <c r="H120" s="128">
        <f>'[3]data(ソート不可）'!L55</f>
        <v>4</v>
      </c>
      <c r="I120" s="128">
        <f>'[3]data(ソート不可）'!M55</f>
        <v>3</v>
      </c>
      <c r="J120" s="128">
        <f>'[3]data(ソート不可）'!N55</f>
        <v>0</v>
      </c>
      <c r="K120" s="127">
        <f>'[3]data(ソート不可）'!O55</f>
        <v>2</v>
      </c>
      <c r="L120" s="336">
        <f>SUM(M120:N120)</f>
        <v>637</v>
      </c>
      <c r="M120" s="128">
        <f>SUM(P120,S120,V120,Y120,AB120,AE120)</f>
        <v>342</v>
      </c>
      <c r="N120" s="130">
        <f>SUM(Q120,T120,W120,Z120,AC120,AF120)</f>
        <v>295</v>
      </c>
      <c r="O120" s="129">
        <f>SUM(P120:Q120)</f>
        <v>99</v>
      </c>
      <c r="P120" s="128">
        <f>'[3]data(ソート不可）'!T55</f>
        <v>43</v>
      </c>
      <c r="Q120" s="127">
        <f>'[3]data(ソート不可）'!U55</f>
        <v>56</v>
      </c>
      <c r="R120" s="336">
        <f>SUM(S120:T120)</f>
        <v>113</v>
      </c>
      <c r="S120" s="128">
        <f>'[3]data(ソート不可）'!V55</f>
        <v>57</v>
      </c>
      <c r="T120" s="130">
        <f>'[3]data(ソート不可）'!W55</f>
        <v>56</v>
      </c>
      <c r="U120" s="129">
        <f>SUM(V120:W120)</f>
        <v>101</v>
      </c>
      <c r="V120" s="128">
        <f>'[3]data(ソート不可）'!X55</f>
        <v>55</v>
      </c>
      <c r="W120" s="127">
        <f>'[3]data(ソート不可）'!Y55</f>
        <v>46</v>
      </c>
      <c r="X120" s="336">
        <f>SUM(Y120:Z120)</f>
        <v>112</v>
      </c>
      <c r="Y120" s="128">
        <f>'[3]data(ソート不可）'!Z55</f>
        <v>69</v>
      </c>
      <c r="Z120" s="130">
        <f>'[3]data(ソート不可）'!AA55</f>
        <v>43</v>
      </c>
      <c r="AA120" s="129">
        <f>SUM(AB120:AC120)</f>
        <v>107</v>
      </c>
      <c r="AB120" s="128">
        <f>'[3]data(ソート不可）'!AB55</f>
        <v>57</v>
      </c>
      <c r="AC120" s="127">
        <f>'[3]data(ソート不可）'!AC55</f>
        <v>50</v>
      </c>
      <c r="AD120" s="336">
        <f>SUM(AE120:AF120)</f>
        <v>105</v>
      </c>
      <c r="AE120" s="128">
        <f>'[3]data(ソート不可）'!AD55</f>
        <v>61</v>
      </c>
      <c r="AF120" s="127">
        <f>'[3]data(ソート不可）'!AE55</f>
        <v>44</v>
      </c>
    </row>
    <row r="121" spans="1:32" ht="21.4" customHeight="1" x14ac:dyDescent="0.2">
      <c r="A121" s="338"/>
      <c r="B121" s="138"/>
      <c r="C121" s="137"/>
      <c r="D121" s="133"/>
      <c r="E121" s="133"/>
      <c r="F121" s="133"/>
      <c r="G121" s="133"/>
      <c r="H121" s="133"/>
      <c r="I121" s="133"/>
      <c r="J121" s="133"/>
      <c r="K121" s="132"/>
      <c r="L121" s="134">
        <f>SUM(O121,R121,U121,X121,AA121,AD121)</f>
        <v>39</v>
      </c>
      <c r="M121" s="133"/>
      <c r="N121" s="136"/>
      <c r="O121" s="135">
        <f>'[3]data(ソート不可）'!AG56</f>
        <v>10</v>
      </c>
      <c r="P121" s="133"/>
      <c r="Q121" s="132"/>
      <c r="R121" s="134">
        <f>'[3]data(ソート不可）'!AH56</f>
        <v>8</v>
      </c>
      <c r="S121" s="133"/>
      <c r="T121" s="136"/>
      <c r="U121" s="135">
        <f>'[3]data(ソート不可）'!AI56</f>
        <v>4</v>
      </c>
      <c r="V121" s="133"/>
      <c r="W121" s="132"/>
      <c r="X121" s="134">
        <f>'[3]data(ソート不可）'!AJ56</f>
        <v>7</v>
      </c>
      <c r="Y121" s="133"/>
      <c r="Z121" s="136"/>
      <c r="AA121" s="135">
        <f>'[3]data(ソート不可）'!AK56</f>
        <v>6</v>
      </c>
      <c r="AB121" s="133"/>
      <c r="AC121" s="132"/>
      <c r="AD121" s="134">
        <f>'[3]data(ソート不可）'!AL56</f>
        <v>4</v>
      </c>
      <c r="AE121" s="133"/>
      <c r="AF121" s="132"/>
    </row>
    <row r="122" spans="1:32" ht="21.4" customHeight="1" x14ac:dyDescent="0.2">
      <c r="A122" s="423">
        <v>59</v>
      </c>
      <c r="B122" s="422" t="s">
        <v>171</v>
      </c>
      <c r="C122" s="131">
        <f>SUM(D122:K122)</f>
        <v>33</v>
      </c>
      <c r="D122" s="128">
        <f>'[3]data(ソート不可）'!H56</f>
        <v>5</v>
      </c>
      <c r="E122" s="128">
        <f>'[3]data(ソート不可）'!I56</f>
        <v>4</v>
      </c>
      <c r="F122" s="128">
        <f>'[3]data(ソート不可）'!J56</f>
        <v>5</v>
      </c>
      <c r="G122" s="128">
        <f>'[3]data(ソート不可）'!K56</f>
        <v>4</v>
      </c>
      <c r="H122" s="128">
        <f>'[3]data(ソート不可）'!L56</f>
        <v>5</v>
      </c>
      <c r="I122" s="128">
        <f>'[3]data(ソート不可）'!M56</f>
        <v>5</v>
      </c>
      <c r="J122" s="128">
        <f>'[3]data(ソート不可）'!N56</f>
        <v>0</v>
      </c>
      <c r="K122" s="127">
        <f>'[3]data(ソート不可）'!O56</f>
        <v>5</v>
      </c>
      <c r="L122" s="336">
        <f>SUM(M122:N122)</f>
        <v>915</v>
      </c>
      <c r="M122" s="128">
        <f>SUM(P122,S122,V122,Y122,AB122,AE122)</f>
        <v>453</v>
      </c>
      <c r="N122" s="130">
        <f>SUM(Q122,T122,W122,Z122,AC122,AF122)</f>
        <v>462</v>
      </c>
      <c r="O122" s="129">
        <f>SUM(P122:Q122)</f>
        <v>167</v>
      </c>
      <c r="P122" s="128">
        <f>'[3]data(ソート不可）'!T56</f>
        <v>92</v>
      </c>
      <c r="Q122" s="127">
        <f>'[3]data(ソート不可）'!U56</f>
        <v>75</v>
      </c>
      <c r="R122" s="336">
        <f>SUM(S122:T122)</f>
        <v>140</v>
      </c>
      <c r="S122" s="128">
        <f>'[3]data(ソート不可）'!V56</f>
        <v>66</v>
      </c>
      <c r="T122" s="130">
        <f>'[3]data(ソート不可）'!W56</f>
        <v>74</v>
      </c>
      <c r="U122" s="129">
        <f>SUM(V122:W122)</f>
        <v>156</v>
      </c>
      <c r="V122" s="128">
        <f>'[3]data(ソート不可）'!X56</f>
        <v>75</v>
      </c>
      <c r="W122" s="127">
        <f>'[3]data(ソート不可）'!Y56</f>
        <v>81</v>
      </c>
      <c r="X122" s="336">
        <f>SUM(Y122:Z122)</f>
        <v>123</v>
      </c>
      <c r="Y122" s="128">
        <f>'[3]data(ソート不可）'!Z56</f>
        <v>55</v>
      </c>
      <c r="Z122" s="130">
        <f>'[3]data(ソート不可）'!AA56</f>
        <v>68</v>
      </c>
      <c r="AA122" s="129">
        <f>SUM(AB122:AC122)</f>
        <v>156</v>
      </c>
      <c r="AB122" s="128">
        <f>'[3]data(ソート不可）'!AB56</f>
        <v>79</v>
      </c>
      <c r="AC122" s="127">
        <f>'[3]data(ソート不可）'!AC56</f>
        <v>77</v>
      </c>
      <c r="AD122" s="336">
        <f>SUM(AE122:AF122)</f>
        <v>173</v>
      </c>
      <c r="AE122" s="128">
        <f>'[3]data(ソート不可）'!AD56</f>
        <v>86</v>
      </c>
      <c r="AF122" s="127">
        <f>'[3]data(ソート不可）'!AE56</f>
        <v>87</v>
      </c>
    </row>
    <row r="123" spans="1:32" ht="21.4" customHeight="1" x14ac:dyDescent="0.2">
      <c r="A123" s="338"/>
      <c r="B123" s="138"/>
      <c r="C123" s="137"/>
      <c r="D123" s="133"/>
      <c r="E123" s="133"/>
      <c r="F123" s="133"/>
      <c r="G123" s="133"/>
      <c r="H123" s="133"/>
      <c r="I123" s="133"/>
      <c r="J123" s="133"/>
      <c r="K123" s="132"/>
      <c r="L123" s="134">
        <f>SUM(O123,R123,U123,X123,AA123,AD123)</f>
        <v>19</v>
      </c>
      <c r="M123" s="133"/>
      <c r="N123" s="136"/>
      <c r="O123" s="135">
        <f>'[3]data(ソート不可）'!AG57</f>
        <v>3</v>
      </c>
      <c r="P123" s="133"/>
      <c r="Q123" s="132"/>
      <c r="R123" s="134">
        <f>'[3]data(ソート不可）'!AH57</f>
        <v>3</v>
      </c>
      <c r="S123" s="133"/>
      <c r="T123" s="136"/>
      <c r="U123" s="135">
        <f>'[3]data(ソート不可）'!AI57</f>
        <v>4</v>
      </c>
      <c r="V123" s="133"/>
      <c r="W123" s="132"/>
      <c r="X123" s="134">
        <f>'[3]data(ソート不可）'!AJ57</f>
        <v>3</v>
      </c>
      <c r="Y123" s="133"/>
      <c r="Z123" s="136"/>
      <c r="AA123" s="135">
        <f>'[3]data(ソート不可）'!AK57</f>
        <v>3</v>
      </c>
      <c r="AB123" s="133"/>
      <c r="AC123" s="132"/>
      <c r="AD123" s="134">
        <f>'[3]data(ソート不可）'!AL57</f>
        <v>3</v>
      </c>
      <c r="AE123" s="133"/>
      <c r="AF123" s="132"/>
    </row>
    <row r="124" spans="1:32" ht="21.4" customHeight="1" x14ac:dyDescent="0.2">
      <c r="A124" s="423">
        <v>60</v>
      </c>
      <c r="B124" s="422" t="s">
        <v>172</v>
      </c>
      <c r="C124" s="131">
        <f>SUM(D124:K124)</f>
        <v>23</v>
      </c>
      <c r="D124" s="128">
        <f>'[3]data(ソート不可）'!H57</f>
        <v>3</v>
      </c>
      <c r="E124" s="128">
        <f>'[3]data(ソート不可）'!I57</f>
        <v>3</v>
      </c>
      <c r="F124" s="128">
        <f>'[3]data(ソート不可）'!J57</f>
        <v>3</v>
      </c>
      <c r="G124" s="128">
        <f>'[3]data(ソート不可）'!K57</f>
        <v>3</v>
      </c>
      <c r="H124" s="128">
        <f>'[3]data(ソート不可）'!L57</f>
        <v>3</v>
      </c>
      <c r="I124" s="128">
        <f>'[3]data(ソート不可）'!M57</f>
        <v>4</v>
      </c>
      <c r="J124" s="128">
        <f>'[3]data(ソート不可）'!N57</f>
        <v>0</v>
      </c>
      <c r="K124" s="127">
        <f>'[3]data(ソート不可）'!O57</f>
        <v>4</v>
      </c>
      <c r="L124" s="336">
        <f>SUM(M124:N124)</f>
        <v>557</v>
      </c>
      <c r="M124" s="128">
        <f>SUM(P124,S124,V124,Y124,AB124,AE124)</f>
        <v>297</v>
      </c>
      <c r="N124" s="130">
        <f>SUM(Q124,T124,W124,Z124,AC124,AF124)</f>
        <v>260</v>
      </c>
      <c r="O124" s="129">
        <f>SUM(P124:Q124)</f>
        <v>77</v>
      </c>
      <c r="P124" s="128">
        <f>'[3]data(ソート不可）'!T57</f>
        <v>47</v>
      </c>
      <c r="Q124" s="127">
        <f>'[3]data(ソート不可）'!U57</f>
        <v>30</v>
      </c>
      <c r="R124" s="336">
        <f>SUM(S124:T124)</f>
        <v>89</v>
      </c>
      <c r="S124" s="128">
        <f>'[3]data(ソート不可）'!V57</f>
        <v>51</v>
      </c>
      <c r="T124" s="130">
        <f>'[3]data(ソート不可）'!W57</f>
        <v>38</v>
      </c>
      <c r="U124" s="129">
        <f>SUM(V124:W124)</f>
        <v>94</v>
      </c>
      <c r="V124" s="128">
        <f>'[3]data(ソート不可）'!X57</f>
        <v>48</v>
      </c>
      <c r="W124" s="127">
        <f>'[3]data(ソート不可）'!Y57</f>
        <v>46</v>
      </c>
      <c r="X124" s="336">
        <f>SUM(Y124:Z124)</f>
        <v>94</v>
      </c>
      <c r="Y124" s="128">
        <f>'[3]data(ソート不可）'!Z57</f>
        <v>52</v>
      </c>
      <c r="Z124" s="130">
        <f>'[3]data(ソート不可）'!AA57</f>
        <v>42</v>
      </c>
      <c r="AA124" s="129">
        <f>SUM(AB124:AC124)</f>
        <v>94</v>
      </c>
      <c r="AB124" s="128">
        <f>'[3]data(ソート不可）'!AB57</f>
        <v>51</v>
      </c>
      <c r="AC124" s="127">
        <f>'[3]data(ソート不可）'!AC57</f>
        <v>43</v>
      </c>
      <c r="AD124" s="336">
        <f>SUM(AE124:AF124)</f>
        <v>109</v>
      </c>
      <c r="AE124" s="128">
        <f>'[3]data(ソート不可）'!AD57</f>
        <v>48</v>
      </c>
      <c r="AF124" s="127">
        <f>'[3]data(ソート不可）'!AE57</f>
        <v>61</v>
      </c>
    </row>
    <row r="125" spans="1:32" ht="21.4" customHeight="1" x14ac:dyDescent="0.2">
      <c r="A125" s="338"/>
      <c r="B125" s="138"/>
      <c r="C125" s="137"/>
      <c r="D125" s="133"/>
      <c r="E125" s="133"/>
      <c r="F125" s="133"/>
      <c r="G125" s="133"/>
      <c r="H125" s="133"/>
      <c r="I125" s="133"/>
      <c r="J125" s="133"/>
      <c r="K125" s="132"/>
      <c r="L125" s="134">
        <f>SUM(O125,R125,U125,X125,AA125,AD125)</f>
        <v>15</v>
      </c>
      <c r="M125" s="133"/>
      <c r="N125" s="136"/>
      <c r="O125" s="135">
        <f>'[3]data(ソート不可）'!AG58</f>
        <v>2</v>
      </c>
      <c r="P125" s="133"/>
      <c r="Q125" s="132"/>
      <c r="R125" s="134">
        <f>'[3]data(ソート不可）'!AH58</f>
        <v>2</v>
      </c>
      <c r="S125" s="133"/>
      <c r="T125" s="136"/>
      <c r="U125" s="135">
        <f>'[3]data(ソート不可）'!AI58</f>
        <v>1</v>
      </c>
      <c r="V125" s="133"/>
      <c r="W125" s="132"/>
      <c r="X125" s="134">
        <f>'[3]data(ソート不可）'!AJ58</f>
        <v>4</v>
      </c>
      <c r="Y125" s="133"/>
      <c r="Z125" s="136"/>
      <c r="AA125" s="135">
        <f>'[3]data(ソート不可）'!AK58</f>
        <v>2</v>
      </c>
      <c r="AB125" s="133"/>
      <c r="AC125" s="132"/>
      <c r="AD125" s="134">
        <f>'[3]data(ソート不可）'!AL58</f>
        <v>4</v>
      </c>
      <c r="AE125" s="133"/>
      <c r="AF125" s="132"/>
    </row>
    <row r="126" spans="1:32" ht="21.4" customHeight="1" x14ac:dyDescent="0.2">
      <c r="A126" s="423">
        <v>61</v>
      </c>
      <c r="B126" s="422" t="s">
        <v>350</v>
      </c>
      <c r="C126" s="131">
        <f>SUM(D126:K126)</f>
        <v>20</v>
      </c>
      <c r="D126" s="128">
        <f>'[3]data(ソート不可）'!H58</f>
        <v>2</v>
      </c>
      <c r="E126" s="128">
        <f>'[3]data(ソート不可）'!I58</f>
        <v>2</v>
      </c>
      <c r="F126" s="128">
        <f>'[3]data(ソート不可）'!J58</f>
        <v>3</v>
      </c>
      <c r="G126" s="128">
        <f>'[3]data(ソート不可）'!K58</f>
        <v>3</v>
      </c>
      <c r="H126" s="128">
        <f>'[3]data(ソート不可）'!L58</f>
        <v>3</v>
      </c>
      <c r="I126" s="128">
        <f>'[3]data(ソート不可）'!M58</f>
        <v>4</v>
      </c>
      <c r="J126" s="128">
        <f>'[3]data(ソート不可）'!N58</f>
        <v>0</v>
      </c>
      <c r="K126" s="127">
        <f>'[3]data(ソート不可）'!O58</f>
        <v>3</v>
      </c>
      <c r="L126" s="336">
        <f>SUM(M126:N126)</f>
        <v>497</v>
      </c>
      <c r="M126" s="128">
        <f>SUM(P126,S126,V126,Y126,AB126,AE126)</f>
        <v>254</v>
      </c>
      <c r="N126" s="130">
        <f>SUM(Q126,T126,W126,Z126,AC126,AF126)</f>
        <v>243</v>
      </c>
      <c r="O126" s="129">
        <f>SUM(P126:Q126)</f>
        <v>59</v>
      </c>
      <c r="P126" s="128">
        <f>'[3]data(ソート不可）'!T58</f>
        <v>33</v>
      </c>
      <c r="Q126" s="127">
        <f>'[3]data(ソート不可）'!U58</f>
        <v>26</v>
      </c>
      <c r="R126" s="336">
        <f>SUM(S126:T126)</f>
        <v>51</v>
      </c>
      <c r="S126" s="128">
        <f>'[3]data(ソート不可）'!V58</f>
        <v>28</v>
      </c>
      <c r="T126" s="130">
        <f>'[3]data(ソート不可）'!W58</f>
        <v>23</v>
      </c>
      <c r="U126" s="129">
        <f>SUM(V126:W126)</f>
        <v>81</v>
      </c>
      <c r="V126" s="128">
        <f>'[3]data(ソート不可）'!X58</f>
        <v>37</v>
      </c>
      <c r="W126" s="127">
        <f>'[3]data(ソート不可）'!Y58</f>
        <v>44</v>
      </c>
      <c r="X126" s="336">
        <f>SUM(Y126:Z126)</f>
        <v>93</v>
      </c>
      <c r="Y126" s="128">
        <f>'[3]data(ソート不可）'!Z58</f>
        <v>45</v>
      </c>
      <c r="Z126" s="130">
        <f>'[3]data(ソート不可）'!AA58</f>
        <v>48</v>
      </c>
      <c r="AA126" s="129">
        <f>SUM(AB126:AC126)</f>
        <v>86</v>
      </c>
      <c r="AB126" s="128">
        <f>'[3]data(ソート不可）'!AB58</f>
        <v>45</v>
      </c>
      <c r="AC126" s="127">
        <f>'[3]data(ソート不可）'!AC58</f>
        <v>41</v>
      </c>
      <c r="AD126" s="336">
        <f>SUM(AE126:AF126)</f>
        <v>127</v>
      </c>
      <c r="AE126" s="128">
        <f>'[3]data(ソート不可）'!AD58</f>
        <v>66</v>
      </c>
      <c r="AF126" s="127">
        <f>'[3]data(ソート不可）'!AE58</f>
        <v>61</v>
      </c>
    </row>
    <row r="127" spans="1:32" ht="21.4" customHeight="1" x14ac:dyDescent="0.2">
      <c r="A127" s="338"/>
      <c r="B127" s="138"/>
      <c r="C127" s="137"/>
      <c r="D127" s="133"/>
      <c r="E127" s="133"/>
      <c r="F127" s="133"/>
      <c r="G127" s="133"/>
      <c r="H127" s="133"/>
      <c r="I127" s="133"/>
      <c r="J127" s="133"/>
      <c r="K127" s="132"/>
      <c r="L127" s="134">
        <f>SUM(O127,R127,U127,X127,AA127,AD127)</f>
        <v>27</v>
      </c>
      <c r="M127" s="133"/>
      <c r="N127" s="136"/>
      <c r="O127" s="135">
        <f>'[3]data(ソート不可）'!AG59</f>
        <v>4</v>
      </c>
      <c r="P127" s="133"/>
      <c r="Q127" s="132"/>
      <c r="R127" s="134">
        <f>'[3]data(ソート不可）'!AH59</f>
        <v>5</v>
      </c>
      <c r="S127" s="133"/>
      <c r="T127" s="136"/>
      <c r="U127" s="135">
        <f>'[3]data(ソート不可）'!AI59</f>
        <v>6</v>
      </c>
      <c r="V127" s="133"/>
      <c r="W127" s="132"/>
      <c r="X127" s="134">
        <f>'[3]data(ソート不可）'!AJ59</f>
        <v>3</v>
      </c>
      <c r="Y127" s="133"/>
      <c r="Z127" s="136"/>
      <c r="AA127" s="135">
        <f>'[3]data(ソート不可）'!AK59</f>
        <v>4</v>
      </c>
      <c r="AB127" s="133"/>
      <c r="AC127" s="132"/>
      <c r="AD127" s="134">
        <f>'[3]data(ソート不可）'!AL59</f>
        <v>5</v>
      </c>
      <c r="AE127" s="133"/>
      <c r="AF127" s="132"/>
    </row>
    <row r="128" spans="1:32" ht="21.4" customHeight="1" x14ac:dyDescent="0.2">
      <c r="A128" s="423">
        <v>63</v>
      </c>
      <c r="B128" s="422" t="s">
        <v>173</v>
      </c>
      <c r="C128" s="131">
        <f>SUM(D128:K128)</f>
        <v>26</v>
      </c>
      <c r="D128" s="128">
        <f>'[3]data(ソート不可）'!H59</f>
        <v>4</v>
      </c>
      <c r="E128" s="128">
        <f>'[3]data(ソート不可）'!I59</f>
        <v>3</v>
      </c>
      <c r="F128" s="128">
        <f>'[3]data(ソート不可）'!J59</f>
        <v>4</v>
      </c>
      <c r="G128" s="128">
        <f>'[3]data(ソート不可）'!K59</f>
        <v>3</v>
      </c>
      <c r="H128" s="128">
        <f>'[3]data(ソート不可）'!L59</f>
        <v>4</v>
      </c>
      <c r="I128" s="128">
        <f>'[3]data(ソート不可）'!M59</f>
        <v>3</v>
      </c>
      <c r="J128" s="128">
        <f>'[3]data(ソート不可）'!N59</f>
        <v>0</v>
      </c>
      <c r="K128" s="127">
        <f>'[3]data(ソート不可）'!O59</f>
        <v>5</v>
      </c>
      <c r="L128" s="336">
        <f>SUM(M128:N128)</f>
        <v>659</v>
      </c>
      <c r="M128" s="128">
        <f>SUM(P128,S128,V128,Y128,AB128,AE128)</f>
        <v>330</v>
      </c>
      <c r="N128" s="130">
        <f>SUM(Q128,T128,W128,Z128,AC128,AF128)</f>
        <v>329</v>
      </c>
      <c r="O128" s="129">
        <f>SUM(P128:Q128)</f>
        <v>125</v>
      </c>
      <c r="P128" s="128">
        <f>'[3]data(ソート不可）'!T59</f>
        <v>64</v>
      </c>
      <c r="Q128" s="127">
        <f>'[3]data(ソート不可）'!U59</f>
        <v>61</v>
      </c>
      <c r="R128" s="336">
        <f>SUM(S128:T128)</f>
        <v>97</v>
      </c>
      <c r="S128" s="128">
        <f>'[3]data(ソート不可）'!V59</f>
        <v>49</v>
      </c>
      <c r="T128" s="130">
        <f>'[3]data(ソート不可）'!W59</f>
        <v>48</v>
      </c>
      <c r="U128" s="129">
        <f>SUM(V128:W128)</f>
        <v>119</v>
      </c>
      <c r="V128" s="128">
        <f>'[3]data(ソート不可）'!X59</f>
        <v>60</v>
      </c>
      <c r="W128" s="127">
        <f>'[3]data(ソート不可）'!Y59</f>
        <v>59</v>
      </c>
      <c r="X128" s="336">
        <f>SUM(Y128:Z128)</f>
        <v>106</v>
      </c>
      <c r="Y128" s="128">
        <f>'[3]data(ソート不可）'!Z59</f>
        <v>54</v>
      </c>
      <c r="Z128" s="130">
        <f>'[3]data(ソート不可）'!AA59</f>
        <v>52</v>
      </c>
      <c r="AA128" s="129">
        <f>SUM(AB128:AC128)</f>
        <v>110</v>
      </c>
      <c r="AB128" s="128">
        <f>'[3]data(ソート不可）'!AB59</f>
        <v>47</v>
      </c>
      <c r="AC128" s="127">
        <f>'[3]data(ソート不可）'!AC59</f>
        <v>63</v>
      </c>
      <c r="AD128" s="336">
        <f>SUM(AE128:AF128)</f>
        <v>102</v>
      </c>
      <c r="AE128" s="128">
        <f>'[3]data(ソート不可）'!AD59</f>
        <v>56</v>
      </c>
      <c r="AF128" s="127">
        <f>'[3]data(ソート不可）'!AE59</f>
        <v>46</v>
      </c>
    </row>
    <row r="129" spans="1:32" ht="21.4" customHeight="1" x14ac:dyDescent="0.2">
      <c r="A129" s="338"/>
      <c r="B129" s="138"/>
      <c r="C129" s="137"/>
      <c r="D129" s="133"/>
      <c r="E129" s="133"/>
      <c r="F129" s="133"/>
      <c r="G129" s="133"/>
      <c r="H129" s="133"/>
      <c r="I129" s="133"/>
      <c r="J129" s="133"/>
      <c r="K129" s="132"/>
      <c r="L129" s="134">
        <f>SUM(O129,R129,U129,X129,AA129,AD129)</f>
        <v>33</v>
      </c>
      <c r="M129" s="133"/>
      <c r="N129" s="136"/>
      <c r="O129" s="135">
        <f>'[3]data(ソート不可）'!AG60</f>
        <v>4</v>
      </c>
      <c r="P129" s="133"/>
      <c r="Q129" s="132"/>
      <c r="R129" s="134">
        <f>'[3]data(ソート不可）'!AH60</f>
        <v>8</v>
      </c>
      <c r="S129" s="133"/>
      <c r="T129" s="136"/>
      <c r="U129" s="135">
        <f>'[3]data(ソート不可）'!AI60</f>
        <v>6</v>
      </c>
      <c r="V129" s="133"/>
      <c r="W129" s="132"/>
      <c r="X129" s="134">
        <f>'[3]data(ソート不可）'!AJ60</f>
        <v>7</v>
      </c>
      <c r="Y129" s="153"/>
      <c r="Z129" s="136"/>
      <c r="AA129" s="135">
        <f>'[3]data(ソート不可）'!AK60</f>
        <v>3</v>
      </c>
      <c r="AB129" s="133"/>
      <c r="AC129" s="132"/>
      <c r="AD129" s="134">
        <f>'[3]data(ソート不可）'!AL60</f>
        <v>5</v>
      </c>
      <c r="AE129" s="133"/>
      <c r="AF129" s="132"/>
    </row>
    <row r="130" spans="1:32" ht="21.4" customHeight="1" x14ac:dyDescent="0.2">
      <c r="A130" s="423">
        <v>64</v>
      </c>
      <c r="B130" s="422" t="s">
        <v>174</v>
      </c>
      <c r="C130" s="131">
        <f>SUM(D130:K130)</f>
        <v>27</v>
      </c>
      <c r="D130" s="128">
        <f>'[3]data(ソート不可）'!H60</f>
        <v>3</v>
      </c>
      <c r="E130" s="128">
        <f>'[3]data(ソート不可）'!I60</f>
        <v>3</v>
      </c>
      <c r="F130" s="128">
        <f>'[3]data(ソート不可）'!J60</f>
        <v>3</v>
      </c>
      <c r="G130" s="128">
        <f>'[3]data(ソート不可）'!K60</f>
        <v>4</v>
      </c>
      <c r="H130" s="128">
        <f>'[3]data(ソート不可）'!L60</f>
        <v>4</v>
      </c>
      <c r="I130" s="128">
        <f>'[3]data(ソート不可）'!M60</f>
        <v>4</v>
      </c>
      <c r="J130" s="128">
        <f>'[3]data(ソート不可）'!N60</f>
        <v>0</v>
      </c>
      <c r="K130" s="127">
        <f>'[3]data(ソート不可）'!O60</f>
        <v>6</v>
      </c>
      <c r="L130" s="336">
        <f>SUM(M130:N130)</f>
        <v>653</v>
      </c>
      <c r="M130" s="128">
        <f>SUM(P130,S130,V130,Y130,AB130,AE130)</f>
        <v>312</v>
      </c>
      <c r="N130" s="130">
        <f>SUM(Q130,T130,W130,Z130,AC130,AF130)</f>
        <v>341</v>
      </c>
      <c r="O130" s="129">
        <f>SUM(P130:Q130)</f>
        <v>107</v>
      </c>
      <c r="P130" s="128">
        <f>'[3]data(ソート不可）'!T60</f>
        <v>45</v>
      </c>
      <c r="Q130" s="127">
        <f>'[3]data(ソート不可）'!U60</f>
        <v>62</v>
      </c>
      <c r="R130" s="336">
        <f>SUM(S130:T130)</f>
        <v>97</v>
      </c>
      <c r="S130" s="128">
        <f>'[3]data(ソート不可）'!V60</f>
        <v>51</v>
      </c>
      <c r="T130" s="130">
        <f>'[3]data(ソート不可）'!W60</f>
        <v>46</v>
      </c>
      <c r="U130" s="129">
        <f>SUM(V130:W130)</f>
        <v>100</v>
      </c>
      <c r="V130" s="128">
        <f>'[3]data(ソート不可）'!X60</f>
        <v>40</v>
      </c>
      <c r="W130" s="127">
        <f>'[3]data(ソート不可）'!Y60</f>
        <v>60</v>
      </c>
      <c r="X130" s="336">
        <f>SUM(Y130:Z130)</f>
        <v>124</v>
      </c>
      <c r="Y130" s="128">
        <f>'[3]data(ソート不可）'!Z60</f>
        <v>63</v>
      </c>
      <c r="Z130" s="130">
        <f>'[3]data(ソート不可）'!AA60</f>
        <v>61</v>
      </c>
      <c r="AA130" s="129">
        <f>SUM(AB130:AC130)</f>
        <v>110</v>
      </c>
      <c r="AB130" s="128">
        <f>'[3]data(ソート不可）'!AB60</f>
        <v>55</v>
      </c>
      <c r="AC130" s="127">
        <f>'[3]data(ソート不可）'!AC60</f>
        <v>55</v>
      </c>
      <c r="AD130" s="336">
        <f>SUM(AE130:AF130)</f>
        <v>115</v>
      </c>
      <c r="AE130" s="128">
        <f>'[3]data(ソート不可）'!AD60</f>
        <v>58</v>
      </c>
      <c r="AF130" s="127">
        <f>'[3]data(ソート不可）'!AE60</f>
        <v>57</v>
      </c>
    </row>
    <row r="131" spans="1:32" ht="21.4" customHeight="1" x14ac:dyDescent="0.2">
      <c r="A131" s="338"/>
      <c r="B131" s="138"/>
      <c r="C131" s="137"/>
      <c r="D131" s="133"/>
      <c r="E131" s="133"/>
      <c r="F131" s="133"/>
      <c r="G131" s="133"/>
      <c r="H131" s="133"/>
      <c r="I131" s="133"/>
      <c r="J131" s="133"/>
      <c r="K131" s="132"/>
      <c r="L131" s="134">
        <f>SUM(O131,R131,U131,X131,AA131,AD131)</f>
        <v>6</v>
      </c>
      <c r="M131" s="133"/>
      <c r="N131" s="136"/>
      <c r="O131" s="135">
        <f>'[3]data(ソート不可）'!AG61</f>
        <v>0</v>
      </c>
      <c r="P131" s="133"/>
      <c r="Q131" s="132"/>
      <c r="R131" s="134">
        <f>'[3]data(ソート不可）'!AH61</f>
        <v>2</v>
      </c>
      <c r="S131" s="133"/>
      <c r="T131" s="136"/>
      <c r="U131" s="135">
        <f>'[3]data(ソート不可）'!AI61</f>
        <v>1</v>
      </c>
      <c r="V131" s="133"/>
      <c r="W131" s="132"/>
      <c r="X131" s="134">
        <f>'[3]data(ソート不可）'!AJ61</f>
        <v>1</v>
      </c>
      <c r="Y131" s="133"/>
      <c r="Z131" s="136"/>
      <c r="AA131" s="135">
        <f>'[3]data(ソート不可）'!AK61</f>
        <v>1</v>
      </c>
      <c r="AB131" s="133"/>
      <c r="AC131" s="132"/>
      <c r="AD131" s="134">
        <f>'[3]data(ソート不可）'!AL61</f>
        <v>1</v>
      </c>
      <c r="AE131" s="133"/>
      <c r="AF131" s="132"/>
    </row>
    <row r="132" spans="1:32" ht="21.4" customHeight="1" x14ac:dyDescent="0.2">
      <c r="A132" s="423">
        <v>65</v>
      </c>
      <c r="B132" s="422" t="s">
        <v>175</v>
      </c>
      <c r="C132" s="131">
        <f>SUM(D132:K132)</f>
        <v>7</v>
      </c>
      <c r="D132" s="128">
        <f>'[3]data(ソート不可）'!H61</f>
        <v>1</v>
      </c>
      <c r="E132" s="128">
        <f>'[3]data(ソート不可）'!I61</f>
        <v>1</v>
      </c>
      <c r="F132" s="128">
        <f>'[3]data(ソート不可）'!J61</f>
        <v>1</v>
      </c>
      <c r="G132" s="128">
        <f>'[3]data(ソート不可）'!K61</f>
        <v>1</v>
      </c>
      <c r="H132" s="128">
        <f>'[3]data(ソート不可）'!L61</f>
        <v>1</v>
      </c>
      <c r="I132" s="128">
        <f>'[3]data(ソート不可）'!M61</f>
        <v>1</v>
      </c>
      <c r="J132" s="128">
        <f>'[3]data(ソート不可）'!N61</f>
        <v>0</v>
      </c>
      <c r="K132" s="127">
        <f>'[3]data(ソート不可）'!O61</f>
        <v>1</v>
      </c>
      <c r="L132" s="336">
        <f>SUM(M132:N132)</f>
        <v>74</v>
      </c>
      <c r="M132" s="128">
        <f>SUM(P132,S132,V132,Y132,AB132,AE132)</f>
        <v>40</v>
      </c>
      <c r="N132" s="130">
        <f>SUM(Q132,T132,W132,Z132,AC132,AF132)</f>
        <v>34</v>
      </c>
      <c r="O132" s="129">
        <f>SUM(P132:Q132)</f>
        <v>10</v>
      </c>
      <c r="P132" s="128">
        <f>'[3]data(ソート不可）'!T61</f>
        <v>4</v>
      </c>
      <c r="Q132" s="127">
        <f>'[3]data(ソート不可）'!U61</f>
        <v>6</v>
      </c>
      <c r="R132" s="336">
        <f>SUM(S132:T132)</f>
        <v>8</v>
      </c>
      <c r="S132" s="128">
        <f>'[3]data(ソート不可）'!V61</f>
        <v>6</v>
      </c>
      <c r="T132" s="130">
        <f>'[3]data(ソート不可）'!W61</f>
        <v>2</v>
      </c>
      <c r="U132" s="129">
        <f>SUM(V132:W132)</f>
        <v>20</v>
      </c>
      <c r="V132" s="128">
        <f>'[3]data(ソート不可）'!X61</f>
        <v>11</v>
      </c>
      <c r="W132" s="127">
        <f>'[3]data(ソート不可）'!Y61</f>
        <v>9</v>
      </c>
      <c r="X132" s="336">
        <f>SUM(Y132:Z132)</f>
        <v>12</v>
      </c>
      <c r="Y132" s="128">
        <f>'[3]data(ソート不可）'!Z61</f>
        <v>6</v>
      </c>
      <c r="Z132" s="130">
        <f>'[3]data(ソート不可）'!AA61</f>
        <v>6</v>
      </c>
      <c r="AA132" s="129">
        <f>SUM(AB132:AC132)</f>
        <v>9</v>
      </c>
      <c r="AB132" s="128">
        <f>'[3]data(ソート不可）'!AB61</f>
        <v>6</v>
      </c>
      <c r="AC132" s="127">
        <f>'[3]data(ソート不可）'!AC61</f>
        <v>3</v>
      </c>
      <c r="AD132" s="336">
        <f>SUM(AE132:AF132)</f>
        <v>15</v>
      </c>
      <c r="AE132" s="128">
        <f>'[3]data(ソート不可）'!AD61</f>
        <v>7</v>
      </c>
      <c r="AF132" s="127">
        <f>'[3]data(ソート不可）'!AE61</f>
        <v>8</v>
      </c>
    </row>
    <row r="133" spans="1:32" ht="21.4" customHeight="1" x14ac:dyDescent="0.2">
      <c r="A133" s="338"/>
      <c r="B133" s="138"/>
      <c r="C133" s="137"/>
      <c r="D133" s="133"/>
      <c r="E133" s="133"/>
      <c r="F133" s="133"/>
      <c r="G133" s="133"/>
      <c r="H133" s="133"/>
      <c r="I133" s="133"/>
      <c r="J133" s="133"/>
      <c r="K133" s="132"/>
      <c r="L133" s="134">
        <f>SUM(O133,R133,U133,X133,AA133,AD133)</f>
        <v>0</v>
      </c>
      <c r="M133" s="133"/>
      <c r="N133" s="136"/>
      <c r="O133" s="135">
        <f>'[3]data(ソート不可）'!AG62</f>
        <v>0</v>
      </c>
      <c r="P133" s="133"/>
      <c r="Q133" s="132"/>
      <c r="R133" s="134">
        <f>'[3]data(ソート不可）'!AH62</f>
        <v>0</v>
      </c>
      <c r="S133" s="133"/>
      <c r="T133" s="136"/>
      <c r="U133" s="135">
        <f>'[3]data(ソート不可）'!AI62</f>
        <v>0</v>
      </c>
      <c r="V133" s="133"/>
      <c r="W133" s="132"/>
      <c r="X133" s="134">
        <f>'[3]data(ソート不可）'!AJ62</f>
        <v>0</v>
      </c>
      <c r="Y133" s="133"/>
      <c r="Z133" s="136"/>
      <c r="AA133" s="135">
        <f>'[3]data(ソート不可）'!AK62</f>
        <v>0</v>
      </c>
      <c r="AB133" s="133"/>
      <c r="AC133" s="132"/>
      <c r="AD133" s="134">
        <f>'[3]data(ソート不可）'!AL62</f>
        <v>0</v>
      </c>
      <c r="AE133" s="133"/>
      <c r="AF133" s="132"/>
    </row>
    <row r="134" spans="1:32" ht="21.4" customHeight="1" x14ac:dyDescent="0.2">
      <c r="A134" s="423">
        <v>66</v>
      </c>
      <c r="B134" s="422" t="s">
        <v>176</v>
      </c>
      <c r="C134" s="131">
        <f>SUM(D134:K134)</f>
        <v>4</v>
      </c>
      <c r="D134" s="128">
        <f>'[3]data(ソート不可）'!H62</f>
        <v>1</v>
      </c>
      <c r="E134" s="128">
        <f>'[3]data(ソート不可）'!I62</f>
        <v>1</v>
      </c>
      <c r="F134" s="128">
        <f>'[3]data(ソート不可）'!J62</f>
        <v>0</v>
      </c>
      <c r="G134" s="128">
        <f>'[3]data(ソート不可）'!K62</f>
        <v>1</v>
      </c>
      <c r="H134" s="128">
        <f>'[3]data(ソート不可）'!L62</f>
        <v>1</v>
      </c>
      <c r="I134" s="128">
        <f>'[3]data(ソート不可）'!M62</f>
        <v>0</v>
      </c>
      <c r="J134" s="128">
        <f>'[3]data(ソート不可）'!N62</f>
        <v>0</v>
      </c>
      <c r="K134" s="127">
        <f>'[3]data(ソート不可）'!O62</f>
        <v>0</v>
      </c>
      <c r="L134" s="336">
        <f>SUM(M134:N134)</f>
        <v>5</v>
      </c>
      <c r="M134" s="128">
        <f>SUM(P134,S134,V134,Y134,AB134,AE134)</f>
        <v>1</v>
      </c>
      <c r="N134" s="130">
        <f>SUM(Q134,T134,W134,Z134,AC134,AF134)</f>
        <v>4</v>
      </c>
      <c r="O134" s="129">
        <f>SUM(P134:Q134)</f>
        <v>1</v>
      </c>
      <c r="P134" s="128">
        <f>'[3]data(ソート不可）'!T62</f>
        <v>0</v>
      </c>
      <c r="Q134" s="127">
        <f>'[3]data(ソート不可）'!U62</f>
        <v>1</v>
      </c>
      <c r="R134" s="336">
        <f>SUM(S134:T134)</f>
        <v>1</v>
      </c>
      <c r="S134" s="128">
        <f>'[3]data(ソート不可）'!V62</f>
        <v>1</v>
      </c>
      <c r="T134" s="130">
        <f>'[3]data(ソート不可）'!W62</f>
        <v>0</v>
      </c>
      <c r="U134" s="129">
        <f>SUM(V134:W134)</f>
        <v>0</v>
      </c>
      <c r="V134" s="128">
        <f>'[3]data(ソート不可）'!X62</f>
        <v>0</v>
      </c>
      <c r="W134" s="127">
        <f>'[3]data(ソート不可）'!Y62</f>
        <v>0</v>
      </c>
      <c r="X134" s="336">
        <f>SUM(Y134:Z134)</f>
        <v>2</v>
      </c>
      <c r="Y134" s="128">
        <f>'[3]data(ソート不可）'!Z62</f>
        <v>0</v>
      </c>
      <c r="Z134" s="130">
        <f>'[3]data(ソート不可）'!AA62</f>
        <v>2</v>
      </c>
      <c r="AA134" s="129">
        <f>SUM(AB134:AC134)</f>
        <v>1</v>
      </c>
      <c r="AB134" s="128">
        <f>'[3]data(ソート不可）'!AB62</f>
        <v>0</v>
      </c>
      <c r="AC134" s="127">
        <f>'[3]data(ソート不可）'!AC62</f>
        <v>1</v>
      </c>
      <c r="AD134" s="336">
        <f>SUM(AE134:AF134)</f>
        <v>0</v>
      </c>
      <c r="AE134" s="128">
        <f>'[3]data(ソート不可）'!AD62</f>
        <v>0</v>
      </c>
      <c r="AF134" s="127">
        <f>'[3]data(ソート不可）'!AE62</f>
        <v>0</v>
      </c>
    </row>
    <row r="135" spans="1:32" ht="21.4" customHeight="1" x14ac:dyDescent="0.2">
      <c r="A135" s="338"/>
      <c r="B135" s="138"/>
      <c r="C135" s="137"/>
      <c r="D135" s="133"/>
      <c r="E135" s="133"/>
      <c r="F135" s="133"/>
      <c r="G135" s="133"/>
      <c r="H135" s="133"/>
      <c r="I135" s="133"/>
      <c r="J135" s="133"/>
      <c r="K135" s="132"/>
      <c r="L135" s="134">
        <f>SUM(O135,R135,U135,X135,AA135,AD135)</f>
        <v>0</v>
      </c>
      <c r="M135" s="133"/>
      <c r="N135" s="136"/>
      <c r="O135" s="135">
        <f>'[3]data(ソート不可）'!AG63</f>
        <v>0</v>
      </c>
      <c r="P135" s="133"/>
      <c r="Q135" s="132"/>
      <c r="R135" s="134">
        <f>'[3]data(ソート不可）'!AH63</f>
        <v>0</v>
      </c>
      <c r="S135" s="133"/>
      <c r="T135" s="136"/>
      <c r="U135" s="135">
        <f>'[3]data(ソート不可）'!AI63</f>
        <v>0</v>
      </c>
      <c r="V135" s="133"/>
      <c r="W135" s="132"/>
      <c r="X135" s="134">
        <f>'[3]data(ソート不可）'!AJ63</f>
        <v>0</v>
      </c>
      <c r="Y135" s="133"/>
      <c r="Z135" s="136"/>
      <c r="AA135" s="135">
        <f>'[3]data(ソート不可）'!AK63</f>
        <v>0</v>
      </c>
      <c r="AB135" s="133"/>
      <c r="AC135" s="132"/>
      <c r="AD135" s="134">
        <f>'[3]data(ソート不可）'!AL63</f>
        <v>0</v>
      </c>
      <c r="AE135" s="133"/>
      <c r="AF135" s="132"/>
    </row>
    <row r="136" spans="1:32" ht="21.4" customHeight="1" x14ac:dyDescent="0.2">
      <c r="A136" s="423">
        <v>67</v>
      </c>
      <c r="B136" s="422" t="s">
        <v>177</v>
      </c>
      <c r="C136" s="131">
        <f>SUM(D136:K136)</f>
        <v>3</v>
      </c>
      <c r="D136" s="128">
        <f>'[3]data(ソート不可）'!H63</f>
        <v>0</v>
      </c>
      <c r="E136" s="128">
        <f>'[3]data(ソート不可）'!I63</f>
        <v>0</v>
      </c>
      <c r="F136" s="128">
        <f>'[3]data(ソート不可）'!J63</f>
        <v>0</v>
      </c>
      <c r="G136" s="128">
        <f>'[3]data(ソート不可）'!K63</f>
        <v>0</v>
      </c>
      <c r="H136" s="128">
        <f>'[3]data(ソート不可）'!L63</f>
        <v>1</v>
      </c>
      <c r="I136" s="128">
        <f>'[3]data(ソート不可）'!M63</f>
        <v>0</v>
      </c>
      <c r="J136" s="128">
        <f>'[3]data(ソート不可）'!N63</f>
        <v>2</v>
      </c>
      <c r="K136" s="127">
        <f>'[3]data(ソート不可）'!O63</f>
        <v>0</v>
      </c>
      <c r="L136" s="336">
        <f>SUM(M136:N136)</f>
        <v>7</v>
      </c>
      <c r="M136" s="128">
        <f>SUM(P136,S136,V136,Y136,AB136,AE136)</f>
        <v>4</v>
      </c>
      <c r="N136" s="130">
        <f>SUM(Q136,T136,W136,Z136,AC136,AF136)</f>
        <v>3</v>
      </c>
      <c r="O136" s="129">
        <f>SUM(P136:Q136)</f>
        <v>1</v>
      </c>
      <c r="P136" s="128">
        <f>'[3]data(ソート不可）'!T63</f>
        <v>1</v>
      </c>
      <c r="Q136" s="127">
        <f>'[3]data(ソート不可）'!U63</f>
        <v>0</v>
      </c>
      <c r="R136" s="336">
        <f>SUM(S136:T136)</f>
        <v>2</v>
      </c>
      <c r="S136" s="128">
        <f>'[3]data(ソート不可）'!V63</f>
        <v>2</v>
      </c>
      <c r="T136" s="130">
        <f>'[3]data(ソート不可）'!W63</f>
        <v>0</v>
      </c>
      <c r="U136" s="129">
        <f>SUM(V136:W136)</f>
        <v>1</v>
      </c>
      <c r="V136" s="128">
        <f>'[3]data(ソート不可）'!X63</f>
        <v>0</v>
      </c>
      <c r="W136" s="127">
        <f>'[3]data(ソート不可）'!Y63</f>
        <v>1</v>
      </c>
      <c r="X136" s="336">
        <f>SUM(Y136:Z136)</f>
        <v>1</v>
      </c>
      <c r="Y136" s="128">
        <f>'[3]data(ソート不可）'!Z63</f>
        <v>0</v>
      </c>
      <c r="Z136" s="130">
        <f>'[3]data(ソート不可）'!AA63</f>
        <v>1</v>
      </c>
      <c r="AA136" s="129">
        <f>SUM(AB136:AC136)</f>
        <v>2</v>
      </c>
      <c r="AB136" s="128">
        <f>'[3]data(ソート不可）'!AB63</f>
        <v>1</v>
      </c>
      <c r="AC136" s="127">
        <f>'[3]data(ソート不可）'!AC63</f>
        <v>1</v>
      </c>
      <c r="AD136" s="336">
        <f>SUM(AE136:AF136)</f>
        <v>0</v>
      </c>
      <c r="AE136" s="128">
        <f>'[3]data(ソート不可）'!AD63</f>
        <v>0</v>
      </c>
      <c r="AF136" s="127">
        <f>'[3]data(ソート不可）'!AE63</f>
        <v>0</v>
      </c>
    </row>
    <row r="137" spans="1:32" ht="21.4" customHeight="1" x14ac:dyDescent="0.2">
      <c r="A137" s="338"/>
      <c r="B137" s="138"/>
      <c r="C137" s="137"/>
      <c r="D137" s="133"/>
      <c r="E137" s="133"/>
      <c r="F137" s="133"/>
      <c r="G137" s="133"/>
      <c r="H137" s="133"/>
      <c r="I137" s="133"/>
      <c r="J137" s="133"/>
      <c r="K137" s="132"/>
      <c r="L137" s="134">
        <f>SUM(O137,R137,U137,X137,AA137,AD137)</f>
        <v>32</v>
      </c>
      <c r="M137" s="133"/>
      <c r="N137" s="136"/>
      <c r="O137" s="135">
        <f>'[3]data(ソート不可）'!AG64</f>
        <v>3</v>
      </c>
      <c r="P137" s="133"/>
      <c r="Q137" s="132"/>
      <c r="R137" s="134">
        <f>'[3]data(ソート不可）'!AH64</f>
        <v>2</v>
      </c>
      <c r="S137" s="133"/>
      <c r="T137" s="136"/>
      <c r="U137" s="135">
        <f>'[3]data(ソート不可）'!AI64</f>
        <v>7</v>
      </c>
      <c r="V137" s="133"/>
      <c r="W137" s="132"/>
      <c r="X137" s="134">
        <f>'[3]data(ソート不可）'!AJ64</f>
        <v>11</v>
      </c>
      <c r="Y137" s="133"/>
      <c r="Z137" s="136"/>
      <c r="AA137" s="135">
        <f>'[3]data(ソート不可）'!AK64</f>
        <v>7</v>
      </c>
      <c r="AB137" s="133"/>
      <c r="AC137" s="132"/>
      <c r="AD137" s="134">
        <f>'[3]data(ソート不可）'!AL64</f>
        <v>2</v>
      </c>
      <c r="AE137" s="133"/>
      <c r="AF137" s="132"/>
    </row>
    <row r="138" spans="1:32" ht="21.4" customHeight="1" x14ac:dyDescent="0.2">
      <c r="A138" s="423">
        <v>68</v>
      </c>
      <c r="B138" s="422" t="s">
        <v>178</v>
      </c>
      <c r="C138" s="131">
        <f>SUM(D138:K138)</f>
        <v>36</v>
      </c>
      <c r="D138" s="128">
        <f>'[3]data(ソート不可）'!H64</f>
        <v>5</v>
      </c>
      <c r="E138" s="128">
        <f>'[3]data(ソート不可）'!I64</f>
        <v>5</v>
      </c>
      <c r="F138" s="128">
        <f>'[3]data(ソート不可）'!J64</f>
        <v>5</v>
      </c>
      <c r="G138" s="128">
        <f>'[3]data(ソート不可）'!K64</f>
        <v>5</v>
      </c>
      <c r="H138" s="128">
        <f>'[3]data(ソート不可）'!L64</f>
        <v>6</v>
      </c>
      <c r="I138" s="128">
        <f>'[3]data(ソート不可）'!M64</f>
        <v>5</v>
      </c>
      <c r="J138" s="128">
        <f>'[3]data(ソート不可）'!N64</f>
        <v>0</v>
      </c>
      <c r="K138" s="127">
        <f>'[3]data(ソート不可）'!O64</f>
        <v>5</v>
      </c>
      <c r="L138" s="336">
        <f>SUM(M138:N138)</f>
        <v>967</v>
      </c>
      <c r="M138" s="128">
        <f>SUM(P138,S138,V138,Y138,AB138,AE138)</f>
        <v>491</v>
      </c>
      <c r="N138" s="130">
        <f>SUM(Q138,T138,W138,Z138,AC138,AF138)</f>
        <v>476</v>
      </c>
      <c r="O138" s="129">
        <f>SUM(P138:Q138)</f>
        <v>145</v>
      </c>
      <c r="P138" s="128">
        <f>'[3]data(ソート不可）'!T64</f>
        <v>68</v>
      </c>
      <c r="Q138" s="127">
        <f>'[3]data(ソート不可）'!U64</f>
        <v>77</v>
      </c>
      <c r="R138" s="336">
        <f>SUM(S138:T138)</f>
        <v>150</v>
      </c>
      <c r="S138" s="128">
        <f>'[3]data(ソート不可）'!V64</f>
        <v>66</v>
      </c>
      <c r="T138" s="130">
        <f>'[3]data(ソート不可）'!W64</f>
        <v>84</v>
      </c>
      <c r="U138" s="129">
        <f>SUM(V138:W138)</f>
        <v>158</v>
      </c>
      <c r="V138" s="128">
        <f>'[3]data(ソート不可）'!X64</f>
        <v>81</v>
      </c>
      <c r="W138" s="127">
        <f>'[3]data(ソート不可）'!Y64</f>
        <v>77</v>
      </c>
      <c r="X138" s="336">
        <f>SUM(Y138:Z138)</f>
        <v>153</v>
      </c>
      <c r="Y138" s="128">
        <f>'[3]data(ソート不可）'!Z64</f>
        <v>90</v>
      </c>
      <c r="Z138" s="130">
        <f>'[3]data(ソート不可）'!AA64</f>
        <v>63</v>
      </c>
      <c r="AA138" s="129">
        <f>SUM(AB138:AC138)</f>
        <v>199</v>
      </c>
      <c r="AB138" s="128">
        <f>'[3]data(ソート不可）'!AB64</f>
        <v>95</v>
      </c>
      <c r="AC138" s="127">
        <f>'[3]data(ソート不可）'!AC64</f>
        <v>104</v>
      </c>
      <c r="AD138" s="336">
        <f>SUM(AE138:AF138)</f>
        <v>162</v>
      </c>
      <c r="AE138" s="128">
        <f>'[3]data(ソート不可）'!AD64</f>
        <v>91</v>
      </c>
      <c r="AF138" s="127">
        <f>'[3]data(ソート不可）'!AE64</f>
        <v>71</v>
      </c>
    </row>
    <row r="139" spans="1:32" ht="21.4" customHeight="1" x14ac:dyDescent="0.2">
      <c r="A139" s="338"/>
      <c r="B139" s="138"/>
      <c r="C139" s="137"/>
      <c r="D139" s="133"/>
      <c r="E139" s="133"/>
      <c r="F139" s="133"/>
      <c r="G139" s="133"/>
      <c r="H139" s="133"/>
      <c r="I139" s="133"/>
      <c r="J139" s="133"/>
      <c r="K139" s="132"/>
      <c r="L139" s="134">
        <f>SUM(O139,R139,U139,X139,AA139,AD139)</f>
        <v>40</v>
      </c>
      <c r="M139" s="133"/>
      <c r="N139" s="136"/>
      <c r="O139" s="135">
        <f>'[3]data(ソート不可）'!AG65</f>
        <v>7</v>
      </c>
      <c r="P139" s="133"/>
      <c r="Q139" s="132"/>
      <c r="R139" s="134">
        <f>'[3]data(ソート不可）'!AH65</f>
        <v>6</v>
      </c>
      <c r="S139" s="133"/>
      <c r="T139" s="136"/>
      <c r="U139" s="135">
        <f>'[3]data(ソート不可）'!AI65</f>
        <v>7</v>
      </c>
      <c r="V139" s="133"/>
      <c r="W139" s="132"/>
      <c r="X139" s="134">
        <f>'[3]data(ソート不可）'!AJ65</f>
        <v>7</v>
      </c>
      <c r="Y139" s="133"/>
      <c r="Z139" s="136"/>
      <c r="AA139" s="135">
        <f>'[3]data(ソート不可）'!AK65</f>
        <v>6</v>
      </c>
      <c r="AB139" s="133"/>
      <c r="AC139" s="132"/>
      <c r="AD139" s="134">
        <f>'[3]data(ソート不可）'!AL65</f>
        <v>7</v>
      </c>
      <c r="AE139" s="133"/>
      <c r="AF139" s="132"/>
    </row>
    <row r="140" spans="1:32" ht="21.4" customHeight="1" x14ac:dyDescent="0.2">
      <c r="A140" s="423">
        <v>69</v>
      </c>
      <c r="B140" s="422" t="s">
        <v>179</v>
      </c>
      <c r="C140" s="131">
        <f>SUM(D140:K140)</f>
        <v>34</v>
      </c>
      <c r="D140" s="128">
        <f>'[3]data(ソート不可）'!H65</f>
        <v>5</v>
      </c>
      <c r="E140" s="128">
        <f>'[3]data(ソート不可）'!I65</f>
        <v>4</v>
      </c>
      <c r="F140" s="128">
        <f>'[3]data(ソート不可）'!J65</f>
        <v>4</v>
      </c>
      <c r="G140" s="128">
        <f>'[3]data(ソート不可）'!K65</f>
        <v>5</v>
      </c>
      <c r="H140" s="128">
        <f>'[3]data(ソート不可）'!L65</f>
        <v>4</v>
      </c>
      <c r="I140" s="128">
        <f>'[3]data(ソート不可）'!M65</f>
        <v>5</v>
      </c>
      <c r="J140" s="128">
        <f>'[3]data(ソート不可）'!N65</f>
        <v>0</v>
      </c>
      <c r="K140" s="127">
        <f>'[3]data(ソート不可）'!O65</f>
        <v>7</v>
      </c>
      <c r="L140" s="336">
        <f>SUM(M140:N140)</f>
        <v>883</v>
      </c>
      <c r="M140" s="128">
        <f>SUM(P140,S140,V140,Y140,AB140,AE140)</f>
        <v>455</v>
      </c>
      <c r="N140" s="130">
        <f>SUM(Q140,T140,W140,Z140,AC140,AF140)</f>
        <v>428</v>
      </c>
      <c r="O140" s="129">
        <f>SUM(P140:Q140)</f>
        <v>152</v>
      </c>
      <c r="P140" s="128">
        <f>'[3]data(ソート不可）'!T65</f>
        <v>70</v>
      </c>
      <c r="Q140" s="127">
        <f>'[3]data(ソート不可）'!U65</f>
        <v>82</v>
      </c>
      <c r="R140" s="336">
        <f>SUM(S140:T140)</f>
        <v>129</v>
      </c>
      <c r="S140" s="128">
        <f>'[3]data(ソート不可）'!V65</f>
        <v>71</v>
      </c>
      <c r="T140" s="130">
        <f>'[3]data(ソート不可）'!W65</f>
        <v>58</v>
      </c>
      <c r="U140" s="129">
        <f>SUM(V140:W140)</f>
        <v>147</v>
      </c>
      <c r="V140" s="128">
        <f>'[3]data(ソート不可）'!X65</f>
        <v>84</v>
      </c>
      <c r="W140" s="127">
        <f>'[3]data(ソート不可）'!Y65</f>
        <v>63</v>
      </c>
      <c r="X140" s="336">
        <f>SUM(Y140:Z140)</f>
        <v>155</v>
      </c>
      <c r="Y140" s="128">
        <f>'[3]data(ソート不可）'!Z65</f>
        <v>80</v>
      </c>
      <c r="Z140" s="130">
        <f>'[3]data(ソート不可）'!AA65</f>
        <v>75</v>
      </c>
      <c r="AA140" s="129">
        <f>SUM(AB140:AC140)</f>
        <v>134</v>
      </c>
      <c r="AB140" s="128">
        <f>'[3]data(ソート不可）'!AB65</f>
        <v>70</v>
      </c>
      <c r="AC140" s="127">
        <f>'[3]data(ソート不可）'!AC65</f>
        <v>64</v>
      </c>
      <c r="AD140" s="336">
        <f>SUM(AE140:AF140)</f>
        <v>166</v>
      </c>
      <c r="AE140" s="128">
        <f>'[3]data(ソート不可）'!AD65</f>
        <v>80</v>
      </c>
      <c r="AF140" s="127">
        <f>'[3]data(ソート不可）'!AE65</f>
        <v>86</v>
      </c>
    </row>
    <row r="141" spans="1:32" ht="21.4" customHeight="1" x14ac:dyDescent="0.2">
      <c r="A141" s="338"/>
      <c r="B141" s="138"/>
      <c r="C141" s="137"/>
      <c r="D141" s="133"/>
      <c r="E141" s="133"/>
      <c r="F141" s="133"/>
      <c r="G141" s="133"/>
      <c r="H141" s="133"/>
      <c r="I141" s="133"/>
      <c r="J141" s="133"/>
      <c r="K141" s="132"/>
      <c r="L141" s="134">
        <f>SUM(O141,R141,U141,X141,AA141,AD141)</f>
        <v>33</v>
      </c>
      <c r="M141" s="133"/>
      <c r="N141" s="136"/>
      <c r="O141" s="135">
        <f>'[3]data(ソート不可）'!AG66</f>
        <v>14</v>
      </c>
      <c r="P141" s="133"/>
      <c r="Q141" s="132"/>
      <c r="R141" s="134">
        <f>'[3]data(ソート不可）'!AH66</f>
        <v>7</v>
      </c>
      <c r="S141" s="133"/>
      <c r="T141" s="136"/>
      <c r="U141" s="135">
        <f>'[3]data(ソート不可）'!AI66</f>
        <v>2</v>
      </c>
      <c r="V141" s="133"/>
      <c r="W141" s="132"/>
      <c r="X141" s="134">
        <f>'[3]data(ソート不可）'!AJ66</f>
        <v>4</v>
      </c>
      <c r="Y141" s="133"/>
      <c r="Z141" s="136"/>
      <c r="AA141" s="135">
        <f>'[3]data(ソート不可）'!AK66</f>
        <v>4</v>
      </c>
      <c r="AB141" s="133"/>
      <c r="AC141" s="132"/>
      <c r="AD141" s="134">
        <f>'[3]data(ソート不可）'!AL66</f>
        <v>2</v>
      </c>
      <c r="AE141" s="133"/>
      <c r="AF141" s="132"/>
    </row>
    <row r="142" spans="1:32" ht="21.4" customHeight="1" x14ac:dyDescent="0.2">
      <c r="A142" s="423">
        <v>70</v>
      </c>
      <c r="B142" s="422" t="s">
        <v>180</v>
      </c>
      <c r="C142" s="131">
        <f>SUM(D142:K142)</f>
        <v>28</v>
      </c>
      <c r="D142" s="128">
        <f>'[3]data(ソート不可）'!H66</f>
        <v>3</v>
      </c>
      <c r="E142" s="128">
        <f>'[3]data(ソート不可）'!I66</f>
        <v>4</v>
      </c>
      <c r="F142" s="128">
        <f>'[3]data(ソート不可）'!J66</f>
        <v>4</v>
      </c>
      <c r="G142" s="128">
        <f>'[3]data(ソート不可）'!K66</f>
        <v>4</v>
      </c>
      <c r="H142" s="128">
        <f>'[3]data(ソート不可）'!L66</f>
        <v>3</v>
      </c>
      <c r="I142" s="128">
        <f>'[3]data(ソート不可）'!M66</f>
        <v>4</v>
      </c>
      <c r="J142" s="128">
        <f>'[3]data(ソート不可）'!N66</f>
        <v>0</v>
      </c>
      <c r="K142" s="127">
        <f>'[3]data(ソート不可）'!O66</f>
        <v>6</v>
      </c>
      <c r="L142" s="336">
        <f>SUM(M142:N142)</f>
        <v>682</v>
      </c>
      <c r="M142" s="128">
        <f>SUM(P142,S142,V142,Y142,AB142,AE142)</f>
        <v>343</v>
      </c>
      <c r="N142" s="130">
        <f>SUM(Q142,T142,W142,Z142,AC142,AF142)</f>
        <v>339</v>
      </c>
      <c r="O142" s="129">
        <f>SUM(P142:Q142)</f>
        <v>110</v>
      </c>
      <c r="P142" s="128">
        <f>'[3]data(ソート不可）'!T66</f>
        <v>48</v>
      </c>
      <c r="Q142" s="127">
        <f>'[3]data(ソート不可）'!U66</f>
        <v>62</v>
      </c>
      <c r="R142" s="336">
        <f>SUM(S142:T142)</f>
        <v>123</v>
      </c>
      <c r="S142" s="128">
        <f>'[3]data(ソート不可）'!V66</f>
        <v>63</v>
      </c>
      <c r="T142" s="130">
        <f>'[3]data(ソート不可）'!W66</f>
        <v>60</v>
      </c>
      <c r="U142" s="129">
        <f>SUM(V142:W142)</f>
        <v>113</v>
      </c>
      <c r="V142" s="128">
        <f>'[3]data(ソート不可）'!X66</f>
        <v>54</v>
      </c>
      <c r="W142" s="127">
        <f>'[3]data(ソート不可）'!Y66</f>
        <v>59</v>
      </c>
      <c r="X142" s="336">
        <f>SUM(Y142:Z142)</f>
        <v>120</v>
      </c>
      <c r="Y142" s="128">
        <f>'[3]data(ソート不可）'!Z66</f>
        <v>68</v>
      </c>
      <c r="Z142" s="130">
        <f>'[3]data(ソート不可）'!AA66</f>
        <v>52</v>
      </c>
      <c r="AA142" s="129">
        <f>SUM(AB142:AC142)</f>
        <v>96</v>
      </c>
      <c r="AB142" s="128">
        <f>'[3]data(ソート不可）'!AB66</f>
        <v>50</v>
      </c>
      <c r="AC142" s="127">
        <f>'[3]data(ソート不可）'!AC66</f>
        <v>46</v>
      </c>
      <c r="AD142" s="336">
        <f>SUM(AE142:AF142)</f>
        <v>120</v>
      </c>
      <c r="AE142" s="128">
        <f>'[3]data(ソート不可）'!AD66</f>
        <v>60</v>
      </c>
      <c r="AF142" s="127">
        <f>'[3]data(ソート不可）'!AE66</f>
        <v>60</v>
      </c>
    </row>
    <row r="143" spans="1:32" ht="21.4" customHeight="1" x14ac:dyDescent="0.2">
      <c r="A143" s="338"/>
      <c r="B143" s="138"/>
      <c r="C143" s="137"/>
      <c r="D143" s="133"/>
      <c r="E143" s="133"/>
      <c r="F143" s="133"/>
      <c r="G143" s="133"/>
      <c r="H143" s="133"/>
      <c r="I143" s="133"/>
      <c r="J143" s="133"/>
      <c r="K143" s="132"/>
      <c r="L143" s="134">
        <f>SUM(O143,R143,U143,X143,AA143,AD143)</f>
        <v>27</v>
      </c>
      <c r="M143" s="133"/>
      <c r="N143" s="136"/>
      <c r="O143" s="135">
        <f>'[3]data(ソート不可）'!AG67</f>
        <v>5</v>
      </c>
      <c r="P143" s="133"/>
      <c r="Q143" s="132"/>
      <c r="R143" s="134">
        <f>'[3]data(ソート不可）'!AH67</f>
        <v>5</v>
      </c>
      <c r="S143" s="133"/>
      <c r="T143" s="136"/>
      <c r="U143" s="135">
        <f>'[3]data(ソート不可）'!AI67</f>
        <v>1</v>
      </c>
      <c r="V143" s="133"/>
      <c r="W143" s="132"/>
      <c r="X143" s="134">
        <f>'[3]data(ソート不可）'!AJ67</f>
        <v>6</v>
      </c>
      <c r="Y143" s="133"/>
      <c r="Z143" s="136"/>
      <c r="AA143" s="135">
        <f>'[3]data(ソート不可）'!AK67</f>
        <v>6</v>
      </c>
      <c r="AB143" s="133"/>
      <c r="AC143" s="132"/>
      <c r="AD143" s="134">
        <f>'[3]data(ソート不可）'!AL67</f>
        <v>4</v>
      </c>
      <c r="AE143" s="133"/>
      <c r="AF143" s="132"/>
    </row>
    <row r="144" spans="1:32" ht="21.4" customHeight="1" x14ac:dyDescent="0.2">
      <c r="A144" s="423">
        <v>71</v>
      </c>
      <c r="B144" s="422" t="s">
        <v>181</v>
      </c>
      <c r="C144" s="131">
        <f>SUM(D144:K144)</f>
        <v>23</v>
      </c>
      <c r="D144" s="128">
        <f>'[3]data(ソート不可）'!H67</f>
        <v>3</v>
      </c>
      <c r="E144" s="128">
        <f>'[3]data(ソート不可）'!I67</f>
        <v>3</v>
      </c>
      <c r="F144" s="128">
        <f>'[3]data(ソート不可）'!J67</f>
        <v>3</v>
      </c>
      <c r="G144" s="128">
        <f>'[3]data(ソート不可）'!K67</f>
        <v>3</v>
      </c>
      <c r="H144" s="128">
        <f>'[3]data(ソート不可）'!L67</f>
        <v>3</v>
      </c>
      <c r="I144" s="128">
        <f>'[3]data(ソート不可）'!M67</f>
        <v>4</v>
      </c>
      <c r="J144" s="128">
        <f>'[3]data(ソート不可）'!N67</f>
        <v>0</v>
      </c>
      <c r="K144" s="127">
        <f>'[3]data(ソート不可）'!O67</f>
        <v>4</v>
      </c>
      <c r="L144" s="336">
        <f>SUM(M144:N144)</f>
        <v>563</v>
      </c>
      <c r="M144" s="128">
        <f>SUM(P144,S144,V144,Y144,AB144,AE144)</f>
        <v>311</v>
      </c>
      <c r="N144" s="130">
        <f>SUM(Q144,T144,W144,Z144,AC144,AF144)</f>
        <v>252</v>
      </c>
      <c r="O144" s="129">
        <f>SUM(P144:Q144)</f>
        <v>97</v>
      </c>
      <c r="P144" s="128">
        <f>'[3]data(ソート不可）'!T67</f>
        <v>56</v>
      </c>
      <c r="Q144" s="127">
        <f>'[3]data(ソート不可）'!U67</f>
        <v>41</v>
      </c>
      <c r="R144" s="336">
        <f>SUM(S144:T144)</f>
        <v>91</v>
      </c>
      <c r="S144" s="128">
        <f>'[3]data(ソート不可）'!V67</f>
        <v>43</v>
      </c>
      <c r="T144" s="130">
        <f>'[3]data(ソート不可）'!W67</f>
        <v>48</v>
      </c>
      <c r="U144" s="129">
        <f>SUM(V144:W144)</f>
        <v>76</v>
      </c>
      <c r="V144" s="128">
        <f>'[3]data(ソート不可）'!X67</f>
        <v>35</v>
      </c>
      <c r="W144" s="127">
        <f>'[3]data(ソート不可）'!Y67</f>
        <v>41</v>
      </c>
      <c r="X144" s="336">
        <f>SUM(Y144:Z144)</f>
        <v>95</v>
      </c>
      <c r="Y144" s="128">
        <f>'[3]data(ソート不可）'!Z67</f>
        <v>49</v>
      </c>
      <c r="Z144" s="130">
        <f>'[3]data(ソート不可）'!AA67</f>
        <v>46</v>
      </c>
      <c r="AA144" s="129">
        <f>SUM(AB144:AC144)</f>
        <v>89</v>
      </c>
      <c r="AB144" s="128">
        <f>'[3]data(ソート不可）'!AB67</f>
        <v>59</v>
      </c>
      <c r="AC144" s="127">
        <f>'[3]data(ソート不可）'!AC67</f>
        <v>30</v>
      </c>
      <c r="AD144" s="336">
        <f>SUM(AE144:AF144)</f>
        <v>115</v>
      </c>
      <c r="AE144" s="128">
        <f>'[3]data(ソート不可）'!AD67</f>
        <v>69</v>
      </c>
      <c r="AF144" s="127">
        <f>'[3]data(ソート不可）'!AE67</f>
        <v>46</v>
      </c>
    </row>
    <row r="145" spans="1:32" ht="21.4" customHeight="1" x14ac:dyDescent="0.2">
      <c r="A145" s="338"/>
      <c r="B145" s="138"/>
      <c r="C145" s="137"/>
      <c r="D145" s="133"/>
      <c r="E145" s="133"/>
      <c r="F145" s="133"/>
      <c r="G145" s="133"/>
      <c r="H145" s="133"/>
      <c r="I145" s="133"/>
      <c r="J145" s="133"/>
      <c r="K145" s="132"/>
      <c r="L145" s="134">
        <f>SUM(O145,R145,U145,X145,AA145,AD145)</f>
        <v>48</v>
      </c>
      <c r="M145" s="133"/>
      <c r="N145" s="136"/>
      <c r="O145" s="135">
        <f>'[3]data(ソート不可）'!AG68</f>
        <v>9</v>
      </c>
      <c r="P145" s="133"/>
      <c r="Q145" s="132"/>
      <c r="R145" s="134">
        <f>'[3]data(ソート不可）'!AH68</f>
        <v>6</v>
      </c>
      <c r="S145" s="133"/>
      <c r="T145" s="136"/>
      <c r="U145" s="135">
        <f>'[3]data(ソート不可）'!AI68</f>
        <v>4</v>
      </c>
      <c r="V145" s="133"/>
      <c r="W145" s="132"/>
      <c r="X145" s="134">
        <f>'[3]data(ソート不可）'!AJ68</f>
        <v>9</v>
      </c>
      <c r="Y145" s="133"/>
      <c r="Z145" s="136"/>
      <c r="AA145" s="135">
        <f>'[3]data(ソート不可）'!AK68</f>
        <v>11</v>
      </c>
      <c r="AB145" s="133"/>
      <c r="AC145" s="132"/>
      <c r="AD145" s="134">
        <f>'[3]data(ソート不可）'!AL68</f>
        <v>9</v>
      </c>
      <c r="AE145" s="133"/>
      <c r="AF145" s="132"/>
    </row>
    <row r="146" spans="1:32" ht="21.4" customHeight="1" x14ac:dyDescent="0.2">
      <c r="A146" s="423">
        <v>72</v>
      </c>
      <c r="B146" s="422" t="s">
        <v>182</v>
      </c>
      <c r="C146" s="131">
        <f>SUM(D146:K146)</f>
        <v>32</v>
      </c>
      <c r="D146" s="128">
        <f>'[3]data(ソート不可）'!H68</f>
        <v>4</v>
      </c>
      <c r="E146" s="128">
        <f>'[3]data(ソート不可）'!I68</f>
        <v>4</v>
      </c>
      <c r="F146" s="128">
        <f>'[3]data(ソート不可）'!J68</f>
        <v>4</v>
      </c>
      <c r="G146" s="128">
        <f>'[3]data(ソート不可）'!K68</f>
        <v>4</v>
      </c>
      <c r="H146" s="128">
        <f>'[3]data(ソート不可）'!L68</f>
        <v>4</v>
      </c>
      <c r="I146" s="128">
        <f>'[3]data(ソート不可）'!M68</f>
        <v>4</v>
      </c>
      <c r="J146" s="128">
        <f>'[3]data(ソート不可）'!N68</f>
        <v>0</v>
      </c>
      <c r="K146" s="127">
        <f>'[3]data(ソート不可）'!O68</f>
        <v>8</v>
      </c>
      <c r="L146" s="336">
        <f>SUM(M146:N146)</f>
        <v>792</v>
      </c>
      <c r="M146" s="128">
        <f>SUM(P146,S146,V146,Y146,AB146,AE146)</f>
        <v>422</v>
      </c>
      <c r="N146" s="130">
        <f>SUM(Q146,T146,W146,Z146,AC146,AF146)</f>
        <v>370</v>
      </c>
      <c r="O146" s="129">
        <f>SUM(P146:Q146)</f>
        <v>129</v>
      </c>
      <c r="P146" s="128">
        <f>'[3]data(ソート不可）'!T68</f>
        <v>77</v>
      </c>
      <c r="Q146" s="127">
        <f>'[3]data(ソート不可）'!U68</f>
        <v>52</v>
      </c>
      <c r="R146" s="336">
        <f>SUM(S146:T146)</f>
        <v>119</v>
      </c>
      <c r="S146" s="128">
        <f>'[3]data(ソート不可）'!V68</f>
        <v>70</v>
      </c>
      <c r="T146" s="130">
        <f>'[3]data(ソート不可）'!W68</f>
        <v>49</v>
      </c>
      <c r="U146" s="129">
        <f>SUM(V146:W146)</f>
        <v>132</v>
      </c>
      <c r="V146" s="128">
        <f>'[3]data(ソート不可）'!X68</f>
        <v>65</v>
      </c>
      <c r="W146" s="127">
        <f>'[3]data(ソート不可）'!Y68</f>
        <v>67</v>
      </c>
      <c r="X146" s="336">
        <f>SUM(Y146:Z146)</f>
        <v>125</v>
      </c>
      <c r="Y146" s="128">
        <f>'[3]data(ソート不可）'!Z68</f>
        <v>70</v>
      </c>
      <c r="Z146" s="130">
        <f>'[3]data(ソート不可）'!AA68</f>
        <v>55</v>
      </c>
      <c r="AA146" s="129">
        <f>SUM(AB146:AC146)</f>
        <v>146</v>
      </c>
      <c r="AB146" s="128">
        <f>'[3]data(ソート不可）'!AB68</f>
        <v>74</v>
      </c>
      <c r="AC146" s="127">
        <f>'[3]data(ソート不可）'!AC68</f>
        <v>72</v>
      </c>
      <c r="AD146" s="336">
        <f>SUM(AE146:AF146)</f>
        <v>141</v>
      </c>
      <c r="AE146" s="128">
        <f>'[3]data(ソート不可）'!AD68</f>
        <v>66</v>
      </c>
      <c r="AF146" s="127">
        <f>'[3]data(ソート不可）'!AE68</f>
        <v>75</v>
      </c>
    </row>
    <row r="147" spans="1:32" ht="21.4" customHeight="1" x14ac:dyDescent="0.2">
      <c r="A147" s="338"/>
      <c r="B147" s="138"/>
      <c r="C147" s="137"/>
      <c r="D147" s="133"/>
      <c r="E147" s="133"/>
      <c r="F147" s="133"/>
      <c r="G147" s="133"/>
      <c r="H147" s="133"/>
      <c r="I147" s="133"/>
      <c r="J147" s="133"/>
      <c r="K147" s="132"/>
      <c r="L147" s="134">
        <f>SUM(O147,R147,U147,X147,AA147,AD147)</f>
        <v>33</v>
      </c>
      <c r="M147" s="133"/>
      <c r="N147" s="136"/>
      <c r="O147" s="135">
        <f>'[3]data(ソート不可）'!AG69</f>
        <v>4</v>
      </c>
      <c r="P147" s="133"/>
      <c r="Q147" s="132"/>
      <c r="R147" s="134">
        <f>'[3]data(ソート不可）'!AH69</f>
        <v>3</v>
      </c>
      <c r="S147" s="133"/>
      <c r="T147" s="136"/>
      <c r="U147" s="135">
        <f>'[3]data(ソート不可）'!AI69</f>
        <v>3</v>
      </c>
      <c r="V147" s="133"/>
      <c r="W147" s="132"/>
      <c r="X147" s="134">
        <f>'[3]data(ソート不可）'!AJ69</f>
        <v>5</v>
      </c>
      <c r="Y147" s="133"/>
      <c r="Z147" s="136"/>
      <c r="AA147" s="135">
        <f>'[3]data(ソート不可）'!AK69</f>
        <v>8</v>
      </c>
      <c r="AB147" s="133"/>
      <c r="AC147" s="132"/>
      <c r="AD147" s="134">
        <f>'[3]data(ソート不可）'!AL69</f>
        <v>10</v>
      </c>
      <c r="AE147" s="133"/>
      <c r="AF147" s="132"/>
    </row>
    <row r="148" spans="1:32" ht="21.4" customHeight="1" x14ac:dyDescent="0.2">
      <c r="A148" s="423">
        <v>73</v>
      </c>
      <c r="B148" s="422" t="s">
        <v>183</v>
      </c>
      <c r="C148" s="131">
        <f>SUM(D148:K148)</f>
        <v>22</v>
      </c>
      <c r="D148" s="128">
        <f>'[3]data(ソート不可）'!H69</f>
        <v>3</v>
      </c>
      <c r="E148" s="128">
        <f>'[3]data(ソート不可）'!I69</f>
        <v>3</v>
      </c>
      <c r="F148" s="128">
        <f>'[3]data(ソート不可）'!J69</f>
        <v>2</v>
      </c>
      <c r="G148" s="128">
        <f>'[3]data(ソート不可）'!K69</f>
        <v>3</v>
      </c>
      <c r="H148" s="128">
        <f>'[3]data(ソート不可）'!L69</f>
        <v>3</v>
      </c>
      <c r="I148" s="128">
        <f>'[3]data(ソート不可）'!M69</f>
        <v>3</v>
      </c>
      <c r="J148" s="128">
        <f>'[3]data(ソート不可）'!N69</f>
        <v>0</v>
      </c>
      <c r="K148" s="127">
        <f>'[3]data(ソート不可）'!O69</f>
        <v>5</v>
      </c>
      <c r="L148" s="336">
        <f>SUM(M148:N148)</f>
        <v>540</v>
      </c>
      <c r="M148" s="128">
        <f>SUM(P148,S148,V148,Y148,AB148,AE148)</f>
        <v>265</v>
      </c>
      <c r="N148" s="130">
        <f>SUM(Q148,T148,W148,Z148,AC148,AF148)</f>
        <v>275</v>
      </c>
      <c r="O148" s="129">
        <f>SUM(P148:Q148)</f>
        <v>81</v>
      </c>
      <c r="P148" s="128">
        <f>'[3]data(ソート不可）'!T69</f>
        <v>37</v>
      </c>
      <c r="Q148" s="127">
        <f>'[3]data(ソート不可）'!U69</f>
        <v>44</v>
      </c>
      <c r="R148" s="336">
        <f>SUM(S148:T148)</f>
        <v>89</v>
      </c>
      <c r="S148" s="128">
        <f>'[3]data(ソート不可）'!V69</f>
        <v>48</v>
      </c>
      <c r="T148" s="130">
        <f>'[3]data(ソート不可）'!W69</f>
        <v>41</v>
      </c>
      <c r="U148" s="129">
        <f>SUM(V148:W148)</f>
        <v>70</v>
      </c>
      <c r="V148" s="128">
        <f>'[3]data(ソート不可）'!X69</f>
        <v>34</v>
      </c>
      <c r="W148" s="127">
        <f>'[3]data(ソート不可）'!Y69</f>
        <v>36</v>
      </c>
      <c r="X148" s="336">
        <f>SUM(Y148:Z148)</f>
        <v>102</v>
      </c>
      <c r="Y148" s="128">
        <f>'[3]data(ソート不可）'!Z69</f>
        <v>51</v>
      </c>
      <c r="Z148" s="130">
        <f>'[3]data(ソート不可）'!AA69</f>
        <v>51</v>
      </c>
      <c r="AA148" s="129">
        <f>SUM(AB148:AC148)</f>
        <v>92</v>
      </c>
      <c r="AB148" s="128">
        <f>'[3]data(ソート不可）'!AB69</f>
        <v>41</v>
      </c>
      <c r="AC148" s="127">
        <f>'[3]data(ソート不可）'!AC69</f>
        <v>51</v>
      </c>
      <c r="AD148" s="336">
        <f>SUM(AE148:AF148)</f>
        <v>106</v>
      </c>
      <c r="AE148" s="128">
        <f>'[3]data(ソート不可）'!AD69</f>
        <v>54</v>
      </c>
      <c r="AF148" s="127">
        <f>'[3]data(ソート不可）'!AE69</f>
        <v>52</v>
      </c>
    </row>
    <row r="149" spans="1:32" ht="21.4" customHeight="1" x14ac:dyDescent="0.2">
      <c r="A149" s="338"/>
      <c r="B149" s="138"/>
      <c r="C149" s="137"/>
      <c r="D149" s="133"/>
      <c r="E149" s="133"/>
      <c r="F149" s="133"/>
      <c r="G149" s="133"/>
      <c r="H149" s="133"/>
      <c r="I149" s="133"/>
      <c r="J149" s="133"/>
      <c r="K149" s="132"/>
      <c r="L149" s="134">
        <f>SUM(O149,R149,U149,X149,AA149,AD149)</f>
        <v>23</v>
      </c>
      <c r="M149" s="133"/>
      <c r="N149" s="136"/>
      <c r="O149" s="135">
        <f>'[3]data(ソート不可）'!AG70</f>
        <v>6</v>
      </c>
      <c r="P149" s="133"/>
      <c r="Q149" s="132"/>
      <c r="R149" s="134">
        <f>'[3]data(ソート不可）'!AH70</f>
        <v>1</v>
      </c>
      <c r="S149" s="133"/>
      <c r="T149" s="136"/>
      <c r="U149" s="135">
        <f>'[3]data(ソート不可）'!AI70</f>
        <v>4</v>
      </c>
      <c r="V149" s="133"/>
      <c r="W149" s="132"/>
      <c r="X149" s="134">
        <f>'[3]data(ソート不可）'!AJ70</f>
        <v>8</v>
      </c>
      <c r="Y149" s="133"/>
      <c r="Z149" s="136"/>
      <c r="AA149" s="135">
        <f>'[3]data(ソート不可）'!AK70</f>
        <v>2</v>
      </c>
      <c r="AB149" s="133"/>
      <c r="AC149" s="132"/>
      <c r="AD149" s="134">
        <f>'[3]data(ソート不可）'!AL70</f>
        <v>2</v>
      </c>
      <c r="AE149" s="133"/>
      <c r="AF149" s="132"/>
    </row>
    <row r="150" spans="1:32" ht="21.4" customHeight="1" x14ac:dyDescent="0.2">
      <c r="A150" s="423">
        <v>74</v>
      </c>
      <c r="B150" s="422" t="s">
        <v>184</v>
      </c>
      <c r="C150" s="131">
        <f>SUM(D150:K150)</f>
        <v>24</v>
      </c>
      <c r="D150" s="128">
        <f>'[3]data(ソート不可）'!H70</f>
        <v>3</v>
      </c>
      <c r="E150" s="128">
        <f>'[3]data(ソート不可）'!I70</f>
        <v>4</v>
      </c>
      <c r="F150" s="128">
        <f>'[3]data(ソート不可）'!J70</f>
        <v>3</v>
      </c>
      <c r="G150" s="128">
        <f>'[3]data(ソート不可）'!K70</f>
        <v>4</v>
      </c>
      <c r="H150" s="128">
        <f>'[3]data(ソート不可）'!L70</f>
        <v>3</v>
      </c>
      <c r="I150" s="128">
        <f>'[3]data(ソート不可）'!M70</f>
        <v>3</v>
      </c>
      <c r="J150" s="128">
        <f>'[3]data(ソート不可）'!N70</f>
        <v>0</v>
      </c>
      <c r="K150" s="127">
        <f>'[3]data(ソート不可）'!O70</f>
        <v>4</v>
      </c>
      <c r="L150" s="336">
        <f>SUM(M150:N150)</f>
        <v>624</v>
      </c>
      <c r="M150" s="128">
        <f>SUM(P150,S150,V150,Y150,AB150,AE150)</f>
        <v>316</v>
      </c>
      <c r="N150" s="130">
        <f>SUM(Q150,T150,W150,Z150,AC150,AF150)</f>
        <v>308</v>
      </c>
      <c r="O150" s="129">
        <f>SUM(P150:Q150)</f>
        <v>105</v>
      </c>
      <c r="P150" s="128">
        <f>'[3]data(ソート不可）'!T70</f>
        <v>51</v>
      </c>
      <c r="Q150" s="127">
        <f>'[3]data(ソート不可）'!U70</f>
        <v>54</v>
      </c>
      <c r="R150" s="336">
        <f>SUM(S150:T150)</f>
        <v>110</v>
      </c>
      <c r="S150" s="128">
        <f>'[3]data(ソート不可）'!V70</f>
        <v>55</v>
      </c>
      <c r="T150" s="130">
        <f>'[3]data(ソート不可）'!W70</f>
        <v>55</v>
      </c>
      <c r="U150" s="129">
        <f>SUM(V150:W150)</f>
        <v>97</v>
      </c>
      <c r="V150" s="128">
        <f>'[3]data(ソート不可）'!X70</f>
        <v>46</v>
      </c>
      <c r="W150" s="127">
        <f>'[3]data(ソート不可）'!Y70</f>
        <v>51</v>
      </c>
      <c r="X150" s="336">
        <f>SUM(Y150:Z150)</f>
        <v>119</v>
      </c>
      <c r="Y150" s="128">
        <f>'[3]data(ソート不可）'!Z70</f>
        <v>68</v>
      </c>
      <c r="Z150" s="130">
        <f>'[3]data(ソート不可）'!AA70</f>
        <v>51</v>
      </c>
      <c r="AA150" s="129">
        <f>SUM(AB150:AC150)</f>
        <v>98</v>
      </c>
      <c r="AB150" s="128">
        <f>'[3]data(ソート不可）'!AB70</f>
        <v>45</v>
      </c>
      <c r="AC150" s="127">
        <f>'[3]data(ソート不可）'!AC70</f>
        <v>53</v>
      </c>
      <c r="AD150" s="336">
        <f>SUM(AE150:AF150)</f>
        <v>95</v>
      </c>
      <c r="AE150" s="128">
        <f>'[3]data(ソート不可）'!AD70</f>
        <v>51</v>
      </c>
      <c r="AF150" s="127">
        <f>'[3]data(ソート不可）'!AE70</f>
        <v>44</v>
      </c>
    </row>
    <row r="151" spans="1:32" ht="21.4" customHeight="1" x14ac:dyDescent="0.2">
      <c r="A151" s="338"/>
      <c r="B151" s="138"/>
      <c r="C151" s="137"/>
      <c r="D151" s="133"/>
      <c r="E151" s="133"/>
      <c r="F151" s="133"/>
      <c r="G151" s="133"/>
      <c r="H151" s="133"/>
      <c r="I151" s="133"/>
      <c r="J151" s="133"/>
      <c r="K151" s="132"/>
      <c r="L151" s="134">
        <f>SUM(O151,R151,U151,X151,AA151,AD151)</f>
        <v>31</v>
      </c>
      <c r="M151" s="133"/>
      <c r="N151" s="136"/>
      <c r="O151" s="135">
        <f>'[3]data(ソート不可）'!AG71</f>
        <v>3</v>
      </c>
      <c r="P151" s="133"/>
      <c r="Q151" s="132"/>
      <c r="R151" s="134">
        <f>'[3]data(ソート不可）'!AH71</f>
        <v>3</v>
      </c>
      <c r="S151" s="133"/>
      <c r="T151" s="136"/>
      <c r="U151" s="135">
        <f>'[3]data(ソート不可）'!AI71</f>
        <v>3</v>
      </c>
      <c r="V151" s="133"/>
      <c r="W151" s="132"/>
      <c r="X151" s="134">
        <f>'[3]data(ソート不可）'!AJ71</f>
        <v>7</v>
      </c>
      <c r="Y151" s="133"/>
      <c r="Z151" s="136"/>
      <c r="AA151" s="135">
        <f>'[3]data(ソート不可）'!AK71</f>
        <v>10</v>
      </c>
      <c r="AB151" s="133"/>
      <c r="AC151" s="132"/>
      <c r="AD151" s="134">
        <f>'[3]data(ソート不可）'!AL71</f>
        <v>5</v>
      </c>
      <c r="AE151" s="133"/>
      <c r="AF151" s="132"/>
    </row>
    <row r="152" spans="1:32" ht="21.4" customHeight="1" x14ac:dyDescent="0.2">
      <c r="A152" s="423">
        <v>75</v>
      </c>
      <c r="B152" s="422" t="s">
        <v>185</v>
      </c>
      <c r="C152" s="131">
        <f>SUM(D152:K152)</f>
        <v>30</v>
      </c>
      <c r="D152" s="128">
        <f>'[3]data(ソート不可）'!H71</f>
        <v>4</v>
      </c>
      <c r="E152" s="128">
        <f>'[3]data(ソート不可）'!I71</f>
        <v>4</v>
      </c>
      <c r="F152" s="128">
        <f>'[3]data(ソート不可）'!J71</f>
        <v>4</v>
      </c>
      <c r="G152" s="128">
        <f>'[3]data(ソート不可）'!K71</f>
        <v>4</v>
      </c>
      <c r="H152" s="128">
        <f>'[3]data(ソート不可）'!L71</f>
        <v>5</v>
      </c>
      <c r="I152" s="128">
        <f>'[3]data(ソート不可）'!M71</f>
        <v>4</v>
      </c>
      <c r="J152" s="128">
        <f>'[3]data(ソート不可）'!N71</f>
        <v>0</v>
      </c>
      <c r="K152" s="127">
        <f>'[3]data(ソート不可）'!O71</f>
        <v>5</v>
      </c>
      <c r="L152" s="336">
        <f>SUM(M152:N152)</f>
        <v>754</v>
      </c>
      <c r="M152" s="128">
        <f>SUM(P152,S152,V152,Y152,AB152,AE152)</f>
        <v>382</v>
      </c>
      <c r="N152" s="130">
        <f>SUM(Q152,T152,W152,Z152,AC152,AF152)</f>
        <v>372</v>
      </c>
      <c r="O152" s="129">
        <f>SUM(P152:Q152)</f>
        <v>117</v>
      </c>
      <c r="P152" s="128">
        <f>'[3]data(ソート不可）'!T71</f>
        <v>59</v>
      </c>
      <c r="Q152" s="127">
        <f>'[3]data(ソート不可）'!U71</f>
        <v>58</v>
      </c>
      <c r="R152" s="336">
        <f>SUM(S152:T152)</f>
        <v>110</v>
      </c>
      <c r="S152" s="128">
        <f>'[3]data(ソート不可）'!V71</f>
        <v>52</v>
      </c>
      <c r="T152" s="130">
        <f>'[3]data(ソート不可）'!W71</f>
        <v>58</v>
      </c>
      <c r="U152" s="129">
        <f>SUM(V152:W152)</f>
        <v>136</v>
      </c>
      <c r="V152" s="128">
        <f>'[3]data(ソート不可）'!X71</f>
        <v>63</v>
      </c>
      <c r="W152" s="127">
        <f>'[3]data(ソート不可）'!Y71</f>
        <v>73</v>
      </c>
      <c r="X152" s="336">
        <f>SUM(Y152:Z152)</f>
        <v>117</v>
      </c>
      <c r="Y152" s="128">
        <f>'[3]data(ソート不可）'!Z71</f>
        <v>65</v>
      </c>
      <c r="Z152" s="130">
        <f>'[3]data(ソート不可）'!AA71</f>
        <v>52</v>
      </c>
      <c r="AA152" s="129">
        <f>SUM(AB152:AC152)</f>
        <v>163</v>
      </c>
      <c r="AB152" s="128">
        <f>'[3]data(ソート不可）'!AB71</f>
        <v>89</v>
      </c>
      <c r="AC152" s="127">
        <f>'[3]data(ソート不可）'!AC71</f>
        <v>74</v>
      </c>
      <c r="AD152" s="336">
        <f>SUM(AE152:AF152)</f>
        <v>111</v>
      </c>
      <c r="AE152" s="128">
        <f>'[3]data(ソート不可）'!AD71</f>
        <v>54</v>
      </c>
      <c r="AF152" s="127">
        <f>'[3]data(ソート不可）'!AE71</f>
        <v>57</v>
      </c>
    </row>
    <row r="153" spans="1:32" ht="21.4" customHeight="1" x14ac:dyDescent="0.2">
      <c r="A153" s="338"/>
      <c r="B153" s="138"/>
      <c r="C153" s="137"/>
      <c r="D153" s="133"/>
      <c r="E153" s="133"/>
      <c r="F153" s="133"/>
      <c r="G153" s="133"/>
      <c r="H153" s="133"/>
      <c r="I153" s="133"/>
      <c r="J153" s="133"/>
      <c r="K153" s="132"/>
      <c r="L153" s="134">
        <f>SUM(O153,R153,U153,X153,AA153,AD153)</f>
        <v>38</v>
      </c>
      <c r="M153" s="133"/>
      <c r="N153" s="136"/>
      <c r="O153" s="135">
        <f>'[3]data(ソート不可）'!AG72</f>
        <v>5</v>
      </c>
      <c r="P153" s="133"/>
      <c r="Q153" s="132"/>
      <c r="R153" s="134">
        <f>'[3]data(ソート不可）'!AH72</f>
        <v>3</v>
      </c>
      <c r="S153" s="133"/>
      <c r="T153" s="136"/>
      <c r="U153" s="135">
        <f>'[3]data(ソート不可）'!AI72</f>
        <v>7</v>
      </c>
      <c r="V153" s="133"/>
      <c r="W153" s="132"/>
      <c r="X153" s="134">
        <f>'[3]data(ソート不可）'!AJ72</f>
        <v>5</v>
      </c>
      <c r="Y153" s="133"/>
      <c r="Z153" s="136"/>
      <c r="AA153" s="135">
        <f>'[3]data(ソート不可）'!AK72</f>
        <v>11</v>
      </c>
      <c r="AB153" s="133"/>
      <c r="AC153" s="132"/>
      <c r="AD153" s="134">
        <f>'[3]data(ソート不可）'!AL72</f>
        <v>7</v>
      </c>
      <c r="AE153" s="133"/>
      <c r="AF153" s="132"/>
    </row>
    <row r="154" spans="1:32" ht="21.4" customHeight="1" x14ac:dyDescent="0.2">
      <c r="A154" s="423">
        <v>76</v>
      </c>
      <c r="B154" s="422" t="s">
        <v>186</v>
      </c>
      <c r="C154" s="131">
        <f>SUM(D154:K154)</f>
        <v>33</v>
      </c>
      <c r="D154" s="128">
        <f>'[3]data(ソート不可）'!H72</f>
        <v>5</v>
      </c>
      <c r="E154" s="128">
        <f>'[3]data(ソート不可）'!I72</f>
        <v>4</v>
      </c>
      <c r="F154" s="128">
        <f>'[3]data(ソート不可）'!J72</f>
        <v>4</v>
      </c>
      <c r="G154" s="128">
        <f>'[3]data(ソート不可）'!K72</f>
        <v>5</v>
      </c>
      <c r="H154" s="128">
        <f>'[3]data(ソート不可）'!L72</f>
        <v>5</v>
      </c>
      <c r="I154" s="128">
        <f>'[3]data(ソート不可）'!M72</f>
        <v>4</v>
      </c>
      <c r="J154" s="128">
        <f>'[3]data(ソート不可）'!N72</f>
        <v>0</v>
      </c>
      <c r="K154" s="127">
        <f>'[3]data(ソート不可）'!O72</f>
        <v>6</v>
      </c>
      <c r="L154" s="336">
        <f>SUM(M154:N154)</f>
        <v>894</v>
      </c>
      <c r="M154" s="128">
        <f>SUM(P154,S154,V154,Y154,AB154,AE154)</f>
        <v>445</v>
      </c>
      <c r="N154" s="130">
        <f>SUM(Q154,T154,W154,Z154,AC154,AF154)</f>
        <v>449</v>
      </c>
      <c r="O154" s="129">
        <f>SUM(P154:Q154)</f>
        <v>147</v>
      </c>
      <c r="P154" s="128">
        <f>'[3]data(ソート不可）'!T72</f>
        <v>79</v>
      </c>
      <c r="Q154" s="127">
        <f>'[3]data(ソート不可）'!U72</f>
        <v>68</v>
      </c>
      <c r="R154" s="336">
        <f>SUM(S154:T154)</f>
        <v>134</v>
      </c>
      <c r="S154" s="128">
        <f>'[3]data(ソート不可）'!V72</f>
        <v>65</v>
      </c>
      <c r="T154" s="130">
        <f>'[3]data(ソート不可）'!W72</f>
        <v>69</v>
      </c>
      <c r="U154" s="129">
        <f>SUM(V154:W154)</f>
        <v>146</v>
      </c>
      <c r="V154" s="128">
        <f>'[3]data(ソート不可）'!X72</f>
        <v>86</v>
      </c>
      <c r="W154" s="127">
        <f>'[3]data(ソート不可）'!Y72</f>
        <v>60</v>
      </c>
      <c r="X154" s="336">
        <f>SUM(Y154:Z154)</f>
        <v>165</v>
      </c>
      <c r="Y154" s="128">
        <f>'[3]data(ソート不可）'!Z72</f>
        <v>78</v>
      </c>
      <c r="Z154" s="130">
        <f>'[3]data(ソート不可）'!AA72</f>
        <v>87</v>
      </c>
      <c r="AA154" s="129">
        <f>SUM(AB154:AC154)</f>
        <v>169</v>
      </c>
      <c r="AB154" s="128">
        <f>'[3]data(ソート不可）'!AB72</f>
        <v>77</v>
      </c>
      <c r="AC154" s="127">
        <f>'[3]data(ソート不可）'!AC72</f>
        <v>92</v>
      </c>
      <c r="AD154" s="336">
        <f>SUM(AE154:AF154)</f>
        <v>133</v>
      </c>
      <c r="AE154" s="128">
        <f>'[3]data(ソート不可）'!AD72</f>
        <v>60</v>
      </c>
      <c r="AF154" s="127">
        <f>'[3]data(ソート不可）'!AE72</f>
        <v>73</v>
      </c>
    </row>
    <row r="155" spans="1:32" ht="21.4" customHeight="1" x14ac:dyDescent="0.2">
      <c r="A155" s="338"/>
      <c r="B155" s="138"/>
      <c r="C155" s="137"/>
      <c r="D155" s="133"/>
      <c r="E155" s="133"/>
      <c r="F155" s="133"/>
      <c r="G155" s="133"/>
      <c r="H155" s="133"/>
      <c r="I155" s="133"/>
      <c r="J155" s="133"/>
      <c r="K155" s="132"/>
      <c r="L155" s="134">
        <f>SUM(O155,R155,U155,X155,AA155,AD155)</f>
        <v>27</v>
      </c>
      <c r="M155" s="133"/>
      <c r="N155" s="136"/>
      <c r="O155" s="135">
        <f>'[3]data(ソート不可）'!AG73</f>
        <v>1</v>
      </c>
      <c r="P155" s="133"/>
      <c r="Q155" s="132"/>
      <c r="R155" s="134">
        <f>'[3]data(ソート不可）'!AH73</f>
        <v>3</v>
      </c>
      <c r="S155" s="133"/>
      <c r="T155" s="136"/>
      <c r="U155" s="135">
        <f>'[3]data(ソート不可）'!AI73</f>
        <v>6</v>
      </c>
      <c r="V155" s="133"/>
      <c r="W155" s="132"/>
      <c r="X155" s="134">
        <f>'[3]data(ソート不可）'!AJ73</f>
        <v>6</v>
      </c>
      <c r="Y155" s="133"/>
      <c r="Z155" s="136"/>
      <c r="AA155" s="135">
        <f>'[3]data(ソート不可）'!AK73</f>
        <v>9</v>
      </c>
      <c r="AB155" s="133"/>
      <c r="AC155" s="132"/>
      <c r="AD155" s="134">
        <f>'[3]data(ソート不可）'!AL73</f>
        <v>2</v>
      </c>
      <c r="AE155" s="133"/>
      <c r="AF155" s="132"/>
    </row>
    <row r="156" spans="1:32" ht="21.4" customHeight="1" x14ac:dyDescent="0.2">
      <c r="A156" s="423">
        <v>77</v>
      </c>
      <c r="B156" s="422" t="s">
        <v>187</v>
      </c>
      <c r="C156" s="131">
        <f>SUM(D156:K156)</f>
        <v>15</v>
      </c>
      <c r="D156" s="128">
        <f>'[3]data(ソート不可）'!H73</f>
        <v>2</v>
      </c>
      <c r="E156" s="128">
        <f>'[3]data(ソート不可）'!I73</f>
        <v>2</v>
      </c>
      <c r="F156" s="128">
        <f>'[3]data(ソート不可）'!J73</f>
        <v>2</v>
      </c>
      <c r="G156" s="128">
        <f>'[3]data(ソート不可）'!K73</f>
        <v>2</v>
      </c>
      <c r="H156" s="128">
        <f>'[3]data(ソート不可）'!L73</f>
        <v>2</v>
      </c>
      <c r="I156" s="128">
        <f>'[3]data(ソート不可）'!M73</f>
        <v>1</v>
      </c>
      <c r="J156" s="128">
        <f>'[3]data(ソート不可）'!N73</f>
        <v>0</v>
      </c>
      <c r="K156" s="127">
        <f>'[3]data(ソート不可）'!O73</f>
        <v>4</v>
      </c>
      <c r="L156" s="336">
        <f>SUM(M156:N156)</f>
        <v>281</v>
      </c>
      <c r="M156" s="128">
        <f>SUM(P156,S156,V156,Y156,AB156,AE156)</f>
        <v>132</v>
      </c>
      <c r="N156" s="130">
        <f>SUM(Q156,T156,W156,Z156,AC156,AF156)</f>
        <v>149</v>
      </c>
      <c r="O156" s="129">
        <f>SUM(P156:Q156)</f>
        <v>51</v>
      </c>
      <c r="P156" s="128">
        <f>'[3]data(ソート不可）'!T73</f>
        <v>25</v>
      </c>
      <c r="Q156" s="127">
        <f>'[3]data(ソート不可）'!U73</f>
        <v>26</v>
      </c>
      <c r="R156" s="336">
        <f>SUM(S156:T156)</f>
        <v>46</v>
      </c>
      <c r="S156" s="128">
        <f>'[3]data(ソート不可）'!V73</f>
        <v>25</v>
      </c>
      <c r="T156" s="130">
        <f>'[3]data(ソート不可）'!W73</f>
        <v>21</v>
      </c>
      <c r="U156" s="129">
        <f>SUM(V156:W156)</f>
        <v>42</v>
      </c>
      <c r="V156" s="128">
        <f>'[3]data(ソート不可）'!X73</f>
        <v>16</v>
      </c>
      <c r="W156" s="127">
        <f>'[3]data(ソート不可）'!Y73</f>
        <v>26</v>
      </c>
      <c r="X156" s="336">
        <f>SUM(Y156:Z156)</f>
        <v>55</v>
      </c>
      <c r="Y156" s="128">
        <f>'[3]data(ソート不可）'!Z73</f>
        <v>25</v>
      </c>
      <c r="Z156" s="130">
        <f>'[3]data(ソート不可）'!AA73</f>
        <v>30</v>
      </c>
      <c r="AA156" s="129">
        <f>SUM(AB156:AC156)</f>
        <v>50</v>
      </c>
      <c r="AB156" s="128">
        <f>'[3]data(ソート不可）'!AB73</f>
        <v>23</v>
      </c>
      <c r="AC156" s="127">
        <f>'[3]data(ソート不可）'!AC73</f>
        <v>27</v>
      </c>
      <c r="AD156" s="336">
        <f>SUM(AE156:AF156)</f>
        <v>37</v>
      </c>
      <c r="AE156" s="128">
        <f>'[3]data(ソート不可）'!AD73</f>
        <v>18</v>
      </c>
      <c r="AF156" s="127">
        <f>'[3]data(ソート不可）'!AE73</f>
        <v>19</v>
      </c>
    </row>
    <row r="157" spans="1:32" ht="21.4" customHeight="1" x14ac:dyDescent="0.2">
      <c r="A157" s="335"/>
      <c r="B157" s="138"/>
      <c r="C157" s="152"/>
      <c r="D157" s="151"/>
      <c r="E157" s="151"/>
      <c r="F157" s="151"/>
      <c r="G157" s="151"/>
      <c r="H157" s="151"/>
      <c r="I157" s="151"/>
      <c r="J157" s="150"/>
      <c r="K157" s="149"/>
      <c r="L157" s="154">
        <f>SUM(O157,R157,U157,X157,AA157,AD157)</f>
        <v>27</v>
      </c>
      <c r="M157" s="156"/>
      <c r="N157" s="158"/>
      <c r="O157" s="157">
        <f>'[3]data(ソート不可）'!AG74</f>
        <v>2</v>
      </c>
      <c r="P157" s="156"/>
      <c r="Q157" s="155"/>
      <c r="R157" s="154">
        <f>'[3]data(ソート不可）'!AH74</f>
        <v>8</v>
      </c>
      <c r="S157" s="156"/>
      <c r="T157" s="158"/>
      <c r="U157" s="157">
        <f>'[3]data(ソート不可）'!AI74</f>
        <v>2</v>
      </c>
      <c r="V157" s="156"/>
      <c r="W157" s="155"/>
      <c r="X157" s="154">
        <f>'[3]data(ソート不可）'!AJ74</f>
        <v>6</v>
      </c>
      <c r="Y157" s="156"/>
      <c r="Z157" s="158"/>
      <c r="AA157" s="157">
        <f>'[3]data(ソート不可）'!AK74</f>
        <v>7</v>
      </c>
      <c r="AB157" s="156"/>
      <c r="AC157" s="155"/>
      <c r="AD157" s="154">
        <f>'[3]data(ソート不可）'!AL74</f>
        <v>2</v>
      </c>
      <c r="AE157" s="150"/>
      <c r="AF157" s="149"/>
    </row>
    <row r="158" spans="1:32" ht="21.4" customHeight="1" x14ac:dyDescent="0.2">
      <c r="A158" s="421">
        <v>78</v>
      </c>
      <c r="B158" s="422" t="s">
        <v>188</v>
      </c>
      <c r="C158" s="131">
        <f>SUM(D158:K158)</f>
        <v>22</v>
      </c>
      <c r="D158" s="128">
        <f>'[3]data(ソート不可）'!H74</f>
        <v>3</v>
      </c>
      <c r="E158" s="128">
        <f>'[3]data(ソート不可）'!I74</f>
        <v>3</v>
      </c>
      <c r="F158" s="128">
        <f>'[3]data(ソート不可）'!J74</f>
        <v>3</v>
      </c>
      <c r="G158" s="128">
        <f>'[3]data(ソート不可）'!K74</f>
        <v>3</v>
      </c>
      <c r="H158" s="128">
        <f>'[3]data(ソート不可）'!L74</f>
        <v>3</v>
      </c>
      <c r="I158" s="128">
        <f>'[3]data(ソート不可）'!M74</f>
        <v>3</v>
      </c>
      <c r="J158" s="128">
        <f>'[3]data(ソート不可）'!N74</f>
        <v>0</v>
      </c>
      <c r="K158" s="127">
        <f>'[3]data(ソート不可）'!O74</f>
        <v>4</v>
      </c>
      <c r="L158" s="336">
        <f>SUM(M158:N158)</f>
        <v>552</v>
      </c>
      <c r="M158" s="128">
        <f>SUM(P158,S158,V158,Y158,AB158,AE158)</f>
        <v>273</v>
      </c>
      <c r="N158" s="130">
        <f>SUM(Q158,T158,W158,Z158,AC158,AF158)</f>
        <v>279</v>
      </c>
      <c r="O158" s="129">
        <f>SUM(P158:Q158)</f>
        <v>84</v>
      </c>
      <c r="P158" s="128">
        <f>'[3]data(ソート不可）'!T74</f>
        <v>45</v>
      </c>
      <c r="Q158" s="127">
        <f>'[3]data(ソート不可）'!U74</f>
        <v>39</v>
      </c>
      <c r="R158" s="336">
        <f>SUM(S158:T158)</f>
        <v>80</v>
      </c>
      <c r="S158" s="128">
        <f>'[3]data(ソート不可）'!V74</f>
        <v>42</v>
      </c>
      <c r="T158" s="130">
        <f>'[3]data(ソート不可）'!W74</f>
        <v>38</v>
      </c>
      <c r="U158" s="129">
        <f>SUM(V158:W158)</f>
        <v>91</v>
      </c>
      <c r="V158" s="128">
        <f>'[3]data(ソート不可）'!X74</f>
        <v>42</v>
      </c>
      <c r="W158" s="127">
        <f>'[3]data(ソート不可）'!Y74</f>
        <v>49</v>
      </c>
      <c r="X158" s="336">
        <f>SUM(Y158:Z158)</f>
        <v>106</v>
      </c>
      <c r="Y158" s="128">
        <f>'[3]data(ソート不可）'!Z74</f>
        <v>44</v>
      </c>
      <c r="Z158" s="130">
        <f>'[3]data(ソート不可）'!AA74</f>
        <v>62</v>
      </c>
      <c r="AA158" s="129">
        <f>SUM(AB158:AC158)</f>
        <v>96</v>
      </c>
      <c r="AB158" s="128">
        <f>'[3]data(ソート不可）'!AB74</f>
        <v>52</v>
      </c>
      <c r="AC158" s="127">
        <f>'[3]data(ソート不可）'!AC74</f>
        <v>44</v>
      </c>
      <c r="AD158" s="336">
        <f>SUM(AE158:AF158)</f>
        <v>95</v>
      </c>
      <c r="AE158" s="128">
        <f>'[3]data(ソート不可）'!AD74</f>
        <v>48</v>
      </c>
      <c r="AF158" s="127">
        <f>'[3]data(ソート不可）'!AE74</f>
        <v>47</v>
      </c>
    </row>
    <row r="159" spans="1:32" ht="21.4" customHeight="1" x14ac:dyDescent="0.2">
      <c r="A159" s="337"/>
      <c r="B159" s="138"/>
      <c r="C159" s="137"/>
      <c r="D159" s="133"/>
      <c r="E159" s="133"/>
      <c r="F159" s="133"/>
      <c r="G159" s="133"/>
      <c r="H159" s="133"/>
      <c r="I159" s="133"/>
      <c r="J159" s="133"/>
      <c r="K159" s="132"/>
      <c r="L159" s="134">
        <f>SUM(O159,R159,U159,X159,AA159,AD159)</f>
        <v>30</v>
      </c>
      <c r="M159" s="133"/>
      <c r="N159" s="136"/>
      <c r="O159" s="135">
        <f>'[3]data(ソート不可）'!AG75</f>
        <v>5</v>
      </c>
      <c r="P159" s="133"/>
      <c r="Q159" s="132"/>
      <c r="R159" s="134">
        <f>'[3]data(ソート不可）'!AH75</f>
        <v>6</v>
      </c>
      <c r="S159" s="133"/>
      <c r="T159" s="136"/>
      <c r="U159" s="135">
        <f>'[3]data(ソート不可）'!AI75</f>
        <v>5</v>
      </c>
      <c r="V159" s="133"/>
      <c r="W159" s="132"/>
      <c r="X159" s="134">
        <f>'[3]data(ソート不可）'!AJ75</f>
        <v>4</v>
      </c>
      <c r="Y159" s="133"/>
      <c r="Z159" s="136"/>
      <c r="AA159" s="135">
        <f>'[3]data(ソート不可）'!AK75</f>
        <v>5</v>
      </c>
      <c r="AB159" s="133"/>
      <c r="AC159" s="132"/>
      <c r="AD159" s="134">
        <f>'[3]data(ソート不可）'!AL75</f>
        <v>5</v>
      </c>
      <c r="AE159" s="133"/>
      <c r="AF159" s="132"/>
    </row>
    <row r="160" spans="1:32" ht="21.4" customHeight="1" x14ac:dyDescent="0.2">
      <c r="A160" s="423">
        <v>79</v>
      </c>
      <c r="B160" s="422" t="s">
        <v>189</v>
      </c>
      <c r="C160" s="131">
        <f>SUM(D160:K160)</f>
        <v>24</v>
      </c>
      <c r="D160" s="128">
        <f>'[3]data(ソート不可）'!H75</f>
        <v>3</v>
      </c>
      <c r="E160" s="128">
        <f>'[3]data(ソート不可）'!I75</f>
        <v>3</v>
      </c>
      <c r="F160" s="128">
        <f>'[3]data(ソート不可）'!J75</f>
        <v>3</v>
      </c>
      <c r="G160" s="128">
        <f>'[3]data(ソート不可）'!K75</f>
        <v>3</v>
      </c>
      <c r="H160" s="128">
        <f>'[3]data(ソート不可）'!L75</f>
        <v>4</v>
      </c>
      <c r="I160" s="128">
        <f>'[3]data(ソート不可）'!M75</f>
        <v>3</v>
      </c>
      <c r="J160" s="128">
        <f>'[3]data(ソート不可）'!N75</f>
        <v>0</v>
      </c>
      <c r="K160" s="127">
        <f>'[3]data(ソート不可）'!O75</f>
        <v>5</v>
      </c>
      <c r="L160" s="336">
        <f>SUM(M160:N160)</f>
        <v>617</v>
      </c>
      <c r="M160" s="128">
        <f>SUM(P160,S160,V160,Y160,AB160,AE160)</f>
        <v>330</v>
      </c>
      <c r="N160" s="130">
        <f>SUM(Q160,T160,W160,Z160,AC160,AF160)</f>
        <v>287</v>
      </c>
      <c r="O160" s="129">
        <f>SUM(P160:Q160)</f>
        <v>91</v>
      </c>
      <c r="P160" s="128">
        <f>'[3]data(ソート不可）'!T75</f>
        <v>49</v>
      </c>
      <c r="Q160" s="127">
        <f>'[3]data(ソート不可）'!U75</f>
        <v>42</v>
      </c>
      <c r="R160" s="336">
        <f>SUM(S160:T160)</f>
        <v>99</v>
      </c>
      <c r="S160" s="128">
        <f>'[3]data(ソート不可）'!V75</f>
        <v>45</v>
      </c>
      <c r="T160" s="130">
        <f>'[3]data(ソート不可）'!W75</f>
        <v>54</v>
      </c>
      <c r="U160" s="129">
        <f>SUM(V160:W160)</f>
        <v>95</v>
      </c>
      <c r="V160" s="128">
        <f>'[3]data(ソート不可）'!X75</f>
        <v>61</v>
      </c>
      <c r="W160" s="127">
        <f>'[3]data(ソート不可）'!Y75</f>
        <v>34</v>
      </c>
      <c r="X160" s="336">
        <f>SUM(Y160:Z160)</f>
        <v>106</v>
      </c>
      <c r="Y160" s="128">
        <f>'[3]data(ソート不可）'!Z75</f>
        <v>43</v>
      </c>
      <c r="Z160" s="130">
        <f>'[3]data(ソート不可）'!AA75</f>
        <v>63</v>
      </c>
      <c r="AA160" s="129">
        <f>SUM(AB160:AC160)</f>
        <v>124</v>
      </c>
      <c r="AB160" s="128">
        <f>'[3]data(ソート不可）'!AB75</f>
        <v>74</v>
      </c>
      <c r="AC160" s="127">
        <f>'[3]data(ソート不可）'!AC75</f>
        <v>50</v>
      </c>
      <c r="AD160" s="336">
        <f>SUM(AE160:AF160)</f>
        <v>102</v>
      </c>
      <c r="AE160" s="128">
        <f>'[3]data(ソート不可）'!AD75</f>
        <v>58</v>
      </c>
      <c r="AF160" s="127">
        <f>'[3]data(ソート不可）'!AE75</f>
        <v>44</v>
      </c>
    </row>
    <row r="161" spans="1:32" ht="21.4" customHeight="1" x14ac:dyDescent="0.2">
      <c r="A161" s="338"/>
      <c r="B161" s="138"/>
      <c r="C161" s="137"/>
      <c r="D161" s="133"/>
      <c r="E161" s="133"/>
      <c r="F161" s="133"/>
      <c r="G161" s="133"/>
      <c r="H161" s="133"/>
      <c r="I161" s="133"/>
      <c r="J161" s="133"/>
      <c r="K161" s="132"/>
      <c r="L161" s="134">
        <f>SUM(O161,R161,U161,X161,AA161,AD161)</f>
        <v>17</v>
      </c>
      <c r="M161" s="133"/>
      <c r="N161" s="136"/>
      <c r="O161" s="135">
        <f>'[3]data(ソート不可）'!AG78</f>
        <v>5</v>
      </c>
      <c r="P161" s="133"/>
      <c r="Q161" s="132"/>
      <c r="R161" s="134">
        <f>'[3]data(ソート不可）'!AH78</f>
        <v>1</v>
      </c>
      <c r="S161" s="133"/>
      <c r="T161" s="136"/>
      <c r="U161" s="135">
        <f>'[3]data(ソート不可）'!AI78</f>
        <v>2</v>
      </c>
      <c r="V161" s="133"/>
      <c r="W161" s="132"/>
      <c r="X161" s="134">
        <f>'[3]data(ソート不可）'!AJ78</f>
        <v>2</v>
      </c>
      <c r="Y161" s="133"/>
      <c r="Z161" s="136"/>
      <c r="AA161" s="135">
        <f>'[3]data(ソート不可）'!AK78</f>
        <v>5</v>
      </c>
      <c r="AB161" s="133"/>
      <c r="AC161" s="132"/>
      <c r="AD161" s="134">
        <f>'[3]data(ソート不可）'!AL78</f>
        <v>2</v>
      </c>
      <c r="AE161" s="133"/>
      <c r="AF161" s="132"/>
    </row>
    <row r="162" spans="1:32" ht="21.4" customHeight="1" x14ac:dyDescent="0.2">
      <c r="A162" s="423">
        <v>80</v>
      </c>
      <c r="B162" s="422" t="s">
        <v>190</v>
      </c>
      <c r="C162" s="131">
        <f>SUM(D162:K162)</f>
        <v>10</v>
      </c>
      <c r="D162" s="128">
        <f>'[3]data(ソート不可）'!H78</f>
        <v>1</v>
      </c>
      <c r="E162" s="128">
        <f>'[3]data(ソート不可）'!I78</f>
        <v>1</v>
      </c>
      <c r="F162" s="128">
        <f>'[3]data(ソート不可）'!J78</f>
        <v>1</v>
      </c>
      <c r="G162" s="128">
        <f>'[3]data(ソート不可）'!K78</f>
        <v>1</v>
      </c>
      <c r="H162" s="128">
        <f>'[3]data(ソート不可）'!L78</f>
        <v>1</v>
      </c>
      <c r="I162" s="128">
        <f>'[3]data(ソート不可）'!M78</f>
        <v>1</v>
      </c>
      <c r="J162" s="128">
        <f>'[3]data(ソート不可）'!N78</f>
        <v>0</v>
      </c>
      <c r="K162" s="127">
        <f>'[3]data(ソート不可）'!O78</f>
        <v>4</v>
      </c>
      <c r="L162" s="336">
        <f>SUM(M162:N162)</f>
        <v>107</v>
      </c>
      <c r="M162" s="128">
        <f>SUM(P162,S162,V162,Y162,AB162,AE162)</f>
        <v>59</v>
      </c>
      <c r="N162" s="130">
        <f>SUM(Q162,T162,W162,Z162,AC162,AF162)</f>
        <v>48</v>
      </c>
      <c r="O162" s="129">
        <f>SUM(P162:Q162)</f>
        <v>24</v>
      </c>
      <c r="P162" s="128">
        <f>'[3]data(ソート不可）'!T78</f>
        <v>13</v>
      </c>
      <c r="Q162" s="127">
        <f>'[3]data(ソート不可）'!U78</f>
        <v>11</v>
      </c>
      <c r="R162" s="336">
        <f>SUM(S162:T162)</f>
        <v>17</v>
      </c>
      <c r="S162" s="128">
        <f>'[3]data(ソート不可）'!V78</f>
        <v>12</v>
      </c>
      <c r="T162" s="130">
        <f>'[3]data(ソート不可）'!W78</f>
        <v>5</v>
      </c>
      <c r="U162" s="129">
        <f>SUM(V162:W162)</f>
        <v>15</v>
      </c>
      <c r="V162" s="128">
        <f>'[3]data(ソート不可）'!X78</f>
        <v>7</v>
      </c>
      <c r="W162" s="127">
        <f>'[3]data(ソート不可）'!Y78</f>
        <v>8</v>
      </c>
      <c r="X162" s="336">
        <f>SUM(Y162:Z162)</f>
        <v>16</v>
      </c>
      <c r="Y162" s="128">
        <f>'[3]data(ソート不可）'!Z78</f>
        <v>10</v>
      </c>
      <c r="Z162" s="130">
        <f>'[3]data(ソート不可）'!AA78</f>
        <v>6</v>
      </c>
      <c r="AA162" s="129">
        <f>SUM(AB162:AC162)</f>
        <v>19</v>
      </c>
      <c r="AB162" s="128">
        <f>'[3]data(ソート不可）'!AB78</f>
        <v>10</v>
      </c>
      <c r="AC162" s="127">
        <f>'[3]data(ソート不可）'!AC78</f>
        <v>9</v>
      </c>
      <c r="AD162" s="336">
        <f>SUM(AE162:AF162)</f>
        <v>16</v>
      </c>
      <c r="AE162" s="128">
        <f>'[3]data(ソート不可）'!AD78</f>
        <v>7</v>
      </c>
      <c r="AF162" s="127">
        <f>'[3]data(ソート不可）'!AE78</f>
        <v>9</v>
      </c>
    </row>
    <row r="163" spans="1:32" ht="21.4" customHeight="1" x14ac:dyDescent="0.2">
      <c r="A163" s="338"/>
      <c r="B163" s="138"/>
      <c r="C163" s="137"/>
      <c r="D163" s="133"/>
      <c r="E163" s="133"/>
      <c r="F163" s="133"/>
      <c r="G163" s="133"/>
      <c r="H163" s="133"/>
      <c r="I163" s="133"/>
      <c r="J163" s="133"/>
      <c r="K163" s="132"/>
      <c r="L163" s="134">
        <f>SUM(O163,R163,U163,X163,AA163,AD163)</f>
        <v>43</v>
      </c>
      <c r="M163" s="133"/>
      <c r="N163" s="136"/>
      <c r="O163" s="135">
        <f>'[3]data(ソート不可）'!AG77</f>
        <v>7</v>
      </c>
      <c r="P163" s="133"/>
      <c r="Q163" s="132"/>
      <c r="R163" s="134">
        <f>'[3]data(ソート不可）'!AH77</f>
        <v>5</v>
      </c>
      <c r="S163" s="133"/>
      <c r="T163" s="136"/>
      <c r="U163" s="135">
        <f>'[3]data(ソート不可）'!AI77</f>
        <v>5</v>
      </c>
      <c r="V163" s="133"/>
      <c r="W163" s="132"/>
      <c r="X163" s="134">
        <f>'[3]data(ソート不可）'!AJ77</f>
        <v>6</v>
      </c>
      <c r="Y163" s="133"/>
      <c r="Z163" s="136"/>
      <c r="AA163" s="135">
        <f>'[3]data(ソート不可）'!AK77</f>
        <v>8</v>
      </c>
      <c r="AB163" s="133"/>
      <c r="AC163" s="132"/>
      <c r="AD163" s="134">
        <f>'[3]data(ソート不可）'!AL77</f>
        <v>12</v>
      </c>
      <c r="AE163" s="133"/>
      <c r="AF163" s="132"/>
    </row>
    <row r="164" spans="1:32" ht="21.4" customHeight="1" x14ac:dyDescent="0.2">
      <c r="A164" s="423">
        <v>81</v>
      </c>
      <c r="B164" s="422" t="s">
        <v>191</v>
      </c>
      <c r="C164" s="131">
        <f>SUM(D164:K164)</f>
        <v>24</v>
      </c>
      <c r="D164" s="128">
        <f>'[3]data(ソート不可）'!H77</f>
        <v>2</v>
      </c>
      <c r="E164" s="128">
        <f>'[3]data(ソート不可）'!I77</f>
        <v>3</v>
      </c>
      <c r="F164" s="128">
        <f>'[3]data(ソート不可）'!J77</f>
        <v>3</v>
      </c>
      <c r="G164" s="128">
        <f>'[3]data(ソート不可）'!K77</f>
        <v>4</v>
      </c>
      <c r="H164" s="128">
        <f>'[3]data(ソート不可）'!L77</f>
        <v>3</v>
      </c>
      <c r="I164" s="128">
        <f>'[3]data(ソート不可）'!M77</f>
        <v>2</v>
      </c>
      <c r="J164" s="128">
        <f>'[3]data(ソート不可）'!N77</f>
        <v>0</v>
      </c>
      <c r="K164" s="127">
        <f>'[3]data(ソート不可）'!O77</f>
        <v>7</v>
      </c>
      <c r="L164" s="336">
        <f>SUM(M164:N164)</f>
        <v>517</v>
      </c>
      <c r="M164" s="128">
        <f>SUM(P164,S164,V164,Y164,AB164,AE164)</f>
        <v>284</v>
      </c>
      <c r="N164" s="130">
        <f>SUM(Q164,T164,W164,Z164,AC164,AF164)</f>
        <v>233</v>
      </c>
      <c r="O164" s="129">
        <f>SUM(P164:Q164)</f>
        <v>68</v>
      </c>
      <c r="P164" s="128">
        <f>'[3]data(ソート不可）'!T77</f>
        <v>43</v>
      </c>
      <c r="Q164" s="127">
        <f>'[3]data(ソート不可）'!U77</f>
        <v>25</v>
      </c>
      <c r="R164" s="336">
        <f>SUM(S164:T164)</f>
        <v>109</v>
      </c>
      <c r="S164" s="128">
        <f>'[3]data(ソート不可）'!V77</f>
        <v>52</v>
      </c>
      <c r="T164" s="130">
        <f>'[3]data(ソート不可）'!W77</f>
        <v>57</v>
      </c>
      <c r="U164" s="129">
        <f>SUM(V164:W164)</f>
        <v>77</v>
      </c>
      <c r="V164" s="128">
        <f>'[3]data(ソート不可）'!X77</f>
        <v>40</v>
      </c>
      <c r="W164" s="127">
        <f>'[3]data(ソート不可）'!Y77</f>
        <v>37</v>
      </c>
      <c r="X164" s="336">
        <f>SUM(Y164:Z164)</f>
        <v>115</v>
      </c>
      <c r="Y164" s="128">
        <f>'[3]data(ソート不可）'!Z77</f>
        <v>58</v>
      </c>
      <c r="Z164" s="130">
        <f>'[3]data(ソート不可）'!AA77</f>
        <v>57</v>
      </c>
      <c r="AA164" s="129">
        <f>SUM(AB164:AC164)</f>
        <v>80</v>
      </c>
      <c r="AB164" s="128">
        <f>'[3]data(ソート不可）'!AB77</f>
        <v>51</v>
      </c>
      <c r="AC164" s="127">
        <f>'[3]data(ソート不可）'!AC77</f>
        <v>29</v>
      </c>
      <c r="AD164" s="336">
        <f>SUM(AE164:AF164)</f>
        <v>68</v>
      </c>
      <c r="AE164" s="128">
        <f>'[3]data(ソート不可）'!AD77</f>
        <v>40</v>
      </c>
      <c r="AF164" s="127">
        <f>'[3]data(ソート不可）'!AE77</f>
        <v>28</v>
      </c>
    </row>
    <row r="165" spans="1:32" ht="19.5" customHeight="1" x14ac:dyDescent="0.15">
      <c r="A165" s="720" t="s">
        <v>141</v>
      </c>
      <c r="B165" s="720"/>
      <c r="C165" s="720"/>
      <c r="D165" s="720"/>
      <c r="E165" s="720"/>
      <c r="F165" s="720"/>
      <c r="G165" s="720"/>
      <c r="H165" s="720"/>
      <c r="I165" s="720"/>
      <c r="J165" s="720"/>
      <c r="K165" s="720"/>
      <c r="L165" s="720"/>
      <c r="M165" s="720"/>
      <c r="N165" s="720"/>
    </row>
    <row r="166" spans="1:32" ht="24" customHeight="1" x14ac:dyDescent="0.2">
      <c r="A166" s="704" t="str">
        <f>A1</f>
        <v>□学校別・学年別児童数＜小学校＞</v>
      </c>
      <c r="B166" s="704"/>
      <c r="C166" s="704"/>
      <c r="D166" s="704"/>
      <c r="E166" s="704"/>
      <c r="F166" s="704"/>
      <c r="G166" s="704"/>
      <c r="H166" s="704"/>
      <c r="I166" s="704"/>
      <c r="J166" s="704"/>
      <c r="K166" s="704"/>
      <c r="L166" s="704"/>
      <c r="M166" s="704"/>
      <c r="Y166" s="705" t="str">
        <f>Y1</f>
        <v>（Ｒ７．５．１現在、単位；学級、人）</v>
      </c>
      <c r="Z166" s="705"/>
      <c r="AA166" s="705"/>
      <c r="AB166" s="705"/>
      <c r="AC166" s="705"/>
      <c r="AD166" s="705"/>
      <c r="AE166" s="705"/>
      <c r="AF166" s="705"/>
    </row>
    <row r="167" spans="1:32" ht="17.25" customHeight="1" x14ac:dyDescent="0.15">
      <c r="A167" s="706" t="s">
        <v>94</v>
      </c>
      <c r="B167" s="707" t="s">
        <v>95</v>
      </c>
      <c r="C167" s="710" t="s">
        <v>96</v>
      </c>
      <c r="D167" s="710"/>
      <c r="E167" s="710"/>
      <c r="F167" s="710"/>
      <c r="G167" s="710"/>
      <c r="H167" s="710"/>
      <c r="I167" s="710"/>
      <c r="J167" s="710"/>
      <c r="K167" s="710"/>
      <c r="L167" s="711" t="s">
        <v>97</v>
      </c>
      <c r="M167" s="710"/>
      <c r="N167" s="710"/>
      <c r="O167" s="710"/>
      <c r="P167" s="710"/>
      <c r="Q167" s="710"/>
      <c r="R167" s="710"/>
      <c r="S167" s="710"/>
      <c r="T167" s="710"/>
      <c r="U167" s="710"/>
      <c r="V167" s="710"/>
      <c r="W167" s="710"/>
      <c r="X167" s="710"/>
      <c r="Y167" s="710"/>
      <c r="Z167" s="710"/>
      <c r="AA167" s="710"/>
      <c r="AB167" s="710"/>
      <c r="AC167" s="710"/>
      <c r="AD167" s="710"/>
      <c r="AE167" s="710"/>
      <c r="AF167" s="710"/>
    </row>
    <row r="168" spans="1:32" ht="17.25" customHeight="1" x14ac:dyDescent="0.15">
      <c r="A168" s="706"/>
      <c r="B168" s="708"/>
      <c r="C168" s="712" t="s">
        <v>98</v>
      </c>
      <c r="D168" s="714" t="s">
        <v>99</v>
      </c>
      <c r="E168" s="714"/>
      <c r="F168" s="714"/>
      <c r="G168" s="714"/>
      <c r="H168" s="714"/>
      <c r="I168" s="714"/>
      <c r="J168" s="715" t="s">
        <v>100</v>
      </c>
      <c r="K168" s="716" t="s">
        <v>355</v>
      </c>
      <c r="L168" s="717" t="s">
        <v>102</v>
      </c>
      <c r="M168" s="706"/>
      <c r="N168" s="718"/>
      <c r="O168" s="710" t="s">
        <v>103</v>
      </c>
      <c r="P168" s="710"/>
      <c r="Q168" s="710"/>
      <c r="R168" s="711" t="s">
        <v>104</v>
      </c>
      <c r="S168" s="710"/>
      <c r="T168" s="719"/>
      <c r="U168" s="710" t="s">
        <v>105</v>
      </c>
      <c r="V168" s="710"/>
      <c r="W168" s="710"/>
      <c r="X168" s="711" t="s">
        <v>106</v>
      </c>
      <c r="Y168" s="710"/>
      <c r="Z168" s="719"/>
      <c r="AA168" s="710" t="s">
        <v>107</v>
      </c>
      <c r="AB168" s="710"/>
      <c r="AC168" s="710"/>
      <c r="AD168" s="711" t="s">
        <v>108</v>
      </c>
      <c r="AE168" s="710"/>
      <c r="AF168" s="710"/>
    </row>
    <row r="169" spans="1:32" ht="46.5" customHeight="1" x14ac:dyDescent="0.15">
      <c r="A169" s="706"/>
      <c r="B169" s="709"/>
      <c r="C169" s="713"/>
      <c r="D169" s="148" t="s">
        <v>109</v>
      </c>
      <c r="E169" s="148" t="s">
        <v>110</v>
      </c>
      <c r="F169" s="148" t="s">
        <v>111</v>
      </c>
      <c r="G169" s="148" t="s">
        <v>112</v>
      </c>
      <c r="H169" s="148" t="s">
        <v>113</v>
      </c>
      <c r="I169" s="148" t="s">
        <v>114</v>
      </c>
      <c r="J169" s="715"/>
      <c r="K169" s="716"/>
      <c r="L169" s="451" t="s">
        <v>115</v>
      </c>
      <c r="M169" s="448" t="s">
        <v>116</v>
      </c>
      <c r="N169" s="449" t="s">
        <v>117</v>
      </c>
      <c r="O169" s="334" t="s">
        <v>115</v>
      </c>
      <c r="P169" s="448" t="s">
        <v>116</v>
      </c>
      <c r="Q169" s="450" t="s">
        <v>117</v>
      </c>
      <c r="R169" s="451" t="s">
        <v>115</v>
      </c>
      <c r="S169" s="448" t="s">
        <v>116</v>
      </c>
      <c r="T169" s="449" t="s">
        <v>117</v>
      </c>
      <c r="U169" s="334" t="s">
        <v>115</v>
      </c>
      <c r="V169" s="448" t="s">
        <v>116</v>
      </c>
      <c r="W169" s="450" t="s">
        <v>117</v>
      </c>
      <c r="X169" s="451" t="s">
        <v>115</v>
      </c>
      <c r="Y169" s="448" t="s">
        <v>116</v>
      </c>
      <c r="Z169" s="449" t="s">
        <v>117</v>
      </c>
      <c r="AA169" s="334" t="s">
        <v>115</v>
      </c>
      <c r="AB169" s="448" t="s">
        <v>116</v>
      </c>
      <c r="AC169" s="450" t="s">
        <v>117</v>
      </c>
      <c r="AD169" s="451" t="s">
        <v>115</v>
      </c>
      <c r="AE169" s="448" t="s">
        <v>116</v>
      </c>
      <c r="AF169" s="450" t="s">
        <v>117</v>
      </c>
    </row>
    <row r="170" spans="1:32" ht="21.4" customHeight="1" x14ac:dyDescent="0.2">
      <c r="A170" s="338"/>
      <c r="B170" s="138"/>
      <c r="C170" s="137"/>
      <c r="D170" s="133"/>
      <c r="E170" s="133"/>
      <c r="F170" s="133"/>
      <c r="G170" s="133"/>
      <c r="H170" s="133"/>
      <c r="I170" s="133"/>
      <c r="J170" s="133"/>
      <c r="K170" s="132"/>
      <c r="L170" s="134">
        <f>SUM(O170,R170,U170,X170,AA170,AD170)</f>
        <v>28</v>
      </c>
      <c r="M170" s="133"/>
      <c r="N170" s="136"/>
      <c r="O170" s="135">
        <f>'[3]data(ソート不可）'!AG76</f>
        <v>3</v>
      </c>
      <c r="P170" s="133"/>
      <c r="Q170" s="132"/>
      <c r="R170" s="134">
        <f>'[3]data(ソート不可）'!AH76</f>
        <v>4</v>
      </c>
      <c r="S170" s="133"/>
      <c r="T170" s="136"/>
      <c r="U170" s="135">
        <f>'[3]data(ソート不可）'!AI76</f>
        <v>12</v>
      </c>
      <c r="V170" s="133"/>
      <c r="W170" s="132"/>
      <c r="X170" s="134">
        <f>'[3]data(ソート不可）'!AJ76</f>
        <v>1</v>
      </c>
      <c r="Y170" s="133"/>
      <c r="Z170" s="136"/>
      <c r="AA170" s="135">
        <f>'[3]data(ソート不可）'!AK76</f>
        <v>3</v>
      </c>
      <c r="AB170" s="133"/>
      <c r="AC170" s="132"/>
      <c r="AD170" s="134">
        <f>'[3]data(ソート不可）'!AL76</f>
        <v>5</v>
      </c>
      <c r="AE170" s="133"/>
      <c r="AF170" s="132"/>
    </row>
    <row r="171" spans="1:32" ht="21.4" customHeight="1" x14ac:dyDescent="0.2">
      <c r="A171" s="423">
        <v>82</v>
      </c>
      <c r="B171" s="422" t="s">
        <v>192</v>
      </c>
      <c r="C171" s="131">
        <f>SUM(D171:K171)</f>
        <v>30</v>
      </c>
      <c r="D171" s="128">
        <f>'[3]data(ソート不可）'!H76</f>
        <v>4</v>
      </c>
      <c r="E171" s="128">
        <f>'[3]data(ソート不可）'!I76</f>
        <v>4</v>
      </c>
      <c r="F171" s="128">
        <f>'[3]data(ソート不可）'!J76</f>
        <v>4</v>
      </c>
      <c r="G171" s="128">
        <f>'[3]data(ソート不可）'!K76</f>
        <v>4</v>
      </c>
      <c r="H171" s="128">
        <f>'[3]data(ソート不可）'!L76</f>
        <v>5</v>
      </c>
      <c r="I171" s="128">
        <f>'[3]data(ソート不可）'!M76</f>
        <v>5</v>
      </c>
      <c r="J171" s="128">
        <f>'[3]data(ソート不可）'!N76</f>
        <v>0</v>
      </c>
      <c r="K171" s="127">
        <f>'[3]data(ソート不可）'!O76</f>
        <v>4</v>
      </c>
      <c r="L171" s="336">
        <f>SUM(M171:N171)</f>
        <v>849</v>
      </c>
      <c r="M171" s="128">
        <f>SUM(P171,S171,V171,Y171,AB171,AE171)</f>
        <v>419</v>
      </c>
      <c r="N171" s="130">
        <f>SUM(Q171,T171,W171,Z171,AC171,AF171)</f>
        <v>430</v>
      </c>
      <c r="O171" s="129">
        <f>SUM(P171:Q171)</f>
        <v>131</v>
      </c>
      <c r="P171" s="128">
        <f>'[3]data(ソート不可）'!T76</f>
        <v>66</v>
      </c>
      <c r="Q171" s="127">
        <f>'[3]data(ソート不可）'!U76</f>
        <v>65</v>
      </c>
      <c r="R171" s="336">
        <f>SUM(S171:T171)</f>
        <v>132</v>
      </c>
      <c r="S171" s="128">
        <f>'[3]data(ソート不可）'!V76</f>
        <v>57</v>
      </c>
      <c r="T171" s="130">
        <f>'[3]data(ソート不可）'!W76</f>
        <v>75</v>
      </c>
      <c r="U171" s="129">
        <f>SUM(V171:W171)</f>
        <v>148</v>
      </c>
      <c r="V171" s="128">
        <f>'[3]data(ソート不可）'!X76</f>
        <v>77</v>
      </c>
      <c r="W171" s="127">
        <f>'[3]data(ソート不可）'!Y76</f>
        <v>71</v>
      </c>
      <c r="X171" s="336">
        <f>SUM(Y171:Z171)</f>
        <v>137</v>
      </c>
      <c r="Y171" s="128">
        <f>'[3]data(ソート不可）'!Z76</f>
        <v>63</v>
      </c>
      <c r="Z171" s="130">
        <f>'[3]data(ソート不可）'!AA76</f>
        <v>74</v>
      </c>
      <c r="AA171" s="129">
        <f>SUM(AB171:AC171)</f>
        <v>147</v>
      </c>
      <c r="AB171" s="128">
        <f>'[3]data(ソート不可）'!AB76</f>
        <v>78</v>
      </c>
      <c r="AC171" s="127">
        <f>'[3]data(ソート不可）'!AC76</f>
        <v>69</v>
      </c>
      <c r="AD171" s="336">
        <f>SUM(AE171:AF171)</f>
        <v>154</v>
      </c>
      <c r="AE171" s="128">
        <f>'[3]data(ソート不可）'!AD76</f>
        <v>78</v>
      </c>
      <c r="AF171" s="127">
        <f>'[3]data(ソート不可）'!AE76</f>
        <v>76</v>
      </c>
    </row>
    <row r="172" spans="1:32" ht="21.4" customHeight="1" x14ac:dyDescent="0.2">
      <c r="A172" s="338"/>
      <c r="B172" s="138"/>
      <c r="C172" s="137"/>
      <c r="D172" s="133"/>
      <c r="E172" s="133"/>
      <c r="F172" s="133"/>
      <c r="G172" s="133"/>
      <c r="H172" s="133"/>
      <c r="I172" s="133"/>
      <c r="J172" s="133"/>
      <c r="K172" s="132"/>
      <c r="L172" s="134">
        <f>SUM(O172,R172,U172,X172,AA172,AD172)</f>
        <v>0</v>
      </c>
      <c r="M172" s="133"/>
      <c r="N172" s="136"/>
      <c r="O172" s="135">
        <f>'[3]data(ソート不可）'!AG143</f>
        <v>0</v>
      </c>
      <c r="P172" s="133"/>
      <c r="Q172" s="132"/>
      <c r="R172" s="134">
        <f>'[3]data(ソート不可）'!AH143</f>
        <v>0</v>
      </c>
      <c r="S172" s="133"/>
      <c r="T172" s="136"/>
      <c r="U172" s="135">
        <f>'[3]data(ソート不可）'!AI143</f>
        <v>0</v>
      </c>
      <c r="V172" s="133"/>
      <c r="W172" s="132"/>
      <c r="X172" s="134">
        <f>'[3]data(ソート不可）'!AJ143</f>
        <v>0</v>
      </c>
      <c r="Y172" s="133"/>
      <c r="Z172" s="136"/>
      <c r="AA172" s="135">
        <f>'[3]data(ソート不可）'!AK143</f>
        <v>0</v>
      </c>
      <c r="AB172" s="133"/>
      <c r="AC172" s="132"/>
      <c r="AD172" s="134">
        <f>'[3]data(ソート不可）'!AL143</f>
        <v>0</v>
      </c>
      <c r="AE172" s="133"/>
      <c r="AF172" s="132"/>
    </row>
    <row r="173" spans="1:32" ht="21.4" customHeight="1" x14ac:dyDescent="0.2">
      <c r="A173" s="423">
        <v>83</v>
      </c>
      <c r="B173" s="422" t="s">
        <v>193</v>
      </c>
      <c r="C173" s="131">
        <f>SUM(D173:K173)</f>
        <v>4</v>
      </c>
      <c r="D173" s="128">
        <f>'[3]data(ソート不可）'!H143</f>
        <v>1</v>
      </c>
      <c r="E173" s="128">
        <f>'[3]data(ソート不可）'!I143</f>
        <v>1</v>
      </c>
      <c r="F173" s="128">
        <f>'[3]data(ソート不可）'!J143</f>
        <v>0</v>
      </c>
      <c r="G173" s="128">
        <f>'[3]data(ソート不可）'!K143</f>
        <v>0</v>
      </c>
      <c r="H173" s="128">
        <f>'[3]data(ソート不可）'!L143</f>
        <v>0</v>
      </c>
      <c r="I173" s="128">
        <f>'[3]data(ソート不可）'!M143</f>
        <v>0</v>
      </c>
      <c r="J173" s="128">
        <f>'[3]data(ソート不可）'!N143</f>
        <v>2</v>
      </c>
      <c r="K173" s="127">
        <f>'[3]data(ソート不可）'!O143</f>
        <v>0</v>
      </c>
      <c r="L173" s="336">
        <f>SUM(M173:N173)</f>
        <v>28</v>
      </c>
      <c r="M173" s="128">
        <f>SUM(P173,S173,V173,Y173,AB173,AE173)</f>
        <v>18</v>
      </c>
      <c r="N173" s="130">
        <f>SUM(Q173,T173,W173,Z173,AC173,AF173)</f>
        <v>10</v>
      </c>
      <c r="O173" s="129">
        <f>SUM(P173:Q173)</f>
        <v>4</v>
      </c>
      <c r="P173" s="128">
        <f>'[3]data(ソート不可）'!T143</f>
        <v>2</v>
      </c>
      <c r="Q173" s="127">
        <f>'[3]data(ソート不可）'!U143</f>
        <v>2</v>
      </c>
      <c r="R173" s="336">
        <f>SUM(S173:T173)</f>
        <v>9</v>
      </c>
      <c r="S173" s="128">
        <f>'[3]data(ソート不可）'!V143</f>
        <v>4</v>
      </c>
      <c r="T173" s="130">
        <f>'[3]data(ソート不可）'!W143</f>
        <v>5</v>
      </c>
      <c r="U173" s="129">
        <f>SUM(V173:W173)</f>
        <v>2</v>
      </c>
      <c r="V173" s="128">
        <f>'[3]data(ソート不可）'!X143</f>
        <v>2</v>
      </c>
      <c r="W173" s="127">
        <f>'[3]data(ソート不可）'!Y143</f>
        <v>0</v>
      </c>
      <c r="X173" s="336">
        <f>SUM(Y173:Z173)</f>
        <v>3</v>
      </c>
      <c r="Y173" s="128">
        <f>'[3]data(ソート不可）'!Z143</f>
        <v>2</v>
      </c>
      <c r="Z173" s="130">
        <f>'[3]data(ソート不可）'!AA143</f>
        <v>1</v>
      </c>
      <c r="AA173" s="129">
        <f>SUM(AB173:AC173)</f>
        <v>4</v>
      </c>
      <c r="AB173" s="128">
        <f>'[3]data(ソート不可）'!AB143</f>
        <v>2</v>
      </c>
      <c r="AC173" s="127">
        <f>'[3]data(ソート不可）'!AC143</f>
        <v>2</v>
      </c>
      <c r="AD173" s="336">
        <f>SUM(AE173:AF173)</f>
        <v>6</v>
      </c>
      <c r="AE173" s="128">
        <f>'[3]data(ソート不可）'!AD143</f>
        <v>6</v>
      </c>
      <c r="AF173" s="127">
        <f>'[3]data(ソート不可）'!AE143</f>
        <v>0</v>
      </c>
    </row>
    <row r="174" spans="1:32" ht="21.4" customHeight="1" x14ac:dyDescent="0.2">
      <c r="A174" s="338"/>
      <c r="B174" s="138"/>
      <c r="C174" s="137"/>
      <c r="D174" s="133"/>
      <c r="E174" s="133"/>
      <c r="F174" s="133"/>
      <c r="G174" s="133"/>
      <c r="H174" s="133"/>
      <c r="I174" s="133"/>
      <c r="J174" s="133"/>
      <c r="K174" s="132"/>
      <c r="L174" s="134">
        <f>SUM(O174,R174,U174,X174,AA174,AD174)</f>
        <v>1</v>
      </c>
      <c r="M174" s="133"/>
      <c r="N174" s="136"/>
      <c r="O174" s="135">
        <f>'[3]data(ソート不可）'!AG142</f>
        <v>0</v>
      </c>
      <c r="P174" s="133"/>
      <c r="Q174" s="132"/>
      <c r="R174" s="134">
        <f>'[3]data(ソート不可）'!AH142</f>
        <v>0</v>
      </c>
      <c r="S174" s="133"/>
      <c r="T174" s="136"/>
      <c r="U174" s="135">
        <f>'[3]data(ソート不可）'!AI142</f>
        <v>0</v>
      </c>
      <c r="V174" s="133"/>
      <c r="W174" s="132"/>
      <c r="X174" s="134">
        <f>'[3]data(ソート不可）'!AJ142</f>
        <v>0</v>
      </c>
      <c r="Y174" s="133"/>
      <c r="Z174" s="136"/>
      <c r="AA174" s="135">
        <f>'[3]data(ソート不可）'!AK142</f>
        <v>1</v>
      </c>
      <c r="AB174" s="133"/>
      <c r="AC174" s="132"/>
      <c r="AD174" s="134">
        <f>'[3]data(ソート不可）'!AL142</f>
        <v>0</v>
      </c>
      <c r="AE174" s="133"/>
      <c r="AF174" s="132"/>
    </row>
    <row r="175" spans="1:32" ht="21.4" customHeight="1" x14ac:dyDescent="0.2">
      <c r="A175" s="423">
        <v>84</v>
      </c>
      <c r="B175" s="422" t="s">
        <v>194</v>
      </c>
      <c r="C175" s="131">
        <f>SUM(D175:K175)</f>
        <v>6</v>
      </c>
      <c r="D175" s="128">
        <f>'[3]data(ソート不可）'!H142</f>
        <v>0</v>
      </c>
      <c r="E175" s="128">
        <f>'[3]data(ソート不可）'!I142</f>
        <v>1</v>
      </c>
      <c r="F175" s="128">
        <f>'[3]data(ソート不可）'!J142</f>
        <v>1</v>
      </c>
      <c r="G175" s="128">
        <f>'[3]data(ソート不可）'!K142</f>
        <v>1</v>
      </c>
      <c r="H175" s="128">
        <f>'[3]data(ソート不可）'!L142</f>
        <v>1</v>
      </c>
      <c r="I175" s="128">
        <f>'[3]data(ソート不可）'!M142</f>
        <v>1</v>
      </c>
      <c r="J175" s="128">
        <f>'[3]data(ソート不可）'!N142</f>
        <v>0</v>
      </c>
      <c r="K175" s="127">
        <f>'[3]data(ソート不可）'!O142</f>
        <v>1</v>
      </c>
      <c r="L175" s="336">
        <f>SUM(M175:N175)</f>
        <v>15</v>
      </c>
      <c r="M175" s="128">
        <f>SUM(P175,S175,V175,Y175,AB175,AE175)</f>
        <v>5</v>
      </c>
      <c r="N175" s="130">
        <f>SUM(Q175,T175,W175,Z175,AC175,AF175)</f>
        <v>10</v>
      </c>
      <c r="O175" s="129">
        <f>SUM(P175:Q175)</f>
        <v>0</v>
      </c>
      <c r="P175" s="128">
        <f>'[3]data(ソート不可）'!T142</f>
        <v>0</v>
      </c>
      <c r="Q175" s="127">
        <f>'[3]data(ソート不可）'!U142</f>
        <v>0</v>
      </c>
      <c r="R175" s="336">
        <f>SUM(S175:T175)</f>
        <v>4</v>
      </c>
      <c r="S175" s="128">
        <f>'[3]data(ソート不可）'!V142</f>
        <v>2</v>
      </c>
      <c r="T175" s="130">
        <f>'[3]data(ソート不可）'!W142</f>
        <v>2</v>
      </c>
      <c r="U175" s="129">
        <f>SUM(V175:W175)</f>
        <v>1</v>
      </c>
      <c r="V175" s="128">
        <f>'[3]data(ソート不可）'!X142</f>
        <v>0</v>
      </c>
      <c r="W175" s="127">
        <f>'[3]data(ソート不可）'!Y142</f>
        <v>1</v>
      </c>
      <c r="X175" s="336">
        <f>SUM(Y175:Z175)</f>
        <v>5</v>
      </c>
      <c r="Y175" s="128">
        <f>'[3]data(ソート不可）'!Z142</f>
        <v>1</v>
      </c>
      <c r="Z175" s="130">
        <f>'[3]data(ソート不可）'!AA142</f>
        <v>4</v>
      </c>
      <c r="AA175" s="129">
        <f>SUM(AB175:AC175)</f>
        <v>4</v>
      </c>
      <c r="AB175" s="128">
        <f>'[3]data(ソート不可）'!AB142</f>
        <v>1</v>
      </c>
      <c r="AC175" s="127">
        <f>'[3]data(ソート不可）'!AC142</f>
        <v>3</v>
      </c>
      <c r="AD175" s="336">
        <f>SUM(AE175:AF175)</f>
        <v>1</v>
      </c>
      <c r="AE175" s="128">
        <f>'[3]data(ソート不可）'!AD142</f>
        <v>1</v>
      </c>
      <c r="AF175" s="127">
        <f>'[3]data(ソート不可）'!AE142</f>
        <v>0</v>
      </c>
    </row>
    <row r="176" spans="1:32" ht="21.4" customHeight="1" x14ac:dyDescent="0.2">
      <c r="A176" s="338"/>
      <c r="B176" s="138"/>
      <c r="C176" s="137"/>
      <c r="D176" s="133"/>
      <c r="E176" s="133"/>
      <c r="F176" s="133"/>
      <c r="G176" s="133"/>
      <c r="H176" s="133"/>
      <c r="I176" s="133"/>
      <c r="J176" s="133"/>
      <c r="K176" s="132"/>
      <c r="L176" s="134">
        <f>SUM(O176,R176,U176,X176,AA176,AD176)</f>
        <v>28</v>
      </c>
      <c r="M176" s="133"/>
      <c r="N176" s="136"/>
      <c r="O176" s="135">
        <f>'[3]data(ソート不可）'!AG141</f>
        <v>2</v>
      </c>
      <c r="P176" s="133"/>
      <c r="Q176" s="132"/>
      <c r="R176" s="134">
        <f>'[3]data(ソート不可）'!AH141</f>
        <v>6</v>
      </c>
      <c r="S176" s="133"/>
      <c r="T176" s="136"/>
      <c r="U176" s="135">
        <f>'[3]data(ソート不可）'!AI141</f>
        <v>4</v>
      </c>
      <c r="V176" s="133"/>
      <c r="W176" s="132"/>
      <c r="X176" s="134">
        <f>'[3]data(ソート不可）'!AJ141</f>
        <v>5</v>
      </c>
      <c r="Y176" s="133"/>
      <c r="Z176" s="136"/>
      <c r="AA176" s="135">
        <f>'[3]data(ソート不可）'!AK141</f>
        <v>6</v>
      </c>
      <c r="AB176" s="133"/>
      <c r="AC176" s="132"/>
      <c r="AD176" s="134">
        <f>'[3]data(ソート不可）'!AL141</f>
        <v>5</v>
      </c>
      <c r="AE176" s="133"/>
      <c r="AF176" s="132"/>
    </row>
    <row r="177" spans="1:32" ht="21.4" customHeight="1" x14ac:dyDescent="0.2">
      <c r="A177" s="423">
        <v>85</v>
      </c>
      <c r="B177" s="422" t="s">
        <v>195</v>
      </c>
      <c r="C177" s="131">
        <f>SUM(D177:K177)</f>
        <v>18</v>
      </c>
      <c r="D177" s="128">
        <f>'[3]data(ソート不可）'!H141</f>
        <v>2</v>
      </c>
      <c r="E177" s="128">
        <f>'[3]data(ソート不可）'!I141</f>
        <v>2</v>
      </c>
      <c r="F177" s="128">
        <f>'[3]data(ソート不可）'!J141</f>
        <v>2</v>
      </c>
      <c r="G177" s="128">
        <f>'[3]data(ソート不可）'!K141</f>
        <v>2</v>
      </c>
      <c r="H177" s="128">
        <f>'[3]data(ソート不可）'!L141</f>
        <v>2</v>
      </c>
      <c r="I177" s="128">
        <f>'[3]data(ソート不可）'!M141</f>
        <v>3</v>
      </c>
      <c r="J177" s="128">
        <f>'[3]data(ソート不可）'!N141</f>
        <v>0</v>
      </c>
      <c r="K177" s="127">
        <f>'[3]data(ソート不可）'!O141</f>
        <v>5</v>
      </c>
      <c r="L177" s="336">
        <f>SUM(M177:N177)</f>
        <v>375</v>
      </c>
      <c r="M177" s="128">
        <f>SUM(P177,S177,V177,Y177,AB177,AE177)</f>
        <v>204</v>
      </c>
      <c r="N177" s="130">
        <f>SUM(Q177,T177,W177,Z177,AC177,AF177)</f>
        <v>171</v>
      </c>
      <c r="O177" s="129">
        <f>SUM(P177:Q177)</f>
        <v>61</v>
      </c>
      <c r="P177" s="128">
        <f>'[3]data(ソート不可）'!T141</f>
        <v>37</v>
      </c>
      <c r="Q177" s="127">
        <f>'[3]data(ソート不可）'!U141</f>
        <v>24</v>
      </c>
      <c r="R177" s="336">
        <f>SUM(S177:T177)</f>
        <v>51</v>
      </c>
      <c r="S177" s="128">
        <f>'[3]data(ソート不可）'!V141</f>
        <v>33</v>
      </c>
      <c r="T177" s="130">
        <f>'[3]data(ソート不可）'!W141</f>
        <v>18</v>
      </c>
      <c r="U177" s="129">
        <f>SUM(V177:W177)</f>
        <v>53</v>
      </c>
      <c r="V177" s="128">
        <f>'[3]data(ソート不可）'!X141</f>
        <v>28</v>
      </c>
      <c r="W177" s="127">
        <f>'[3]data(ソート不可）'!Y141</f>
        <v>25</v>
      </c>
      <c r="X177" s="336">
        <f>SUM(Y177:Z177)</f>
        <v>72</v>
      </c>
      <c r="Y177" s="128">
        <f>'[3]data(ソート不可）'!Z141</f>
        <v>34</v>
      </c>
      <c r="Z177" s="130">
        <f>'[3]data(ソート不可）'!AA141</f>
        <v>38</v>
      </c>
      <c r="AA177" s="129">
        <f>SUM(AB177:AC177)</f>
        <v>59</v>
      </c>
      <c r="AB177" s="128">
        <f>'[3]data(ソート不可）'!AB141</f>
        <v>28</v>
      </c>
      <c r="AC177" s="127">
        <f>'[3]data(ソート不可）'!AC141</f>
        <v>31</v>
      </c>
      <c r="AD177" s="336">
        <f>SUM(AE177:AF177)</f>
        <v>79</v>
      </c>
      <c r="AE177" s="128">
        <f>'[3]data(ソート不可）'!AD141</f>
        <v>44</v>
      </c>
      <c r="AF177" s="127">
        <f>'[3]data(ソート不可）'!AE141</f>
        <v>35</v>
      </c>
    </row>
    <row r="178" spans="1:32" ht="21.4" customHeight="1" x14ac:dyDescent="0.2">
      <c r="A178" s="338"/>
      <c r="B178" s="138"/>
      <c r="C178" s="137"/>
      <c r="D178" s="133"/>
      <c r="E178" s="133"/>
      <c r="F178" s="133"/>
      <c r="G178" s="133"/>
      <c r="H178" s="133"/>
      <c r="I178" s="133"/>
      <c r="J178" s="133"/>
      <c r="K178" s="132"/>
      <c r="L178" s="134">
        <f>SUM(O178,R178,U178,X178,AA178,AD178)</f>
        <v>28</v>
      </c>
      <c r="M178" s="133"/>
      <c r="N178" s="136"/>
      <c r="O178" s="135">
        <f>'[3]data(ソート不可）'!AG79</f>
        <v>5</v>
      </c>
      <c r="P178" s="133"/>
      <c r="Q178" s="132"/>
      <c r="R178" s="134">
        <f>'[3]data(ソート不可）'!AH79</f>
        <v>5</v>
      </c>
      <c r="S178" s="133"/>
      <c r="T178" s="136"/>
      <c r="U178" s="135">
        <f>'[3]data(ソート不可）'!AI79</f>
        <v>3</v>
      </c>
      <c r="V178" s="133"/>
      <c r="W178" s="132"/>
      <c r="X178" s="134">
        <f>'[3]data(ソート不可）'!AJ79</f>
        <v>4</v>
      </c>
      <c r="Y178" s="133"/>
      <c r="Z178" s="136"/>
      <c r="AA178" s="135">
        <f>'[3]data(ソート不可）'!AK79</f>
        <v>6</v>
      </c>
      <c r="AB178" s="133"/>
      <c r="AC178" s="132"/>
      <c r="AD178" s="134">
        <f>'[3]data(ソート不可）'!AL79</f>
        <v>5</v>
      </c>
      <c r="AE178" s="133"/>
      <c r="AF178" s="132"/>
    </row>
    <row r="179" spans="1:32" ht="21.4" customHeight="1" x14ac:dyDescent="0.2">
      <c r="A179" s="423">
        <v>86</v>
      </c>
      <c r="B179" s="422" t="s">
        <v>196</v>
      </c>
      <c r="C179" s="131">
        <f>SUM(D179:K179)</f>
        <v>21</v>
      </c>
      <c r="D179" s="128">
        <f>'[3]data(ソート不可）'!H79</f>
        <v>3</v>
      </c>
      <c r="E179" s="128">
        <f>'[3]data(ソート不可）'!I79</f>
        <v>3</v>
      </c>
      <c r="F179" s="128">
        <f>'[3]data(ソート不可）'!J79</f>
        <v>3</v>
      </c>
      <c r="G179" s="128">
        <f>'[3]data(ソート不可）'!K79</f>
        <v>3</v>
      </c>
      <c r="H179" s="128">
        <f>'[3]data(ソート不可）'!L79</f>
        <v>2</v>
      </c>
      <c r="I179" s="128">
        <f>'[3]data(ソート不可）'!M79</f>
        <v>2</v>
      </c>
      <c r="J179" s="128">
        <f>'[3]data(ソート不可）'!N79</f>
        <v>0</v>
      </c>
      <c r="K179" s="127">
        <f>'[3]data(ソート不可）'!O79</f>
        <v>5</v>
      </c>
      <c r="L179" s="336">
        <f>SUM(M179:N179)</f>
        <v>499</v>
      </c>
      <c r="M179" s="128">
        <f>SUM(P179,S179,V179,Y179,AB179,AE179)</f>
        <v>255</v>
      </c>
      <c r="N179" s="130">
        <f>SUM(Q179,T179,W179,Z179,AC179,AF179)</f>
        <v>244</v>
      </c>
      <c r="O179" s="129">
        <f>SUM(P179:Q179)</f>
        <v>87</v>
      </c>
      <c r="P179" s="128">
        <f>'[3]data(ソート不可）'!T79</f>
        <v>39</v>
      </c>
      <c r="Q179" s="127">
        <f>'[3]data(ソート不可）'!U79</f>
        <v>48</v>
      </c>
      <c r="R179" s="336">
        <f>SUM(S179:T179)</f>
        <v>92</v>
      </c>
      <c r="S179" s="128">
        <f>'[3]data(ソート不可）'!V79</f>
        <v>49</v>
      </c>
      <c r="T179" s="130">
        <f>'[3]data(ソート不可）'!W79</f>
        <v>43</v>
      </c>
      <c r="U179" s="129">
        <f>SUM(V179:W179)</f>
        <v>75</v>
      </c>
      <c r="V179" s="128">
        <f>'[3]data(ソート不可）'!X79</f>
        <v>40</v>
      </c>
      <c r="W179" s="127">
        <f>'[3]data(ソート不可）'!Y79</f>
        <v>35</v>
      </c>
      <c r="X179" s="336">
        <f>SUM(Y179:Z179)</f>
        <v>99</v>
      </c>
      <c r="Y179" s="128">
        <f>'[3]data(ソート不可）'!Z79</f>
        <v>51</v>
      </c>
      <c r="Z179" s="130">
        <f>'[3]data(ソート不可）'!AA79</f>
        <v>48</v>
      </c>
      <c r="AA179" s="129">
        <f>SUM(AB179:AC179)</f>
        <v>74</v>
      </c>
      <c r="AB179" s="128">
        <f>'[3]data(ソート不可）'!AB79</f>
        <v>37</v>
      </c>
      <c r="AC179" s="127">
        <f>'[3]data(ソート不可）'!AC79</f>
        <v>37</v>
      </c>
      <c r="AD179" s="336">
        <f>SUM(AE179:AF179)</f>
        <v>72</v>
      </c>
      <c r="AE179" s="128">
        <f>'[3]data(ソート不可）'!AD79</f>
        <v>39</v>
      </c>
      <c r="AF179" s="127">
        <f>'[3]data(ソート不可）'!AE79</f>
        <v>33</v>
      </c>
    </row>
    <row r="180" spans="1:32" ht="21.4" customHeight="1" x14ac:dyDescent="0.2">
      <c r="A180" s="338"/>
      <c r="B180" s="138"/>
      <c r="C180" s="137"/>
      <c r="D180" s="133"/>
      <c r="E180" s="133"/>
      <c r="F180" s="133"/>
      <c r="G180" s="133"/>
      <c r="H180" s="133"/>
      <c r="I180" s="133"/>
      <c r="J180" s="133"/>
      <c r="K180" s="132"/>
      <c r="L180" s="134">
        <f>SUM(O180,R180,U180,X180,AA180,AD180)</f>
        <v>7</v>
      </c>
      <c r="M180" s="133"/>
      <c r="N180" s="136"/>
      <c r="O180" s="135">
        <f>'[3]data(ソート不可）'!AG80</f>
        <v>1</v>
      </c>
      <c r="P180" s="133"/>
      <c r="Q180" s="132"/>
      <c r="R180" s="134">
        <f>'[3]data(ソート不可）'!AH80</f>
        <v>1</v>
      </c>
      <c r="S180" s="133"/>
      <c r="T180" s="136"/>
      <c r="U180" s="135">
        <f>'[3]data(ソート不可）'!AI80</f>
        <v>3</v>
      </c>
      <c r="V180" s="133"/>
      <c r="W180" s="132"/>
      <c r="X180" s="134">
        <f>'[3]data(ソート不可）'!AJ80</f>
        <v>2</v>
      </c>
      <c r="Y180" s="133"/>
      <c r="Z180" s="136"/>
      <c r="AA180" s="135">
        <f>'[3]data(ソート不可）'!AK80</f>
        <v>0</v>
      </c>
      <c r="AB180" s="133"/>
      <c r="AC180" s="132"/>
      <c r="AD180" s="134">
        <f>'[3]data(ソート不可）'!AL80</f>
        <v>0</v>
      </c>
      <c r="AE180" s="133"/>
      <c r="AF180" s="132"/>
    </row>
    <row r="181" spans="1:32" ht="21.4" customHeight="1" x14ac:dyDescent="0.2">
      <c r="A181" s="423">
        <v>87</v>
      </c>
      <c r="B181" s="422" t="s">
        <v>197</v>
      </c>
      <c r="C181" s="131">
        <f>SUM(D181:K181)</f>
        <v>13</v>
      </c>
      <c r="D181" s="128">
        <f>'[3]data(ソート不可）'!H80</f>
        <v>2</v>
      </c>
      <c r="E181" s="128">
        <f>'[3]data(ソート不可）'!I80</f>
        <v>2</v>
      </c>
      <c r="F181" s="128">
        <f>'[3]data(ソート不可）'!J80</f>
        <v>2</v>
      </c>
      <c r="G181" s="128">
        <f>'[3]data(ソート不可）'!K80</f>
        <v>2</v>
      </c>
      <c r="H181" s="128">
        <f>'[3]data(ソート不可）'!L80</f>
        <v>2</v>
      </c>
      <c r="I181" s="128">
        <f>'[3]data(ソート不可）'!M80</f>
        <v>2</v>
      </c>
      <c r="J181" s="128">
        <f>'[3]data(ソート不可）'!N80</f>
        <v>0</v>
      </c>
      <c r="K181" s="127">
        <f>'[3]data(ソート不可）'!O80</f>
        <v>1</v>
      </c>
      <c r="L181" s="336">
        <f>SUM(M181:N181)</f>
        <v>356</v>
      </c>
      <c r="M181" s="128">
        <f>SUM(P181,S181,V181,Y181,AB181,AE181)</f>
        <v>179</v>
      </c>
      <c r="N181" s="130">
        <f>SUM(Q181,T181,W181,Z181,AC181,AF181)</f>
        <v>177</v>
      </c>
      <c r="O181" s="129">
        <f>SUM(P181:Q181)</f>
        <v>62</v>
      </c>
      <c r="P181" s="128">
        <f>'[3]data(ソート不可）'!T80</f>
        <v>33</v>
      </c>
      <c r="Q181" s="127">
        <f>'[3]data(ソート不可）'!U80</f>
        <v>29</v>
      </c>
      <c r="R181" s="336">
        <f>SUM(S181:T181)</f>
        <v>42</v>
      </c>
      <c r="S181" s="128">
        <f>'[3]data(ソート不可）'!V80</f>
        <v>25</v>
      </c>
      <c r="T181" s="130">
        <f>'[3]data(ソート不可）'!W80</f>
        <v>17</v>
      </c>
      <c r="U181" s="129">
        <f>SUM(V181:W181)</f>
        <v>63</v>
      </c>
      <c r="V181" s="128">
        <f>'[3]data(ソート不可）'!X80</f>
        <v>31</v>
      </c>
      <c r="W181" s="127">
        <f>'[3]data(ソート不可）'!Y80</f>
        <v>32</v>
      </c>
      <c r="X181" s="336">
        <f>SUM(Y181:Z181)</f>
        <v>64</v>
      </c>
      <c r="Y181" s="128">
        <f>'[3]data(ソート不可）'!Z80</f>
        <v>34</v>
      </c>
      <c r="Z181" s="130">
        <f>'[3]data(ソート不可）'!AA80</f>
        <v>30</v>
      </c>
      <c r="AA181" s="129">
        <f>SUM(AB181:AC181)</f>
        <v>68</v>
      </c>
      <c r="AB181" s="128">
        <f>'[3]data(ソート不可）'!AB80</f>
        <v>33</v>
      </c>
      <c r="AC181" s="127">
        <f>'[3]data(ソート不可）'!AC80</f>
        <v>35</v>
      </c>
      <c r="AD181" s="336">
        <f>SUM(AE181:AF181)</f>
        <v>57</v>
      </c>
      <c r="AE181" s="128">
        <f>'[3]data(ソート不可）'!AD80</f>
        <v>23</v>
      </c>
      <c r="AF181" s="127">
        <f>'[3]data(ソート不可）'!AE80</f>
        <v>34</v>
      </c>
    </row>
    <row r="182" spans="1:32" ht="21.4" customHeight="1" x14ac:dyDescent="0.2">
      <c r="A182" s="338"/>
      <c r="B182" s="138"/>
      <c r="C182" s="137"/>
      <c r="D182" s="133"/>
      <c r="E182" s="133"/>
      <c r="F182" s="133"/>
      <c r="G182" s="133"/>
      <c r="H182" s="133"/>
      <c r="I182" s="133"/>
      <c r="J182" s="133"/>
      <c r="K182" s="132"/>
      <c r="L182" s="134">
        <f>SUM(O182,R182,U182,X182,AA182,AD182)</f>
        <v>19</v>
      </c>
      <c r="M182" s="133"/>
      <c r="N182" s="136"/>
      <c r="O182" s="135">
        <f>'[3]data(ソート不可）'!AG81</f>
        <v>1</v>
      </c>
      <c r="P182" s="133"/>
      <c r="Q182" s="132"/>
      <c r="R182" s="134">
        <f>'[3]data(ソート不可）'!AH81</f>
        <v>3</v>
      </c>
      <c r="S182" s="133"/>
      <c r="T182" s="136"/>
      <c r="U182" s="135">
        <f>'[3]data(ソート不可）'!AI81</f>
        <v>1</v>
      </c>
      <c r="V182" s="133"/>
      <c r="W182" s="132"/>
      <c r="X182" s="134">
        <f>'[3]data(ソート不可）'!AJ81</f>
        <v>4</v>
      </c>
      <c r="Y182" s="153"/>
      <c r="Z182" s="136"/>
      <c r="AA182" s="135">
        <f>'[3]data(ソート不可）'!AK81</f>
        <v>3</v>
      </c>
      <c r="AB182" s="133"/>
      <c r="AC182" s="132"/>
      <c r="AD182" s="134">
        <f>'[3]data(ソート不可）'!AL81</f>
        <v>7</v>
      </c>
      <c r="AE182" s="133"/>
      <c r="AF182" s="132"/>
    </row>
    <row r="183" spans="1:32" ht="21.4" customHeight="1" x14ac:dyDescent="0.2">
      <c r="A183" s="423">
        <v>88</v>
      </c>
      <c r="B183" s="422" t="s">
        <v>198</v>
      </c>
      <c r="C183" s="131">
        <f>SUM(D183:K183)</f>
        <v>20</v>
      </c>
      <c r="D183" s="128">
        <f>'[3]data(ソート不可）'!H81</f>
        <v>2</v>
      </c>
      <c r="E183" s="128">
        <f>'[3]data(ソート不可）'!I81</f>
        <v>3</v>
      </c>
      <c r="F183" s="128">
        <f>'[3]data(ソート不可）'!J81</f>
        <v>3</v>
      </c>
      <c r="G183" s="128">
        <f>'[3]data(ソート不可）'!K81</f>
        <v>3</v>
      </c>
      <c r="H183" s="128">
        <f>'[3]data(ソート不可）'!L81</f>
        <v>2</v>
      </c>
      <c r="I183" s="128">
        <f>'[3]data(ソート不可）'!M81</f>
        <v>3</v>
      </c>
      <c r="J183" s="128">
        <f>'[3]data(ソート不可）'!N81</f>
        <v>0</v>
      </c>
      <c r="K183" s="127">
        <f>'[3]data(ソート不可）'!O81</f>
        <v>4</v>
      </c>
      <c r="L183" s="336">
        <f>SUM(M183:N183)</f>
        <v>449</v>
      </c>
      <c r="M183" s="128">
        <f>SUM(P183,S183,V183,Y183,AB183,AE183)</f>
        <v>240</v>
      </c>
      <c r="N183" s="130">
        <f>SUM(Q183,T183,W183,Z183,AC183,AF183)</f>
        <v>209</v>
      </c>
      <c r="O183" s="129">
        <f>SUM(P183:Q183)</f>
        <v>53</v>
      </c>
      <c r="P183" s="128">
        <f>'[3]data(ソート不可）'!T81</f>
        <v>27</v>
      </c>
      <c r="Q183" s="127">
        <f>'[3]data(ソート不可）'!U81</f>
        <v>26</v>
      </c>
      <c r="R183" s="336">
        <f>SUM(S183:T183)</f>
        <v>74</v>
      </c>
      <c r="S183" s="128">
        <f>'[3]data(ソート不可）'!V81</f>
        <v>37</v>
      </c>
      <c r="T183" s="130">
        <f>'[3]data(ソート不可）'!W81</f>
        <v>37</v>
      </c>
      <c r="U183" s="129">
        <f>SUM(V183:W183)</f>
        <v>83</v>
      </c>
      <c r="V183" s="128">
        <f>'[3]data(ソート不可）'!X81</f>
        <v>42</v>
      </c>
      <c r="W183" s="127">
        <f>'[3]data(ソート不可）'!Y81</f>
        <v>41</v>
      </c>
      <c r="X183" s="336">
        <f>SUM(Y183:Z183)</f>
        <v>82</v>
      </c>
      <c r="Y183" s="128">
        <f>'[3]data(ソート不可）'!Z81</f>
        <v>45</v>
      </c>
      <c r="Z183" s="130">
        <f>'[3]data(ソート不可）'!AA81</f>
        <v>37</v>
      </c>
      <c r="AA183" s="129">
        <f>SUM(AB183:AC183)</f>
        <v>71</v>
      </c>
      <c r="AB183" s="128">
        <f>'[3]data(ソート不可）'!AB81</f>
        <v>40</v>
      </c>
      <c r="AC183" s="127">
        <f>'[3]data(ソート不可）'!AC81</f>
        <v>31</v>
      </c>
      <c r="AD183" s="336">
        <f>SUM(AE183:AF183)</f>
        <v>86</v>
      </c>
      <c r="AE183" s="128">
        <f>'[3]data(ソート不可）'!AD81</f>
        <v>49</v>
      </c>
      <c r="AF183" s="127">
        <f>'[3]data(ソート不可）'!AE81</f>
        <v>37</v>
      </c>
    </row>
    <row r="184" spans="1:32" ht="21.4" customHeight="1" x14ac:dyDescent="0.2">
      <c r="A184" s="338"/>
      <c r="B184" s="138"/>
      <c r="C184" s="137"/>
      <c r="D184" s="133"/>
      <c r="E184" s="133"/>
      <c r="F184" s="133"/>
      <c r="G184" s="133"/>
      <c r="H184" s="133"/>
      <c r="I184" s="133"/>
      <c r="J184" s="133"/>
      <c r="K184" s="132"/>
      <c r="L184" s="134">
        <f>SUM(O184,R184,U184,X184,AA184,AD184)</f>
        <v>39</v>
      </c>
      <c r="M184" s="133"/>
      <c r="N184" s="136"/>
      <c r="O184" s="135">
        <f>'[3]data(ソート不可）'!AG82</f>
        <v>4</v>
      </c>
      <c r="P184" s="133"/>
      <c r="Q184" s="132"/>
      <c r="R184" s="134">
        <f>'[3]data(ソート不可）'!AH82</f>
        <v>7</v>
      </c>
      <c r="S184" s="133"/>
      <c r="T184" s="136"/>
      <c r="U184" s="135">
        <f>'[3]data(ソート不可）'!AI82</f>
        <v>8</v>
      </c>
      <c r="V184" s="133"/>
      <c r="W184" s="132"/>
      <c r="X184" s="134">
        <f>'[3]data(ソート不可）'!AJ82</f>
        <v>6</v>
      </c>
      <c r="Y184" s="133"/>
      <c r="Z184" s="136"/>
      <c r="AA184" s="135">
        <f>'[3]data(ソート不可）'!AK82</f>
        <v>6</v>
      </c>
      <c r="AB184" s="133"/>
      <c r="AC184" s="132"/>
      <c r="AD184" s="134">
        <f>'[3]data(ソート不可）'!AL82</f>
        <v>8</v>
      </c>
      <c r="AE184" s="133"/>
      <c r="AF184" s="132"/>
    </row>
    <row r="185" spans="1:32" ht="21.4" customHeight="1" x14ac:dyDescent="0.2">
      <c r="A185" s="423">
        <v>89</v>
      </c>
      <c r="B185" s="422" t="s">
        <v>199</v>
      </c>
      <c r="C185" s="131">
        <f>SUM(D185:K185)</f>
        <v>27</v>
      </c>
      <c r="D185" s="128">
        <f>'[3]data(ソート不可）'!H82</f>
        <v>4</v>
      </c>
      <c r="E185" s="128">
        <f>'[3]data(ソート不可）'!I82</f>
        <v>3</v>
      </c>
      <c r="F185" s="128">
        <f>'[3]data(ソート不可）'!J82</f>
        <v>4</v>
      </c>
      <c r="G185" s="128">
        <f>'[3]data(ソート不可）'!K82</f>
        <v>3</v>
      </c>
      <c r="H185" s="128">
        <f>'[3]data(ソート不可）'!L82</f>
        <v>4</v>
      </c>
      <c r="I185" s="128">
        <f>'[3]data(ソート不可）'!M82</f>
        <v>3</v>
      </c>
      <c r="J185" s="128">
        <f>'[3]data(ソート不可）'!N82</f>
        <v>0</v>
      </c>
      <c r="K185" s="127">
        <f>'[3]data(ソート不可）'!O82</f>
        <v>6</v>
      </c>
      <c r="L185" s="336">
        <f>SUM(M185:N185)</f>
        <v>666</v>
      </c>
      <c r="M185" s="128">
        <f>SUM(P185,S185,V185,Y185,AB185,AE185)</f>
        <v>336</v>
      </c>
      <c r="N185" s="130">
        <f>SUM(Q185,T185,W185,Z185,AC185,AF185)</f>
        <v>330</v>
      </c>
      <c r="O185" s="129">
        <f>SUM(P185:Q185)</f>
        <v>115</v>
      </c>
      <c r="P185" s="128">
        <f>'[3]data(ソート不可）'!T82</f>
        <v>54</v>
      </c>
      <c r="Q185" s="127">
        <f>'[3]data(ソート不可）'!U82</f>
        <v>61</v>
      </c>
      <c r="R185" s="336">
        <f>SUM(S185:T185)</f>
        <v>94</v>
      </c>
      <c r="S185" s="128">
        <f>'[3]data(ソート不可）'!V82</f>
        <v>46</v>
      </c>
      <c r="T185" s="130">
        <f>'[3]data(ソート不可）'!W82</f>
        <v>48</v>
      </c>
      <c r="U185" s="129">
        <f>SUM(V185:W185)</f>
        <v>126</v>
      </c>
      <c r="V185" s="128">
        <f>'[3]data(ソート不可）'!X82</f>
        <v>70</v>
      </c>
      <c r="W185" s="127">
        <f>'[3]data(ソート不可）'!Y82</f>
        <v>56</v>
      </c>
      <c r="X185" s="336">
        <f>SUM(Y185:Z185)</f>
        <v>89</v>
      </c>
      <c r="Y185" s="128">
        <f>'[3]data(ソート不可）'!Z82</f>
        <v>39</v>
      </c>
      <c r="Z185" s="130">
        <f>'[3]data(ソート不可）'!AA82</f>
        <v>50</v>
      </c>
      <c r="AA185" s="129">
        <f>SUM(AB185:AC185)</f>
        <v>131</v>
      </c>
      <c r="AB185" s="128">
        <f>'[3]data(ソート不可）'!AB82</f>
        <v>71</v>
      </c>
      <c r="AC185" s="127">
        <f>'[3]data(ソート不可）'!AC82</f>
        <v>60</v>
      </c>
      <c r="AD185" s="336">
        <f>SUM(AE185:AF185)</f>
        <v>111</v>
      </c>
      <c r="AE185" s="128">
        <f>'[3]data(ソート不可）'!AD82</f>
        <v>56</v>
      </c>
      <c r="AF185" s="127">
        <f>'[3]data(ソート不可）'!AE82</f>
        <v>55</v>
      </c>
    </row>
    <row r="186" spans="1:32" ht="21.4" customHeight="1" x14ac:dyDescent="0.2">
      <c r="A186" s="338"/>
      <c r="B186" s="138"/>
      <c r="C186" s="137"/>
      <c r="D186" s="133"/>
      <c r="E186" s="133"/>
      <c r="F186" s="133"/>
      <c r="G186" s="133"/>
      <c r="H186" s="133"/>
      <c r="I186" s="133"/>
      <c r="J186" s="133"/>
      <c r="K186" s="132"/>
      <c r="L186" s="134">
        <f>SUM(O186,R186,U186,X186,AA186,AD186)</f>
        <v>32</v>
      </c>
      <c r="M186" s="133"/>
      <c r="N186" s="136"/>
      <c r="O186" s="135">
        <f>'[3]data(ソート不可）'!AG83</f>
        <v>4</v>
      </c>
      <c r="P186" s="133"/>
      <c r="Q186" s="132"/>
      <c r="R186" s="134">
        <f>'[3]data(ソート不可）'!AH83</f>
        <v>5</v>
      </c>
      <c r="S186" s="133"/>
      <c r="T186" s="136"/>
      <c r="U186" s="135">
        <f>'[3]data(ソート不可）'!AI83</f>
        <v>8</v>
      </c>
      <c r="V186" s="133"/>
      <c r="W186" s="132"/>
      <c r="X186" s="134">
        <f>'[3]data(ソート不可）'!AJ83</f>
        <v>3</v>
      </c>
      <c r="Y186" s="133"/>
      <c r="Z186" s="136"/>
      <c r="AA186" s="135">
        <f>'[3]data(ソート不可）'!AK83</f>
        <v>5</v>
      </c>
      <c r="AB186" s="133"/>
      <c r="AC186" s="132"/>
      <c r="AD186" s="134">
        <f>'[3]data(ソート不可）'!AL83</f>
        <v>7</v>
      </c>
      <c r="AE186" s="133"/>
      <c r="AF186" s="132"/>
    </row>
    <row r="187" spans="1:32" ht="21.4" customHeight="1" x14ac:dyDescent="0.2">
      <c r="A187" s="423">
        <v>90</v>
      </c>
      <c r="B187" s="422" t="s">
        <v>200</v>
      </c>
      <c r="C187" s="131">
        <f>SUM(D187:K187)</f>
        <v>34</v>
      </c>
      <c r="D187" s="128">
        <f>'[3]data(ソート不可）'!H83</f>
        <v>5</v>
      </c>
      <c r="E187" s="128">
        <f>'[3]data(ソート不可）'!I83</f>
        <v>4</v>
      </c>
      <c r="F187" s="128">
        <f>'[3]data(ソート不可）'!J83</f>
        <v>5</v>
      </c>
      <c r="G187" s="128">
        <f>'[3]data(ソート不可）'!K83</f>
        <v>5</v>
      </c>
      <c r="H187" s="128">
        <f>'[3]data(ソート不可）'!L83</f>
        <v>5</v>
      </c>
      <c r="I187" s="128">
        <f>'[3]data(ソート不可）'!M83</f>
        <v>5</v>
      </c>
      <c r="J187" s="128">
        <f>'[3]data(ソート不可）'!N83</f>
        <v>0</v>
      </c>
      <c r="K187" s="127">
        <f>'[3]data(ソート不可）'!O83</f>
        <v>5</v>
      </c>
      <c r="L187" s="336">
        <f>SUM(M187:N187)</f>
        <v>920</v>
      </c>
      <c r="M187" s="128">
        <f>SUM(P187,S187,V187,Y187,AB187,AE187)</f>
        <v>453</v>
      </c>
      <c r="N187" s="130">
        <f>SUM(Q187,T187,W187,Z187,AC187,AF187)</f>
        <v>467</v>
      </c>
      <c r="O187" s="129">
        <f>SUM(P187:Q187)</f>
        <v>146</v>
      </c>
      <c r="P187" s="128">
        <f>'[3]data(ソート不可）'!T83</f>
        <v>77</v>
      </c>
      <c r="Q187" s="127">
        <f>'[3]data(ソート不可）'!U83</f>
        <v>69</v>
      </c>
      <c r="R187" s="336">
        <f>SUM(S187:T187)</f>
        <v>139</v>
      </c>
      <c r="S187" s="128">
        <f>'[3]data(ソート不可）'!V83</f>
        <v>68</v>
      </c>
      <c r="T187" s="130">
        <f>'[3]data(ソート不可）'!W83</f>
        <v>71</v>
      </c>
      <c r="U187" s="129">
        <f>SUM(V187:W187)</f>
        <v>167</v>
      </c>
      <c r="V187" s="128">
        <f>'[3]data(ソート不可）'!X83</f>
        <v>75</v>
      </c>
      <c r="W187" s="127">
        <f>'[3]data(ソート不可）'!Y83</f>
        <v>92</v>
      </c>
      <c r="X187" s="336">
        <f>SUM(Y187:Z187)</f>
        <v>149</v>
      </c>
      <c r="Y187" s="128">
        <f>'[3]data(ソート不可）'!Z83</f>
        <v>73</v>
      </c>
      <c r="Z187" s="130">
        <f>'[3]data(ソート不可）'!AA83</f>
        <v>76</v>
      </c>
      <c r="AA187" s="129">
        <f>SUM(AB187:AC187)</f>
        <v>168</v>
      </c>
      <c r="AB187" s="128">
        <f>'[3]data(ソート不可）'!AB83</f>
        <v>76</v>
      </c>
      <c r="AC187" s="127">
        <f>'[3]data(ソート不可）'!AC83</f>
        <v>92</v>
      </c>
      <c r="AD187" s="336">
        <f>SUM(AE187:AF187)</f>
        <v>151</v>
      </c>
      <c r="AE187" s="128">
        <f>'[3]data(ソート不可）'!AD83</f>
        <v>84</v>
      </c>
      <c r="AF187" s="127">
        <f>'[3]data(ソート不可）'!AE83</f>
        <v>67</v>
      </c>
    </row>
    <row r="188" spans="1:32" ht="21.4" customHeight="1" x14ac:dyDescent="0.2">
      <c r="A188" s="338"/>
      <c r="B188" s="138"/>
      <c r="C188" s="137"/>
      <c r="D188" s="133"/>
      <c r="E188" s="133"/>
      <c r="F188" s="133"/>
      <c r="G188" s="133"/>
      <c r="H188" s="133"/>
      <c r="I188" s="133"/>
      <c r="J188" s="133"/>
      <c r="K188" s="132"/>
      <c r="L188" s="134">
        <f>SUM(O188,R188,U188,X188,AA188,AD188)</f>
        <v>36</v>
      </c>
      <c r="M188" s="133"/>
      <c r="N188" s="136"/>
      <c r="O188" s="135">
        <f>'[3]data(ソート不可）'!AG84</f>
        <v>1</v>
      </c>
      <c r="P188" s="133"/>
      <c r="Q188" s="132"/>
      <c r="R188" s="134">
        <f>'[3]data(ソート不可）'!AH84</f>
        <v>6</v>
      </c>
      <c r="S188" s="133"/>
      <c r="T188" s="136"/>
      <c r="U188" s="135">
        <f>'[3]data(ソート不可）'!AI84</f>
        <v>8</v>
      </c>
      <c r="V188" s="133"/>
      <c r="W188" s="132"/>
      <c r="X188" s="134">
        <f>'[3]data(ソート不可）'!AJ84</f>
        <v>8</v>
      </c>
      <c r="Y188" s="133"/>
      <c r="Z188" s="136"/>
      <c r="AA188" s="135">
        <f>'[3]data(ソート不可）'!AK84</f>
        <v>7</v>
      </c>
      <c r="AB188" s="133"/>
      <c r="AC188" s="132"/>
      <c r="AD188" s="134">
        <f>'[3]data(ソート不可）'!AL84</f>
        <v>6</v>
      </c>
      <c r="AE188" s="133"/>
      <c r="AF188" s="132"/>
    </row>
    <row r="189" spans="1:32" ht="21.4" customHeight="1" x14ac:dyDescent="0.2">
      <c r="A189" s="423">
        <v>91</v>
      </c>
      <c r="B189" s="422" t="s">
        <v>201</v>
      </c>
      <c r="C189" s="131">
        <f>SUM(D189:K189)</f>
        <v>20</v>
      </c>
      <c r="D189" s="128">
        <f>'[3]data(ソート不可）'!H84</f>
        <v>2</v>
      </c>
      <c r="E189" s="128">
        <f>'[3]data(ソート不可）'!I84</f>
        <v>2</v>
      </c>
      <c r="F189" s="128">
        <f>'[3]data(ソート不可）'!J84</f>
        <v>3</v>
      </c>
      <c r="G189" s="128">
        <f>'[3]data(ソート不可）'!K84</f>
        <v>2</v>
      </c>
      <c r="H189" s="128">
        <f>'[3]data(ソート不可）'!L84</f>
        <v>3</v>
      </c>
      <c r="I189" s="128">
        <f>'[3]data(ソート不可）'!M84</f>
        <v>2</v>
      </c>
      <c r="J189" s="128">
        <f>'[3]data(ソート不可）'!N84</f>
        <v>0</v>
      </c>
      <c r="K189" s="127">
        <f>'[3]data(ソート不可）'!O84</f>
        <v>6</v>
      </c>
      <c r="L189" s="336">
        <f>SUM(M189:N189)</f>
        <v>428</v>
      </c>
      <c r="M189" s="128">
        <f>SUM(P189,S189,V189,Y189,AB189,AE189)</f>
        <v>226</v>
      </c>
      <c r="N189" s="130">
        <f>SUM(Q189,T189,W189,Z189,AC189,AF189)</f>
        <v>202</v>
      </c>
      <c r="O189" s="129">
        <f>SUM(P189:Q189)</f>
        <v>62</v>
      </c>
      <c r="P189" s="128">
        <f>'[3]data(ソート不可）'!T84</f>
        <v>33</v>
      </c>
      <c r="Q189" s="127">
        <f>'[3]data(ソート不可）'!U84</f>
        <v>29</v>
      </c>
      <c r="R189" s="336">
        <f>SUM(S189:T189)</f>
        <v>64</v>
      </c>
      <c r="S189" s="128">
        <f>'[3]data(ソート不可）'!V84</f>
        <v>38</v>
      </c>
      <c r="T189" s="130">
        <f>'[3]data(ソート不可）'!W84</f>
        <v>26</v>
      </c>
      <c r="U189" s="129">
        <f>SUM(V189:W189)</f>
        <v>80</v>
      </c>
      <c r="V189" s="128">
        <f>'[3]data(ソート不可）'!X84</f>
        <v>40</v>
      </c>
      <c r="W189" s="127">
        <f>'[3]data(ソート不可）'!Y84</f>
        <v>40</v>
      </c>
      <c r="X189" s="336">
        <f>SUM(Y189:Z189)</f>
        <v>65</v>
      </c>
      <c r="Y189" s="128">
        <f>'[3]data(ソート不可）'!Z84</f>
        <v>32</v>
      </c>
      <c r="Z189" s="130">
        <f>'[3]data(ソート不可）'!AA84</f>
        <v>33</v>
      </c>
      <c r="AA189" s="129">
        <f>SUM(AB189:AC189)</f>
        <v>84</v>
      </c>
      <c r="AB189" s="128">
        <f>'[3]data(ソート不可）'!AB84</f>
        <v>46</v>
      </c>
      <c r="AC189" s="127">
        <f>'[3]data(ソート不可）'!AC84</f>
        <v>38</v>
      </c>
      <c r="AD189" s="336">
        <f>SUM(AE189:AF189)</f>
        <v>73</v>
      </c>
      <c r="AE189" s="128">
        <f>'[3]data(ソート不可）'!AD84</f>
        <v>37</v>
      </c>
      <c r="AF189" s="127">
        <f>'[3]data(ソート不可）'!AE84</f>
        <v>36</v>
      </c>
    </row>
    <row r="190" spans="1:32" ht="21.4" customHeight="1" x14ac:dyDescent="0.2">
      <c r="A190" s="338"/>
      <c r="B190" s="138"/>
      <c r="C190" s="137"/>
      <c r="D190" s="133"/>
      <c r="E190" s="133"/>
      <c r="F190" s="133"/>
      <c r="G190" s="133"/>
      <c r="H190" s="133"/>
      <c r="I190" s="133"/>
      <c r="J190" s="133"/>
      <c r="K190" s="132"/>
      <c r="L190" s="134">
        <f>SUM(O190,R190,U190,X190,AA190,AD190)</f>
        <v>25</v>
      </c>
      <c r="M190" s="133"/>
      <c r="N190" s="136"/>
      <c r="O190" s="135">
        <f>'[3]data(ソート不可）'!AG85</f>
        <v>3</v>
      </c>
      <c r="P190" s="133"/>
      <c r="Q190" s="132"/>
      <c r="R190" s="134">
        <f>'[3]data(ソート不可）'!AH85</f>
        <v>11</v>
      </c>
      <c r="S190" s="133"/>
      <c r="T190" s="136"/>
      <c r="U190" s="135">
        <f>'[3]data(ソート不可）'!AI85</f>
        <v>1</v>
      </c>
      <c r="V190" s="133"/>
      <c r="W190" s="132"/>
      <c r="X190" s="134">
        <f>'[3]data(ソート不可）'!AJ85</f>
        <v>1</v>
      </c>
      <c r="Y190" s="133"/>
      <c r="Z190" s="136"/>
      <c r="AA190" s="135">
        <f>'[3]data(ソート不可）'!AK85</f>
        <v>3</v>
      </c>
      <c r="AB190" s="133"/>
      <c r="AC190" s="132"/>
      <c r="AD190" s="134">
        <f>'[3]data(ソート不可）'!AL85</f>
        <v>6</v>
      </c>
      <c r="AE190" s="133"/>
      <c r="AF190" s="132"/>
    </row>
    <row r="191" spans="1:32" ht="21.4" customHeight="1" x14ac:dyDescent="0.2">
      <c r="A191" s="423">
        <v>92</v>
      </c>
      <c r="B191" s="422" t="s">
        <v>202</v>
      </c>
      <c r="C191" s="131">
        <f>SUM(D191:K191)</f>
        <v>16</v>
      </c>
      <c r="D191" s="128">
        <f>'[3]data(ソート不可）'!H85</f>
        <v>2</v>
      </c>
      <c r="E191" s="128">
        <f>'[3]data(ソート不可）'!I85</f>
        <v>2</v>
      </c>
      <c r="F191" s="128">
        <f>'[3]data(ソート不可）'!J85</f>
        <v>2</v>
      </c>
      <c r="G191" s="128">
        <f>'[3]data(ソート不可）'!K85</f>
        <v>2</v>
      </c>
      <c r="H191" s="128">
        <f>'[3]data(ソート不可）'!L85</f>
        <v>2</v>
      </c>
      <c r="I191" s="128">
        <f>'[3]data(ソート不可）'!M85</f>
        <v>2</v>
      </c>
      <c r="J191" s="128">
        <f>'[3]data(ソート不可）'!N85</f>
        <v>0</v>
      </c>
      <c r="K191" s="127">
        <f>'[3]data(ソート不可）'!O85</f>
        <v>4</v>
      </c>
      <c r="L191" s="336">
        <f>SUM(M191:N191)</f>
        <v>378</v>
      </c>
      <c r="M191" s="128">
        <f>SUM(P191,S191,V191,Y191,AB191,AE191)</f>
        <v>197</v>
      </c>
      <c r="N191" s="130">
        <f>SUM(Q191,T191,W191,Z191,AC191,AF191)</f>
        <v>181</v>
      </c>
      <c r="O191" s="129">
        <f>SUM(P191:Q191)</f>
        <v>56</v>
      </c>
      <c r="P191" s="128">
        <f>'[3]data(ソート不可）'!T85</f>
        <v>33</v>
      </c>
      <c r="Q191" s="127">
        <f>'[3]data(ソート不可）'!U85</f>
        <v>23</v>
      </c>
      <c r="R191" s="336">
        <f>SUM(S191:T191)</f>
        <v>81</v>
      </c>
      <c r="S191" s="128">
        <f>'[3]data(ソート不可）'!V85</f>
        <v>44</v>
      </c>
      <c r="T191" s="130">
        <f>'[3]data(ソート不可）'!W85</f>
        <v>37</v>
      </c>
      <c r="U191" s="129">
        <f>SUM(V191:W191)</f>
        <v>67</v>
      </c>
      <c r="V191" s="128">
        <f>'[3]data(ソート不可）'!X85</f>
        <v>32</v>
      </c>
      <c r="W191" s="127">
        <f>'[3]data(ソート不可）'!Y85</f>
        <v>35</v>
      </c>
      <c r="X191" s="336">
        <f>SUM(Y191:Z191)</f>
        <v>54</v>
      </c>
      <c r="Y191" s="128">
        <f>'[3]data(ソート不可）'!Z85</f>
        <v>24</v>
      </c>
      <c r="Z191" s="130">
        <f>'[3]data(ソート不可）'!AA85</f>
        <v>30</v>
      </c>
      <c r="AA191" s="129">
        <f>SUM(AB191:AC191)</f>
        <v>66</v>
      </c>
      <c r="AB191" s="128">
        <f>'[3]data(ソート不可）'!AB85</f>
        <v>39</v>
      </c>
      <c r="AC191" s="127">
        <f>'[3]data(ソート不可）'!AC85</f>
        <v>27</v>
      </c>
      <c r="AD191" s="336">
        <f>SUM(AE191:AF191)</f>
        <v>54</v>
      </c>
      <c r="AE191" s="128">
        <f>'[3]data(ソート不可）'!AD85</f>
        <v>25</v>
      </c>
      <c r="AF191" s="127">
        <f>'[3]data(ソート不可）'!AE85</f>
        <v>29</v>
      </c>
    </row>
    <row r="192" spans="1:32" ht="21.4" customHeight="1" x14ac:dyDescent="0.2">
      <c r="A192" s="338"/>
      <c r="B192" s="138"/>
      <c r="C192" s="137"/>
      <c r="D192" s="133"/>
      <c r="E192" s="133"/>
      <c r="F192" s="133"/>
      <c r="G192" s="133"/>
      <c r="H192" s="133"/>
      <c r="I192" s="133"/>
      <c r="J192" s="133"/>
      <c r="K192" s="132"/>
      <c r="L192" s="134">
        <f>SUM(O192,R192,U192,X192,AA192,AD192)</f>
        <v>20</v>
      </c>
      <c r="M192" s="133"/>
      <c r="N192" s="136"/>
      <c r="O192" s="135">
        <f>'[3]data(ソート不可）'!AG86</f>
        <v>3</v>
      </c>
      <c r="P192" s="133"/>
      <c r="Q192" s="132"/>
      <c r="R192" s="134">
        <f>'[3]data(ソート不可）'!AH86</f>
        <v>1</v>
      </c>
      <c r="S192" s="133"/>
      <c r="T192" s="136"/>
      <c r="U192" s="135">
        <f>'[3]data(ソート不可）'!AI86</f>
        <v>6</v>
      </c>
      <c r="V192" s="133"/>
      <c r="W192" s="132"/>
      <c r="X192" s="134">
        <f>'[3]data(ソート不可）'!AJ86</f>
        <v>5</v>
      </c>
      <c r="Y192" s="133"/>
      <c r="Z192" s="136"/>
      <c r="AA192" s="135">
        <f>'[3]data(ソート不可）'!AK86</f>
        <v>5</v>
      </c>
      <c r="AB192" s="133"/>
      <c r="AC192" s="132"/>
      <c r="AD192" s="134">
        <f>'[3]data(ソート不可）'!AL86</f>
        <v>0</v>
      </c>
      <c r="AE192" s="133"/>
      <c r="AF192" s="132"/>
    </row>
    <row r="193" spans="1:32" ht="21.4" customHeight="1" x14ac:dyDescent="0.2">
      <c r="A193" s="423">
        <v>93</v>
      </c>
      <c r="B193" s="422" t="s">
        <v>203</v>
      </c>
      <c r="C193" s="131">
        <f>SUM(D193:K193)</f>
        <v>16</v>
      </c>
      <c r="D193" s="128">
        <f>'[3]data(ソート不可）'!H86</f>
        <v>2</v>
      </c>
      <c r="E193" s="128">
        <f>'[3]data(ソート不可）'!I86</f>
        <v>2</v>
      </c>
      <c r="F193" s="128">
        <f>'[3]data(ソート不可）'!J86</f>
        <v>2</v>
      </c>
      <c r="G193" s="128">
        <f>'[3]data(ソート不可）'!K86</f>
        <v>2</v>
      </c>
      <c r="H193" s="128">
        <f>'[3]data(ソート不可）'!L86</f>
        <v>2</v>
      </c>
      <c r="I193" s="128">
        <f>'[3]data(ソート不可）'!M86</f>
        <v>2</v>
      </c>
      <c r="J193" s="128">
        <f>'[3]data(ソート不可）'!N86</f>
        <v>0</v>
      </c>
      <c r="K193" s="127">
        <f>'[3]data(ソート不可）'!O86</f>
        <v>4</v>
      </c>
      <c r="L193" s="336">
        <f>SUM(M193:N193)</f>
        <v>297</v>
      </c>
      <c r="M193" s="128">
        <f>SUM(P193,S193,V193,Y193,AB193,AE193)</f>
        <v>153</v>
      </c>
      <c r="N193" s="130">
        <f>SUM(Q193,T193,W193,Z193,AC193,AF193)</f>
        <v>144</v>
      </c>
      <c r="O193" s="129">
        <f>SUM(P193:Q193)</f>
        <v>52</v>
      </c>
      <c r="P193" s="128">
        <f>'[3]data(ソート不可）'!T86</f>
        <v>28</v>
      </c>
      <c r="Q193" s="127">
        <f>'[3]data(ソート不可）'!U86</f>
        <v>24</v>
      </c>
      <c r="R193" s="336">
        <f>SUM(S193:T193)</f>
        <v>44</v>
      </c>
      <c r="S193" s="128">
        <f>'[3]data(ソート不可）'!V86</f>
        <v>19</v>
      </c>
      <c r="T193" s="130">
        <f>'[3]data(ソート不可）'!W86</f>
        <v>25</v>
      </c>
      <c r="U193" s="129">
        <f>SUM(V193:W193)</f>
        <v>55</v>
      </c>
      <c r="V193" s="128">
        <f>'[3]data(ソート不可）'!X86</f>
        <v>30</v>
      </c>
      <c r="W193" s="127">
        <f>'[3]data(ソート不可）'!Y86</f>
        <v>25</v>
      </c>
      <c r="X193" s="336">
        <f>SUM(Y193:Z193)</f>
        <v>48</v>
      </c>
      <c r="Y193" s="128">
        <f>'[3]data(ソート不可）'!Z86</f>
        <v>29</v>
      </c>
      <c r="Z193" s="130">
        <f>'[3]data(ソート不可）'!AA86</f>
        <v>19</v>
      </c>
      <c r="AA193" s="129">
        <f>SUM(AB193:AC193)</f>
        <v>53</v>
      </c>
      <c r="AB193" s="128">
        <f>'[3]data(ソート不可）'!AB86</f>
        <v>30</v>
      </c>
      <c r="AC193" s="127">
        <f>'[3]data(ソート不可）'!AC86</f>
        <v>23</v>
      </c>
      <c r="AD193" s="336">
        <f>SUM(AE193:AF193)</f>
        <v>45</v>
      </c>
      <c r="AE193" s="128">
        <f>'[3]data(ソート不可）'!AD86</f>
        <v>17</v>
      </c>
      <c r="AF193" s="127">
        <f>'[3]data(ソート不可）'!AE86</f>
        <v>28</v>
      </c>
    </row>
    <row r="194" spans="1:32" ht="21.4" customHeight="1" x14ac:dyDescent="0.2">
      <c r="A194" s="338"/>
      <c r="B194" s="138"/>
      <c r="C194" s="137"/>
      <c r="D194" s="133"/>
      <c r="E194" s="133"/>
      <c r="F194" s="133"/>
      <c r="G194" s="133"/>
      <c r="H194" s="133"/>
      <c r="I194" s="133"/>
      <c r="J194" s="133"/>
      <c r="K194" s="132"/>
      <c r="L194" s="134">
        <f>SUM(O194,R194,U194,X194,AA194,AD194)</f>
        <v>35</v>
      </c>
      <c r="M194" s="133"/>
      <c r="N194" s="136"/>
      <c r="O194" s="135">
        <f>'[3]data(ソート不可）'!AG87</f>
        <v>8</v>
      </c>
      <c r="P194" s="133"/>
      <c r="Q194" s="132"/>
      <c r="R194" s="134">
        <f>'[3]data(ソート不可）'!AH87</f>
        <v>3</v>
      </c>
      <c r="S194" s="133"/>
      <c r="T194" s="136"/>
      <c r="U194" s="135">
        <f>'[3]data(ソート不可）'!AI87</f>
        <v>3</v>
      </c>
      <c r="V194" s="133"/>
      <c r="W194" s="132"/>
      <c r="X194" s="134">
        <f>'[3]data(ソート不可）'!AJ87</f>
        <v>10</v>
      </c>
      <c r="Y194" s="133"/>
      <c r="Z194" s="136"/>
      <c r="AA194" s="135">
        <f>'[3]data(ソート不可）'!AK87</f>
        <v>6</v>
      </c>
      <c r="AB194" s="133"/>
      <c r="AC194" s="132"/>
      <c r="AD194" s="134">
        <f>'[3]data(ソート不可）'!AL87</f>
        <v>5</v>
      </c>
      <c r="AE194" s="133"/>
      <c r="AF194" s="132"/>
    </row>
    <row r="195" spans="1:32" ht="21.4" customHeight="1" x14ac:dyDescent="0.2">
      <c r="A195" s="423">
        <v>94</v>
      </c>
      <c r="B195" s="422" t="s">
        <v>204</v>
      </c>
      <c r="C195" s="131">
        <f>SUM(D195:K195)</f>
        <v>24</v>
      </c>
      <c r="D195" s="128">
        <f>'[3]data(ソート不可）'!H87</f>
        <v>3</v>
      </c>
      <c r="E195" s="128">
        <f>'[3]data(ソート不可）'!I87</f>
        <v>3</v>
      </c>
      <c r="F195" s="128">
        <f>'[3]data(ソート不可）'!J87</f>
        <v>3</v>
      </c>
      <c r="G195" s="128">
        <f>'[3]data(ソート不可）'!K87</f>
        <v>3</v>
      </c>
      <c r="H195" s="128">
        <f>'[3]data(ソート不可）'!L87</f>
        <v>3</v>
      </c>
      <c r="I195" s="128">
        <f>'[3]data(ソート不可）'!M87</f>
        <v>3</v>
      </c>
      <c r="J195" s="128">
        <f>'[3]data(ソート不可）'!N87</f>
        <v>0</v>
      </c>
      <c r="K195" s="127">
        <f>'[3]data(ソート不可）'!O87</f>
        <v>6</v>
      </c>
      <c r="L195" s="336">
        <f>SUM(M195:N195)</f>
        <v>596</v>
      </c>
      <c r="M195" s="128">
        <f>SUM(P195,S195,V195,Y195,AB195,AE195)</f>
        <v>294</v>
      </c>
      <c r="N195" s="130">
        <f>SUM(Q195,T195,W195,Z195,AC195,AF195)</f>
        <v>302</v>
      </c>
      <c r="O195" s="129">
        <f>SUM(P195:Q195)</f>
        <v>110</v>
      </c>
      <c r="P195" s="128">
        <f>'[3]data(ソート不可）'!T87</f>
        <v>57</v>
      </c>
      <c r="Q195" s="127">
        <f>'[3]data(ソート不可）'!U87</f>
        <v>53</v>
      </c>
      <c r="R195" s="336">
        <f>SUM(S195:T195)</f>
        <v>108</v>
      </c>
      <c r="S195" s="128">
        <f>'[3]data(ソート不可）'!V87</f>
        <v>51</v>
      </c>
      <c r="T195" s="130">
        <f>'[3]data(ソート不可）'!W87</f>
        <v>57</v>
      </c>
      <c r="U195" s="129">
        <f>SUM(V195:W195)</f>
        <v>88</v>
      </c>
      <c r="V195" s="128">
        <f>'[3]data(ソート不可）'!X87</f>
        <v>41</v>
      </c>
      <c r="W195" s="127">
        <f>'[3]data(ソート不可）'!Y87</f>
        <v>47</v>
      </c>
      <c r="X195" s="336">
        <f>SUM(Y195:Z195)</f>
        <v>92</v>
      </c>
      <c r="Y195" s="128">
        <f>'[3]data(ソート不可）'!Z87</f>
        <v>47</v>
      </c>
      <c r="Z195" s="130">
        <f>'[3]data(ソート不可）'!AA87</f>
        <v>45</v>
      </c>
      <c r="AA195" s="129">
        <f>SUM(AB195:AC195)</f>
        <v>107</v>
      </c>
      <c r="AB195" s="128">
        <f>'[3]data(ソート不可）'!AB87</f>
        <v>50</v>
      </c>
      <c r="AC195" s="127">
        <f>'[3]data(ソート不可）'!AC87</f>
        <v>57</v>
      </c>
      <c r="AD195" s="336">
        <f>SUM(AE195:AF195)</f>
        <v>91</v>
      </c>
      <c r="AE195" s="128">
        <f>'[3]data(ソート不可）'!AD87</f>
        <v>48</v>
      </c>
      <c r="AF195" s="127">
        <f>'[3]data(ソート不可）'!AE87</f>
        <v>43</v>
      </c>
    </row>
    <row r="196" spans="1:32" ht="21.4" customHeight="1" x14ac:dyDescent="0.2">
      <c r="A196" s="338"/>
      <c r="B196" s="138"/>
      <c r="C196" s="137"/>
      <c r="D196" s="133"/>
      <c r="E196" s="133"/>
      <c r="F196" s="133"/>
      <c r="G196" s="133"/>
      <c r="H196" s="133"/>
      <c r="I196" s="133"/>
      <c r="J196" s="133"/>
      <c r="K196" s="132"/>
      <c r="L196" s="134">
        <f>SUM(O196,R196,U196,X196,AA196,AD196)</f>
        <v>5</v>
      </c>
      <c r="M196" s="133"/>
      <c r="N196" s="136"/>
      <c r="O196" s="135">
        <f>'[3]data(ソート不可）'!AG145</f>
        <v>3</v>
      </c>
      <c r="P196" s="133"/>
      <c r="Q196" s="132"/>
      <c r="R196" s="134">
        <f>'[3]data(ソート不可）'!AH145</f>
        <v>2</v>
      </c>
      <c r="S196" s="133"/>
      <c r="T196" s="136"/>
      <c r="U196" s="135">
        <f>'[3]data(ソート不可）'!AI145</f>
        <v>0</v>
      </c>
      <c r="V196" s="133"/>
      <c r="W196" s="132"/>
      <c r="X196" s="134">
        <f>'[3]data(ソート不可）'!AJ145</f>
        <v>0</v>
      </c>
      <c r="Y196" s="133"/>
      <c r="Z196" s="136"/>
      <c r="AA196" s="135">
        <f>'[3]data(ソート不可）'!AK145</f>
        <v>0</v>
      </c>
      <c r="AB196" s="133"/>
      <c r="AC196" s="132"/>
      <c r="AD196" s="134">
        <f>'[3]data(ソート不可）'!AL145</f>
        <v>0</v>
      </c>
      <c r="AE196" s="133"/>
      <c r="AF196" s="132"/>
    </row>
    <row r="197" spans="1:32" ht="21.4" customHeight="1" x14ac:dyDescent="0.2">
      <c r="A197" s="423">
        <v>95</v>
      </c>
      <c r="B197" s="422" t="s">
        <v>205</v>
      </c>
      <c r="C197" s="131">
        <f>SUM(D197:K197)</f>
        <v>7</v>
      </c>
      <c r="D197" s="128">
        <f>'[3]data(ソート不可）'!H145</f>
        <v>1</v>
      </c>
      <c r="E197" s="128">
        <f>'[3]data(ソート不可）'!I145</f>
        <v>1</v>
      </c>
      <c r="F197" s="128">
        <f>'[3]data(ソート不可）'!J145</f>
        <v>1</v>
      </c>
      <c r="G197" s="128">
        <f>'[3]data(ソート不可）'!K145</f>
        <v>1</v>
      </c>
      <c r="H197" s="128">
        <f>'[3]data(ソート不可）'!L145</f>
        <v>1</v>
      </c>
      <c r="I197" s="128">
        <f>'[3]data(ソート不可）'!M145</f>
        <v>1</v>
      </c>
      <c r="J197" s="128">
        <f>'[3]data(ソート不可）'!N145</f>
        <v>0</v>
      </c>
      <c r="K197" s="127">
        <f>'[3]data(ソート不可）'!O145</f>
        <v>1</v>
      </c>
      <c r="L197" s="336">
        <f>SUM(M197:N197)</f>
        <v>81</v>
      </c>
      <c r="M197" s="128">
        <f>SUM(P197,S197,V197,Y197,AB197,AE197)</f>
        <v>45</v>
      </c>
      <c r="N197" s="130">
        <f>SUM(Q197,T197,W197,Z197,AC197,AF197)</f>
        <v>36</v>
      </c>
      <c r="O197" s="129">
        <f>SUM(P197:Q197)</f>
        <v>17</v>
      </c>
      <c r="P197" s="128">
        <f>'[3]data(ソート不可）'!T145</f>
        <v>10</v>
      </c>
      <c r="Q197" s="127">
        <f>'[3]data(ソート不可）'!U145</f>
        <v>7</v>
      </c>
      <c r="R197" s="336">
        <f>SUM(S197:T197)</f>
        <v>17</v>
      </c>
      <c r="S197" s="128">
        <f>'[3]data(ソート不可）'!V145</f>
        <v>11</v>
      </c>
      <c r="T197" s="130">
        <f>'[3]data(ソート不可）'!W145</f>
        <v>6</v>
      </c>
      <c r="U197" s="129">
        <f>SUM(V197:W197)</f>
        <v>13</v>
      </c>
      <c r="V197" s="128">
        <f>'[3]data(ソート不可）'!X145</f>
        <v>10</v>
      </c>
      <c r="W197" s="127">
        <f>'[3]data(ソート不可）'!Y145</f>
        <v>3</v>
      </c>
      <c r="X197" s="336">
        <f>SUM(Y197:Z197)</f>
        <v>10</v>
      </c>
      <c r="Y197" s="128">
        <f>'[3]data(ソート不可）'!Z145</f>
        <v>8</v>
      </c>
      <c r="Z197" s="130">
        <f>'[3]data(ソート不可）'!AA145</f>
        <v>2</v>
      </c>
      <c r="AA197" s="129">
        <f>SUM(AB197:AC197)</f>
        <v>13</v>
      </c>
      <c r="AB197" s="128">
        <f>'[3]data(ソート不可）'!AB145</f>
        <v>3</v>
      </c>
      <c r="AC197" s="127">
        <f>'[3]data(ソート不可）'!AC145</f>
        <v>10</v>
      </c>
      <c r="AD197" s="336">
        <f>SUM(AE197:AF197)</f>
        <v>11</v>
      </c>
      <c r="AE197" s="128">
        <f>'[3]data(ソート不可）'!AD145</f>
        <v>3</v>
      </c>
      <c r="AF197" s="127">
        <f>'[3]data(ソート不可）'!AE145</f>
        <v>8</v>
      </c>
    </row>
    <row r="198" spans="1:32" ht="21.4" customHeight="1" x14ac:dyDescent="0.2">
      <c r="A198" s="338"/>
      <c r="B198" s="138"/>
      <c r="C198" s="137"/>
      <c r="D198" s="133"/>
      <c r="E198" s="133"/>
      <c r="F198" s="133"/>
      <c r="G198" s="133"/>
      <c r="H198" s="133"/>
      <c r="I198" s="133"/>
      <c r="J198" s="133"/>
      <c r="K198" s="132"/>
      <c r="L198" s="134">
        <f>SUM(O198,R198,U198,X198,AA198,AD198)</f>
        <v>34</v>
      </c>
      <c r="M198" s="133"/>
      <c r="N198" s="136"/>
      <c r="O198" s="135">
        <f>'[3]data(ソート不可）'!AG146</f>
        <v>2</v>
      </c>
      <c r="P198" s="133"/>
      <c r="Q198" s="132"/>
      <c r="R198" s="134">
        <f>'[3]data(ソート不可）'!AH146</f>
        <v>7</v>
      </c>
      <c r="S198" s="133"/>
      <c r="T198" s="136"/>
      <c r="U198" s="135">
        <f>'[3]data(ソート不可）'!AI146</f>
        <v>8</v>
      </c>
      <c r="V198" s="133"/>
      <c r="W198" s="132"/>
      <c r="X198" s="134">
        <f>'[3]data(ソート不可）'!AJ146</f>
        <v>10</v>
      </c>
      <c r="Y198" s="133"/>
      <c r="Z198" s="136"/>
      <c r="AA198" s="135">
        <f>'[3]data(ソート不可）'!AK146</f>
        <v>4</v>
      </c>
      <c r="AB198" s="133"/>
      <c r="AC198" s="132"/>
      <c r="AD198" s="134">
        <f>'[3]data(ソート不可）'!AL146</f>
        <v>3</v>
      </c>
      <c r="AE198" s="133"/>
      <c r="AF198" s="132"/>
    </row>
    <row r="199" spans="1:32" ht="21.4" customHeight="1" x14ac:dyDescent="0.2">
      <c r="A199" s="423">
        <v>96</v>
      </c>
      <c r="B199" s="422" t="s">
        <v>206</v>
      </c>
      <c r="C199" s="131">
        <f>SUM(D199:K199)</f>
        <v>18</v>
      </c>
      <c r="D199" s="128">
        <f>'[3]data(ソート不可）'!H146</f>
        <v>2</v>
      </c>
      <c r="E199" s="128">
        <f>'[3]data(ソート不可）'!I146</f>
        <v>2</v>
      </c>
      <c r="F199" s="128">
        <f>'[3]data(ソート不可）'!J146</f>
        <v>2</v>
      </c>
      <c r="G199" s="128">
        <f>'[3]data(ソート不可）'!K146</f>
        <v>2</v>
      </c>
      <c r="H199" s="128">
        <f>'[3]data(ソート不可）'!L146</f>
        <v>2</v>
      </c>
      <c r="I199" s="128">
        <f>'[3]data(ソート不可）'!M146</f>
        <v>2</v>
      </c>
      <c r="J199" s="128">
        <f>'[3]data(ソート不可）'!N146</f>
        <v>0</v>
      </c>
      <c r="K199" s="127">
        <f>'[3]data(ソート不可）'!O146</f>
        <v>6</v>
      </c>
      <c r="L199" s="336">
        <f>SUM(M199:N199)</f>
        <v>389</v>
      </c>
      <c r="M199" s="128">
        <f>SUM(P199,S199,V199,Y199,AB199,AE199)</f>
        <v>199</v>
      </c>
      <c r="N199" s="130">
        <f>SUM(Q199,T199,W199,Z199,AC199,AF199)</f>
        <v>190</v>
      </c>
      <c r="O199" s="129">
        <f>SUM(P199:Q199)</f>
        <v>62</v>
      </c>
      <c r="P199" s="128">
        <f>'[3]data(ソート不可）'!T146</f>
        <v>38</v>
      </c>
      <c r="Q199" s="127">
        <f>'[3]data(ソート不可）'!U146</f>
        <v>24</v>
      </c>
      <c r="R199" s="336">
        <f>SUM(S199:T199)</f>
        <v>70</v>
      </c>
      <c r="S199" s="128">
        <f>'[3]data(ソート不可）'!V146</f>
        <v>35</v>
      </c>
      <c r="T199" s="130">
        <f>'[3]data(ソート不可）'!W146</f>
        <v>35</v>
      </c>
      <c r="U199" s="129">
        <f>SUM(V199:W199)</f>
        <v>61</v>
      </c>
      <c r="V199" s="128">
        <f>'[3]data(ソート不可）'!X146</f>
        <v>35</v>
      </c>
      <c r="W199" s="127">
        <f>'[3]data(ソート不可）'!Y146</f>
        <v>26</v>
      </c>
      <c r="X199" s="336">
        <f>SUM(Y199:Z199)</f>
        <v>70</v>
      </c>
      <c r="Y199" s="128">
        <f>'[3]data(ソート不可）'!Z146</f>
        <v>32</v>
      </c>
      <c r="Z199" s="130">
        <f>'[3]data(ソート不可）'!AA146</f>
        <v>38</v>
      </c>
      <c r="AA199" s="129">
        <f>SUM(AB199:AC199)</f>
        <v>59</v>
      </c>
      <c r="AB199" s="128">
        <f>'[3]data(ソート不可）'!AB146</f>
        <v>27</v>
      </c>
      <c r="AC199" s="127">
        <f>'[3]data(ソート不可）'!AC146</f>
        <v>32</v>
      </c>
      <c r="AD199" s="336">
        <f>SUM(AE199:AF199)</f>
        <v>67</v>
      </c>
      <c r="AE199" s="128">
        <f>'[3]data(ソート不可）'!AD146</f>
        <v>32</v>
      </c>
      <c r="AF199" s="127">
        <f>'[3]data(ソート不可）'!AE146</f>
        <v>35</v>
      </c>
    </row>
    <row r="200" spans="1:32" ht="21.4" customHeight="1" x14ac:dyDescent="0.2">
      <c r="A200" s="338"/>
      <c r="B200" s="138"/>
      <c r="C200" s="137"/>
      <c r="D200" s="133"/>
      <c r="E200" s="133"/>
      <c r="F200" s="133"/>
      <c r="G200" s="133"/>
      <c r="H200" s="133"/>
      <c r="I200" s="133"/>
      <c r="J200" s="133"/>
      <c r="K200" s="132"/>
      <c r="L200" s="134">
        <f>SUM(O200,R200,U200,X200,AA200,AD200)</f>
        <v>0</v>
      </c>
      <c r="M200" s="133"/>
      <c r="N200" s="136"/>
      <c r="O200" s="135">
        <f>'[3]data(ソート不可）'!AG147</f>
        <v>0</v>
      </c>
      <c r="P200" s="133"/>
      <c r="Q200" s="132"/>
      <c r="R200" s="134">
        <f>'[3]data(ソート不可）'!AH147</f>
        <v>0</v>
      </c>
      <c r="S200" s="133"/>
      <c r="T200" s="136"/>
      <c r="U200" s="135">
        <f>'[3]data(ソート不可）'!AI147</f>
        <v>0</v>
      </c>
      <c r="V200" s="133"/>
      <c r="W200" s="132"/>
      <c r="X200" s="134">
        <f>'[3]data(ソート不可）'!AJ147</f>
        <v>0</v>
      </c>
      <c r="Y200" s="133"/>
      <c r="Z200" s="136"/>
      <c r="AA200" s="135">
        <f>'[3]data(ソート不可）'!AK147</f>
        <v>0</v>
      </c>
      <c r="AB200" s="133"/>
      <c r="AC200" s="132"/>
      <c r="AD200" s="134">
        <f>'[3]data(ソート不可）'!AL147</f>
        <v>0</v>
      </c>
      <c r="AE200" s="133"/>
      <c r="AF200" s="132"/>
    </row>
    <row r="201" spans="1:32" ht="21.4" customHeight="1" x14ac:dyDescent="0.2">
      <c r="A201" s="423">
        <v>97</v>
      </c>
      <c r="B201" s="422" t="s">
        <v>207</v>
      </c>
      <c r="C201" s="131">
        <f>SUM(D201:K201)</f>
        <v>0</v>
      </c>
      <c r="D201" s="128">
        <f>'[3]data(ソート不可）'!H147</f>
        <v>0</v>
      </c>
      <c r="E201" s="128">
        <f>'[3]data(ソート不可）'!I147</f>
        <v>0</v>
      </c>
      <c r="F201" s="128">
        <f>'[3]data(ソート不可）'!J147</f>
        <v>0</v>
      </c>
      <c r="G201" s="128">
        <f>'[3]data(ソート不可）'!K147</f>
        <v>0</v>
      </c>
      <c r="H201" s="128">
        <f>'[3]data(ソート不可）'!L147</f>
        <v>0</v>
      </c>
      <c r="I201" s="128">
        <f>'[3]data(ソート不可）'!M147</f>
        <v>0</v>
      </c>
      <c r="J201" s="128">
        <f>'[3]data(ソート不可）'!N147</f>
        <v>0</v>
      </c>
      <c r="K201" s="127">
        <f>'[3]data(ソート不可）'!O147</f>
        <v>0</v>
      </c>
      <c r="L201" s="336">
        <f>SUM(M201:N201)</f>
        <v>0</v>
      </c>
      <c r="M201" s="128">
        <f>SUM(P201,S201,V201,Y201,AB201,AE201)</f>
        <v>0</v>
      </c>
      <c r="N201" s="130">
        <f>SUM(Q201,T201,W201,Z201,AC201,AF201)</f>
        <v>0</v>
      </c>
      <c r="O201" s="129">
        <f>SUM(P201:Q201)</f>
        <v>0</v>
      </c>
      <c r="P201" s="128">
        <f>'[3]data(ソート不可）'!T147</f>
        <v>0</v>
      </c>
      <c r="Q201" s="127">
        <f>'[3]data(ソート不可）'!U147</f>
        <v>0</v>
      </c>
      <c r="R201" s="336">
        <f>SUM(S201:T201)</f>
        <v>0</v>
      </c>
      <c r="S201" s="128">
        <f>'[3]data(ソート不可）'!V147</f>
        <v>0</v>
      </c>
      <c r="T201" s="130">
        <f>'[3]data(ソート不可）'!W147</f>
        <v>0</v>
      </c>
      <c r="U201" s="129">
        <f>SUM(V201:W201)</f>
        <v>0</v>
      </c>
      <c r="V201" s="128">
        <f>'[3]data(ソート不可）'!X147</f>
        <v>0</v>
      </c>
      <c r="W201" s="127">
        <f>'[3]data(ソート不可）'!Y147</f>
        <v>0</v>
      </c>
      <c r="X201" s="336">
        <f>SUM(Y201:Z201)</f>
        <v>0</v>
      </c>
      <c r="Y201" s="128">
        <f>'[3]data(ソート不可）'!Z147</f>
        <v>0</v>
      </c>
      <c r="Z201" s="130">
        <f>'[3]data(ソート不可）'!AA147</f>
        <v>0</v>
      </c>
      <c r="AA201" s="129">
        <f>SUM(AB201:AC201)</f>
        <v>0</v>
      </c>
      <c r="AB201" s="128">
        <f>'[3]data(ソート不可）'!AB147</f>
        <v>0</v>
      </c>
      <c r="AC201" s="127">
        <f>'[3]data(ソート不可）'!AC147</f>
        <v>0</v>
      </c>
      <c r="AD201" s="336">
        <f>SUM(AE201:AF201)</f>
        <v>0</v>
      </c>
      <c r="AE201" s="128">
        <f>'[3]data(ソート不可）'!AD147</f>
        <v>0</v>
      </c>
      <c r="AF201" s="127">
        <f>'[3]data(ソート不可）'!AE147</f>
        <v>0</v>
      </c>
    </row>
    <row r="202" spans="1:32" ht="21.4" customHeight="1" x14ac:dyDescent="0.2">
      <c r="A202" s="338"/>
      <c r="B202" s="138"/>
      <c r="C202" s="137"/>
      <c r="D202" s="133"/>
      <c r="E202" s="133"/>
      <c r="F202" s="133"/>
      <c r="G202" s="133"/>
      <c r="H202" s="133"/>
      <c r="I202" s="133"/>
      <c r="J202" s="133"/>
      <c r="K202" s="132"/>
      <c r="L202" s="134">
        <f>SUM(O202,R202,U202,X202,AA202,AD202)</f>
        <v>25</v>
      </c>
      <c r="M202" s="133"/>
      <c r="N202" s="136"/>
      <c r="O202" s="135">
        <f>'[3]data(ソート不可）'!AG144</f>
        <v>3</v>
      </c>
      <c r="P202" s="133"/>
      <c r="Q202" s="132"/>
      <c r="R202" s="134">
        <f>'[3]data(ソート不可）'!AH144</f>
        <v>2</v>
      </c>
      <c r="S202" s="133"/>
      <c r="T202" s="136"/>
      <c r="U202" s="135">
        <f>'[3]data(ソート不可）'!AI144</f>
        <v>3</v>
      </c>
      <c r="V202" s="133"/>
      <c r="W202" s="132"/>
      <c r="X202" s="134">
        <f>'[3]data(ソート不可）'!AJ144</f>
        <v>5</v>
      </c>
      <c r="Y202" s="133"/>
      <c r="Z202" s="136"/>
      <c r="AA202" s="135">
        <f>'[3]data(ソート不可）'!AK144</f>
        <v>6</v>
      </c>
      <c r="AB202" s="133"/>
      <c r="AC202" s="132"/>
      <c r="AD202" s="134">
        <f>'[3]data(ソート不可）'!AL144</f>
        <v>6</v>
      </c>
      <c r="AE202" s="133"/>
      <c r="AF202" s="132"/>
    </row>
    <row r="203" spans="1:32" ht="21.4" customHeight="1" x14ac:dyDescent="0.2">
      <c r="A203" s="423">
        <v>98</v>
      </c>
      <c r="B203" s="422" t="s">
        <v>208</v>
      </c>
      <c r="C203" s="131">
        <f>SUM(D203:K203)</f>
        <v>19</v>
      </c>
      <c r="D203" s="128">
        <f>'[3]data(ソート不可）'!H144</f>
        <v>3</v>
      </c>
      <c r="E203" s="128">
        <f>'[3]data(ソート不可）'!I144</f>
        <v>2</v>
      </c>
      <c r="F203" s="128">
        <f>'[3]data(ソート不可）'!J144</f>
        <v>2</v>
      </c>
      <c r="G203" s="128">
        <f>'[3]data(ソート不可）'!K144</f>
        <v>2</v>
      </c>
      <c r="H203" s="128">
        <f>'[3]data(ソート不可）'!L144</f>
        <v>2</v>
      </c>
      <c r="I203" s="128">
        <f>'[3]data(ソート不可）'!M144</f>
        <v>3</v>
      </c>
      <c r="J203" s="128">
        <f>'[3]data(ソート不可）'!N144</f>
        <v>0</v>
      </c>
      <c r="K203" s="127">
        <f>'[3]data(ソート不可）'!O144</f>
        <v>5</v>
      </c>
      <c r="L203" s="336">
        <f>SUM(M203:N203)</f>
        <v>440</v>
      </c>
      <c r="M203" s="128">
        <f>SUM(P203,S203,V203,Y203,AB203,AE203)</f>
        <v>228</v>
      </c>
      <c r="N203" s="130">
        <f>SUM(Q203,T203,W203,Z203,AC203,AF203)</f>
        <v>212</v>
      </c>
      <c r="O203" s="129">
        <f>SUM(P203:Q203)</f>
        <v>85</v>
      </c>
      <c r="P203" s="128">
        <f>'[3]data(ソート不可）'!T144</f>
        <v>44</v>
      </c>
      <c r="Q203" s="127">
        <f>'[3]data(ソート不可）'!U144</f>
        <v>41</v>
      </c>
      <c r="R203" s="336">
        <f>SUM(S203:T203)</f>
        <v>63</v>
      </c>
      <c r="S203" s="128">
        <f>'[3]data(ソート不可）'!V144</f>
        <v>35</v>
      </c>
      <c r="T203" s="130">
        <f>'[3]data(ソート不可）'!W144</f>
        <v>28</v>
      </c>
      <c r="U203" s="129">
        <f>SUM(V203:W203)</f>
        <v>59</v>
      </c>
      <c r="V203" s="128">
        <f>'[3]data(ソート不可）'!X144</f>
        <v>24</v>
      </c>
      <c r="W203" s="127">
        <f>'[3]data(ソート不可）'!Y144</f>
        <v>35</v>
      </c>
      <c r="X203" s="336">
        <f>SUM(Y203:Z203)</f>
        <v>75</v>
      </c>
      <c r="Y203" s="128">
        <f>'[3]data(ソート不可）'!Z144</f>
        <v>38</v>
      </c>
      <c r="Z203" s="130">
        <f>'[3]data(ソート不可）'!AA144</f>
        <v>37</v>
      </c>
      <c r="AA203" s="129">
        <f>SUM(AB203:AC203)</f>
        <v>73</v>
      </c>
      <c r="AB203" s="128">
        <f>'[3]data(ソート不可）'!AB144</f>
        <v>42</v>
      </c>
      <c r="AC203" s="127">
        <f>'[3]data(ソート不可）'!AC144</f>
        <v>31</v>
      </c>
      <c r="AD203" s="336">
        <f>SUM(AE203:AF203)</f>
        <v>85</v>
      </c>
      <c r="AE203" s="128">
        <f>'[3]data(ソート不可）'!AD144</f>
        <v>45</v>
      </c>
      <c r="AF203" s="127">
        <f>'[3]data(ソート不可）'!AE144</f>
        <v>40</v>
      </c>
    </row>
    <row r="204" spans="1:32" ht="21.4" customHeight="1" x14ac:dyDescent="0.2">
      <c r="A204" s="338"/>
      <c r="B204" s="138"/>
      <c r="C204" s="137"/>
      <c r="D204" s="133"/>
      <c r="E204" s="133"/>
      <c r="F204" s="133"/>
      <c r="G204" s="133"/>
      <c r="H204" s="133"/>
      <c r="I204" s="133"/>
      <c r="J204" s="133"/>
      <c r="K204" s="132"/>
      <c r="L204" s="134">
        <f>SUM(O204,R204,U204,X204,AA204,AD204)</f>
        <v>28</v>
      </c>
      <c r="M204" s="133"/>
      <c r="N204" s="136"/>
      <c r="O204" s="135">
        <f>'[3]data(ソート不可）'!AG88</f>
        <v>4</v>
      </c>
      <c r="P204" s="133"/>
      <c r="Q204" s="132"/>
      <c r="R204" s="134">
        <f>'[3]data(ソート不可）'!AH88</f>
        <v>5</v>
      </c>
      <c r="S204" s="133"/>
      <c r="T204" s="136"/>
      <c r="U204" s="135">
        <f>'[3]data(ソート不可）'!AI88</f>
        <v>4</v>
      </c>
      <c r="V204" s="133"/>
      <c r="W204" s="132"/>
      <c r="X204" s="134">
        <f>'[3]data(ソート不可）'!AJ88</f>
        <v>4</v>
      </c>
      <c r="Y204" s="133"/>
      <c r="Z204" s="136"/>
      <c r="AA204" s="135">
        <f>'[3]data(ソート不可）'!AK88</f>
        <v>7</v>
      </c>
      <c r="AB204" s="133"/>
      <c r="AC204" s="132"/>
      <c r="AD204" s="134">
        <f>'[3]data(ソート不可）'!AL88</f>
        <v>4</v>
      </c>
      <c r="AE204" s="133"/>
      <c r="AF204" s="132"/>
    </row>
    <row r="205" spans="1:32" ht="21.4" customHeight="1" x14ac:dyDescent="0.2">
      <c r="A205" s="423">
        <v>99</v>
      </c>
      <c r="B205" s="422" t="s">
        <v>209</v>
      </c>
      <c r="C205" s="131">
        <f>SUM(D205:K205)</f>
        <v>22</v>
      </c>
      <c r="D205" s="128">
        <f>'[3]data(ソート不可）'!H88</f>
        <v>3</v>
      </c>
      <c r="E205" s="128">
        <f>'[3]data(ソート不可）'!I88</f>
        <v>3</v>
      </c>
      <c r="F205" s="128">
        <f>'[3]data(ソート不可）'!J88</f>
        <v>3</v>
      </c>
      <c r="G205" s="128">
        <f>'[3]data(ソート不可）'!K88</f>
        <v>3</v>
      </c>
      <c r="H205" s="128">
        <f>'[3]data(ソート不可）'!L88</f>
        <v>3</v>
      </c>
      <c r="I205" s="128">
        <f>'[3]data(ソート不可）'!M88</f>
        <v>3</v>
      </c>
      <c r="J205" s="128">
        <f>'[3]data(ソート不可）'!N88</f>
        <v>0</v>
      </c>
      <c r="K205" s="127">
        <f>'[3]data(ソート不可）'!O88</f>
        <v>4</v>
      </c>
      <c r="L205" s="336">
        <f>SUM(M205:N205)</f>
        <v>483</v>
      </c>
      <c r="M205" s="128">
        <f>SUM(P205,S205,V205,Y205,AB205,AE205)</f>
        <v>249</v>
      </c>
      <c r="N205" s="130">
        <f>SUM(Q205,T205,W205,Z205,AC205,AF205)</f>
        <v>234</v>
      </c>
      <c r="O205" s="129">
        <f>SUM(P205:Q205)</f>
        <v>81</v>
      </c>
      <c r="P205" s="128">
        <f>'[3]data(ソート不可）'!T88</f>
        <v>40</v>
      </c>
      <c r="Q205" s="127">
        <f>'[3]data(ソート不可）'!U88</f>
        <v>41</v>
      </c>
      <c r="R205" s="336">
        <f>SUM(S205:T205)</f>
        <v>79</v>
      </c>
      <c r="S205" s="128">
        <f>'[3]data(ソート不可）'!V88</f>
        <v>36</v>
      </c>
      <c r="T205" s="130">
        <f>'[3]data(ソート不可）'!W88</f>
        <v>43</v>
      </c>
      <c r="U205" s="129">
        <f>SUM(V205:W205)</f>
        <v>84</v>
      </c>
      <c r="V205" s="128">
        <f>'[3]data(ソート不可）'!X88</f>
        <v>48</v>
      </c>
      <c r="W205" s="127">
        <f>'[3]data(ソート不可）'!Y88</f>
        <v>36</v>
      </c>
      <c r="X205" s="336">
        <f>SUM(Y205:Z205)</f>
        <v>80</v>
      </c>
      <c r="Y205" s="128">
        <f>'[3]data(ソート不可）'!Z88</f>
        <v>40</v>
      </c>
      <c r="Z205" s="130">
        <f>'[3]data(ソート不可）'!AA88</f>
        <v>40</v>
      </c>
      <c r="AA205" s="129">
        <f>SUM(AB205:AC205)</f>
        <v>84</v>
      </c>
      <c r="AB205" s="128">
        <f>'[3]data(ソート不可）'!AB88</f>
        <v>41</v>
      </c>
      <c r="AC205" s="127">
        <f>'[3]data(ソート不可）'!AC88</f>
        <v>43</v>
      </c>
      <c r="AD205" s="336">
        <f>SUM(AE205:AF205)</f>
        <v>75</v>
      </c>
      <c r="AE205" s="128">
        <f>'[3]data(ソート不可）'!AD88</f>
        <v>44</v>
      </c>
      <c r="AF205" s="127">
        <f>'[3]data(ソート不可）'!AE88</f>
        <v>31</v>
      </c>
    </row>
    <row r="206" spans="1:32" ht="21.4" customHeight="1" x14ac:dyDescent="0.2">
      <c r="A206" s="338"/>
      <c r="B206" s="138"/>
      <c r="C206" s="137"/>
      <c r="D206" s="133"/>
      <c r="E206" s="133"/>
      <c r="F206" s="133"/>
      <c r="G206" s="133"/>
      <c r="H206" s="133"/>
      <c r="I206" s="133"/>
      <c r="J206" s="133"/>
      <c r="K206" s="132"/>
      <c r="L206" s="134">
        <f>SUM(O206,R206,U206,X206,AA206,AD206)</f>
        <v>37</v>
      </c>
      <c r="M206" s="133"/>
      <c r="N206" s="136"/>
      <c r="O206" s="135">
        <f>'[3]data(ソート不可）'!AG89</f>
        <v>6</v>
      </c>
      <c r="P206" s="133"/>
      <c r="Q206" s="132"/>
      <c r="R206" s="134">
        <f>'[3]data(ソート不可）'!AH89</f>
        <v>7</v>
      </c>
      <c r="S206" s="133"/>
      <c r="T206" s="136"/>
      <c r="U206" s="135">
        <f>'[3]data(ソート不可）'!AI89</f>
        <v>3</v>
      </c>
      <c r="V206" s="133"/>
      <c r="W206" s="132"/>
      <c r="X206" s="134">
        <f>'[3]data(ソート不可）'!AJ89</f>
        <v>6</v>
      </c>
      <c r="Y206" s="133"/>
      <c r="Z206" s="136"/>
      <c r="AA206" s="135">
        <f>'[3]data(ソート不可）'!AK89</f>
        <v>9</v>
      </c>
      <c r="AB206" s="133"/>
      <c r="AC206" s="132"/>
      <c r="AD206" s="134">
        <f>'[3]data(ソート不可）'!AL89</f>
        <v>6</v>
      </c>
      <c r="AE206" s="133"/>
      <c r="AF206" s="132"/>
    </row>
    <row r="207" spans="1:32" ht="21.4" customHeight="1" x14ac:dyDescent="0.2">
      <c r="A207" s="423">
        <v>100</v>
      </c>
      <c r="B207" s="422" t="s">
        <v>210</v>
      </c>
      <c r="C207" s="131">
        <f>SUM(D207:K207)</f>
        <v>25</v>
      </c>
      <c r="D207" s="128">
        <f>'[3]data(ソート不可）'!H89</f>
        <v>3</v>
      </c>
      <c r="E207" s="128">
        <f>'[3]data(ソート不可）'!I89</f>
        <v>3</v>
      </c>
      <c r="F207" s="128">
        <f>'[3]data(ソート不可）'!J89</f>
        <v>3</v>
      </c>
      <c r="G207" s="128">
        <f>'[3]data(ソート不可）'!K89</f>
        <v>3</v>
      </c>
      <c r="H207" s="128">
        <f>'[3]data(ソート不可）'!L89</f>
        <v>4</v>
      </c>
      <c r="I207" s="128">
        <f>'[3]data(ソート不可）'!M89</f>
        <v>3</v>
      </c>
      <c r="J207" s="128">
        <f>'[3]data(ソート不可）'!N89</f>
        <v>0</v>
      </c>
      <c r="K207" s="127">
        <f>'[3]data(ソート不可）'!O89</f>
        <v>6</v>
      </c>
      <c r="L207" s="336">
        <f>SUM(M207:N207)</f>
        <v>608</v>
      </c>
      <c r="M207" s="128">
        <f>SUM(P207,S207,V207,Y207,AB207,AE207)</f>
        <v>308</v>
      </c>
      <c r="N207" s="130">
        <f>SUM(Q207,T207,W207,Z207,AC207,AF207)</f>
        <v>300</v>
      </c>
      <c r="O207" s="129">
        <f>SUM(P207:Q207)</f>
        <v>97</v>
      </c>
      <c r="P207" s="128">
        <f>'[3]data(ソート不可）'!T89</f>
        <v>50</v>
      </c>
      <c r="Q207" s="127">
        <f>'[3]data(ソート不可）'!U89</f>
        <v>47</v>
      </c>
      <c r="R207" s="336">
        <f>SUM(S207:T207)</f>
        <v>95</v>
      </c>
      <c r="S207" s="128">
        <f>'[3]data(ソート不可）'!V89</f>
        <v>48</v>
      </c>
      <c r="T207" s="130">
        <f>'[3]data(ソート不可）'!W89</f>
        <v>47</v>
      </c>
      <c r="U207" s="129">
        <f>SUM(V207:W207)</f>
        <v>97</v>
      </c>
      <c r="V207" s="128">
        <f>'[3]data(ソート不可）'!X89</f>
        <v>51</v>
      </c>
      <c r="W207" s="127">
        <f>'[3]data(ソート不可）'!Y89</f>
        <v>46</v>
      </c>
      <c r="X207" s="336">
        <f>SUM(Y207:Z207)</f>
        <v>96</v>
      </c>
      <c r="Y207" s="128">
        <f>'[3]data(ソート不可）'!Z89</f>
        <v>46</v>
      </c>
      <c r="Z207" s="130">
        <f>'[3]data(ソート不可）'!AA89</f>
        <v>50</v>
      </c>
      <c r="AA207" s="129">
        <f>SUM(AB207:AC207)</f>
        <v>115</v>
      </c>
      <c r="AB207" s="128">
        <f>'[3]data(ソート不可）'!AB89</f>
        <v>58</v>
      </c>
      <c r="AC207" s="127">
        <f>'[3]data(ソート不可）'!AC89</f>
        <v>57</v>
      </c>
      <c r="AD207" s="336">
        <f>SUM(AE207:AF207)</f>
        <v>108</v>
      </c>
      <c r="AE207" s="128">
        <f>'[3]data(ソート不可）'!AD89</f>
        <v>55</v>
      </c>
      <c r="AF207" s="127">
        <f>'[3]data(ソート不可）'!AE89</f>
        <v>53</v>
      </c>
    </row>
    <row r="208" spans="1:32" ht="21.4" customHeight="1" x14ac:dyDescent="0.2">
      <c r="A208" s="338"/>
      <c r="B208" s="138"/>
      <c r="C208" s="137"/>
      <c r="D208" s="133"/>
      <c r="E208" s="133"/>
      <c r="F208" s="133"/>
      <c r="G208" s="133"/>
      <c r="H208" s="133"/>
      <c r="I208" s="133"/>
      <c r="J208" s="133"/>
      <c r="K208" s="132"/>
      <c r="L208" s="134">
        <f>SUM(O208,R208,U208,X208,AA208,AD208)</f>
        <v>24</v>
      </c>
      <c r="M208" s="133"/>
      <c r="N208" s="136"/>
      <c r="O208" s="135">
        <f>'[3]data(ソート不可）'!AG90</f>
        <v>5</v>
      </c>
      <c r="P208" s="133"/>
      <c r="Q208" s="132"/>
      <c r="R208" s="134">
        <f>'[3]data(ソート不可）'!AH90</f>
        <v>5</v>
      </c>
      <c r="S208" s="133"/>
      <c r="T208" s="136"/>
      <c r="U208" s="135">
        <f>'[3]data(ソート不可）'!AI90</f>
        <v>5</v>
      </c>
      <c r="V208" s="133"/>
      <c r="W208" s="132"/>
      <c r="X208" s="134">
        <f>'[3]data(ソート不可）'!AJ90</f>
        <v>3</v>
      </c>
      <c r="Y208" s="133"/>
      <c r="Z208" s="136"/>
      <c r="AA208" s="135">
        <f>'[3]data(ソート不可）'!AK90</f>
        <v>5</v>
      </c>
      <c r="AB208" s="133"/>
      <c r="AC208" s="132"/>
      <c r="AD208" s="134">
        <f>'[3]data(ソート不可）'!AL90</f>
        <v>1</v>
      </c>
      <c r="AE208" s="133"/>
      <c r="AF208" s="132"/>
    </row>
    <row r="209" spans="1:32" ht="21.4" customHeight="1" x14ac:dyDescent="0.2">
      <c r="A209" s="423">
        <v>101</v>
      </c>
      <c r="B209" s="422" t="s">
        <v>211</v>
      </c>
      <c r="C209" s="131">
        <f>SUM(D209:K209)</f>
        <v>23</v>
      </c>
      <c r="D209" s="128">
        <f>'[3]data(ソート不可）'!H90</f>
        <v>3</v>
      </c>
      <c r="E209" s="128">
        <f>'[3]data(ソート不可）'!I90</f>
        <v>3</v>
      </c>
      <c r="F209" s="128">
        <f>'[3]data(ソート不可）'!J90</f>
        <v>3</v>
      </c>
      <c r="G209" s="128">
        <f>'[3]data(ソート不可）'!K90</f>
        <v>3</v>
      </c>
      <c r="H209" s="128">
        <f>'[3]data(ソート不可）'!L90</f>
        <v>3</v>
      </c>
      <c r="I209" s="128">
        <f>'[3]data(ソート不可）'!M90</f>
        <v>4</v>
      </c>
      <c r="J209" s="128">
        <f>'[3]data(ソート不可）'!N90</f>
        <v>0</v>
      </c>
      <c r="K209" s="127">
        <f>'[3]data(ソート不可）'!O90</f>
        <v>4</v>
      </c>
      <c r="L209" s="336">
        <f>SUM(M209:N209)</f>
        <v>557</v>
      </c>
      <c r="M209" s="128">
        <f>SUM(P209,S209,V209,Y209,AB209,AE209)</f>
        <v>290</v>
      </c>
      <c r="N209" s="130">
        <f>SUM(Q209,T209,W209,Z209,AC209,AF209)</f>
        <v>267</v>
      </c>
      <c r="O209" s="129">
        <f>SUM(P209:Q209)</f>
        <v>86</v>
      </c>
      <c r="P209" s="128">
        <f>'[3]data(ソート不可）'!T90</f>
        <v>50</v>
      </c>
      <c r="Q209" s="127">
        <f>'[3]data(ソート不可）'!U90</f>
        <v>36</v>
      </c>
      <c r="R209" s="336">
        <f>SUM(S209:T209)</f>
        <v>95</v>
      </c>
      <c r="S209" s="128">
        <f>'[3]data(ソート不可）'!V90</f>
        <v>54</v>
      </c>
      <c r="T209" s="130">
        <f>'[3]data(ソート不可）'!W90</f>
        <v>41</v>
      </c>
      <c r="U209" s="129">
        <f>SUM(V209:W209)</f>
        <v>82</v>
      </c>
      <c r="V209" s="128">
        <f>'[3]data(ソート不可）'!X90</f>
        <v>48</v>
      </c>
      <c r="W209" s="127">
        <f>'[3]data(ソート不可）'!Y90</f>
        <v>34</v>
      </c>
      <c r="X209" s="336">
        <f>SUM(Y209:Z209)</f>
        <v>90</v>
      </c>
      <c r="Y209" s="128">
        <f>'[3]data(ソート不可）'!Z90</f>
        <v>48</v>
      </c>
      <c r="Z209" s="130">
        <f>'[3]data(ソート不可）'!AA90</f>
        <v>42</v>
      </c>
      <c r="AA209" s="129">
        <f>SUM(AB209:AC209)</f>
        <v>96</v>
      </c>
      <c r="AB209" s="128">
        <f>'[3]data(ソート不可）'!AB90</f>
        <v>41</v>
      </c>
      <c r="AC209" s="127">
        <f>'[3]data(ソート不可）'!AC90</f>
        <v>55</v>
      </c>
      <c r="AD209" s="336">
        <f>SUM(AE209:AF209)</f>
        <v>108</v>
      </c>
      <c r="AE209" s="128">
        <f>'[3]data(ソート不可）'!AD90</f>
        <v>49</v>
      </c>
      <c r="AF209" s="127">
        <f>'[3]data(ソート不可）'!AE90</f>
        <v>59</v>
      </c>
    </row>
    <row r="210" spans="1:32" ht="21.4" customHeight="1" x14ac:dyDescent="0.2">
      <c r="A210" s="338"/>
      <c r="B210" s="138"/>
      <c r="C210" s="137"/>
      <c r="D210" s="133"/>
      <c r="E210" s="133"/>
      <c r="F210" s="133"/>
      <c r="G210" s="133"/>
      <c r="H210" s="133"/>
      <c r="I210" s="133"/>
      <c r="J210" s="133"/>
      <c r="K210" s="132"/>
      <c r="L210" s="134">
        <f>SUM(O210,R210,U210,X210,AA210,AD210)</f>
        <v>31</v>
      </c>
      <c r="M210" s="133"/>
      <c r="N210" s="136"/>
      <c r="O210" s="135">
        <f>'[3]data(ソート不可）'!AG94</f>
        <v>4</v>
      </c>
      <c r="P210" s="133"/>
      <c r="Q210" s="132"/>
      <c r="R210" s="134">
        <f>'[3]data(ソート不可）'!AH94</f>
        <v>3</v>
      </c>
      <c r="S210" s="133"/>
      <c r="T210" s="136"/>
      <c r="U210" s="135">
        <f>'[3]data(ソート不可）'!AI94</f>
        <v>6</v>
      </c>
      <c r="V210" s="133"/>
      <c r="W210" s="132"/>
      <c r="X210" s="134">
        <f>'[3]data(ソート不可）'!AJ94</f>
        <v>7</v>
      </c>
      <c r="Y210" s="133"/>
      <c r="Z210" s="136"/>
      <c r="AA210" s="135">
        <f>'[3]data(ソート不可）'!AK94</f>
        <v>4</v>
      </c>
      <c r="AB210" s="133"/>
      <c r="AC210" s="132"/>
      <c r="AD210" s="134">
        <f>'[3]data(ソート不可）'!AL94</f>
        <v>7</v>
      </c>
      <c r="AE210" s="133"/>
      <c r="AF210" s="132"/>
    </row>
    <row r="211" spans="1:32" ht="21.4" customHeight="1" x14ac:dyDescent="0.2">
      <c r="A211" s="423">
        <v>102</v>
      </c>
      <c r="B211" s="422" t="s">
        <v>212</v>
      </c>
      <c r="C211" s="131">
        <f>SUM(D211:K211)</f>
        <v>30</v>
      </c>
      <c r="D211" s="128">
        <f>'[3]data(ソート不可）'!H94</f>
        <v>4</v>
      </c>
      <c r="E211" s="128">
        <f>'[3]data(ソート不可）'!I94</f>
        <v>4</v>
      </c>
      <c r="F211" s="128">
        <f>'[3]data(ソート不可）'!J94</f>
        <v>4</v>
      </c>
      <c r="G211" s="128">
        <f>'[3]data(ソート不可）'!K94</f>
        <v>4</v>
      </c>
      <c r="H211" s="128">
        <f>'[3]data(ソート不可）'!L94</f>
        <v>4</v>
      </c>
      <c r="I211" s="128">
        <f>'[3]data(ソート不可）'!M94</f>
        <v>4</v>
      </c>
      <c r="J211" s="128">
        <f>'[3]data(ソート不可）'!N94</f>
        <v>0</v>
      </c>
      <c r="K211" s="127">
        <f>'[3]data(ソート不可）'!O94</f>
        <v>6</v>
      </c>
      <c r="L211" s="336">
        <f>SUM(M211:N211)</f>
        <v>726</v>
      </c>
      <c r="M211" s="128">
        <f>SUM(P211,S211,V211,Y211,AB211,AE211)</f>
        <v>386</v>
      </c>
      <c r="N211" s="130">
        <f>SUM(Q211,T211,W211,Z211,AC211,AF211)</f>
        <v>340</v>
      </c>
      <c r="O211" s="129">
        <f>SUM(P211:Q211)</f>
        <v>110</v>
      </c>
      <c r="P211" s="128">
        <f>'[3]data(ソート不可）'!T94</f>
        <v>63</v>
      </c>
      <c r="Q211" s="127">
        <f>'[3]data(ソート不可）'!U94</f>
        <v>47</v>
      </c>
      <c r="R211" s="336">
        <f>SUM(S211:T211)</f>
        <v>116</v>
      </c>
      <c r="S211" s="128">
        <f>'[3]data(ソート不可）'!V94</f>
        <v>62</v>
      </c>
      <c r="T211" s="130">
        <f>'[3]data(ソート不可）'!W94</f>
        <v>54</v>
      </c>
      <c r="U211" s="129">
        <f>SUM(V211:W211)</f>
        <v>116</v>
      </c>
      <c r="V211" s="128">
        <f>'[3]data(ソート不可）'!X94</f>
        <v>59</v>
      </c>
      <c r="W211" s="127">
        <f>'[3]data(ソート不可）'!Y94</f>
        <v>57</v>
      </c>
      <c r="X211" s="336">
        <f>SUM(Y211:Z211)</f>
        <v>132</v>
      </c>
      <c r="Y211" s="128">
        <f>'[3]data(ソート不可）'!Z94</f>
        <v>72</v>
      </c>
      <c r="Z211" s="130">
        <f>'[3]data(ソート不可）'!AA94</f>
        <v>60</v>
      </c>
      <c r="AA211" s="129">
        <f>SUM(AB211:AC211)</f>
        <v>121</v>
      </c>
      <c r="AB211" s="128">
        <f>'[3]data(ソート不可）'!AB94</f>
        <v>61</v>
      </c>
      <c r="AC211" s="127">
        <f>'[3]data(ソート不可）'!AC94</f>
        <v>60</v>
      </c>
      <c r="AD211" s="336">
        <f>SUM(AE211:AF211)</f>
        <v>131</v>
      </c>
      <c r="AE211" s="128">
        <f>'[3]data(ソート不可）'!AD94</f>
        <v>69</v>
      </c>
      <c r="AF211" s="127">
        <f>'[3]data(ソート不可）'!AE94</f>
        <v>62</v>
      </c>
    </row>
    <row r="212" spans="1:32" ht="21.4" customHeight="1" x14ac:dyDescent="0.2">
      <c r="A212" s="335"/>
      <c r="B212" s="138"/>
      <c r="C212" s="152"/>
      <c r="D212" s="151"/>
      <c r="E212" s="151"/>
      <c r="F212" s="151"/>
      <c r="G212" s="151"/>
      <c r="H212" s="151"/>
      <c r="I212" s="151"/>
      <c r="J212" s="150"/>
      <c r="K212" s="149"/>
      <c r="L212" s="154">
        <f>SUM(O212,R212,U212,X212,AA212,AD212)</f>
        <v>23</v>
      </c>
      <c r="M212" s="156"/>
      <c r="N212" s="158"/>
      <c r="O212" s="157">
        <f>'[3]data(ソート不可）'!AG91</f>
        <v>1</v>
      </c>
      <c r="P212" s="156"/>
      <c r="Q212" s="155"/>
      <c r="R212" s="154">
        <f>'[3]data(ソート不可）'!AH91</f>
        <v>5</v>
      </c>
      <c r="S212" s="156"/>
      <c r="T212" s="158"/>
      <c r="U212" s="157">
        <f>'[3]data(ソート不可）'!AI91</f>
        <v>5</v>
      </c>
      <c r="V212" s="156"/>
      <c r="W212" s="155"/>
      <c r="X212" s="154">
        <f>'[3]data(ソート不可）'!AJ91</f>
        <v>3</v>
      </c>
      <c r="Y212" s="156"/>
      <c r="Z212" s="158"/>
      <c r="AA212" s="157">
        <f>'[3]data(ソート不可）'!AK91</f>
        <v>4</v>
      </c>
      <c r="AB212" s="156"/>
      <c r="AC212" s="155"/>
      <c r="AD212" s="154">
        <f>'[3]data(ソート不可）'!AL91</f>
        <v>5</v>
      </c>
      <c r="AE212" s="150"/>
      <c r="AF212" s="149"/>
    </row>
    <row r="213" spans="1:32" ht="21.4" customHeight="1" x14ac:dyDescent="0.2">
      <c r="A213" s="421">
        <v>103</v>
      </c>
      <c r="B213" s="422" t="s">
        <v>213</v>
      </c>
      <c r="C213" s="131">
        <f>SUM(D213:K213)</f>
        <v>25</v>
      </c>
      <c r="D213" s="128">
        <f>'[3]data(ソート不可）'!H91</f>
        <v>3</v>
      </c>
      <c r="E213" s="128">
        <f>'[3]data(ソート不可）'!I91</f>
        <v>3</v>
      </c>
      <c r="F213" s="128">
        <f>'[3]data(ソート不可）'!J91</f>
        <v>4</v>
      </c>
      <c r="G213" s="128">
        <f>'[3]data(ソート不可）'!K91</f>
        <v>3</v>
      </c>
      <c r="H213" s="128">
        <f>'[3]data(ソート不可）'!L91</f>
        <v>4</v>
      </c>
      <c r="I213" s="128">
        <f>'[3]data(ソート不可）'!M91</f>
        <v>4</v>
      </c>
      <c r="J213" s="128">
        <f>'[3]data(ソート不可）'!N91</f>
        <v>0</v>
      </c>
      <c r="K213" s="127">
        <f>'[3]data(ソート不可）'!O91</f>
        <v>4</v>
      </c>
      <c r="L213" s="336">
        <f>SUM(M213:N213)</f>
        <v>646</v>
      </c>
      <c r="M213" s="128">
        <f>SUM(P213,S213,V213,Y213,AB213,AE213)</f>
        <v>338</v>
      </c>
      <c r="N213" s="130">
        <f>SUM(Q213,T213,W213,Z213,AC213,AF213)</f>
        <v>308</v>
      </c>
      <c r="O213" s="129">
        <f>SUM(P213:Q213)</f>
        <v>97</v>
      </c>
      <c r="P213" s="128">
        <f>'[3]data(ソート不可）'!T91</f>
        <v>51</v>
      </c>
      <c r="Q213" s="127">
        <f>'[3]data(ソート不可）'!U91</f>
        <v>46</v>
      </c>
      <c r="R213" s="336">
        <f>SUM(S213:T213)</f>
        <v>108</v>
      </c>
      <c r="S213" s="128">
        <f>'[3]data(ソート不可）'!V91</f>
        <v>54</v>
      </c>
      <c r="T213" s="130">
        <f>'[3]data(ソート不可）'!W91</f>
        <v>54</v>
      </c>
      <c r="U213" s="129">
        <f>SUM(V213:W213)</f>
        <v>121</v>
      </c>
      <c r="V213" s="128">
        <f>'[3]data(ソート不可）'!X91</f>
        <v>72</v>
      </c>
      <c r="W213" s="127">
        <f>'[3]data(ソート不可）'!Y91</f>
        <v>49</v>
      </c>
      <c r="X213" s="336">
        <f>SUM(Y213:Z213)</f>
        <v>85</v>
      </c>
      <c r="Y213" s="128">
        <f>'[3]data(ソート不可）'!Z91</f>
        <v>31</v>
      </c>
      <c r="Z213" s="130">
        <f>'[3]data(ソート不可）'!AA91</f>
        <v>54</v>
      </c>
      <c r="AA213" s="129">
        <f>SUM(AB213:AC213)</f>
        <v>110</v>
      </c>
      <c r="AB213" s="128">
        <f>'[3]data(ソート不可）'!AB91</f>
        <v>55</v>
      </c>
      <c r="AC213" s="127">
        <f>'[3]data(ソート不可）'!AC91</f>
        <v>55</v>
      </c>
      <c r="AD213" s="336">
        <f>SUM(AE213:AF213)</f>
        <v>125</v>
      </c>
      <c r="AE213" s="128">
        <f>'[3]data(ソート不可）'!AD91</f>
        <v>75</v>
      </c>
      <c r="AF213" s="127">
        <f>'[3]data(ソート不可）'!AE91</f>
        <v>50</v>
      </c>
    </row>
    <row r="214" spans="1:32" ht="21.4" customHeight="1" x14ac:dyDescent="0.2">
      <c r="A214" s="337"/>
      <c r="B214" s="138"/>
      <c r="C214" s="137"/>
      <c r="D214" s="133"/>
      <c r="E214" s="133"/>
      <c r="F214" s="133"/>
      <c r="G214" s="133"/>
      <c r="H214" s="133"/>
      <c r="I214" s="133"/>
      <c r="J214" s="133"/>
      <c r="K214" s="132"/>
      <c r="L214" s="134">
        <f>SUM(O214,R214,U214,X214,AA214,AD214)</f>
        <v>45</v>
      </c>
      <c r="M214" s="133"/>
      <c r="N214" s="136"/>
      <c r="O214" s="135">
        <f>'[3]data(ソート不可）'!AG92</f>
        <v>4</v>
      </c>
      <c r="P214" s="133"/>
      <c r="Q214" s="132"/>
      <c r="R214" s="134">
        <f>'[3]data(ソート不可）'!AH92</f>
        <v>7</v>
      </c>
      <c r="S214" s="133"/>
      <c r="T214" s="136"/>
      <c r="U214" s="135">
        <f>'[3]data(ソート不可）'!AI92</f>
        <v>10</v>
      </c>
      <c r="V214" s="133"/>
      <c r="W214" s="132"/>
      <c r="X214" s="134">
        <f>'[3]data(ソート不可）'!AJ92</f>
        <v>8</v>
      </c>
      <c r="Y214" s="133"/>
      <c r="Z214" s="136"/>
      <c r="AA214" s="135">
        <f>'[3]data(ソート不可）'!AK92</f>
        <v>7</v>
      </c>
      <c r="AB214" s="133"/>
      <c r="AC214" s="132"/>
      <c r="AD214" s="134">
        <f>'[3]data(ソート不可）'!AL92</f>
        <v>9</v>
      </c>
      <c r="AE214" s="133"/>
      <c r="AF214" s="132"/>
    </row>
    <row r="215" spans="1:32" ht="21.4" customHeight="1" x14ac:dyDescent="0.2">
      <c r="A215" s="423">
        <v>104</v>
      </c>
      <c r="B215" s="422" t="s">
        <v>215</v>
      </c>
      <c r="C215" s="131">
        <f>SUM(D215:K215)</f>
        <v>31</v>
      </c>
      <c r="D215" s="128">
        <f>'[3]data(ソート不可）'!H92</f>
        <v>4</v>
      </c>
      <c r="E215" s="128">
        <f>'[3]data(ソート不可）'!I92</f>
        <v>4</v>
      </c>
      <c r="F215" s="128">
        <f>'[3]data(ソート不可）'!J92</f>
        <v>4</v>
      </c>
      <c r="G215" s="128">
        <f>'[3]data(ソート不可）'!K92</f>
        <v>4</v>
      </c>
      <c r="H215" s="128">
        <f>'[3]data(ソート不可）'!L92</f>
        <v>4</v>
      </c>
      <c r="I215" s="128">
        <f>'[3]data(ソート不可）'!M92</f>
        <v>4</v>
      </c>
      <c r="J215" s="128">
        <f>'[3]data(ソート不可）'!N92</f>
        <v>0</v>
      </c>
      <c r="K215" s="127">
        <f>'[3]data(ソート不可）'!O92</f>
        <v>7</v>
      </c>
      <c r="L215" s="336">
        <f>SUM(M215:N215)</f>
        <v>760</v>
      </c>
      <c r="M215" s="128">
        <f>SUM(P215,S215,V215,Y215,AB215,AE215)</f>
        <v>382</v>
      </c>
      <c r="N215" s="130">
        <f>SUM(Q215,T215,W215,Z215,AC215,AF215)</f>
        <v>378</v>
      </c>
      <c r="O215" s="129">
        <f>SUM(P215:Q215)</f>
        <v>124</v>
      </c>
      <c r="P215" s="128">
        <f>'[3]data(ソート不可）'!T92</f>
        <v>63</v>
      </c>
      <c r="Q215" s="127">
        <f>'[3]data(ソート不可）'!U92</f>
        <v>61</v>
      </c>
      <c r="R215" s="336">
        <f>SUM(S215:T215)</f>
        <v>128</v>
      </c>
      <c r="S215" s="128">
        <f>'[3]data(ソート不可）'!V92</f>
        <v>67</v>
      </c>
      <c r="T215" s="130">
        <f>'[3]data(ソート不可）'!W92</f>
        <v>61</v>
      </c>
      <c r="U215" s="129">
        <f>SUM(V215:W215)</f>
        <v>125</v>
      </c>
      <c r="V215" s="128">
        <f>'[3]data(ソート不可）'!X92</f>
        <v>67</v>
      </c>
      <c r="W215" s="127">
        <f>'[3]data(ソート不可）'!Y92</f>
        <v>58</v>
      </c>
      <c r="X215" s="336">
        <f>SUM(Y215:Z215)</f>
        <v>136</v>
      </c>
      <c r="Y215" s="128">
        <f>'[3]data(ソート不可）'!Z92</f>
        <v>67</v>
      </c>
      <c r="Z215" s="130">
        <f>'[3]data(ソート不可）'!AA92</f>
        <v>69</v>
      </c>
      <c r="AA215" s="129">
        <f>SUM(AB215:AC215)</f>
        <v>132</v>
      </c>
      <c r="AB215" s="128">
        <f>'[3]data(ソート不可）'!AB92</f>
        <v>63</v>
      </c>
      <c r="AC215" s="127">
        <f>'[3]data(ソート不可）'!AC92</f>
        <v>69</v>
      </c>
      <c r="AD215" s="336">
        <f>SUM(AE215:AF215)</f>
        <v>115</v>
      </c>
      <c r="AE215" s="128">
        <f>'[3]data(ソート不可）'!AD92</f>
        <v>55</v>
      </c>
      <c r="AF215" s="127">
        <f>'[3]data(ソート不可）'!AE92</f>
        <v>60</v>
      </c>
    </row>
    <row r="216" spans="1:32" ht="21.4" customHeight="1" x14ac:dyDescent="0.2">
      <c r="A216" s="338"/>
      <c r="B216" s="138"/>
      <c r="C216" s="137"/>
      <c r="D216" s="133"/>
      <c r="E216" s="133"/>
      <c r="F216" s="133"/>
      <c r="G216" s="133"/>
      <c r="H216" s="133"/>
      <c r="I216" s="133"/>
      <c r="J216" s="133"/>
      <c r="K216" s="132"/>
      <c r="L216" s="134">
        <f>SUM(O216,R216,U216,X216,AA216,AD216)</f>
        <v>20</v>
      </c>
      <c r="M216" s="133"/>
      <c r="N216" s="136"/>
      <c r="O216" s="135">
        <f>'[3]data(ソート不可）'!AG93</f>
        <v>2</v>
      </c>
      <c r="P216" s="133"/>
      <c r="Q216" s="132"/>
      <c r="R216" s="134">
        <f>'[3]data(ソート不可）'!AH93</f>
        <v>2</v>
      </c>
      <c r="S216" s="133"/>
      <c r="T216" s="136"/>
      <c r="U216" s="135">
        <f>'[3]data(ソート不可）'!AI93</f>
        <v>5</v>
      </c>
      <c r="V216" s="133"/>
      <c r="W216" s="132"/>
      <c r="X216" s="134">
        <f>'[3]data(ソート不可）'!AJ93</f>
        <v>6</v>
      </c>
      <c r="Y216" s="133"/>
      <c r="Z216" s="136"/>
      <c r="AA216" s="135">
        <f>'[3]data(ソート不可）'!AK93</f>
        <v>2</v>
      </c>
      <c r="AB216" s="133"/>
      <c r="AC216" s="132"/>
      <c r="AD216" s="134">
        <f>'[3]data(ソート不可）'!AL93</f>
        <v>3</v>
      </c>
      <c r="AE216" s="133"/>
      <c r="AF216" s="132"/>
    </row>
    <row r="217" spans="1:32" ht="21.4" customHeight="1" x14ac:dyDescent="0.2">
      <c r="A217" s="423">
        <v>105</v>
      </c>
      <c r="B217" s="422" t="s">
        <v>216</v>
      </c>
      <c r="C217" s="131">
        <f>SUM(D217:K217)</f>
        <v>14</v>
      </c>
      <c r="D217" s="128">
        <f>'[3]data(ソート不可）'!H93</f>
        <v>2</v>
      </c>
      <c r="E217" s="128">
        <f>'[3]data(ソート不可）'!I93</f>
        <v>1</v>
      </c>
      <c r="F217" s="128">
        <f>'[3]data(ソート不可）'!J93</f>
        <v>2</v>
      </c>
      <c r="G217" s="128">
        <f>'[3]data(ソート不可）'!K93</f>
        <v>2</v>
      </c>
      <c r="H217" s="128">
        <f>'[3]data(ソート不可）'!L93</f>
        <v>2</v>
      </c>
      <c r="I217" s="128">
        <f>'[3]data(ソート不可）'!M93</f>
        <v>2</v>
      </c>
      <c r="J217" s="128">
        <f>'[3]data(ソート不可）'!N93</f>
        <v>0</v>
      </c>
      <c r="K217" s="127">
        <f>'[3]data(ソート不可）'!O93</f>
        <v>3</v>
      </c>
      <c r="L217" s="336">
        <f>SUM(M217:N217)</f>
        <v>244</v>
      </c>
      <c r="M217" s="128">
        <f>SUM(P217,S217,V217,Y217,AB217,AE217)</f>
        <v>124</v>
      </c>
      <c r="N217" s="130">
        <f>SUM(Q217,T217,W217,Z217,AC217,AF217)</f>
        <v>120</v>
      </c>
      <c r="O217" s="129">
        <f>SUM(P217:Q217)</f>
        <v>41</v>
      </c>
      <c r="P217" s="128">
        <f>'[3]data(ソート不可）'!T93</f>
        <v>12</v>
      </c>
      <c r="Q217" s="127">
        <f>'[3]data(ソート不可）'!U93</f>
        <v>29</v>
      </c>
      <c r="R217" s="336">
        <f>SUM(S217:T217)</f>
        <v>34</v>
      </c>
      <c r="S217" s="128">
        <f>'[3]data(ソート不可）'!V93</f>
        <v>21</v>
      </c>
      <c r="T217" s="130">
        <f>'[3]data(ソート不可）'!W93</f>
        <v>13</v>
      </c>
      <c r="U217" s="129">
        <f>SUM(V217:W217)</f>
        <v>41</v>
      </c>
      <c r="V217" s="128">
        <f>'[3]data(ソート不可）'!X93</f>
        <v>21</v>
      </c>
      <c r="W217" s="127">
        <f>'[3]data(ソート不可）'!Y93</f>
        <v>20</v>
      </c>
      <c r="X217" s="336">
        <f>SUM(Y217:Z217)</f>
        <v>44</v>
      </c>
      <c r="Y217" s="128">
        <f>'[3]data(ソート不可）'!Z93</f>
        <v>28</v>
      </c>
      <c r="Z217" s="130">
        <f>'[3]data(ソート不可）'!AA93</f>
        <v>16</v>
      </c>
      <c r="AA217" s="129">
        <f>SUM(AB217:AC217)</f>
        <v>40</v>
      </c>
      <c r="AB217" s="128">
        <f>'[3]data(ソート不可）'!AB93</f>
        <v>19</v>
      </c>
      <c r="AC217" s="127">
        <f>'[3]data(ソート不可）'!AC93</f>
        <v>21</v>
      </c>
      <c r="AD217" s="336">
        <f>SUM(AE217:AF217)</f>
        <v>44</v>
      </c>
      <c r="AE217" s="128">
        <f>'[3]data(ソート不可）'!AD93</f>
        <v>23</v>
      </c>
      <c r="AF217" s="127">
        <f>'[3]data(ソート不可）'!AE93</f>
        <v>21</v>
      </c>
    </row>
    <row r="218" spans="1:32" ht="21.4" customHeight="1" x14ac:dyDescent="0.2">
      <c r="A218" s="338"/>
      <c r="B218" s="138"/>
      <c r="C218" s="137"/>
      <c r="D218" s="133"/>
      <c r="E218" s="133"/>
      <c r="F218" s="133"/>
      <c r="G218" s="133"/>
      <c r="H218" s="133"/>
      <c r="I218" s="133"/>
      <c r="J218" s="133"/>
      <c r="K218" s="132"/>
      <c r="L218" s="134">
        <f>SUM(O218,R218,U218,X218,AA218,AD218)</f>
        <v>37</v>
      </c>
      <c r="M218" s="133"/>
      <c r="N218" s="136"/>
      <c r="O218" s="135">
        <f>'[3]data(ソート不可）'!AG95</f>
        <v>3</v>
      </c>
      <c r="P218" s="133"/>
      <c r="Q218" s="132"/>
      <c r="R218" s="134">
        <f>'[3]data(ソート不可）'!AH95</f>
        <v>5</v>
      </c>
      <c r="S218" s="133"/>
      <c r="T218" s="136"/>
      <c r="U218" s="135">
        <f>'[3]data(ソート不可）'!AI95</f>
        <v>5</v>
      </c>
      <c r="V218" s="133"/>
      <c r="W218" s="132"/>
      <c r="X218" s="134">
        <f>'[3]data(ソート不可）'!AJ95</f>
        <v>9</v>
      </c>
      <c r="Y218" s="133"/>
      <c r="Z218" s="136"/>
      <c r="AA218" s="135">
        <f>'[3]data(ソート不可）'!AK95</f>
        <v>14</v>
      </c>
      <c r="AB218" s="133"/>
      <c r="AC218" s="132"/>
      <c r="AD218" s="134">
        <f>'[3]data(ソート不可）'!AL95</f>
        <v>1</v>
      </c>
      <c r="AE218" s="133"/>
      <c r="AF218" s="132"/>
    </row>
    <row r="219" spans="1:32" ht="21.4" customHeight="1" x14ac:dyDescent="0.2">
      <c r="A219" s="423">
        <v>106</v>
      </c>
      <c r="B219" s="422" t="s">
        <v>217</v>
      </c>
      <c r="C219" s="131">
        <f>SUM(D219:K219)</f>
        <v>27</v>
      </c>
      <c r="D219" s="128">
        <f>'[3]data(ソート不可）'!H95</f>
        <v>4</v>
      </c>
      <c r="E219" s="128">
        <f>'[3]data(ソート不可）'!I95</f>
        <v>3</v>
      </c>
      <c r="F219" s="128">
        <f>'[3]data(ソート不可）'!J95</f>
        <v>4</v>
      </c>
      <c r="G219" s="128">
        <f>'[3]data(ソート不可）'!K95</f>
        <v>4</v>
      </c>
      <c r="H219" s="128">
        <f>'[3]data(ソート不可）'!L95</f>
        <v>3</v>
      </c>
      <c r="I219" s="128">
        <f>'[3]data(ソート不可）'!M95</f>
        <v>3</v>
      </c>
      <c r="J219" s="128">
        <f>'[3]data(ソート不可）'!N95</f>
        <v>0</v>
      </c>
      <c r="K219" s="127">
        <f>'[3]data(ソート不可）'!O95</f>
        <v>6</v>
      </c>
      <c r="L219" s="336">
        <f>SUM(M219:N219)</f>
        <v>668</v>
      </c>
      <c r="M219" s="128">
        <f>SUM(P219,S219,V219,Y219,AB219,AE219)</f>
        <v>341</v>
      </c>
      <c r="N219" s="130">
        <f>SUM(Q219,T219,W219,Z219,AC219,AF219)</f>
        <v>327</v>
      </c>
      <c r="O219" s="129">
        <f>SUM(P219:Q219)</f>
        <v>109</v>
      </c>
      <c r="P219" s="128">
        <f>'[3]data(ソート不可）'!T95</f>
        <v>58</v>
      </c>
      <c r="Q219" s="127">
        <f>'[3]data(ソート不可）'!U95</f>
        <v>51</v>
      </c>
      <c r="R219" s="336">
        <f>SUM(S219:T219)</f>
        <v>103</v>
      </c>
      <c r="S219" s="128">
        <f>'[3]data(ソート不可）'!V95</f>
        <v>52</v>
      </c>
      <c r="T219" s="130">
        <f>'[3]data(ソート不可）'!W95</f>
        <v>51</v>
      </c>
      <c r="U219" s="129">
        <f>SUM(V219:W219)</f>
        <v>123</v>
      </c>
      <c r="V219" s="128">
        <f>'[3]data(ソート不可）'!X95</f>
        <v>63</v>
      </c>
      <c r="W219" s="127">
        <f>'[3]data(ソート不可）'!Y95</f>
        <v>60</v>
      </c>
      <c r="X219" s="336">
        <f>SUM(Y219:Z219)</f>
        <v>130</v>
      </c>
      <c r="Y219" s="128">
        <f>'[3]data(ソート不可）'!Z95</f>
        <v>66</v>
      </c>
      <c r="Z219" s="130">
        <f>'[3]data(ソート不可）'!AA95</f>
        <v>64</v>
      </c>
      <c r="AA219" s="129">
        <f>SUM(AB219:AC219)</f>
        <v>100</v>
      </c>
      <c r="AB219" s="128">
        <f>'[3]data(ソート不可）'!AB95</f>
        <v>55</v>
      </c>
      <c r="AC219" s="127">
        <f>'[3]data(ソート不可）'!AC95</f>
        <v>45</v>
      </c>
      <c r="AD219" s="336">
        <f>SUM(AE219:AF219)</f>
        <v>103</v>
      </c>
      <c r="AE219" s="128">
        <f>'[3]data(ソート不可）'!AD95</f>
        <v>47</v>
      </c>
      <c r="AF219" s="127">
        <f>'[3]data(ソート不可）'!AE95</f>
        <v>56</v>
      </c>
    </row>
    <row r="220" spans="1:32" ht="17.25" customHeight="1" x14ac:dyDescent="0.15">
      <c r="A220" s="720" t="s">
        <v>214</v>
      </c>
      <c r="B220" s="720"/>
      <c r="C220" s="720"/>
      <c r="D220" s="720"/>
      <c r="E220" s="720"/>
      <c r="F220" s="720"/>
      <c r="G220" s="720"/>
      <c r="H220" s="720"/>
      <c r="I220" s="720"/>
      <c r="J220" s="720"/>
      <c r="K220" s="720"/>
      <c r="L220" s="720"/>
      <c r="M220" s="720"/>
      <c r="N220" s="720"/>
    </row>
    <row r="221" spans="1:32" ht="24" customHeight="1" x14ac:dyDescent="0.2">
      <c r="A221" s="704" t="str">
        <f>A1</f>
        <v>□学校別・学年別児童数＜小学校＞</v>
      </c>
      <c r="B221" s="704"/>
      <c r="C221" s="704"/>
      <c r="D221" s="704"/>
      <c r="E221" s="704"/>
      <c r="F221" s="704"/>
      <c r="G221" s="704"/>
      <c r="H221" s="704"/>
      <c r="I221" s="704"/>
      <c r="J221" s="704"/>
      <c r="K221" s="704"/>
      <c r="L221" s="704"/>
      <c r="M221" s="704"/>
      <c r="Y221" s="705" t="str">
        <f>Y1</f>
        <v>（Ｒ７．５．１現在、単位；学級、人）</v>
      </c>
      <c r="Z221" s="705"/>
      <c r="AA221" s="705"/>
      <c r="AB221" s="705"/>
      <c r="AC221" s="705"/>
      <c r="AD221" s="705"/>
      <c r="AE221" s="705"/>
      <c r="AF221" s="705"/>
    </row>
    <row r="222" spans="1:32" ht="17.25" customHeight="1" x14ac:dyDescent="0.15">
      <c r="A222" s="706" t="s">
        <v>94</v>
      </c>
      <c r="B222" s="707" t="s">
        <v>95</v>
      </c>
      <c r="C222" s="710" t="s">
        <v>96</v>
      </c>
      <c r="D222" s="710"/>
      <c r="E222" s="710"/>
      <c r="F222" s="710"/>
      <c r="G222" s="710"/>
      <c r="H222" s="710"/>
      <c r="I222" s="710"/>
      <c r="J222" s="710"/>
      <c r="K222" s="710"/>
      <c r="L222" s="711" t="s">
        <v>97</v>
      </c>
      <c r="M222" s="710"/>
      <c r="N222" s="710"/>
      <c r="O222" s="710"/>
      <c r="P222" s="710"/>
      <c r="Q222" s="710"/>
      <c r="R222" s="710"/>
      <c r="S222" s="710"/>
      <c r="T222" s="710"/>
      <c r="U222" s="710"/>
      <c r="V222" s="710"/>
      <c r="W222" s="710"/>
      <c r="X222" s="710"/>
      <c r="Y222" s="710"/>
      <c r="Z222" s="710"/>
      <c r="AA222" s="710"/>
      <c r="AB222" s="710"/>
      <c r="AC222" s="710"/>
      <c r="AD222" s="710"/>
      <c r="AE222" s="710"/>
      <c r="AF222" s="710"/>
    </row>
    <row r="223" spans="1:32" ht="17.25" customHeight="1" x14ac:dyDescent="0.15">
      <c r="A223" s="706"/>
      <c r="B223" s="708"/>
      <c r="C223" s="712" t="s">
        <v>98</v>
      </c>
      <c r="D223" s="714" t="s">
        <v>99</v>
      </c>
      <c r="E223" s="714"/>
      <c r="F223" s="714"/>
      <c r="G223" s="714"/>
      <c r="H223" s="714"/>
      <c r="I223" s="714"/>
      <c r="J223" s="715" t="s">
        <v>100</v>
      </c>
      <c r="K223" s="716" t="s">
        <v>101</v>
      </c>
      <c r="L223" s="717" t="s">
        <v>102</v>
      </c>
      <c r="M223" s="706"/>
      <c r="N223" s="718"/>
      <c r="O223" s="710" t="s">
        <v>103</v>
      </c>
      <c r="P223" s="710"/>
      <c r="Q223" s="710"/>
      <c r="R223" s="711" t="s">
        <v>104</v>
      </c>
      <c r="S223" s="710"/>
      <c r="T223" s="719"/>
      <c r="U223" s="710" t="s">
        <v>105</v>
      </c>
      <c r="V223" s="710"/>
      <c r="W223" s="710"/>
      <c r="X223" s="711" t="s">
        <v>106</v>
      </c>
      <c r="Y223" s="710"/>
      <c r="Z223" s="719"/>
      <c r="AA223" s="710" t="s">
        <v>107</v>
      </c>
      <c r="AB223" s="710"/>
      <c r="AC223" s="710"/>
      <c r="AD223" s="711" t="s">
        <v>108</v>
      </c>
      <c r="AE223" s="710"/>
      <c r="AF223" s="710"/>
    </row>
    <row r="224" spans="1:32" ht="46.5" customHeight="1" x14ac:dyDescent="0.15">
      <c r="A224" s="706"/>
      <c r="B224" s="709"/>
      <c r="C224" s="713"/>
      <c r="D224" s="148" t="s">
        <v>109</v>
      </c>
      <c r="E224" s="148" t="s">
        <v>110</v>
      </c>
      <c r="F224" s="148" t="s">
        <v>111</v>
      </c>
      <c r="G224" s="148" t="s">
        <v>112</v>
      </c>
      <c r="H224" s="148" t="s">
        <v>113</v>
      </c>
      <c r="I224" s="148" t="s">
        <v>114</v>
      </c>
      <c r="J224" s="715"/>
      <c r="K224" s="716"/>
      <c r="L224" s="451" t="s">
        <v>115</v>
      </c>
      <c r="M224" s="448" t="s">
        <v>116</v>
      </c>
      <c r="N224" s="449" t="s">
        <v>117</v>
      </c>
      <c r="O224" s="334" t="s">
        <v>115</v>
      </c>
      <c r="P224" s="448" t="s">
        <v>116</v>
      </c>
      <c r="Q224" s="450" t="s">
        <v>117</v>
      </c>
      <c r="R224" s="451" t="s">
        <v>115</v>
      </c>
      <c r="S224" s="448" t="s">
        <v>116</v>
      </c>
      <c r="T224" s="449" t="s">
        <v>117</v>
      </c>
      <c r="U224" s="334" t="s">
        <v>115</v>
      </c>
      <c r="V224" s="448" t="s">
        <v>116</v>
      </c>
      <c r="W224" s="450" t="s">
        <v>117</v>
      </c>
      <c r="X224" s="451" t="s">
        <v>115</v>
      </c>
      <c r="Y224" s="448" t="s">
        <v>116</v>
      </c>
      <c r="Z224" s="449" t="s">
        <v>117</v>
      </c>
      <c r="AA224" s="334" t="s">
        <v>115</v>
      </c>
      <c r="AB224" s="448" t="s">
        <v>116</v>
      </c>
      <c r="AC224" s="450" t="s">
        <v>117</v>
      </c>
      <c r="AD224" s="451" t="s">
        <v>115</v>
      </c>
      <c r="AE224" s="448" t="s">
        <v>116</v>
      </c>
      <c r="AF224" s="450" t="s">
        <v>117</v>
      </c>
    </row>
    <row r="225" spans="1:32" ht="21.4" customHeight="1" x14ac:dyDescent="0.2">
      <c r="A225" s="338"/>
      <c r="B225" s="138"/>
      <c r="C225" s="137"/>
      <c r="D225" s="133"/>
      <c r="E225" s="133"/>
      <c r="F225" s="133"/>
      <c r="G225" s="133"/>
      <c r="H225" s="133"/>
      <c r="I225" s="133"/>
      <c r="J225" s="133"/>
      <c r="K225" s="132"/>
      <c r="L225" s="134">
        <f>SUM(O225,R225,U225,X225,AA225,AD225)</f>
        <v>21</v>
      </c>
      <c r="M225" s="133"/>
      <c r="N225" s="136"/>
      <c r="O225" s="135">
        <f>'[3]data(ソート不可）'!AG96</f>
        <v>1</v>
      </c>
      <c r="P225" s="133"/>
      <c r="Q225" s="132"/>
      <c r="R225" s="134">
        <f>'[3]data(ソート不可）'!AH96</f>
        <v>3</v>
      </c>
      <c r="S225" s="133"/>
      <c r="T225" s="136"/>
      <c r="U225" s="135">
        <f>'[3]data(ソート不可）'!AI96</f>
        <v>4</v>
      </c>
      <c r="V225" s="133"/>
      <c r="W225" s="132"/>
      <c r="X225" s="134">
        <f>'[3]data(ソート不可）'!AJ96</f>
        <v>8</v>
      </c>
      <c r="Y225" s="133"/>
      <c r="Z225" s="136"/>
      <c r="AA225" s="135">
        <f>'[3]data(ソート不可）'!AK96</f>
        <v>1</v>
      </c>
      <c r="AB225" s="133"/>
      <c r="AC225" s="132"/>
      <c r="AD225" s="134">
        <f>'[3]data(ソート不可）'!AL96</f>
        <v>4</v>
      </c>
      <c r="AE225" s="133"/>
      <c r="AF225" s="132"/>
    </row>
    <row r="226" spans="1:32" ht="21.4" customHeight="1" x14ac:dyDescent="0.2">
      <c r="A226" s="423">
        <v>107</v>
      </c>
      <c r="B226" s="422" t="s">
        <v>218</v>
      </c>
      <c r="C226" s="131">
        <f>SUM(D226:K226)</f>
        <v>11</v>
      </c>
      <c r="D226" s="128">
        <f>'[3]data(ソート不可）'!H96</f>
        <v>1</v>
      </c>
      <c r="E226" s="128">
        <f>'[3]data(ソート不可）'!I96</f>
        <v>1</v>
      </c>
      <c r="F226" s="128">
        <f>'[3]data(ソート不可）'!J96</f>
        <v>1</v>
      </c>
      <c r="G226" s="128">
        <f>'[3]data(ソート不可）'!K96</f>
        <v>2</v>
      </c>
      <c r="H226" s="128">
        <f>'[3]data(ソート不可）'!L96</f>
        <v>1</v>
      </c>
      <c r="I226" s="128">
        <f>'[3]data(ソート不可）'!M96</f>
        <v>1</v>
      </c>
      <c r="J226" s="128">
        <f>'[3]data(ソート不可）'!N96</f>
        <v>0</v>
      </c>
      <c r="K226" s="127">
        <f>'[3]data(ソート不可）'!O96</f>
        <v>4</v>
      </c>
      <c r="L226" s="336">
        <f>SUM(M226:N226)</f>
        <v>177</v>
      </c>
      <c r="M226" s="128">
        <f>SUM(P226,S226,V226,Y226,AB226,AE226)</f>
        <v>98</v>
      </c>
      <c r="N226" s="130">
        <f>SUM(Q226,T226,W226,Z226,AC226,AF226)</f>
        <v>79</v>
      </c>
      <c r="O226" s="129">
        <f>SUM(P226:Q226)</f>
        <v>17</v>
      </c>
      <c r="P226" s="128">
        <f>'[3]data(ソート不可）'!T96</f>
        <v>9</v>
      </c>
      <c r="Q226" s="127">
        <f>'[3]data(ソート不可）'!U96</f>
        <v>8</v>
      </c>
      <c r="R226" s="336">
        <f>SUM(S226:T226)</f>
        <v>32</v>
      </c>
      <c r="S226" s="128">
        <f>'[3]data(ソート不可）'!V96</f>
        <v>25</v>
      </c>
      <c r="T226" s="130">
        <f>'[3]data(ソート不可）'!W96</f>
        <v>7</v>
      </c>
      <c r="U226" s="129">
        <f>SUM(V226:W226)</f>
        <v>18</v>
      </c>
      <c r="V226" s="128">
        <f>'[3]data(ソート不可）'!X96</f>
        <v>9</v>
      </c>
      <c r="W226" s="127">
        <f>'[3]data(ソート不可）'!Y96</f>
        <v>9</v>
      </c>
      <c r="X226" s="336">
        <f>SUM(Y226:Z226)</f>
        <v>49</v>
      </c>
      <c r="Y226" s="128">
        <f>'[3]data(ソート不可）'!Z96</f>
        <v>19</v>
      </c>
      <c r="Z226" s="130">
        <f>'[3]data(ソート不可）'!AA96</f>
        <v>30</v>
      </c>
      <c r="AA226" s="129">
        <f>SUM(AB226:AC226)</f>
        <v>29</v>
      </c>
      <c r="AB226" s="128">
        <f>'[3]data(ソート不可）'!AB96</f>
        <v>18</v>
      </c>
      <c r="AC226" s="127">
        <f>'[3]data(ソート不可）'!AC96</f>
        <v>11</v>
      </c>
      <c r="AD226" s="336">
        <f>SUM(AE226:AF226)</f>
        <v>32</v>
      </c>
      <c r="AE226" s="128">
        <f>'[3]data(ソート不可）'!AD96</f>
        <v>18</v>
      </c>
      <c r="AF226" s="127">
        <f>'[3]data(ソート不可）'!AE96</f>
        <v>14</v>
      </c>
    </row>
    <row r="227" spans="1:32" ht="21.4" customHeight="1" x14ac:dyDescent="0.2">
      <c r="A227" s="338"/>
      <c r="B227" s="138"/>
      <c r="C227" s="137"/>
      <c r="D227" s="133"/>
      <c r="E227" s="133"/>
      <c r="F227" s="133"/>
      <c r="G227" s="133"/>
      <c r="H227" s="133"/>
      <c r="I227" s="133"/>
      <c r="J227" s="133"/>
      <c r="K227" s="132"/>
      <c r="L227" s="134">
        <f>SUM(O227,R227,U227,X227,AA227,AD227)</f>
        <v>29</v>
      </c>
      <c r="M227" s="133"/>
      <c r="N227" s="136"/>
      <c r="O227" s="135">
        <f>'[3]data(ソート不可）'!AG97</f>
        <v>5</v>
      </c>
      <c r="P227" s="133"/>
      <c r="Q227" s="132"/>
      <c r="R227" s="134">
        <f>'[3]data(ソート不可）'!AH97</f>
        <v>3</v>
      </c>
      <c r="S227" s="133"/>
      <c r="T227" s="136"/>
      <c r="U227" s="135">
        <f>'[3]data(ソート不可）'!AI97</f>
        <v>6</v>
      </c>
      <c r="V227" s="133"/>
      <c r="W227" s="132"/>
      <c r="X227" s="134">
        <f>'[3]data(ソート不可）'!AJ97</f>
        <v>3</v>
      </c>
      <c r="Y227" s="133"/>
      <c r="Z227" s="136"/>
      <c r="AA227" s="135">
        <f>'[3]data(ソート不可）'!AK97</f>
        <v>5</v>
      </c>
      <c r="AB227" s="133"/>
      <c r="AC227" s="132"/>
      <c r="AD227" s="134">
        <f>'[3]data(ソート不可）'!AL97</f>
        <v>7</v>
      </c>
      <c r="AE227" s="133"/>
      <c r="AF227" s="132"/>
    </row>
    <row r="228" spans="1:32" ht="21.4" customHeight="1" x14ac:dyDescent="0.2">
      <c r="A228" s="423">
        <v>108</v>
      </c>
      <c r="B228" s="422" t="s">
        <v>219</v>
      </c>
      <c r="C228" s="131">
        <f>SUM(D228:K228)</f>
        <v>27</v>
      </c>
      <c r="D228" s="128">
        <f>'[3]data(ソート不可）'!H97</f>
        <v>3</v>
      </c>
      <c r="E228" s="128">
        <f>'[3]data(ソート不可）'!I97</f>
        <v>4</v>
      </c>
      <c r="F228" s="128">
        <f>'[3]data(ソート不可）'!J97</f>
        <v>3</v>
      </c>
      <c r="G228" s="128">
        <f>'[3]data(ソート不可）'!K97</f>
        <v>4</v>
      </c>
      <c r="H228" s="128">
        <f>'[3]data(ソート不可）'!L97</f>
        <v>4</v>
      </c>
      <c r="I228" s="128">
        <f>'[3]data(ソート不可）'!M97</f>
        <v>3</v>
      </c>
      <c r="J228" s="128">
        <f>'[3]data(ソート不可）'!N97</f>
        <v>0</v>
      </c>
      <c r="K228" s="127">
        <f>'[3]data(ソート不可）'!O97</f>
        <v>6</v>
      </c>
      <c r="L228" s="336">
        <f>SUM(M228:N228)</f>
        <v>672</v>
      </c>
      <c r="M228" s="128">
        <f>SUM(P228,S228,V228,Y228,AB228,AE228)</f>
        <v>341</v>
      </c>
      <c r="N228" s="130">
        <f>SUM(Q228,T228,W228,Z228,AC228,AF228)</f>
        <v>331</v>
      </c>
      <c r="O228" s="129">
        <f>SUM(P228:Q228)</f>
        <v>110</v>
      </c>
      <c r="P228" s="128">
        <f>'[3]data(ソート不可）'!T97</f>
        <v>56</v>
      </c>
      <c r="Q228" s="127">
        <f>'[3]data(ソート不可）'!U97</f>
        <v>54</v>
      </c>
      <c r="R228" s="336">
        <f>SUM(S228:T228)</f>
        <v>112</v>
      </c>
      <c r="S228" s="128">
        <f>'[3]data(ソート不可）'!V97</f>
        <v>56</v>
      </c>
      <c r="T228" s="130">
        <f>'[3]data(ソート不可）'!W97</f>
        <v>56</v>
      </c>
      <c r="U228" s="129">
        <f>SUM(V228:W228)</f>
        <v>96</v>
      </c>
      <c r="V228" s="128">
        <f>'[3]data(ソート不可）'!X97</f>
        <v>45</v>
      </c>
      <c r="W228" s="127">
        <f>'[3]data(ソート不可）'!Y97</f>
        <v>51</v>
      </c>
      <c r="X228" s="336">
        <f>SUM(Y228:Z228)</f>
        <v>117</v>
      </c>
      <c r="Y228" s="128">
        <f>'[3]data(ソート不可）'!Z97</f>
        <v>65</v>
      </c>
      <c r="Z228" s="130">
        <f>'[3]data(ソート不可）'!AA97</f>
        <v>52</v>
      </c>
      <c r="AA228" s="129">
        <f>SUM(AB228:AC228)</f>
        <v>131</v>
      </c>
      <c r="AB228" s="128">
        <f>'[3]data(ソート不可）'!AB97</f>
        <v>60</v>
      </c>
      <c r="AC228" s="127">
        <f>'[3]data(ソート不可）'!AC97</f>
        <v>71</v>
      </c>
      <c r="AD228" s="336">
        <f>SUM(AE228:AF228)</f>
        <v>106</v>
      </c>
      <c r="AE228" s="128">
        <f>'[3]data(ソート不可）'!AD97</f>
        <v>59</v>
      </c>
      <c r="AF228" s="127">
        <f>'[3]data(ソート不可）'!AE97</f>
        <v>47</v>
      </c>
    </row>
    <row r="229" spans="1:32" ht="21.4" customHeight="1" x14ac:dyDescent="0.2">
      <c r="A229" s="338"/>
      <c r="B229" s="138"/>
      <c r="C229" s="137"/>
      <c r="D229" s="133"/>
      <c r="E229" s="133"/>
      <c r="F229" s="133"/>
      <c r="G229" s="133"/>
      <c r="H229" s="133"/>
      <c r="I229" s="133"/>
      <c r="J229" s="133"/>
      <c r="K229" s="132"/>
      <c r="L229" s="134">
        <f>SUM(O229,R229,U229,X229,AA229,AD229)</f>
        <v>38</v>
      </c>
      <c r="M229" s="133"/>
      <c r="N229" s="136"/>
      <c r="O229" s="135">
        <f>'[3]data(ソート不可）'!AG98</f>
        <v>8</v>
      </c>
      <c r="P229" s="133"/>
      <c r="Q229" s="132"/>
      <c r="R229" s="134">
        <f>'[3]data(ソート不可）'!AH98</f>
        <v>5</v>
      </c>
      <c r="S229" s="133"/>
      <c r="T229" s="136"/>
      <c r="U229" s="135">
        <f>'[3]data(ソート不可）'!AI98</f>
        <v>7</v>
      </c>
      <c r="V229" s="133"/>
      <c r="W229" s="132"/>
      <c r="X229" s="134">
        <f>'[3]data(ソート不可）'!AJ98</f>
        <v>8</v>
      </c>
      <c r="Y229" s="133"/>
      <c r="Z229" s="136"/>
      <c r="AA229" s="135">
        <f>'[3]data(ソート不可）'!AK98</f>
        <v>6</v>
      </c>
      <c r="AB229" s="133"/>
      <c r="AC229" s="132"/>
      <c r="AD229" s="134">
        <f>'[3]data(ソート不可）'!AL98</f>
        <v>4</v>
      </c>
      <c r="AE229" s="133"/>
      <c r="AF229" s="132"/>
    </row>
    <row r="230" spans="1:32" ht="21.4" customHeight="1" x14ac:dyDescent="0.2">
      <c r="A230" s="423">
        <v>109</v>
      </c>
      <c r="B230" s="422" t="s">
        <v>220</v>
      </c>
      <c r="C230" s="131">
        <f>SUM(D230:K230)</f>
        <v>18</v>
      </c>
      <c r="D230" s="128">
        <f>'[3]data(ソート不可）'!H98</f>
        <v>2</v>
      </c>
      <c r="E230" s="128">
        <f>'[3]data(ソート不可）'!I98</f>
        <v>2</v>
      </c>
      <c r="F230" s="128">
        <f>'[3]data(ソート不可）'!J98</f>
        <v>2</v>
      </c>
      <c r="G230" s="128">
        <f>'[3]data(ソート不可）'!K98</f>
        <v>2</v>
      </c>
      <c r="H230" s="128">
        <f>'[3]data(ソート不可）'!L98</f>
        <v>2</v>
      </c>
      <c r="I230" s="128">
        <f>'[3]data(ソート不可）'!M98</f>
        <v>2</v>
      </c>
      <c r="J230" s="128">
        <f>'[3]data(ソート不可）'!N98</f>
        <v>0</v>
      </c>
      <c r="K230" s="127">
        <f>'[3]data(ソート不可）'!O98</f>
        <v>6</v>
      </c>
      <c r="L230" s="336">
        <f>SUM(M230:N230)</f>
        <v>345</v>
      </c>
      <c r="M230" s="128">
        <f>SUM(P230,S230,V230,Y230,AB230,AE230)</f>
        <v>185</v>
      </c>
      <c r="N230" s="130">
        <f>SUM(Q230,T230,W230,Z230,AC230,AF230)</f>
        <v>160</v>
      </c>
      <c r="O230" s="129">
        <f>SUM(P230:Q230)</f>
        <v>57</v>
      </c>
      <c r="P230" s="128">
        <f>'[3]data(ソート不可）'!T98</f>
        <v>26</v>
      </c>
      <c r="Q230" s="127">
        <f>'[3]data(ソート不可）'!U98</f>
        <v>31</v>
      </c>
      <c r="R230" s="336">
        <f>SUM(S230:T230)</f>
        <v>48</v>
      </c>
      <c r="S230" s="128">
        <f>'[3]data(ソート不可）'!V98</f>
        <v>29</v>
      </c>
      <c r="T230" s="130">
        <f>'[3]data(ソート不可）'!W98</f>
        <v>19</v>
      </c>
      <c r="U230" s="129">
        <f>SUM(V230:W230)</f>
        <v>67</v>
      </c>
      <c r="V230" s="128">
        <f>'[3]data(ソート不可）'!X98</f>
        <v>31</v>
      </c>
      <c r="W230" s="127">
        <f>'[3]data(ソート不可）'!Y98</f>
        <v>36</v>
      </c>
      <c r="X230" s="336">
        <f>SUM(Y230:Z230)</f>
        <v>56</v>
      </c>
      <c r="Y230" s="128">
        <f>'[3]data(ソート不可）'!Z98</f>
        <v>28</v>
      </c>
      <c r="Z230" s="130">
        <f>'[3]data(ソート不可）'!AA98</f>
        <v>28</v>
      </c>
      <c r="AA230" s="129">
        <f>SUM(AB230:AC230)</f>
        <v>55</v>
      </c>
      <c r="AB230" s="128">
        <f>'[3]data(ソート不可）'!AB98</f>
        <v>35</v>
      </c>
      <c r="AC230" s="127">
        <f>'[3]data(ソート不可）'!AC98</f>
        <v>20</v>
      </c>
      <c r="AD230" s="336">
        <f>SUM(AE230:AF230)</f>
        <v>62</v>
      </c>
      <c r="AE230" s="128">
        <f>'[3]data(ソート不可）'!AD98</f>
        <v>36</v>
      </c>
      <c r="AF230" s="127">
        <f>'[3]data(ソート不可）'!AE98</f>
        <v>26</v>
      </c>
    </row>
    <row r="231" spans="1:32" ht="21.4" customHeight="1" x14ac:dyDescent="0.2">
      <c r="A231" s="338"/>
      <c r="B231" s="138"/>
      <c r="C231" s="137"/>
      <c r="D231" s="133"/>
      <c r="E231" s="133"/>
      <c r="F231" s="133"/>
      <c r="G231" s="133"/>
      <c r="H231" s="133"/>
      <c r="I231" s="133"/>
      <c r="J231" s="133"/>
      <c r="K231" s="132"/>
      <c r="L231" s="134">
        <f>SUM(O231,R231,U231,X231,AA231,AD231)</f>
        <v>52</v>
      </c>
      <c r="M231" s="133"/>
      <c r="N231" s="136"/>
      <c r="O231" s="135">
        <f>'[3]data(ソート不可）'!AG99</f>
        <v>8</v>
      </c>
      <c r="P231" s="133"/>
      <c r="Q231" s="132"/>
      <c r="R231" s="134">
        <f>'[3]data(ソート不可）'!AH99</f>
        <v>5</v>
      </c>
      <c r="S231" s="133"/>
      <c r="T231" s="136"/>
      <c r="U231" s="135">
        <f>'[3]data(ソート不可）'!AI99</f>
        <v>13</v>
      </c>
      <c r="V231" s="133"/>
      <c r="W231" s="132"/>
      <c r="X231" s="134">
        <f>'[3]data(ソート不可）'!AJ99</f>
        <v>7</v>
      </c>
      <c r="Y231" s="133"/>
      <c r="Z231" s="136"/>
      <c r="AA231" s="135">
        <f>'[3]data(ソート不可）'!AK99</f>
        <v>11</v>
      </c>
      <c r="AB231" s="133"/>
      <c r="AC231" s="132"/>
      <c r="AD231" s="134">
        <f>'[3]data(ソート不可）'!AL99</f>
        <v>8</v>
      </c>
      <c r="AE231" s="133"/>
      <c r="AF231" s="132"/>
    </row>
    <row r="232" spans="1:32" ht="21.4" customHeight="1" x14ac:dyDescent="0.2">
      <c r="A232" s="423">
        <v>110</v>
      </c>
      <c r="B232" s="422" t="s">
        <v>221</v>
      </c>
      <c r="C232" s="131">
        <f>SUM(D232:K232)</f>
        <v>32</v>
      </c>
      <c r="D232" s="128">
        <f>'[3]data(ソート不可）'!H99</f>
        <v>4</v>
      </c>
      <c r="E232" s="128">
        <f>'[3]data(ソート不可）'!I99</f>
        <v>4</v>
      </c>
      <c r="F232" s="128">
        <f>'[3]data(ソート不可）'!J99</f>
        <v>4</v>
      </c>
      <c r="G232" s="128">
        <f>'[3]data(ソート不可）'!K99</f>
        <v>4</v>
      </c>
      <c r="H232" s="128">
        <f>'[3]data(ソート不可）'!L99</f>
        <v>3</v>
      </c>
      <c r="I232" s="128">
        <f>'[3]data(ソート不可）'!M99</f>
        <v>4</v>
      </c>
      <c r="J232" s="128">
        <f>'[3]data(ソート不可）'!N99</f>
        <v>0</v>
      </c>
      <c r="K232" s="127">
        <f>'[3]data(ソート不可）'!O99</f>
        <v>9</v>
      </c>
      <c r="L232" s="336">
        <f>SUM(M232:N232)</f>
        <v>770</v>
      </c>
      <c r="M232" s="128">
        <f>SUM(P232,S232,V232,Y232,AB232,AE232)</f>
        <v>398</v>
      </c>
      <c r="N232" s="130">
        <f>SUM(Q232,T232,W232,Z232,AC232,AF232)</f>
        <v>372</v>
      </c>
      <c r="O232" s="129">
        <f>SUM(P232:Q232)</f>
        <v>122</v>
      </c>
      <c r="P232" s="128">
        <f>'[3]data(ソート不可）'!T99</f>
        <v>65</v>
      </c>
      <c r="Q232" s="127">
        <f>'[3]data(ソート不可）'!U99</f>
        <v>57</v>
      </c>
      <c r="R232" s="336">
        <f>SUM(S232:T232)</f>
        <v>134</v>
      </c>
      <c r="S232" s="128">
        <f>'[3]data(ソート不可）'!V99</f>
        <v>68</v>
      </c>
      <c r="T232" s="130">
        <f>'[3]data(ソート不可）'!W99</f>
        <v>66</v>
      </c>
      <c r="U232" s="129">
        <f>SUM(V232:W232)</f>
        <v>131</v>
      </c>
      <c r="V232" s="128">
        <f>'[3]data(ソート不可）'!X99</f>
        <v>67</v>
      </c>
      <c r="W232" s="127">
        <f>'[3]data(ソート不可）'!Y99</f>
        <v>64</v>
      </c>
      <c r="X232" s="336">
        <f>SUM(Y232:Z232)</f>
        <v>134</v>
      </c>
      <c r="Y232" s="128">
        <f>'[3]data(ソート不可）'!Z99</f>
        <v>65</v>
      </c>
      <c r="Z232" s="130">
        <f>'[3]data(ソート不可）'!AA99</f>
        <v>69</v>
      </c>
      <c r="AA232" s="129">
        <f>SUM(AB232:AC232)</f>
        <v>116</v>
      </c>
      <c r="AB232" s="128">
        <f>'[3]data(ソート不可）'!AB99</f>
        <v>63</v>
      </c>
      <c r="AC232" s="127">
        <f>'[3]data(ソート不可）'!AC99</f>
        <v>53</v>
      </c>
      <c r="AD232" s="336">
        <f>SUM(AE232:AF232)</f>
        <v>133</v>
      </c>
      <c r="AE232" s="128">
        <f>'[3]data(ソート不可）'!AD99</f>
        <v>70</v>
      </c>
      <c r="AF232" s="127">
        <f>'[3]data(ソート不可）'!AE99</f>
        <v>63</v>
      </c>
    </row>
    <row r="233" spans="1:32" ht="21.4" customHeight="1" x14ac:dyDescent="0.2">
      <c r="A233" s="338"/>
      <c r="B233" s="138"/>
      <c r="C233" s="137"/>
      <c r="D233" s="133"/>
      <c r="E233" s="133"/>
      <c r="F233" s="133"/>
      <c r="G233" s="133"/>
      <c r="H233" s="133"/>
      <c r="I233" s="133"/>
      <c r="J233" s="133"/>
      <c r="K233" s="132"/>
      <c r="L233" s="134">
        <f>SUM(O233,R233,U233,X233,AA233,AD233)</f>
        <v>36</v>
      </c>
      <c r="M233" s="133"/>
      <c r="N233" s="136"/>
      <c r="O233" s="135">
        <f>'[3]data(ソート不可）'!AG100</f>
        <v>5</v>
      </c>
      <c r="P233" s="133"/>
      <c r="Q233" s="132"/>
      <c r="R233" s="134">
        <f>'[3]data(ソート不可）'!AH100</f>
        <v>8</v>
      </c>
      <c r="S233" s="133"/>
      <c r="T233" s="136"/>
      <c r="U233" s="135">
        <f>'[3]data(ソート不可）'!AI100</f>
        <v>8</v>
      </c>
      <c r="V233" s="133"/>
      <c r="W233" s="132"/>
      <c r="X233" s="134">
        <f>'[3]data(ソート不可）'!AJ100</f>
        <v>4</v>
      </c>
      <c r="Y233" s="133"/>
      <c r="Z233" s="136"/>
      <c r="AA233" s="135">
        <f>'[3]data(ソート不可）'!AK100</f>
        <v>8</v>
      </c>
      <c r="AB233" s="133"/>
      <c r="AC233" s="132"/>
      <c r="AD233" s="134">
        <f>'[3]data(ソート不可）'!AL100</f>
        <v>3</v>
      </c>
      <c r="AE233" s="133"/>
      <c r="AF233" s="132"/>
    </row>
    <row r="234" spans="1:32" ht="21.4" customHeight="1" x14ac:dyDescent="0.2">
      <c r="A234" s="423">
        <v>111</v>
      </c>
      <c r="B234" s="422" t="s">
        <v>222</v>
      </c>
      <c r="C234" s="131">
        <f>SUM(D234:K234)</f>
        <v>21</v>
      </c>
      <c r="D234" s="128">
        <f>'[3]data(ソート不可）'!H100</f>
        <v>2</v>
      </c>
      <c r="E234" s="128">
        <f>'[3]data(ソート不可）'!I100</f>
        <v>2</v>
      </c>
      <c r="F234" s="128">
        <f>'[3]data(ソート不可）'!J100</f>
        <v>3</v>
      </c>
      <c r="G234" s="128">
        <f>'[3]data(ソート不可）'!K100</f>
        <v>3</v>
      </c>
      <c r="H234" s="128">
        <f>'[3]data(ソート不可）'!L100</f>
        <v>2</v>
      </c>
      <c r="I234" s="128">
        <f>'[3]data(ソート不可）'!M100</f>
        <v>3</v>
      </c>
      <c r="J234" s="128">
        <f>'[3]data(ソート不可）'!N100</f>
        <v>0</v>
      </c>
      <c r="K234" s="127">
        <f>'[3]data(ソート不可）'!O100</f>
        <v>6</v>
      </c>
      <c r="L234" s="336">
        <f>SUM(M234:N234)</f>
        <v>448</v>
      </c>
      <c r="M234" s="128">
        <f>SUM(P234,S234,V234,Y234,AB234,AE234)</f>
        <v>252</v>
      </c>
      <c r="N234" s="130">
        <f>SUM(Q234,T234,W234,Z234,AC234,AF234)</f>
        <v>196</v>
      </c>
      <c r="O234" s="129">
        <f>SUM(P234:Q234)</f>
        <v>69</v>
      </c>
      <c r="P234" s="128">
        <f>'[3]data(ソート不可）'!T100</f>
        <v>39</v>
      </c>
      <c r="Q234" s="127">
        <f>'[3]data(ソート不可）'!U100</f>
        <v>30</v>
      </c>
      <c r="R234" s="336">
        <f>SUM(S234:T234)</f>
        <v>65</v>
      </c>
      <c r="S234" s="128">
        <f>'[3]data(ソート不可）'!V100</f>
        <v>34</v>
      </c>
      <c r="T234" s="130">
        <f>'[3]data(ソート不可）'!W100</f>
        <v>31</v>
      </c>
      <c r="U234" s="129">
        <f>SUM(V234:W234)</f>
        <v>82</v>
      </c>
      <c r="V234" s="128">
        <f>'[3]data(ソート不可）'!X100</f>
        <v>47</v>
      </c>
      <c r="W234" s="127">
        <f>'[3]data(ソート不可）'!Y100</f>
        <v>35</v>
      </c>
      <c r="X234" s="336">
        <f>SUM(Y234:Z234)</f>
        <v>75</v>
      </c>
      <c r="Y234" s="128">
        <f>'[3]data(ソート不可）'!Z100</f>
        <v>35</v>
      </c>
      <c r="Z234" s="130">
        <f>'[3]data(ソート不可）'!AA100</f>
        <v>40</v>
      </c>
      <c r="AA234" s="129">
        <f>SUM(AB234:AC234)</f>
        <v>77</v>
      </c>
      <c r="AB234" s="128">
        <f>'[3]data(ソート不可）'!AB100</f>
        <v>52</v>
      </c>
      <c r="AC234" s="127">
        <f>'[3]data(ソート不可）'!AC100</f>
        <v>25</v>
      </c>
      <c r="AD234" s="336">
        <f>SUM(AE234:AF234)</f>
        <v>80</v>
      </c>
      <c r="AE234" s="128">
        <f>'[3]data(ソート不可）'!AD100</f>
        <v>45</v>
      </c>
      <c r="AF234" s="127">
        <f>'[3]data(ソート不可）'!AE100</f>
        <v>35</v>
      </c>
    </row>
    <row r="235" spans="1:32" ht="21.4" customHeight="1" x14ac:dyDescent="0.2">
      <c r="A235" s="338"/>
      <c r="B235" s="138"/>
      <c r="C235" s="137"/>
      <c r="D235" s="133"/>
      <c r="E235" s="133"/>
      <c r="F235" s="133"/>
      <c r="G235" s="133"/>
      <c r="H235" s="133"/>
      <c r="I235" s="133"/>
      <c r="J235" s="133"/>
      <c r="K235" s="132"/>
      <c r="L235" s="134">
        <f>SUM(O235,R235,U235,X235,AA235,AD235)</f>
        <v>20</v>
      </c>
      <c r="M235" s="133"/>
      <c r="N235" s="136"/>
      <c r="O235" s="135">
        <f>'[3]data(ソート不可）'!AG101</f>
        <v>1</v>
      </c>
      <c r="P235" s="133"/>
      <c r="Q235" s="132"/>
      <c r="R235" s="134">
        <f>'[3]data(ソート不可）'!AH101</f>
        <v>5</v>
      </c>
      <c r="S235" s="133"/>
      <c r="T235" s="136"/>
      <c r="U235" s="135">
        <f>'[3]data(ソート不可）'!AI101</f>
        <v>1</v>
      </c>
      <c r="V235" s="133"/>
      <c r="W235" s="132"/>
      <c r="X235" s="134">
        <f>'[3]data(ソート不可）'!AJ101</f>
        <v>7</v>
      </c>
      <c r="Y235" s="133"/>
      <c r="Z235" s="136"/>
      <c r="AA235" s="135">
        <f>'[3]data(ソート不可）'!AK101</f>
        <v>0</v>
      </c>
      <c r="AB235" s="133"/>
      <c r="AC235" s="132"/>
      <c r="AD235" s="134">
        <f>'[3]data(ソート不可）'!AL101</f>
        <v>6</v>
      </c>
      <c r="AE235" s="133"/>
      <c r="AF235" s="132"/>
    </row>
    <row r="236" spans="1:32" ht="21.4" customHeight="1" x14ac:dyDescent="0.2">
      <c r="A236" s="423">
        <v>112</v>
      </c>
      <c r="B236" s="422" t="s">
        <v>223</v>
      </c>
      <c r="C236" s="131">
        <f>SUM(D236:K236)</f>
        <v>24</v>
      </c>
      <c r="D236" s="128">
        <f>'[3]data(ソート不可）'!H101</f>
        <v>3</v>
      </c>
      <c r="E236" s="128">
        <f>'[3]data(ソート不可）'!I101</f>
        <v>4</v>
      </c>
      <c r="F236" s="128">
        <f>'[3]data(ソート不可）'!J101</f>
        <v>3</v>
      </c>
      <c r="G236" s="128">
        <f>'[3]data(ソート不可）'!K101</f>
        <v>3</v>
      </c>
      <c r="H236" s="128">
        <f>'[3]data(ソート不可）'!L101</f>
        <v>4</v>
      </c>
      <c r="I236" s="128">
        <f>'[3]data(ソート不可）'!M101</f>
        <v>3</v>
      </c>
      <c r="J236" s="128">
        <f>'[3]data(ソート不可）'!N101</f>
        <v>0</v>
      </c>
      <c r="K236" s="127">
        <f>'[3]data(ソート不可）'!O101</f>
        <v>4</v>
      </c>
      <c r="L236" s="336">
        <f>SUM(M236:N236)</f>
        <v>582</v>
      </c>
      <c r="M236" s="128">
        <f>SUM(P236,S236,V236,Y236,AB236,AE236)</f>
        <v>283</v>
      </c>
      <c r="N236" s="130">
        <f>SUM(Q236,T236,W236,Z236,AC236,AF236)</f>
        <v>299</v>
      </c>
      <c r="O236" s="129">
        <f>SUM(P236:Q236)</f>
        <v>87</v>
      </c>
      <c r="P236" s="128">
        <f>'[3]data(ソート不可）'!T101</f>
        <v>51</v>
      </c>
      <c r="Q236" s="127">
        <f>'[3]data(ソート不可）'!U101</f>
        <v>36</v>
      </c>
      <c r="R236" s="336">
        <f>SUM(S236:T236)</f>
        <v>114</v>
      </c>
      <c r="S236" s="128">
        <f>'[3]data(ソート不可）'!V101</f>
        <v>50</v>
      </c>
      <c r="T236" s="130">
        <f>'[3]data(ソート不可）'!W101</f>
        <v>64</v>
      </c>
      <c r="U236" s="129">
        <f>SUM(V236:W236)</f>
        <v>93</v>
      </c>
      <c r="V236" s="128">
        <f>'[3]data(ソート不可）'!X101</f>
        <v>47</v>
      </c>
      <c r="W236" s="127">
        <f>'[3]data(ソート不可）'!Y101</f>
        <v>46</v>
      </c>
      <c r="X236" s="336">
        <f>SUM(Y236:Z236)</f>
        <v>91</v>
      </c>
      <c r="Y236" s="128">
        <f>'[3]data(ソート不可）'!Z101</f>
        <v>48</v>
      </c>
      <c r="Z236" s="130">
        <f>'[3]data(ソート不可）'!AA101</f>
        <v>43</v>
      </c>
      <c r="AA236" s="129">
        <f>SUM(AB236:AC236)</f>
        <v>108</v>
      </c>
      <c r="AB236" s="128">
        <f>'[3]data(ソート不可）'!AB101</f>
        <v>51</v>
      </c>
      <c r="AC236" s="127">
        <f>'[3]data(ソート不可）'!AC101</f>
        <v>57</v>
      </c>
      <c r="AD236" s="336">
        <f>SUM(AE236:AF236)</f>
        <v>89</v>
      </c>
      <c r="AE236" s="128">
        <f>'[3]data(ソート不可）'!AD101</f>
        <v>36</v>
      </c>
      <c r="AF236" s="127">
        <f>'[3]data(ソート不可）'!AE101</f>
        <v>53</v>
      </c>
    </row>
    <row r="237" spans="1:32" ht="21.4" customHeight="1" x14ac:dyDescent="0.2">
      <c r="A237" s="338"/>
      <c r="B237" s="138"/>
      <c r="C237" s="137"/>
      <c r="D237" s="133"/>
      <c r="E237" s="133"/>
      <c r="F237" s="133"/>
      <c r="G237" s="133"/>
      <c r="H237" s="133"/>
      <c r="I237" s="133"/>
      <c r="J237" s="133"/>
      <c r="K237" s="132"/>
      <c r="L237" s="134">
        <f>SUM(O237,R237,U237,X237,AA237,AD237)</f>
        <v>27</v>
      </c>
      <c r="M237" s="133"/>
      <c r="N237" s="136"/>
      <c r="O237" s="135">
        <f>'[3]data(ソート不可）'!AG102</f>
        <v>1</v>
      </c>
      <c r="P237" s="133"/>
      <c r="Q237" s="132"/>
      <c r="R237" s="134">
        <f>'[3]data(ソート不可）'!AH102</f>
        <v>4</v>
      </c>
      <c r="S237" s="133"/>
      <c r="T237" s="136"/>
      <c r="U237" s="135">
        <f>'[3]data(ソート不可）'!AI102</f>
        <v>3</v>
      </c>
      <c r="V237" s="133"/>
      <c r="W237" s="132"/>
      <c r="X237" s="134">
        <f>'[3]data(ソート不可）'!AJ102</f>
        <v>5</v>
      </c>
      <c r="Y237" s="153"/>
      <c r="Z237" s="136"/>
      <c r="AA237" s="135">
        <f>'[3]data(ソート不可）'!AK102</f>
        <v>8</v>
      </c>
      <c r="AB237" s="133"/>
      <c r="AC237" s="132"/>
      <c r="AD237" s="134">
        <f>'[3]data(ソート不可）'!AL102</f>
        <v>6</v>
      </c>
      <c r="AE237" s="133"/>
      <c r="AF237" s="132"/>
    </row>
    <row r="238" spans="1:32" ht="21.4" customHeight="1" x14ac:dyDescent="0.2">
      <c r="A238" s="423">
        <v>113</v>
      </c>
      <c r="B238" s="422" t="s">
        <v>224</v>
      </c>
      <c r="C238" s="131">
        <f>SUM(D238:K238)</f>
        <v>19</v>
      </c>
      <c r="D238" s="128">
        <f>'[3]data(ソート不可）'!H102</f>
        <v>2</v>
      </c>
      <c r="E238" s="128">
        <f>'[3]data(ソート不可）'!I102</f>
        <v>3</v>
      </c>
      <c r="F238" s="128">
        <f>'[3]data(ソート不可）'!J102</f>
        <v>2</v>
      </c>
      <c r="G238" s="128">
        <f>'[3]data(ソート不可）'!K102</f>
        <v>3</v>
      </c>
      <c r="H238" s="128">
        <f>'[3]data(ソート不可）'!L102</f>
        <v>2</v>
      </c>
      <c r="I238" s="128">
        <f>'[3]data(ソート不可）'!M102</f>
        <v>2</v>
      </c>
      <c r="J238" s="128">
        <f>'[3]data(ソート不可）'!N102</f>
        <v>0</v>
      </c>
      <c r="K238" s="127">
        <f>'[3]data(ソート不可）'!O102</f>
        <v>5</v>
      </c>
      <c r="L238" s="336">
        <f>SUM(M238:N238)</f>
        <v>414</v>
      </c>
      <c r="M238" s="128">
        <f>SUM(P238,S238,V238,Y238,AB238,AE238)</f>
        <v>206</v>
      </c>
      <c r="N238" s="130">
        <f>SUM(Q238,T238,W238,Z238,AC238,AF238)</f>
        <v>208</v>
      </c>
      <c r="O238" s="129">
        <f>SUM(P238:Q238)</f>
        <v>65</v>
      </c>
      <c r="P238" s="128">
        <f>'[3]data(ソート不可）'!T102</f>
        <v>31</v>
      </c>
      <c r="Q238" s="127">
        <f>'[3]data(ソート不可）'!U102</f>
        <v>34</v>
      </c>
      <c r="R238" s="336">
        <f>SUM(S238:T238)</f>
        <v>80</v>
      </c>
      <c r="S238" s="128">
        <f>'[3]data(ソート不可）'!V102</f>
        <v>29</v>
      </c>
      <c r="T238" s="130">
        <f>'[3]data(ソート不可）'!W102</f>
        <v>51</v>
      </c>
      <c r="U238" s="129">
        <f>SUM(V238:W238)</f>
        <v>63</v>
      </c>
      <c r="V238" s="128">
        <f>'[3]data(ソート不可）'!X102</f>
        <v>36</v>
      </c>
      <c r="W238" s="127">
        <f>'[3]data(ソート不可）'!Y102</f>
        <v>27</v>
      </c>
      <c r="X238" s="336">
        <f>SUM(Y238:Z238)</f>
        <v>78</v>
      </c>
      <c r="Y238" s="128">
        <f>'[3]data(ソート不可）'!Z102</f>
        <v>48</v>
      </c>
      <c r="Z238" s="130">
        <f>'[3]data(ソート不可）'!AA102</f>
        <v>30</v>
      </c>
      <c r="AA238" s="129">
        <f>SUM(AB238:AC238)</f>
        <v>71</v>
      </c>
      <c r="AB238" s="128">
        <f>'[3]data(ソート不可）'!AB102</f>
        <v>31</v>
      </c>
      <c r="AC238" s="127">
        <f>'[3]data(ソート不可）'!AC102</f>
        <v>40</v>
      </c>
      <c r="AD238" s="336">
        <f>SUM(AE238:AF238)</f>
        <v>57</v>
      </c>
      <c r="AE238" s="128">
        <f>'[3]data(ソート不可）'!AD102</f>
        <v>31</v>
      </c>
      <c r="AF238" s="127">
        <f>'[3]data(ソート不可）'!AE102</f>
        <v>26</v>
      </c>
    </row>
    <row r="239" spans="1:32" ht="21.4" customHeight="1" x14ac:dyDescent="0.2">
      <c r="A239" s="338"/>
      <c r="B239" s="138"/>
      <c r="C239" s="137"/>
      <c r="D239" s="133"/>
      <c r="E239" s="133"/>
      <c r="F239" s="133"/>
      <c r="G239" s="133"/>
      <c r="H239" s="133"/>
      <c r="I239" s="133"/>
      <c r="J239" s="133"/>
      <c r="K239" s="132"/>
      <c r="L239" s="134">
        <f>SUM(O239,R239,U239,X239,AA239,AD239)</f>
        <v>11</v>
      </c>
      <c r="M239" s="133"/>
      <c r="N239" s="136"/>
      <c r="O239" s="135">
        <f>'[3]data(ソート不可）'!AG103</f>
        <v>5</v>
      </c>
      <c r="P239" s="133"/>
      <c r="Q239" s="132"/>
      <c r="R239" s="134">
        <f>'[3]data(ソート不可）'!AH103</f>
        <v>2</v>
      </c>
      <c r="S239" s="133"/>
      <c r="T239" s="136"/>
      <c r="U239" s="135">
        <f>'[3]data(ソート不可）'!AI103</f>
        <v>2</v>
      </c>
      <c r="V239" s="133"/>
      <c r="W239" s="132"/>
      <c r="X239" s="134">
        <f>'[3]data(ソート不可）'!AJ103</f>
        <v>0</v>
      </c>
      <c r="Y239" s="133"/>
      <c r="Z239" s="136"/>
      <c r="AA239" s="135">
        <f>'[3]data(ソート不可）'!AK103</f>
        <v>1</v>
      </c>
      <c r="AB239" s="133"/>
      <c r="AC239" s="132"/>
      <c r="AD239" s="134">
        <f>'[3]data(ソート不可）'!AL103</f>
        <v>1</v>
      </c>
      <c r="AE239" s="133"/>
      <c r="AF239" s="132"/>
    </row>
    <row r="240" spans="1:32" ht="21.4" customHeight="1" x14ac:dyDescent="0.2">
      <c r="A240" s="423">
        <v>114</v>
      </c>
      <c r="B240" s="422" t="s">
        <v>225</v>
      </c>
      <c r="C240" s="131">
        <f>SUM(D240:K240)</f>
        <v>8</v>
      </c>
      <c r="D240" s="128">
        <f>'[3]data(ソート不可）'!H103</f>
        <v>1</v>
      </c>
      <c r="E240" s="128">
        <f>'[3]data(ソート不可）'!I103</f>
        <v>1</v>
      </c>
      <c r="F240" s="128">
        <f>'[3]data(ソート不可）'!J103</f>
        <v>1</v>
      </c>
      <c r="G240" s="128">
        <f>'[3]data(ソート不可）'!K103</f>
        <v>1</v>
      </c>
      <c r="H240" s="128">
        <f>'[3]data(ソート不可）'!L103</f>
        <v>1</v>
      </c>
      <c r="I240" s="128">
        <f>'[3]data(ソート不可）'!M103</f>
        <v>1</v>
      </c>
      <c r="J240" s="128">
        <f>'[3]data(ソート不可）'!N103</f>
        <v>0</v>
      </c>
      <c r="K240" s="127">
        <f>'[3]data(ソート不可）'!O103</f>
        <v>2</v>
      </c>
      <c r="L240" s="336">
        <f>SUM(M240:N240)</f>
        <v>82</v>
      </c>
      <c r="M240" s="128">
        <f>SUM(P240,S240,V240,Y240,AB240,AE240)</f>
        <v>49</v>
      </c>
      <c r="N240" s="130">
        <f>SUM(Q240,T240,W240,Z240,AC240,AF240)</f>
        <v>33</v>
      </c>
      <c r="O240" s="129">
        <f>SUM(P240:Q240)</f>
        <v>18</v>
      </c>
      <c r="P240" s="128">
        <f>'[3]data(ソート不可）'!T103</f>
        <v>10</v>
      </c>
      <c r="Q240" s="127">
        <f>'[3]data(ソート不可）'!U103</f>
        <v>8</v>
      </c>
      <c r="R240" s="336">
        <f>SUM(S240:T240)</f>
        <v>14</v>
      </c>
      <c r="S240" s="128">
        <f>'[3]data(ソート不可）'!V103</f>
        <v>13</v>
      </c>
      <c r="T240" s="130">
        <f>'[3]data(ソート不可）'!W103</f>
        <v>1</v>
      </c>
      <c r="U240" s="129">
        <f>SUM(V240:W240)</f>
        <v>13</v>
      </c>
      <c r="V240" s="128">
        <f>'[3]data(ソート不可）'!X103</f>
        <v>3</v>
      </c>
      <c r="W240" s="127">
        <f>'[3]data(ソート不可）'!Y103</f>
        <v>10</v>
      </c>
      <c r="X240" s="336">
        <f>SUM(Y240:Z240)</f>
        <v>11</v>
      </c>
      <c r="Y240" s="128">
        <f>'[3]data(ソート不可）'!Z103</f>
        <v>7</v>
      </c>
      <c r="Z240" s="130">
        <f>'[3]data(ソート不可）'!AA103</f>
        <v>4</v>
      </c>
      <c r="AA240" s="129">
        <f>SUM(AB240:AC240)</f>
        <v>11</v>
      </c>
      <c r="AB240" s="128">
        <f>'[3]data(ソート不可）'!AB103</f>
        <v>7</v>
      </c>
      <c r="AC240" s="127">
        <f>'[3]data(ソート不可）'!AC103</f>
        <v>4</v>
      </c>
      <c r="AD240" s="336">
        <f>SUM(AE240:AF240)</f>
        <v>15</v>
      </c>
      <c r="AE240" s="128">
        <f>'[3]data(ソート不可）'!AD103</f>
        <v>9</v>
      </c>
      <c r="AF240" s="127">
        <f>'[3]data(ソート不可）'!AE103</f>
        <v>6</v>
      </c>
    </row>
    <row r="241" spans="1:32" ht="21.4" customHeight="1" x14ac:dyDescent="0.2">
      <c r="A241" s="338"/>
      <c r="B241" s="138"/>
      <c r="C241" s="137"/>
      <c r="D241" s="133"/>
      <c r="E241" s="133"/>
      <c r="F241" s="133"/>
      <c r="G241" s="133"/>
      <c r="H241" s="133"/>
      <c r="I241" s="133"/>
      <c r="J241" s="133"/>
      <c r="K241" s="132"/>
      <c r="L241" s="134">
        <f>SUM(O241,R241,U241,X241,AA241,AD241)</f>
        <v>39</v>
      </c>
      <c r="M241" s="133"/>
      <c r="N241" s="136"/>
      <c r="O241" s="135">
        <f>'[3]data(ソート不可）'!AG104</f>
        <v>5</v>
      </c>
      <c r="P241" s="133"/>
      <c r="Q241" s="132"/>
      <c r="R241" s="134">
        <f>'[3]data(ソート不可）'!AH104</f>
        <v>11</v>
      </c>
      <c r="S241" s="133"/>
      <c r="T241" s="136"/>
      <c r="U241" s="135">
        <f>'[3]data(ソート不可）'!AI104</f>
        <v>6</v>
      </c>
      <c r="V241" s="133"/>
      <c r="W241" s="132"/>
      <c r="X241" s="134">
        <f>'[3]data(ソート不可）'!AJ104</f>
        <v>5</v>
      </c>
      <c r="Y241" s="133"/>
      <c r="Z241" s="136"/>
      <c r="AA241" s="135">
        <f>'[3]data(ソート不可）'!AK104</f>
        <v>7</v>
      </c>
      <c r="AB241" s="133"/>
      <c r="AC241" s="132"/>
      <c r="AD241" s="134">
        <f>'[3]data(ソート不可）'!AL104</f>
        <v>5</v>
      </c>
      <c r="AE241" s="133"/>
      <c r="AF241" s="132"/>
    </row>
    <row r="242" spans="1:32" ht="21.4" customHeight="1" x14ac:dyDescent="0.2">
      <c r="A242" s="423">
        <v>115</v>
      </c>
      <c r="B242" s="422" t="s">
        <v>226</v>
      </c>
      <c r="C242" s="131">
        <f>SUM(D242:K242)</f>
        <v>25</v>
      </c>
      <c r="D242" s="128">
        <f>'[3]data(ソート不可）'!H104</f>
        <v>3</v>
      </c>
      <c r="E242" s="128">
        <f>'[3]data(ソート不可）'!I104</f>
        <v>3</v>
      </c>
      <c r="F242" s="128">
        <f>'[3]data(ソート不可）'!J104</f>
        <v>3</v>
      </c>
      <c r="G242" s="128">
        <f>'[3]data(ソート不可）'!K104</f>
        <v>3</v>
      </c>
      <c r="H242" s="128">
        <f>'[3]data(ソート不可）'!L104</f>
        <v>3</v>
      </c>
      <c r="I242" s="128">
        <f>'[3]data(ソート不可）'!M104</f>
        <v>4</v>
      </c>
      <c r="J242" s="128">
        <f>'[3]data(ソート不可）'!N104</f>
        <v>0</v>
      </c>
      <c r="K242" s="127">
        <f>'[3]data(ソート不可）'!O104</f>
        <v>6</v>
      </c>
      <c r="L242" s="336">
        <f>SUM(M242:N242)</f>
        <v>569</v>
      </c>
      <c r="M242" s="128">
        <f>SUM(P242,S242,V242,Y242,AB242,AE242)</f>
        <v>332</v>
      </c>
      <c r="N242" s="130">
        <f>SUM(Q242,T242,W242,Z242,AC242,AF242)</f>
        <v>237</v>
      </c>
      <c r="O242" s="129">
        <f>SUM(P242:Q242)</f>
        <v>102</v>
      </c>
      <c r="P242" s="128">
        <f>'[3]data(ソート不可）'!T104</f>
        <v>60</v>
      </c>
      <c r="Q242" s="127">
        <f>'[3]data(ソート不可）'!U104</f>
        <v>42</v>
      </c>
      <c r="R242" s="336">
        <f>SUM(S242:T242)</f>
        <v>93</v>
      </c>
      <c r="S242" s="128">
        <f>'[3]data(ソート不可）'!V104</f>
        <v>52</v>
      </c>
      <c r="T242" s="130">
        <f>'[3]data(ソート不可）'!W104</f>
        <v>41</v>
      </c>
      <c r="U242" s="129">
        <f>SUM(V242:W242)</f>
        <v>87</v>
      </c>
      <c r="V242" s="128">
        <f>'[3]data(ソート不可）'!X104</f>
        <v>55</v>
      </c>
      <c r="W242" s="127">
        <f>'[3]data(ソート不可）'!Y104</f>
        <v>32</v>
      </c>
      <c r="X242" s="336">
        <f>SUM(Y242:Z242)</f>
        <v>95</v>
      </c>
      <c r="Y242" s="128">
        <f>'[3]data(ソート不可）'!Z104</f>
        <v>58</v>
      </c>
      <c r="Z242" s="130">
        <f>'[3]data(ソート不可）'!AA104</f>
        <v>37</v>
      </c>
      <c r="AA242" s="129">
        <f>SUM(AB242:AC242)</f>
        <v>80</v>
      </c>
      <c r="AB242" s="128">
        <f>'[3]data(ソート不可）'!AB104</f>
        <v>36</v>
      </c>
      <c r="AC242" s="127">
        <f>'[3]data(ソート不可）'!AC104</f>
        <v>44</v>
      </c>
      <c r="AD242" s="336">
        <f>SUM(AE242:AF242)</f>
        <v>112</v>
      </c>
      <c r="AE242" s="128">
        <f>'[3]data(ソート不可）'!AD104</f>
        <v>71</v>
      </c>
      <c r="AF242" s="127">
        <f>'[3]data(ソート不可）'!AE104</f>
        <v>41</v>
      </c>
    </row>
    <row r="243" spans="1:32" ht="21.4" customHeight="1" x14ac:dyDescent="0.2">
      <c r="A243" s="338"/>
      <c r="B243" s="138"/>
      <c r="C243" s="137"/>
      <c r="D243" s="133"/>
      <c r="E243" s="133"/>
      <c r="F243" s="133"/>
      <c r="G243" s="133"/>
      <c r="H243" s="133"/>
      <c r="I243" s="133"/>
      <c r="J243" s="133"/>
      <c r="K243" s="132"/>
      <c r="L243" s="134">
        <f>SUM(O243,R243,U243,X243,AA243,AD243)</f>
        <v>20</v>
      </c>
      <c r="M243" s="133"/>
      <c r="N243" s="136"/>
      <c r="O243" s="135">
        <f>'[3]data(ソート不可）'!AG105</f>
        <v>3</v>
      </c>
      <c r="P243" s="133"/>
      <c r="Q243" s="132"/>
      <c r="R243" s="134">
        <f>'[3]data(ソート不可）'!AH105</f>
        <v>8</v>
      </c>
      <c r="S243" s="133"/>
      <c r="T243" s="136"/>
      <c r="U243" s="135">
        <f>'[3]data(ソート不可）'!AI105</f>
        <v>2</v>
      </c>
      <c r="V243" s="133"/>
      <c r="W243" s="132"/>
      <c r="X243" s="134">
        <f>'[3]data(ソート不可）'!AJ105</f>
        <v>1</v>
      </c>
      <c r="Y243" s="133"/>
      <c r="Z243" s="136"/>
      <c r="AA243" s="135">
        <f>'[3]data(ソート不可）'!AK105</f>
        <v>4</v>
      </c>
      <c r="AB243" s="133"/>
      <c r="AC243" s="132"/>
      <c r="AD243" s="134">
        <f>'[3]data(ソート不可）'!AL105</f>
        <v>2</v>
      </c>
      <c r="AE243" s="133"/>
      <c r="AF243" s="132"/>
    </row>
    <row r="244" spans="1:32" ht="21.4" customHeight="1" x14ac:dyDescent="0.2">
      <c r="A244" s="423">
        <v>116</v>
      </c>
      <c r="B244" s="422" t="s">
        <v>227</v>
      </c>
      <c r="C244" s="131">
        <f>SUM(D244:K244)</f>
        <v>17</v>
      </c>
      <c r="D244" s="128">
        <f>'[3]data(ソート不可）'!H105</f>
        <v>2</v>
      </c>
      <c r="E244" s="128">
        <f>'[3]data(ソート不可）'!I105</f>
        <v>2</v>
      </c>
      <c r="F244" s="128">
        <f>'[3]data(ソート不可）'!J105</f>
        <v>3</v>
      </c>
      <c r="G244" s="128">
        <f>'[3]data(ソート不可）'!K105</f>
        <v>2</v>
      </c>
      <c r="H244" s="128">
        <f>'[3]data(ソート不可）'!L105</f>
        <v>3</v>
      </c>
      <c r="I244" s="128">
        <f>'[3]data(ソート不可）'!M105</f>
        <v>2</v>
      </c>
      <c r="J244" s="128">
        <f>'[3]data(ソート不可）'!N105</f>
        <v>0</v>
      </c>
      <c r="K244" s="127">
        <f>'[3]data(ソート不可）'!O105</f>
        <v>3</v>
      </c>
      <c r="L244" s="336">
        <f>SUM(M244:N244)</f>
        <v>429</v>
      </c>
      <c r="M244" s="128">
        <f>SUM(P244,S244,V244,Y244,AB244,AE244)</f>
        <v>210</v>
      </c>
      <c r="N244" s="130">
        <f>SUM(Q244,T244,W244,Z244,AC244,AF244)</f>
        <v>219</v>
      </c>
      <c r="O244" s="129">
        <f>SUM(P244:Q244)</f>
        <v>69</v>
      </c>
      <c r="P244" s="128">
        <f>'[3]data(ソート不可）'!T105</f>
        <v>35</v>
      </c>
      <c r="Q244" s="127">
        <f>'[3]data(ソート不可）'!U105</f>
        <v>34</v>
      </c>
      <c r="R244" s="336">
        <f>SUM(S244:T244)</f>
        <v>66</v>
      </c>
      <c r="S244" s="128">
        <f>'[3]data(ソート不可）'!V105</f>
        <v>28</v>
      </c>
      <c r="T244" s="130">
        <f>'[3]data(ソート不可）'!W105</f>
        <v>38</v>
      </c>
      <c r="U244" s="129">
        <f>SUM(V244:W244)</f>
        <v>85</v>
      </c>
      <c r="V244" s="128">
        <f>'[3]data(ソート不可）'!X105</f>
        <v>40</v>
      </c>
      <c r="W244" s="127">
        <f>'[3]data(ソート不可）'!Y105</f>
        <v>45</v>
      </c>
      <c r="X244" s="336">
        <f>SUM(Y244:Z244)</f>
        <v>64</v>
      </c>
      <c r="Y244" s="128">
        <f>'[3]data(ソート不可）'!Z105</f>
        <v>33</v>
      </c>
      <c r="Z244" s="130">
        <f>'[3]data(ソート不可）'!AA105</f>
        <v>31</v>
      </c>
      <c r="AA244" s="129">
        <f>SUM(AB244:AC244)</f>
        <v>77</v>
      </c>
      <c r="AB244" s="128">
        <f>'[3]data(ソート不可）'!AB105</f>
        <v>40</v>
      </c>
      <c r="AC244" s="127">
        <f>'[3]data(ソート不可）'!AC105</f>
        <v>37</v>
      </c>
      <c r="AD244" s="336">
        <f>SUM(AE244:AF244)</f>
        <v>68</v>
      </c>
      <c r="AE244" s="128">
        <f>'[3]data(ソート不可）'!AD105</f>
        <v>34</v>
      </c>
      <c r="AF244" s="127">
        <f>'[3]data(ソート不可）'!AE105</f>
        <v>34</v>
      </c>
    </row>
    <row r="245" spans="1:32" ht="21.4" customHeight="1" x14ac:dyDescent="0.2">
      <c r="A245" s="338"/>
      <c r="B245" s="138"/>
      <c r="C245" s="137"/>
      <c r="D245" s="133"/>
      <c r="E245" s="133"/>
      <c r="F245" s="133"/>
      <c r="G245" s="133"/>
      <c r="H245" s="133"/>
      <c r="I245" s="133"/>
      <c r="J245" s="133"/>
      <c r="K245" s="132"/>
      <c r="L245" s="134">
        <f>SUM(O245,R245,U245,X245,AA245,AD245)</f>
        <v>37</v>
      </c>
      <c r="M245" s="133"/>
      <c r="N245" s="136"/>
      <c r="O245" s="135">
        <f>'[3]data(ソート不可）'!AG107</f>
        <v>8</v>
      </c>
      <c r="P245" s="133"/>
      <c r="Q245" s="132"/>
      <c r="R245" s="134">
        <f>'[3]data(ソート不可）'!AH107</f>
        <v>3</v>
      </c>
      <c r="S245" s="133"/>
      <c r="T245" s="136"/>
      <c r="U245" s="135">
        <f>'[3]data(ソート不可）'!AI107</f>
        <v>5</v>
      </c>
      <c r="V245" s="133"/>
      <c r="W245" s="132"/>
      <c r="X245" s="134">
        <f>'[3]data(ソート不可）'!AJ107</f>
        <v>10</v>
      </c>
      <c r="Y245" s="133"/>
      <c r="Z245" s="136"/>
      <c r="AA245" s="135">
        <f>'[3]data(ソート不可）'!AK107</f>
        <v>9</v>
      </c>
      <c r="AB245" s="133"/>
      <c r="AC245" s="132"/>
      <c r="AD245" s="134">
        <f>'[3]data(ソート不可）'!AL107</f>
        <v>2</v>
      </c>
      <c r="AE245" s="133"/>
      <c r="AF245" s="132"/>
    </row>
    <row r="246" spans="1:32" ht="21.4" customHeight="1" x14ac:dyDescent="0.2">
      <c r="A246" s="423">
        <v>117</v>
      </c>
      <c r="B246" s="422" t="s">
        <v>228</v>
      </c>
      <c r="C246" s="131">
        <f>SUM(D246:K246)</f>
        <v>24</v>
      </c>
      <c r="D246" s="128">
        <f>'[3]data(ソート不可）'!H107</f>
        <v>3</v>
      </c>
      <c r="E246" s="128">
        <f>'[3]data(ソート不可）'!I107</f>
        <v>3</v>
      </c>
      <c r="F246" s="128">
        <f>'[3]data(ソート不可）'!J107</f>
        <v>3</v>
      </c>
      <c r="G246" s="128">
        <f>'[3]data(ソート不可）'!K107</f>
        <v>3</v>
      </c>
      <c r="H246" s="128">
        <f>'[3]data(ソート不可）'!L107</f>
        <v>3</v>
      </c>
      <c r="I246" s="128">
        <f>'[3]data(ソート不可）'!M107</f>
        <v>3</v>
      </c>
      <c r="J246" s="128">
        <f>'[3]data(ソート不可）'!N107</f>
        <v>0</v>
      </c>
      <c r="K246" s="127">
        <f>'[3]data(ソート不可）'!O107</f>
        <v>6</v>
      </c>
      <c r="L246" s="336">
        <f>SUM(M246:N246)</f>
        <v>592</v>
      </c>
      <c r="M246" s="128">
        <f>SUM(P246,S246,V246,Y246,AB246,AE246)</f>
        <v>329</v>
      </c>
      <c r="N246" s="130">
        <f>SUM(Q246,T246,W246,Z246,AC246,AF246)</f>
        <v>263</v>
      </c>
      <c r="O246" s="129">
        <f>SUM(P246:Q246)</f>
        <v>92</v>
      </c>
      <c r="P246" s="128">
        <f>'[3]data(ソート不可）'!T107</f>
        <v>51</v>
      </c>
      <c r="Q246" s="127">
        <f>'[3]data(ソート不可）'!U107</f>
        <v>41</v>
      </c>
      <c r="R246" s="336">
        <f>SUM(S246:T246)</f>
        <v>108</v>
      </c>
      <c r="S246" s="128">
        <f>'[3]data(ソート不可）'!V107</f>
        <v>56</v>
      </c>
      <c r="T246" s="130">
        <f>'[3]data(ソート不可）'!W107</f>
        <v>52</v>
      </c>
      <c r="U246" s="129">
        <f>SUM(V246:W246)</f>
        <v>104</v>
      </c>
      <c r="V246" s="128">
        <f>'[3]data(ソート不可）'!X107</f>
        <v>57</v>
      </c>
      <c r="W246" s="127">
        <f>'[3]data(ソート不可）'!Y107</f>
        <v>47</v>
      </c>
      <c r="X246" s="336">
        <f>SUM(Y246:Z246)</f>
        <v>88</v>
      </c>
      <c r="Y246" s="128">
        <f>'[3]data(ソート不可）'!Z107</f>
        <v>58</v>
      </c>
      <c r="Z246" s="130">
        <f>'[3]data(ソート不可）'!AA107</f>
        <v>30</v>
      </c>
      <c r="AA246" s="129">
        <f>SUM(AB246:AC246)</f>
        <v>107</v>
      </c>
      <c r="AB246" s="128">
        <f>'[3]data(ソート不可）'!AB107</f>
        <v>57</v>
      </c>
      <c r="AC246" s="127">
        <f>'[3]data(ソート不可）'!AC107</f>
        <v>50</v>
      </c>
      <c r="AD246" s="336">
        <f>SUM(AE246:AF246)</f>
        <v>93</v>
      </c>
      <c r="AE246" s="128">
        <f>'[3]data(ソート不可）'!AD107</f>
        <v>50</v>
      </c>
      <c r="AF246" s="127">
        <f>'[3]data(ソート不可）'!AE107</f>
        <v>43</v>
      </c>
    </row>
    <row r="247" spans="1:32" ht="21.4" customHeight="1" x14ac:dyDescent="0.2">
      <c r="A247" s="338"/>
      <c r="B247" s="138"/>
      <c r="C247" s="137"/>
      <c r="D247" s="133"/>
      <c r="E247" s="133"/>
      <c r="F247" s="133"/>
      <c r="G247" s="133"/>
      <c r="H247" s="133"/>
      <c r="I247" s="133"/>
      <c r="J247" s="133"/>
      <c r="K247" s="132"/>
      <c r="L247" s="134">
        <f>SUM(O247,R247,U247,X247,AA247,AD247)</f>
        <v>17</v>
      </c>
      <c r="M247" s="133"/>
      <c r="N247" s="136"/>
      <c r="O247" s="135">
        <f>'[3]data(ソート不可）'!AG108</f>
        <v>8</v>
      </c>
      <c r="P247" s="133"/>
      <c r="Q247" s="132"/>
      <c r="R247" s="134">
        <f>'[3]data(ソート不可）'!AH108</f>
        <v>2</v>
      </c>
      <c r="S247" s="133"/>
      <c r="T247" s="136"/>
      <c r="U247" s="135">
        <f>'[3]data(ソート不可）'!AI108</f>
        <v>4</v>
      </c>
      <c r="V247" s="133"/>
      <c r="W247" s="132"/>
      <c r="X247" s="134">
        <f>'[3]data(ソート不可）'!AJ108</f>
        <v>2</v>
      </c>
      <c r="Y247" s="133"/>
      <c r="Z247" s="136"/>
      <c r="AA247" s="135">
        <f>'[3]data(ソート不可）'!AK108</f>
        <v>1</v>
      </c>
      <c r="AB247" s="133"/>
      <c r="AC247" s="132"/>
      <c r="AD247" s="134">
        <f>'[3]data(ソート不可）'!AL108</f>
        <v>0</v>
      </c>
      <c r="AE247" s="133"/>
      <c r="AF247" s="132"/>
    </row>
    <row r="248" spans="1:32" ht="21.4" customHeight="1" x14ac:dyDescent="0.2">
      <c r="A248" s="423">
        <v>118</v>
      </c>
      <c r="B248" s="422" t="s">
        <v>229</v>
      </c>
      <c r="C248" s="131">
        <f>SUM(D248:K248)</f>
        <v>24</v>
      </c>
      <c r="D248" s="128">
        <f>'[3]data(ソート不可）'!H108</f>
        <v>3</v>
      </c>
      <c r="E248" s="128">
        <f>'[3]data(ソート不可）'!I108</f>
        <v>3</v>
      </c>
      <c r="F248" s="128">
        <f>'[3]data(ソート不可）'!J108</f>
        <v>3</v>
      </c>
      <c r="G248" s="128">
        <f>'[3]data(ソート不可）'!K108</f>
        <v>4</v>
      </c>
      <c r="H248" s="128">
        <f>'[3]data(ソート不可）'!L108</f>
        <v>4</v>
      </c>
      <c r="I248" s="128">
        <f>'[3]data(ソート不可）'!M108</f>
        <v>4</v>
      </c>
      <c r="J248" s="128">
        <f>'[3]data(ソート不可）'!N108</f>
        <v>0</v>
      </c>
      <c r="K248" s="127">
        <f>'[3]data(ソート不可）'!O108</f>
        <v>3</v>
      </c>
      <c r="L248" s="336">
        <f>SUM(M248:N248)</f>
        <v>653</v>
      </c>
      <c r="M248" s="128">
        <f>SUM(P248,S248,V248,Y248,AB248,AE248)</f>
        <v>340</v>
      </c>
      <c r="N248" s="130">
        <f>SUM(Q248,T248,W248,Z248,AC248,AF248)</f>
        <v>313</v>
      </c>
      <c r="O248" s="129">
        <f>SUM(P248:Q248)</f>
        <v>92</v>
      </c>
      <c r="P248" s="128">
        <f>'[3]data(ソート不可）'!T108</f>
        <v>46</v>
      </c>
      <c r="Q248" s="127">
        <f>'[3]data(ソート不可）'!U108</f>
        <v>46</v>
      </c>
      <c r="R248" s="336">
        <f>SUM(S248:T248)</f>
        <v>103</v>
      </c>
      <c r="S248" s="128">
        <f>'[3]data(ソート不可）'!V108</f>
        <v>46</v>
      </c>
      <c r="T248" s="130">
        <f>'[3]data(ソート不可）'!W108</f>
        <v>57</v>
      </c>
      <c r="U248" s="129">
        <f>SUM(V248:W248)</f>
        <v>105</v>
      </c>
      <c r="V248" s="128">
        <f>'[3]data(ソート不可）'!X108</f>
        <v>60</v>
      </c>
      <c r="W248" s="127">
        <f>'[3]data(ソート不可）'!Y108</f>
        <v>45</v>
      </c>
      <c r="X248" s="336">
        <f>SUM(Y248:Z248)</f>
        <v>110</v>
      </c>
      <c r="Y248" s="128">
        <f>'[3]data(ソート不可）'!Z108</f>
        <v>57</v>
      </c>
      <c r="Z248" s="130">
        <f>'[3]data(ソート不可）'!AA108</f>
        <v>53</v>
      </c>
      <c r="AA248" s="129">
        <f>SUM(AB248:AC248)</f>
        <v>122</v>
      </c>
      <c r="AB248" s="128">
        <f>'[3]data(ソート不可）'!AB108</f>
        <v>69</v>
      </c>
      <c r="AC248" s="127">
        <f>'[3]data(ソート不可）'!AC108</f>
        <v>53</v>
      </c>
      <c r="AD248" s="336">
        <f>SUM(AE248:AF248)</f>
        <v>121</v>
      </c>
      <c r="AE248" s="128">
        <f>'[3]data(ソート不可）'!AD108</f>
        <v>62</v>
      </c>
      <c r="AF248" s="127">
        <f>'[3]data(ソート不可）'!AE108</f>
        <v>59</v>
      </c>
    </row>
    <row r="249" spans="1:32" ht="21.4" customHeight="1" x14ac:dyDescent="0.2">
      <c r="A249" s="338"/>
      <c r="B249" s="138"/>
      <c r="C249" s="137"/>
      <c r="D249" s="133"/>
      <c r="E249" s="133"/>
      <c r="F249" s="133"/>
      <c r="G249" s="133"/>
      <c r="H249" s="133"/>
      <c r="I249" s="133"/>
      <c r="J249" s="133"/>
      <c r="K249" s="132"/>
      <c r="L249" s="134">
        <f>SUM(O249,R249,U249,X249,AA249,AD249)</f>
        <v>38</v>
      </c>
      <c r="M249" s="133"/>
      <c r="N249" s="136"/>
      <c r="O249" s="135">
        <f>'[3]data(ソート不可）'!AG106</f>
        <v>5</v>
      </c>
      <c r="P249" s="133"/>
      <c r="Q249" s="132"/>
      <c r="R249" s="134">
        <f>'[3]data(ソート不可）'!AH106</f>
        <v>6</v>
      </c>
      <c r="S249" s="133"/>
      <c r="T249" s="136"/>
      <c r="U249" s="135">
        <f>'[3]data(ソート不可）'!AI106</f>
        <v>3</v>
      </c>
      <c r="V249" s="133"/>
      <c r="W249" s="132"/>
      <c r="X249" s="134">
        <f>'[3]data(ソート不可）'!AJ106</f>
        <v>11</v>
      </c>
      <c r="Y249" s="133"/>
      <c r="Z249" s="136"/>
      <c r="AA249" s="135">
        <f>'[3]data(ソート不可）'!AK106</f>
        <v>5</v>
      </c>
      <c r="AB249" s="133"/>
      <c r="AC249" s="132"/>
      <c r="AD249" s="134">
        <f>'[3]data(ソート不可）'!AL106</f>
        <v>8</v>
      </c>
      <c r="AE249" s="133"/>
      <c r="AF249" s="132"/>
    </row>
    <row r="250" spans="1:32" ht="21.4" customHeight="1" x14ac:dyDescent="0.2">
      <c r="A250" s="423">
        <v>119</v>
      </c>
      <c r="B250" s="422" t="s">
        <v>230</v>
      </c>
      <c r="C250" s="131">
        <f>SUM(D250:K250)</f>
        <v>18</v>
      </c>
      <c r="D250" s="128">
        <f>'[3]data(ソート不可）'!H106</f>
        <v>2</v>
      </c>
      <c r="E250" s="128">
        <f>'[3]data(ソート不可）'!I106</f>
        <v>2</v>
      </c>
      <c r="F250" s="128">
        <f>'[3]data(ソート不可）'!J106</f>
        <v>2</v>
      </c>
      <c r="G250" s="128">
        <f>'[3]data(ソート不可）'!K106</f>
        <v>2</v>
      </c>
      <c r="H250" s="128">
        <f>'[3]data(ソート不可）'!L106</f>
        <v>2</v>
      </c>
      <c r="I250" s="128">
        <f>'[3]data(ソート不可）'!M106</f>
        <v>2</v>
      </c>
      <c r="J250" s="128">
        <f>'[3]data(ソート不可）'!N106</f>
        <v>0</v>
      </c>
      <c r="K250" s="127">
        <f>'[3]data(ソート不可）'!O106</f>
        <v>6</v>
      </c>
      <c r="L250" s="336">
        <f>SUM(M250:N250)</f>
        <v>371</v>
      </c>
      <c r="M250" s="128">
        <f>SUM(P250,S250,V250,Y250,AB250,AE250)</f>
        <v>194</v>
      </c>
      <c r="N250" s="130">
        <f>SUM(Q250,T250,W250,Z250,AC250,AF250)</f>
        <v>177</v>
      </c>
      <c r="O250" s="129">
        <f>SUM(P250:Q250)</f>
        <v>59</v>
      </c>
      <c r="P250" s="128">
        <f>'[3]data(ソート不可）'!T106</f>
        <v>29</v>
      </c>
      <c r="Q250" s="127">
        <f>'[3]data(ソート不可）'!U106</f>
        <v>30</v>
      </c>
      <c r="R250" s="336">
        <f>SUM(S250:T250)</f>
        <v>50</v>
      </c>
      <c r="S250" s="128">
        <f>'[3]data(ソート不可）'!V106</f>
        <v>24</v>
      </c>
      <c r="T250" s="130">
        <f>'[3]data(ソート不可）'!W106</f>
        <v>26</v>
      </c>
      <c r="U250" s="129">
        <f>SUM(V250:W250)</f>
        <v>60</v>
      </c>
      <c r="V250" s="128">
        <f>'[3]data(ソート不可）'!X106</f>
        <v>32</v>
      </c>
      <c r="W250" s="127">
        <f>'[3]data(ソート不可）'!Y106</f>
        <v>28</v>
      </c>
      <c r="X250" s="336">
        <f>SUM(Y250:Z250)</f>
        <v>73</v>
      </c>
      <c r="Y250" s="128">
        <f>'[3]data(ソート不可）'!Z106</f>
        <v>41</v>
      </c>
      <c r="Z250" s="130">
        <f>'[3]data(ソート不可）'!AA106</f>
        <v>32</v>
      </c>
      <c r="AA250" s="129">
        <f>SUM(AB250:AC250)</f>
        <v>72</v>
      </c>
      <c r="AB250" s="128">
        <f>'[3]data(ソート不可）'!AB106</f>
        <v>40</v>
      </c>
      <c r="AC250" s="127">
        <f>'[3]data(ソート不可）'!AC106</f>
        <v>32</v>
      </c>
      <c r="AD250" s="336">
        <f>SUM(AE250:AF250)</f>
        <v>57</v>
      </c>
      <c r="AE250" s="128">
        <f>'[3]data(ソート不可）'!AD106</f>
        <v>28</v>
      </c>
      <c r="AF250" s="127">
        <f>'[3]data(ソート不可）'!AE106</f>
        <v>29</v>
      </c>
    </row>
    <row r="251" spans="1:32" ht="21.4" customHeight="1" x14ac:dyDescent="0.2">
      <c r="A251" s="338"/>
      <c r="B251" s="138"/>
      <c r="C251" s="137"/>
      <c r="D251" s="133"/>
      <c r="E251" s="133"/>
      <c r="F251" s="133"/>
      <c r="G251" s="133"/>
      <c r="H251" s="133"/>
      <c r="I251" s="133"/>
      <c r="J251" s="133"/>
      <c r="K251" s="132"/>
      <c r="L251" s="134">
        <f>SUM(O251,R251,U251,X251,AA251,AD251)</f>
        <v>42</v>
      </c>
      <c r="M251" s="133"/>
      <c r="N251" s="136"/>
      <c r="O251" s="135">
        <f>'[3]data(ソート不可）'!AG109</f>
        <v>6</v>
      </c>
      <c r="P251" s="133"/>
      <c r="Q251" s="132"/>
      <c r="R251" s="134">
        <f>'[3]data(ソート不可）'!AH109</f>
        <v>11</v>
      </c>
      <c r="S251" s="133"/>
      <c r="T251" s="136"/>
      <c r="U251" s="135">
        <f>'[3]data(ソート不可）'!AI109</f>
        <v>11</v>
      </c>
      <c r="V251" s="133"/>
      <c r="W251" s="132"/>
      <c r="X251" s="134">
        <f>'[3]data(ソート不可）'!AJ109</f>
        <v>4</v>
      </c>
      <c r="Y251" s="133"/>
      <c r="Z251" s="136"/>
      <c r="AA251" s="135">
        <f>'[3]data(ソート不可）'!AK109</f>
        <v>4</v>
      </c>
      <c r="AB251" s="133"/>
      <c r="AC251" s="132"/>
      <c r="AD251" s="134">
        <f>'[3]data(ソート不可）'!AL109</f>
        <v>6</v>
      </c>
      <c r="AE251" s="133"/>
      <c r="AF251" s="132"/>
    </row>
    <row r="252" spans="1:32" ht="21.4" customHeight="1" x14ac:dyDescent="0.2">
      <c r="A252" s="423">
        <v>120</v>
      </c>
      <c r="B252" s="422" t="s">
        <v>231</v>
      </c>
      <c r="C252" s="131">
        <f>SUM(D252:K252)</f>
        <v>30</v>
      </c>
      <c r="D252" s="128">
        <f>'[3]data(ソート不可）'!H109</f>
        <v>4</v>
      </c>
      <c r="E252" s="128">
        <f>'[3]data(ソート不可）'!I109</f>
        <v>4</v>
      </c>
      <c r="F252" s="128">
        <f>'[3]data(ソート不可）'!J109</f>
        <v>4</v>
      </c>
      <c r="G252" s="128">
        <f>'[3]data(ソート不可）'!K109</f>
        <v>3</v>
      </c>
      <c r="H252" s="128">
        <f>'[3]data(ソート不可）'!L109</f>
        <v>4</v>
      </c>
      <c r="I252" s="128">
        <f>'[3]data(ソート不可）'!M109</f>
        <v>4</v>
      </c>
      <c r="J252" s="128">
        <f>'[3]data(ソート不可）'!N109</f>
        <v>0</v>
      </c>
      <c r="K252" s="127">
        <f>'[3]data(ソート不可）'!O109</f>
        <v>7</v>
      </c>
      <c r="L252" s="336">
        <f>SUM(M252:N252)</f>
        <v>691</v>
      </c>
      <c r="M252" s="128">
        <f>SUM(P252,S252,V252,Y252,AB252,AE252)</f>
        <v>359</v>
      </c>
      <c r="N252" s="130">
        <f>SUM(Q252,T252,W252,Z252,AC252,AF252)</f>
        <v>332</v>
      </c>
      <c r="O252" s="129">
        <f>SUM(P252:Q252)</f>
        <v>113</v>
      </c>
      <c r="P252" s="128">
        <f>'[3]data(ソート不可）'!T109</f>
        <v>55</v>
      </c>
      <c r="Q252" s="127">
        <f>'[3]data(ソート不可）'!U109</f>
        <v>58</v>
      </c>
      <c r="R252" s="336">
        <f>SUM(S252:T252)</f>
        <v>124</v>
      </c>
      <c r="S252" s="128">
        <f>'[3]data(ソート不可）'!V109</f>
        <v>72</v>
      </c>
      <c r="T252" s="130">
        <f>'[3]data(ソート不可）'!W109</f>
        <v>52</v>
      </c>
      <c r="U252" s="129">
        <f>SUM(V252:W252)</f>
        <v>117</v>
      </c>
      <c r="V252" s="128">
        <f>'[3]data(ソート不可）'!X109</f>
        <v>63</v>
      </c>
      <c r="W252" s="127">
        <f>'[3]data(ソート不可）'!Y109</f>
        <v>54</v>
      </c>
      <c r="X252" s="336">
        <f>SUM(Y252:Z252)</f>
        <v>109</v>
      </c>
      <c r="Y252" s="128">
        <f>'[3]data(ソート不可）'!Z109</f>
        <v>50</v>
      </c>
      <c r="Z252" s="130">
        <f>'[3]data(ソート不可）'!AA109</f>
        <v>59</v>
      </c>
      <c r="AA252" s="129">
        <f>SUM(AB252:AC252)</f>
        <v>112</v>
      </c>
      <c r="AB252" s="128">
        <f>'[3]data(ソート不可）'!AB109</f>
        <v>58</v>
      </c>
      <c r="AC252" s="127">
        <f>'[3]data(ソート不可）'!AC109</f>
        <v>54</v>
      </c>
      <c r="AD252" s="336">
        <f>SUM(AE252:AF252)</f>
        <v>116</v>
      </c>
      <c r="AE252" s="128">
        <f>'[3]data(ソート不可）'!AD109</f>
        <v>61</v>
      </c>
      <c r="AF252" s="127">
        <f>'[3]data(ソート不可）'!AE109</f>
        <v>55</v>
      </c>
    </row>
    <row r="253" spans="1:32" ht="21.4" customHeight="1" x14ac:dyDescent="0.2">
      <c r="A253" s="338"/>
      <c r="B253" s="138"/>
      <c r="C253" s="137"/>
      <c r="D253" s="133"/>
      <c r="E253" s="133"/>
      <c r="F253" s="133"/>
      <c r="G253" s="133"/>
      <c r="H253" s="133"/>
      <c r="I253" s="133"/>
      <c r="J253" s="133"/>
      <c r="K253" s="132"/>
      <c r="L253" s="134">
        <f>SUM(O253,R253,U253,X253,AA253,AD253)</f>
        <v>18</v>
      </c>
      <c r="M253" s="133"/>
      <c r="N253" s="136"/>
      <c r="O253" s="135">
        <f>'[3]data(ソート不可）'!AG110</f>
        <v>7</v>
      </c>
      <c r="P253" s="133"/>
      <c r="Q253" s="132"/>
      <c r="R253" s="134">
        <f>'[3]data(ソート不可）'!AH110</f>
        <v>5</v>
      </c>
      <c r="S253" s="133"/>
      <c r="T253" s="136"/>
      <c r="U253" s="135">
        <f>'[3]data(ソート不可）'!AI110</f>
        <v>0</v>
      </c>
      <c r="V253" s="133"/>
      <c r="W253" s="132"/>
      <c r="X253" s="134">
        <f>'[3]data(ソート不可）'!AJ110</f>
        <v>2</v>
      </c>
      <c r="Y253" s="133"/>
      <c r="Z253" s="136"/>
      <c r="AA253" s="135">
        <f>'[3]data(ソート不可）'!AK110</f>
        <v>2</v>
      </c>
      <c r="AB253" s="133"/>
      <c r="AC253" s="132"/>
      <c r="AD253" s="134">
        <f>'[3]data(ソート不可）'!AL110</f>
        <v>2</v>
      </c>
      <c r="AE253" s="133"/>
      <c r="AF253" s="132"/>
    </row>
    <row r="254" spans="1:32" ht="21.4" customHeight="1" x14ac:dyDescent="0.2">
      <c r="A254" s="423">
        <v>121</v>
      </c>
      <c r="B254" s="422" t="s">
        <v>232</v>
      </c>
      <c r="C254" s="131">
        <f>SUM(D254:K254)</f>
        <v>20</v>
      </c>
      <c r="D254" s="128">
        <f>'[3]data(ソート不可）'!H110</f>
        <v>3</v>
      </c>
      <c r="E254" s="128">
        <f>'[3]data(ソート不可）'!I110</f>
        <v>3</v>
      </c>
      <c r="F254" s="128">
        <f>'[3]data(ソート不可）'!J110</f>
        <v>2</v>
      </c>
      <c r="G254" s="128">
        <f>'[3]data(ソート不可）'!K110</f>
        <v>3</v>
      </c>
      <c r="H254" s="128">
        <f>'[3]data(ソート不可）'!L110</f>
        <v>3</v>
      </c>
      <c r="I254" s="128">
        <f>'[3]data(ソート不可）'!M110</f>
        <v>3</v>
      </c>
      <c r="J254" s="128">
        <f>'[3]data(ソート不可）'!N110</f>
        <v>0</v>
      </c>
      <c r="K254" s="127">
        <f>'[3]data(ソート不可）'!O110</f>
        <v>3</v>
      </c>
      <c r="L254" s="336">
        <f>SUM(M254:N254)</f>
        <v>540</v>
      </c>
      <c r="M254" s="128">
        <f>SUM(P254,S254,V254,Y254,AB254,AE254)</f>
        <v>286</v>
      </c>
      <c r="N254" s="130">
        <f>SUM(Q254,T254,W254,Z254,AC254,AF254)</f>
        <v>254</v>
      </c>
      <c r="O254" s="129">
        <f>SUM(P254:Q254)</f>
        <v>103</v>
      </c>
      <c r="P254" s="128">
        <f>'[3]data(ソート不可）'!T110</f>
        <v>53</v>
      </c>
      <c r="Q254" s="127">
        <f>'[3]data(ソート不可）'!U110</f>
        <v>50</v>
      </c>
      <c r="R254" s="336">
        <f>SUM(S254:T254)</f>
        <v>93</v>
      </c>
      <c r="S254" s="128">
        <f>'[3]data(ソート不可）'!V110</f>
        <v>58</v>
      </c>
      <c r="T254" s="130">
        <f>'[3]data(ソート不可）'!W110</f>
        <v>35</v>
      </c>
      <c r="U254" s="129">
        <f>SUM(V254:W254)</f>
        <v>68</v>
      </c>
      <c r="V254" s="128">
        <f>'[3]data(ソート不可）'!X110</f>
        <v>39</v>
      </c>
      <c r="W254" s="127">
        <f>'[3]data(ソート不可）'!Y110</f>
        <v>29</v>
      </c>
      <c r="X254" s="336">
        <f>SUM(Y254:Z254)</f>
        <v>95</v>
      </c>
      <c r="Y254" s="128">
        <f>'[3]data(ソート不可）'!Z110</f>
        <v>49</v>
      </c>
      <c r="Z254" s="130">
        <f>'[3]data(ソート不可）'!AA110</f>
        <v>46</v>
      </c>
      <c r="AA254" s="129">
        <f>SUM(AB254:AC254)</f>
        <v>89</v>
      </c>
      <c r="AB254" s="128">
        <f>'[3]data(ソート不可）'!AB110</f>
        <v>40</v>
      </c>
      <c r="AC254" s="127">
        <f>'[3]data(ソート不可）'!AC110</f>
        <v>49</v>
      </c>
      <c r="AD254" s="336">
        <f>SUM(AE254:AF254)</f>
        <v>92</v>
      </c>
      <c r="AE254" s="128">
        <f>'[3]data(ソート不可）'!AD110</f>
        <v>47</v>
      </c>
      <c r="AF254" s="127">
        <f>'[3]data(ソート不可）'!AE110</f>
        <v>45</v>
      </c>
    </row>
    <row r="255" spans="1:32" ht="21.4" customHeight="1" x14ac:dyDescent="0.2">
      <c r="A255" s="338"/>
      <c r="B255" s="138"/>
      <c r="C255" s="137"/>
      <c r="D255" s="133"/>
      <c r="E255" s="133"/>
      <c r="F255" s="133"/>
      <c r="G255" s="133"/>
      <c r="H255" s="133"/>
      <c r="I255" s="133"/>
      <c r="J255" s="133"/>
      <c r="K255" s="132"/>
      <c r="L255" s="134">
        <f>SUM(O255,R255,U255,X255,AA255,AD255)</f>
        <v>47</v>
      </c>
      <c r="M255" s="133"/>
      <c r="N255" s="136"/>
      <c r="O255" s="135">
        <f>'[3]data(ソート不可）'!AG111</f>
        <v>6</v>
      </c>
      <c r="P255" s="133"/>
      <c r="Q255" s="132"/>
      <c r="R255" s="134">
        <f>'[3]data(ソート不可）'!AH111</f>
        <v>9</v>
      </c>
      <c r="S255" s="133"/>
      <c r="T255" s="136"/>
      <c r="U255" s="135">
        <f>'[3]data(ソート不可）'!AI111</f>
        <v>8</v>
      </c>
      <c r="V255" s="133"/>
      <c r="W255" s="132"/>
      <c r="X255" s="134">
        <f>'[3]data(ソート不可）'!AJ111</f>
        <v>9</v>
      </c>
      <c r="Y255" s="133"/>
      <c r="Z255" s="136"/>
      <c r="AA255" s="135">
        <f>'[3]data(ソート不可）'!AK111</f>
        <v>7</v>
      </c>
      <c r="AB255" s="133"/>
      <c r="AC255" s="132"/>
      <c r="AD255" s="134">
        <f>'[3]data(ソート不可）'!AL111</f>
        <v>8</v>
      </c>
      <c r="AE255" s="133"/>
      <c r="AF255" s="132"/>
    </row>
    <row r="256" spans="1:32" ht="21.4" customHeight="1" x14ac:dyDescent="0.2">
      <c r="A256" s="423">
        <v>122</v>
      </c>
      <c r="B256" s="422" t="s">
        <v>233</v>
      </c>
      <c r="C256" s="131">
        <f>SUM(D256:K256)</f>
        <v>28</v>
      </c>
      <c r="D256" s="128">
        <f>'[3]data(ソート不可）'!H111</f>
        <v>3</v>
      </c>
      <c r="E256" s="128">
        <f>'[3]data(ソート不可）'!I111</f>
        <v>3</v>
      </c>
      <c r="F256" s="128">
        <f>'[3]data(ソート不可）'!J111</f>
        <v>3</v>
      </c>
      <c r="G256" s="128">
        <f>'[3]data(ソート不可）'!K111</f>
        <v>3</v>
      </c>
      <c r="H256" s="128">
        <f>'[3]data(ソート不可）'!L111</f>
        <v>4</v>
      </c>
      <c r="I256" s="128">
        <f>'[3]data(ソート不可）'!M111</f>
        <v>4</v>
      </c>
      <c r="J256" s="128">
        <f>'[3]data(ソート不可）'!N111</f>
        <v>0</v>
      </c>
      <c r="K256" s="127">
        <f>'[3]data(ソート不可）'!O111</f>
        <v>8</v>
      </c>
      <c r="L256" s="336">
        <f>SUM(M256:N256)</f>
        <v>641</v>
      </c>
      <c r="M256" s="128">
        <f>SUM(P256,S256,V256,Y256,AB256,AE256)</f>
        <v>308</v>
      </c>
      <c r="N256" s="130">
        <f>SUM(Q256,T256,W256,Z256,AC256,AF256)</f>
        <v>333</v>
      </c>
      <c r="O256" s="129">
        <f>SUM(P256:Q256)</f>
        <v>94</v>
      </c>
      <c r="P256" s="128">
        <f>'[3]data(ソート不可）'!T111</f>
        <v>47</v>
      </c>
      <c r="Q256" s="127">
        <f>'[3]data(ソート不可）'!U111</f>
        <v>47</v>
      </c>
      <c r="R256" s="336">
        <f>SUM(S256:T256)</f>
        <v>93</v>
      </c>
      <c r="S256" s="128">
        <f>'[3]data(ソート不可）'!V111</f>
        <v>44</v>
      </c>
      <c r="T256" s="130">
        <f>'[3]data(ソート不可）'!W111</f>
        <v>49</v>
      </c>
      <c r="U256" s="129">
        <f>SUM(V256:W256)</f>
        <v>99</v>
      </c>
      <c r="V256" s="128">
        <f>'[3]data(ソート不可）'!X111</f>
        <v>48</v>
      </c>
      <c r="W256" s="127">
        <f>'[3]data(ソート不可）'!Y111</f>
        <v>51</v>
      </c>
      <c r="X256" s="336">
        <f>SUM(Y256:Z256)</f>
        <v>106</v>
      </c>
      <c r="Y256" s="128">
        <f>'[3]data(ソート不可）'!Z111</f>
        <v>57</v>
      </c>
      <c r="Z256" s="130">
        <f>'[3]data(ソート不可）'!AA111</f>
        <v>49</v>
      </c>
      <c r="AA256" s="129">
        <f>SUM(AB256:AC256)</f>
        <v>130</v>
      </c>
      <c r="AB256" s="128">
        <f>'[3]data(ソート不可）'!AB111</f>
        <v>61</v>
      </c>
      <c r="AC256" s="127">
        <f>'[3]data(ソート不可）'!AC111</f>
        <v>69</v>
      </c>
      <c r="AD256" s="336">
        <f>SUM(AE256:AF256)</f>
        <v>119</v>
      </c>
      <c r="AE256" s="128">
        <f>'[3]data(ソート不可）'!AD111</f>
        <v>51</v>
      </c>
      <c r="AF256" s="127">
        <f>'[3]data(ソート不可）'!AE111</f>
        <v>68</v>
      </c>
    </row>
    <row r="257" spans="1:32" ht="21.4" customHeight="1" x14ac:dyDescent="0.2">
      <c r="A257" s="338"/>
      <c r="B257" s="138"/>
      <c r="C257" s="137"/>
      <c r="D257" s="133"/>
      <c r="E257" s="133"/>
      <c r="F257" s="133"/>
      <c r="G257" s="133"/>
      <c r="H257" s="133"/>
      <c r="I257" s="133"/>
      <c r="J257" s="133"/>
      <c r="K257" s="132"/>
      <c r="L257" s="134">
        <f>SUM(O257,R257,U257,X257,AA257,AD257)</f>
        <v>34</v>
      </c>
      <c r="M257" s="133"/>
      <c r="N257" s="136"/>
      <c r="O257" s="135">
        <f>'[3]data(ソート不可）'!AG112</f>
        <v>3</v>
      </c>
      <c r="P257" s="133"/>
      <c r="Q257" s="132"/>
      <c r="R257" s="134">
        <f>'[3]data(ソート不可）'!AH112</f>
        <v>4</v>
      </c>
      <c r="S257" s="133"/>
      <c r="T257" s="136"/>
      <c r="U257" s="135">
        <f>'[3]data(ソート不可）'!AI112</f>
        <v>7</v>
      </c>
      <c r="V257" s="133"/>
      <c r="W257" s="132"/>
      <c r="X257" s="134">
        <f>'[3]data(ソート不可）'!AJ112</f>
        <v>8</v>
      </c>
      <c r="Y257" s="133"/>
      <c r="Z257" s="136"/>
      <c r="AA257" s="135">
        <f>'[3]data(ソート不可）'!AK112</f>
        <v>3</v>
      </c>
      <c r="AB257" s="133"/>
      <c r="AC257" s="132"/>
      <c r="AD257" s="134">
        <f>'[3]data(ソート不可）'!AL112</f>
        <v>9</v>
      </c>
      <c r="AE257" s="133"/>
      <c r="AF257" s="132"/>
    </row>
    <row r="258" spans="1:32" ht="21.4" customHeight="1" x14ac:dyDescent="0.2">
      <c r="A258" s="423">
        <v>123</v>
      </c>
      <c r="B258" s="422" t="s">
        <v>234</v>
      </c>
      <c r="C258" s="131">
        <f>SUM(D258:K258)</f>
        <v>24</v>
      </c>
      <c r="D258" s="128">
        <f>'[3]data(ソート不可）'!H112</f>
        <v>2</v>
      </c>
      <c r="E258" s="128">
        <f>'[3]data(ソート不可）'!I112</f>
        <v>3</v>
      </c>
      <c r="F258" s="128">
        <f>'[3]data(ソート不可）'!J112</f>
        <v>3</v>
      </c>
      <c r="G258" s="128">
        <f>'[3]data(ソート不可）'!K112</f>
        <v>3</v>
      </c>
      <c r="H258" s="128">
        <f>'[3]data(ソート不可）'!L112</f>
        <v>3</v>
      </c>
      <c r="I258" s="128">
        <f>'[3]data(ソート不可）'!M112</f>
        <v>3</v>
      </c>
      <c r="J258" s="128">
        <f>'[3]data(ソート不可）'!N112</f>
        <v>0</v>
      </c>
      <c r="K258" s="127">
        <f>'[3]data(ソート不可）'!O112</f>
        <v>7</v>
      </c>
      <c r="L258" s="336">
        <f>SUM(M258:N258)</f>
        <v>517</v>
      </c>
      <c r="M258" s="128">
        <f>SUM(P258,S258,V258,Y258,AB258,AE258)</f>
        <v>275</v>
      </c>
      <c r="N258" s="130">
        <f>SUM(Q258,T258,W258,Z258,AC258,AF258)</f>
        <v>242</v>
      </c>
      <c r="O258" s="129">
        <f>SUM(P258:Q258)</f>
        <v>72</v>
      </c>
      <c r="P258" s="128">
        <f>'[3]data(ソート不可）'!T112</f>
        <v>33</v>
      </c>
      <c r="Q258" s="127">
        <f>'[3]data(ソート不可）'!U112</f>
        <v>39</v>
      </c>
      <c r="R258" s="336">
        <f>SUM(S258:T258)</f>
        <v>80</v>
      </c>
      <c r="S258" s="128">
        <f>'[3]data(ソート不可）'!V112</f>
        <v>44</v>
      </c>
      <c r="T258" s="130">
        <f>'[3]data(ソート不可）'!W112</f>
        <v>36</v>
      </c>
      <c r="U258" s="129">
        <f>SUM(V258:W258)</f>
        <v>93</v>
      </c>
      <c r="V258" s="128">
        <f>'[3]data(ソート不可）'!X112</f>
        <v>45</v>
      </c>
      <c r="W258" s="127">
        <f>'[3]data(ソート不可）'!Y112</f>
        <v>48</v>
      </c>
      <c r="X258" s="336">
        <f>SUM(Y258:Z258)</f>
        <v>87</v>
      </c>
      <c r="Y258" s="128">
        <f>'[3]data(ソート不可）'!Z112</f>
        <v>48</v>
      </c>
      <c r="Z258" s="130">
        <f>'[3]data(ソート不可）'!AA112</f>
        <v>39</v>
      </c>
      <c r="AA258" s="129">
        <f>SUM(AB258:AC258)</f>
        <v>92</v>
      </c>
      <c r="AB258" s="128">
        <f>'[3]data(ソート不可）'!AB112</f>
        <v>50</v>
      </c>
      <c r="AC258" s="127">
        <f>'[3]data(ソート不可）'!AC112</f>
        <v>42</v>
      </c>
      <c r="AD258" s="336">
        <f>SUM(AE258:AF258)</f>
        <v>93</v>
      </c>
      <c r="AE258" s="128">
        <f>'[3]data(ソート不可）'!AD112</f>
        <v>55</v>
      </c>
      <c r="AF258" s="127">
        <f>'[3]data(ソート不可）'!AE112</f>
        <v>38</v>
      </c>
    </row>
    <row r="259" spans="1:32" ht="21.4" customHeight="1" x14ac:dyDescent="0.2">
      <c r="A259" s="338"/>
      <c r="B259" s="138"/>
      <c r="C259" s="137"/>
      <c r="D259" s="133"/>
      <c r="E259" s="133"/>
      <c r="F259" s="133"/>
      <c r="G259" s="133"/>
      <c r="H259" s="133"/>
      <c r="I259" s="133"/>
      <c r="J259" s="133"/>
      <c r="K259" s="132"/>
      <c r="L259" s="134">
        <f>SUM(O259,R259,U259,X259,AA259,AD259)</f>
        <v>35</v>
      </c>
      <c r="M259" s="133"/>
      <c r="N259" s="136"/>
      <c r="O259" s="135">
        <f>'[3]data(ソート不可）'!AG113</f>
        <v>7</v>
      </c>
      <c r="P259" s="133"/>
      <c r="Q259" s="132"/>
      <c r="R259" s="134">
        <f>'[3]data(ソート不可）'!AH113</f>
        <v>5</v>
      </c>
      <c r="S259" s="133"/>
      <c r="T259" s="136"/>
      <c r="U259" s="135">
        <f>'[3]data(ソート不可）'!AI113</f>
        <v>8</v>
      </c>
      <c r="V259" s="133"/>
      <c r="W259" s="132"/>
      <c r="X259" s="134">
        <f>'[3]data(ソート不可）'!AJ113</f>
        <v>4</v>
      </c>
      <c r="Y259" s="133"/>
      <c r="Z259" s="136"/>
      <c r="AA259" s="135">
        <f>'[3]data(ソート不可）'!AK113</f>
        <v>4</v>
      </c>
      <c r="AB259" s="133"/>
      <c r="AC259" s="132"/>
      <c r="AD259" s="134">
        <f>'[3]data(ソート不可）'!AL113</f>
        <v>7</v>
      </c>
      <c r="AE259" s="133"/>
      <c r="AF259" s="132"/>
    </row>
    <row r="260" spans="1:32" ht="21.4" customHeight="1" x14ac:dyDescent="0.2">
      <c r="A260" s="423">
        <v>124</v>
      </c>
      <c r="B260" s="422" t="s">
        <v>235</v>
      </c>
      <c r="C260" s="131">
        <f>SUM(D260:K260)</f>
        <v>26</v>
      </c>
      <c r="D260" s="128">
        <f>'[3]data(ソート不可）'!H113</f>
        <v>4</v>
      </c>
      <c r="E260" s="128">
        <f>'[3]data(ソート不可）'!I113</f>
        <v>3</v>
      </c>
      <c r="F260" s="128">
        <f>'[3]data(ソート不可）'!J113</f>
        <v>3</v>
      </c>
      <c r="G260" s="128">
        <f>'[3]data(ソート不可）'!K113</f>
        <v>4</v>
      </c>
      <c r="H260" s="128">
        <f>'[3]data(ソート不可）'!L113</f>
        <v>3</v>
      </c>
      <c r="I260" s="128">
        <f>'[3]data(ソート不可）'!M113</f>
        <v>3</v>
      </c>
      <c r="J260" s="128">
        <f>'[3]data(ソート不可）'!N113</f>
        <v>0</v>
      </c>
      <c r="K260" s="127">
        <f>'[3]data(ソート不可）'!O113</f>
        <v>6</v>
      </c>
      <c r="L260" s="336">
        <f>SUM(M260:N260)</f>
        <v>639</v>
      </c>
      <c r="M260" s="128">
        <f>SUM(P260,S260,V260,Y260,AB260,AE260)</f>
        <v>323</v>
      </c>
      <c r="N260" s="130">
        <f>SUM(Q260,T260,W260,Z260,AC260,AF260)</f>
        <v>316</v>
      </c>
      <c r="O260" s="129">
        <f>SUM(P260:Q260)</f>
        <v>114</v>
      </c>
      <c r="P260" s="128">
        <f>'[3]data(ソート不可）'!T113</f>
        <v>58</v>
      </c>
      <c r="Q260" s="127">
        <f>'[3]data(ソート不可）'!U113</f>
        <v>56</v>
      </c>
      <c r="R260" s="336">
        <f>SUM(S260:T260)</f>
        <v>95</v>
      </c>
      <c r="S260" s="128">
        <f>'[3]data(ソート不可）'!V113</f>
        <v>46</v>
      </c>
      <c r="T260" s="130">
        <f>'[3]data(ソート不可）'!W113</f>
        <v>49</v>
      </c>
      <c r="U260" s="129">
        <f>SUM(V260:W260)</f>
        <v>102</v>
      </c>
      <c r="V260" s="128">
        <f>'[3]data(ソート不可）'!X113</f>
        <v>55</v>
      </c>
      <c r="W260" s="127">
        <f>'[3]data(ソート不可）'!Y113</f>
        <v>47</v>
      </c>
      <c r="X260" s="336">
        <f>SUM(Y260:Z260)</f>
        <v>114</v>
      </c>
      <c r="Y260" s="128">
        <f>'[3]data(ソート不可）'!Z113</f>
        <v>60</v>
      </c>
      <c r="Z260" s="130">
        <f>'[3]data(ソート不可）'!AA113</f>
        <v>54</v>
      </c>
      <c r="AA260" s="129">
        <f>SUM(AB260:AC260)</f>
        <v>104</v>
      </c>
      <c r="AB260" s="128">
        <f>'[3]data(ソート不可）'!AB113</f>
        <v>52</v>
      </c>
      <c r="AC260" s="127">
        <f>'[3]data(ソート不可）'!AC113</f>
        <v>52</v>
      </c>
      <c r="AD260" s="336">
        <f>SUM(AE260:AF260)</f>
        <v>110</v>
      </c>
      <c r="AE260" s="128">
        <f>'[3]data(ソート不可）'!AD113</f>
        <v>52</v>
      </c>
      <c r="AF260" s="127">
        <f>'[3]data(ソート不可）'!AE113</f>
        <v>58</v>
      </c>
    </row>
    <row r="261" spans="1:32" ht="21.4" customHeight="1" x14ac:dyDescent="0.2">
      <c r="A261" s="338"/>
      <c r="B261" s="138"/>
      <c r="C261" s="137"/>
      <c r="D261" s="133"/>
      <c r="E261" s="133"/>
      <c r="F261" s="133"/>
      <c r="G261" s="133"/>
      <c r="H261" s="133"/>
      <c r="I261" s="133"/>
      <c r="J261" s="133"/>
      <c r="K261" s="132"/>
      <c r="L261" s="134">
        <f>SUM(O261,R261,U261,X261,AA261,AD261)</f>
        <v>12</v>
      </c>
      <c r="M261" s="133"/>
      <c r="N261" s="136"/>
      <c r="O261" s="135">
        <f>'[3]data(ソート不可）'!AG114</f>
        <v>1</v>
      </c>
      <c r="P261" s="133"/>
      <c r="Q261" s="132"/>
      <c r="R261" s="134">
        <f>'[3]data(ソート不可）'!AH114</f>
        <v>3</v>
      </c>
      <c r="S261" s="133"/>
      <c r="T261" s="136"/>
      <c r="U261" s="135">
        <f>'[3]data(ソート不可）'!AI114</f>
        <v>0</v>
      </c>
      <c r="V261" s="133"/>
      <c r="W261" s="132"/>
      <c r="X261" s="134">
        <f>'[3]data(ソート不可）'!AJ114</f>
        <v>2</v>
      </c>
      <c r="Y261" s="133"/>
      <c r="Z261" s="136"/>
      <c r="AA261" s="135">
        <f>'[3]data(ソート不可）'!AK114</f>
        <v>2</v>
      </c>
      <c r="AB261" s="133"/>
      <c r="AC261" s="132"/>
      <c r="AD261" s="134">
        <f>'[3]data(ソート不可）'!AL114</f>
        <v>4</v>
      </c>
      <c r="AE261" s="133"/>
      <c r="AF261" s="132"/>
    </row>
    <row r="262" spans="1:32" ht="21.4" customHeight="1" x14ac:dyDescent="0.2">
      <c r="A262" s="423">
        <v>125</v>
      </c>
      <c r="B262" s="422" t="s">
        <v>236</v>
      </c>
      <c r="C262" s="131">
        <f>SUM(D262:K262)</f>
        <v>21</v>
      </c>
      <c r="D262" s="128">
        <f>'[3]data(ソート不可）'!H114</f>
        <v>3</v>
      </c>
      <c r="E262" s="128">
        <f>'[3]data(ソート不可）'!I114</f>
        <v>3</v>
      </c>
      <c r="F262" s="128">
        <f>'[3]data(ソート不可）'!J114</f>
        <v>3</v>
      </c>
      <c r="G262" s="128">
        <f>'[3]data(ソート不可）'!K114</f>
        <v>3</v>
      </c>
      <c r="H262" s="128">
        <f>'[3]data(ソート不可）'!L114</f>
        <v>3</v>
      </c>
      <c r="I262" s="128">
        <f>'[3]data(ソート不可）'!M114</f>
        <v>3</v>
      </c>
      <c r="J262" s="128">
        <f>'[3]data(ソート不可）'!N114</f>
        <v>0</v>
      </c>
      <c r="K262" s="127">
        <f>'[3]data(ソート不可）'!O114</f>
        <v>3</v>
      </c>
      <c r="L262" s="336">
        <f>SUM(M262:N262)</f>
        <v>500</v>
      </c>
      <c r="M262" s="128">
        <f>SUM(P262,S262,V262,Y262,AB262,AE262)</f>
        <v>270</v>
      </c>
      <c r="N262" s="130">
        <f>SUM(Q262,T262,W262,Z262,AC262,AF262)</f>
        <v>230</v>
      </c>
      <c r="O262" s="129">
        <f>SUM(P262:Q262)</f>
        <v>76</v>
      </c>
      <c r="P262" s="128">
        <f>'[3]data(ソート不可）'!T114</f>
        <v>39</v>
      </c>
      <c r="Q262" s="127">
        <f>'[3]data(ソート不可）'!U114</f>
        <v>37</v>
      </c>
      <c r="R262" s="336">
        <f>SUM(S262:T262)</f>
        <v>87</v>
      </c>
      <c r="S262" s="128">
        <f>'[3]data(ソート不可）'!V114</f>
        <v>51</v>
      </c>
      <c r="T262" s="130">
        <f>'[3]data(ソート不可）'!W114</f>
        <v>36</v>
      </c>
      <c r="U262" s="129">
        <f>SUM(V262:W262)</f>
        <v>85</v>
      </c>
      <c r="V262" s="128">
        <f>'[3]data(ソート不可）'!X114</f>
        <v>42</v>
      </c>
      <c r="W262" s="127">
        <f>'[3]data(ソート不可）'!Y114</f>
        <v>43</v>
      </c>
      <c r="X262" s="336">
        <f>SUM(Y262:Z262)</f>
        <v>88</v>
      </c>
      <c r="Y262" s="128">
        <f>'[3]data(ソート不可）'!Z114</f>
        <v>45</v>
      </c>
      <c r="Z262" s="130">
        <f>'[3]data(ソート不可）'!AA114</f>
        <v>43</v>
      </c>
      <c r="AA262" s="129">
        <f>SUM(AB262:AC262)</f>
        <v>84</v>
      </c>
      <c r="AB262" s="128">
        <f>'[3]data(ソート不可）'!AB114</f>
        <v>52</v>
      </c>
      <c r="AC262" s="127">
        <f>'[3]data(ソート不可）'!AC114</f>
        <v>32</v>
      </c>
      <c r="AD262" s="336">
        <f>SUM(AE262:AF262)</f>
        <v>80</v>
      </c>
      <c r="AE262" s="128">
        <f>'[3]data(ソート不可）'!AD114</f>
        <v>41</v>
      </c>
      <c r="AF262" s="127">
        <f>'[3]data(ソート不可）'!AE114</f>
        <v>39</v>
      </c>
    </row>
    <row r="263" spans="1:32" ht="21.4" customHeight="1" x14ac:dyDescent="0.2">
      <c r="A263" s="338"/>
      <c r="B263" s="138"/>
      <c r="C263" s="137"/>
      <c r="D263" s="133"/>
      <c r="E263" s="133"/>
      <c r="F263" s="133"/>
      <c r="G263" s="133"/>
      <c r="H263" s="133"/>
      <c r="I263" s="133"/>
      <c r="J263" s="133"/>
      <c r="K263" s="132"/>
      <c r="L263" s="134">
        <f>SUM(O263,R263,U263,X263,AA263,AD263)</f>
        <v>19</v>
      </c>
      <c r="M263" s="133"/>
      <c r="N263" s="136"/>
      <c r="O263" s="135">
        <f>'[3]data(ソート不可）'!AG116</f>
        <v>2</v>
      </c>
      <c r="P263" s="133"/>
      <c r="Q263" s="132"/>
      <c r="R263" s="134">
        <f>'[3]data(ソート不可）'!AH116</f>
        <v>1</v>
      </c>
      <c r="S263" s="133"/>
      <c r="T263" s="136"/>
      <c r="U263" s="135">
        <f>'[3]data(ソート不可）'!AI116</f>
        <v>2</v>
      </c>
      <c r="V263" s="133"/>
      <c r="W263" s="132"/>
      <c r="X263" s="134">
        <f>'[3]data(ソート不可）'!AJ116</f>
        <v>5</v>
      </c>
      <c r="Y263" s="133"/>
      <c r="Z263" s="136"/>
      <c r="AA263" s="135">
        <f>'[3]data(ソート不可）'!AK116</f>
        <v>4</v>
      </c>
      <c r="AB263" s="133"/>
      <c r="AC263" s="132"/>
      <c r="AD263" s="134">
        <f>'[3]data(ソート不可）'!AL116</f>
        <v>5</v>
      </c>
      <c r="AE263" s="133"/>
      <c r="AF263" s="132"/>
    </row>
    <row r="264" spans="1:32" ht="21.4" customHeight="1" x14ac:dyDescent="0.2">
      <c r="A264" s="423">
        <v>126</v>
      </c>
      <c r="B264" s="422" t="s">
        <v>237</v>
      </c>
      <c r="C264" s="131">
        <f>SUM(D264:K264)</f>
        <v>12</v>
      </c>
      <c r="D264" s="128">
        <f>'[3]data(ソート不可）'!H116</f>
        <v>1</v>
      </c>
      <c r="E264" s="128">
        <f>'[3]data(ソート不可）'!I116</f>
        <v>2</v>
      </c>
      <c r="F264" s="128">
        <f>'[3]data(ソート不可）'!J116</f>
        <v>2</v>
      </c>
      <c r="G264" s="128">
        <f>'[3]data(ソート不可）'!K116</f>
        <v>1</v>
      </c>
      <c r="H264" s="128">
        <f>'[3]data(ソート不可）'!L116</f>
        <v>2</v>
      </c>
      <c r="I264" s="128">
        <f>'[3]data(ソート不可）'!M116</f>
        <v>1</v>
      </c>
      <c r="J264" s="128">
        <f>'[3]data(ソート不可）'!N116</f>
        <v>0</v>
      </c>
      <c r="K264" s="127">
        <f>'[3]data(ソート不可）'!O116</f>
        <v>3</v>
      </c>
      <c r="L264" s="336">
        <f>SUM(M264:N264)</f>
        <v>223</v>
      </c>
      <c r="M264" s="128">
        <f>SUM(P264,S264,V264,Y264,AB264,AE264)</f>
        <v>117</v>
      </c>
      <c r="N264" s="130">
        <f>SUM(Q264,T264,W264,Z264,AC264,AF264)</f>
        <v>106</v>
      </c>
      <c r="O264" s="129">
        <f>SUM(P264:Q264)</f>
        <v>31</v>
      </c>
      <c r="P264" s="128">
        <f>'[3]data(ソート不可）'!T116</f>
        <v>14</v>
      </c>
      <c r="Q264" s="127">
        <f>'[3]data(ソート不可）'!U116</f>
        <v>17</v>
      </c>
      <c r="R264" s="336">
        <f>SUM(S264:T264)</f>
        <v>37</v>
      </c>
      <c r="S264" s="128">
        <f>'[3]data(ソート不可）'!V116</f>
        <v>17</v>
      </c>
      <c r="T264" s="130">
        <f>'[3]data(ソート不可）'!W116</f>
        <v>20</v>
      </c>
      <c r="U264" s="129">
        <f>SUM(V264:W264)</f>
        <v>39</v>
      </c>
      <c r="V264" s="128">
        <f>'[3]data(ソート不可）'!X116</f>
        <v>21</v>
      </c>
      <c r="W264" s="127">
        <f>'[3]data(ソート不可）'!Y116</f>
        <v>18</v>
      </c>
      <c r="X264" s="336">
        <f>SUM(Y264:Z264)</f>
        <v>31</v>
      </c>
      <c r="Y264" s="128">
        <f>'[3]data(ソート不可）'!Z116</f>
        <v>18</v>
      </c>
      <c r="Z264" s="130">
        <f>'[3]data(ソート不可）'!AA116</f>
        <v>13</v>
      </c>
      <c r="AA264" s="129">
        <f>SUM(AB264:AC264)</f>
        <v>50</v>
      </c>
      <c r="AB264" s="128">
        <f>'[3]data(ソート不可）'!AB116</f>
        <v>26</v>
      </c>
      <c r="AC264" s="127">
        <f>'[3]data(ソート不可）'!AC116</f>
        <v>24</v>
      </c>
      <c r="AD264" s="336">
        <f>SUM(AE264:AF264)</f>
        <v>35</v>
      </c>
      <c r="AE264" s="128">
        <f>'[3]data(ソート不可）'!AD116</f>
        <v>21</v>
      </c>
      <c r="AF264" s="127">
        <f>'[3]data(ソート不可）'!AE116</f>
        <v>14</v>
      </c>
    </row>
    <row r="265" spans="1:32" ht="21.4" customHeight="1" x14ac:dyDescent="0.2">
      <c r="A265" s="338"/>
      <c r="B265" s="138"/>
      <c r="C265" s="137"/>
      <c r="D265" s="133"/>
      <c r="E265" s="133"/>
      <c r="F265" s="133"/>
      <c r="G265" s="133"/>
      <c r="H265" s="133"/>
      <c r="I265" s="133"/>
      <c r="J265" s="133"/>
      <c r="K265" s="132"/>
      <c r="L265" s="134">
        <f>SUM(O265,R265,U265,X265,AA265,AD265)</f>
        <v>14</v>
      </c>
      <c r="M265" s="133"/>
      <c r="N265" s="136"/>
      <c r="O265" s="135">
        <f>'[3]data(ソート不可）'!AG117</f>
        <v>1</v>
      </c>
      <c r="P265" s="133"/>
      <c r="Q265" s="132"/>
      <c r="R265" s="134">
        <f>'[3]data(ソート不可）'!AH117</f>
        <v>3</v>
      </c>
      <c r="S265" s="133"/>
      <c r="T265" s="136"/>
      <c r="U265" s="135">
        <f>'[3]data(ソート不可）'!AI117</f>
        <v>0</v>
      </c>
      <c r="V265" s="133"/>
      <c r="W265" s="132"/>
      <c r="X265" s="134">
        <f>'[3]data(ソート不可）'!AJ117</f>
        <v>6</v>
      </c>
      <c r="Y265" s="133"/>
      <c r="Z265" s="136"/>
      <c r="AA265" s="135">
        <f>'[3]data(ソート不可）'!AK117</f>
        <v>2</v>
      </c>
      <c r="AB265" s="133"/>
      <c r="AC265" s="132"/>
      <c r="AD265" s="134">
        <f>'[3]data(ソート不可）'!AL117</f>
        <v>2</v>
      </c>
      <c r="AE265" s="133"/>
      <c r="AF265" s="132"/>
    </row>
    <row r="266" spans="1:32" ht="21.4" customHeight="1" x14ac:dyDescent="0.2">
      <c r="A266" s="423">
        <v>127</v>
      </c>
      <c r="B266" s="422" t="s">
        <v>238</v>
      </c>
      <c r="C266" s="131">
        <f>SUM(D266:K266)</f>
        <v>9</v>
      </c>
      <c r="D266" s="128">
        <f>'[3]data(ソート不可）'!H117</f>
        <v>1</v>
      </c>
      <c r="E266" s="128">
        <f>'[3]data(ソート不可）'!I117</f>
        <v>1</v>
      </c>
      <c r="F266" s="128">
        <f>'[3]data(ソート不可）'!J117</f>
        <v>1</v>
      </c>
      <c r="G266" s="128">
        <f>'[3]data(ソート不可）'!K117</f>
        <v>1</v>
      </c>
      <c r="H266" s="128">
        <f>'[3]data(ソート不可）'!L117</f>
        <v>1</v>
      </c>
      <c r="I266" s="128">
        <f>'[3]data(ソート不可）'!M117</f>
        <v>1</v>
      </c>
      <c r="J266" s="128">
        <f>'[3]data(ソート不可）'!N117</f>
        <v>0</v>
      </c>
      <c r="K266" s="127">
        <f>'[3]data(ソート不可）'!O117</f>
        <v>3</v>
      </c>
      <c r="L266" s="336">
        <f>SUM(M266:N266)</f>
        <v>146</v>
      </c>
      <c r="M266" s="128">
        <f>SUM(P266,S266,V266,Y266,AB266,AE266)</f>
        <v>79</v>
      </c>
      <c r="N266" s="130">
        <f>SUM(Q266,T266,W266,Z266,AC266,AF266)</f>
        <v>67</v>
      </c>
      <c r="O266" s="129">
        <f>SUM(P266:Q266)</f>
        <v>23</v>
      </c>
      <c r="P266" s="128">
        <f>'[3]data(ソート不可）'!T117</f>
        <v>15</v>
      </c>
      <c r="Q266" s="127">
        <f>'[3]data(ソート不可）'!U117</f>
        <v>8</v>
      </c>
      <c r="R266" s="336">
        <f>SUM(S266:T266)</f>
        <v>26</v>
      </c>
      <c r="S266" s="128">
        <f>'[3]data(ソート不可）'!V117</f>
        <v>15</v>
      </c>
      <c r="T266" s="130">
        <f>'[3]data(ソート不可）'!W117</f>
        <v>11</v>
      </c>
      <c r="U266" s="129">
        <f>SUM(V266:W266)</f>
        <v>22</v>
      </c>
      <c r="V266" s="128">
        <f>'[3]data(ソート不可）'!X117</f>
        <v>10</v>
      </c>
      <c r="W266" s="127">
        <f>'[3]data(ソート不可）'!Y117</f>
        <v>12</v>
      </c>
      <c r="X266" s="336">
        <f>SUM(Y266:Z266)</f>
        <v>23</v>
      </c>
      <c r="Y266" s="128">
        <f>'[3]data(ソート不可）'!Z117</f>
        <v>13</v>
      </c>
      <c r="Z266" s="130">
        <f>'[3]data(ソート不可）'!AA117</f>
        <v>10</v>
      </c>
      <c r="AA266" s="129">
        <f>SUM(AB266:AC266)</f>
        <v>35</v>
      </c>
      <c r="AB266" s="128">
        <f>'[3]data(ソート不可）'!AB117</f>
        <v>18</v>
      </c>
      <c r="AC266" s="127">
        <f>'[3]data(ソート不可）'!AC117</f>
        <v>17</v>
      </c>
      <c r="AD266" s="336">
        <f>SUM(AE266:AF266)</f>
        <v>17</v>
      </c>
      <c r="AE266" s="128">
        <f>'[3]data(ソート不可）'!AD117</f>
        <v>8</v>
      </c>
      <c r="AF266" s="127">
        <f>'[3]data(ソート不可）'!AE117</f>
        <v>9</v>
      </c>
    </row>
    <row r="267" spans="1:32" ht="21.4" customHeight="1" x14ac:dyDescent="0.2">
      <c r="A267" s="335"/>
      <c r="B267" s="138"/>
      <c r="C267" s="152"/>
      <c r="D267" s="151"/>
      <c r="E267" s="151"/>
      <c r="F267" s="151"/>
      <c r="G267" s="151"/>
      <c r="H267" s="151"/>
      <c r="I267" s="151"/>
      <c r="J267" s="150"/>
      <c r="K267" s="149"/>
      <c r="L267" s="134">
        <f>SUM(O267,R267,U267,X267,AA267,AD267)</f>
        <v>37</v>
      </c>
      <c r="M267" s="133"/>
      <c r="N267" s="136"/>
      <c r="O267" s="135">
        <f>'[3]data(ソート不可）'!AG115</f>
        <v>4</v>
      </c>
      <c r="P267" s="133"/>
      <c r="Q267" s="132"/>
      <c r="R267" s="134">
        <f>'[3]data(ソート不可）'!AH115</f>
        <v>6</v>
      </c>
      <c r="S267" s="133"/>
      <c r="T267" s="136"/>
      <c r="U267" s="135">
        <f>'[3]data(ソート不可）'!AI115</f>
        <v>6</v>
      </c>
      <c r="V267" s="133"/>
      <c r="W267" s="132"/>
      <c r="X267" s="134">
        <f>'[3]data(ソート不可）'!AJ115</f>
        <v>9</v>
      </c>
      <c r="Y267" s="133"/>
      <c r="Z267" s="136"/>
      <c r="AA267" s="135">
        <f>'[3]data(ソート不可）'!AK115</f>
        <v>8</v>
      </c>
      <c r="AB267" s="133"/>
      <c r="AC267" s="132"/>
      <c r="AD267" s="134">
        <f>'[3]data(ソート不可）'!AL115</f>
        <v>4</v>
      </c>
      <c r="AE267" s="133"/>
      <c r="AF267" s="132"/>
    </row>
    <row r="268" spans="1:32" ht="21.4" customHeight="1" x14ac:dyDescent="0.2">
      <c r="A268" s="423">
        <v>128</v>
      </c>
      <c r="B268" s="422" t="s">
        <v>239</v>
      </c>
      <c r="C268" s="131">
        <f>SUM(D268:K268)</f>
        <v>18</v>
      </c>
      <c r="D268" s="128">
        <f>'[3]data(ソート不可）'!H115</f>
        <v>2</v>
      </c>
      <c r="E268" s="128">
        <f>'[3]data(ソート不可）'!I115</f>
        <v>2</v>
      </c>
      <c r="F268" s="128">
        <f>'[3]data(ソート不可）'!J115</f>
        <v>2</v>
      </c>
      <c r="G268" s="128">
        <f>'[3]data(ソート不可）'!K115</f>
        <v>2</v>
      </c>
      <c r="H268" s="128">
        <f>'[3]data(ソート不可）'!L115</f>
        <v>2</v>
      </c>
      <c r="I268" s="128">
        <f>'[3]data(ソート不可）'!M115</f>
        <v>2</v>
      </c>
      <c r="J268" s="128">
        <f>'[3]data(ソート不可）'!N115</f>
        <v>0</v>
      </c>
      <c r="K268" s="127">
        <f>'[3]data(ソート不可）'!O115</f>
        <v>6</v>
      </c>
      <c r="L268" s="336">
        <f>SUM(M268:N268)</f>
        <v>386</v>
      </c>
      <c r="M268" s="128">
        <f>SUM(P268,S268,V268,Y268,AB268,AE268)</f>
        <v>196</v>
      </c>
      <c r="N268" s="130">
        <f>SUM(Q268,T268,W268,Z268,AC268,AF268)</f>
        <v>190</v>
      </c>
      <c r="O268" s="129">
        <f>SUM(P268:Q268)</f>
        <v>59</v>
      </c>
      <c r="P268" s="128">
        <f>'[3]data(ソート不可）'!T115</f>
        <v>29</v>
      </c>
      <c r="Q268" s="127">
        <f>'[3]data(ソート不可）'!U115</f>
        <v>30</v>
      </c>
      <c r="R268" s="336">
        <f>SUM(S268:T268)</f>
        <v>62</v>
      </c>
      <c r="S268" s="128">
        <f>'[3]data(ソート不可）'!V115</f>
        <v>32</v>
      </c>
      <c r="T268" s="130">
        <f>'[3]data(ソート不可）'!W115</f>
        <v>30</v>
      </c>
      <c r="U268" s="129">
        <f>SUM(V268:W268)</f>
        <v>74</v>
      </c>
      <c r="V268" s="128">
        <f>'[3]data(ソート不可）'!X115</f>
        <v>30</v>
      </c>
      <c r="W268" s="127">
        <f>'[3]data(ソート不可）'!Y115</f>
        <v>44</v>
      </c>
      <c r="X268" s="336">
        <f>SUM(Y268:Z268)</f>
        <v>61</v>
      </c>
      <c r="Y268" s="128">
        <f>'[3]data(ソート不可）'!Z115</f>
        <v>34</v>
      </c>
      <c r="Z268" s="130">
        <f>'[3]data(ソート不可）'!AA115</f>
        <v>27</v>
      </c>
      <c r="AA268" s="129">
        <f>SUM(AB268:AC268)</f>
        <v>64</v>
      </c>
      <c r="AB268" s="128">
        <f>'[3]data(ソート不可）'!AB115</f>
        <v>37</v>
      </c>
      <c r="AC268" s="127">
        <f>'[3]data(ソート不可）'!AC115</f>
        <v>27</v>
      </c>
      <c r="AD268" s="336">
        <f>SUM(AE268:AF268)</f>
        <v>66</v>
      </c>
      <c r="AE268" s="128">
        <f>'[3]data(ソート不可）'!AD115</f>
        <v>34</v>
      </c>
      <c r="AF268" s="127">
        <f>'[3]data(ソート不可）'!AE115</f>
        <v>32</v>
      </c>
    </row>
    <row r="269" spans="1:32" ht="21.4" customHeight="1" x14ac:dyDescent="0.2">
      <c r="A269" s="338"/>
      <c r="B269" s="138"/>
      <c r="C269" s="137"/>
      <c r="D269" s="133"/>
      <c r="E269" s="133"/>
      <c r="F269" s="133"/>
      <c r="G269" s="133"/>
      <c r="H269" s="133"/>
      <c r="I269" s="133"/>
      <c r="J269" s="133"/>
      <c r="K269" s="132"/>
      <c r="L269" s="134">
        <f>SUM(O269,R269,U269,X269,AA269,AD269)</f>
        <v>32</v>
      </c>
      <c r="M269" s="133"/>
      <c r="N269" s="136"/>
      <c r="O269" s="135">
        <f>'[3]data(ソート不可）'!AG118</f>
        <v>6</v>
      </c>
      <c r="P269" s="133"/>
      <c r="Q269" s="132"/>
      <c r="R269" s="134">
        <f>'[3]data(ソート不可）'!AH118</f>
        <v>9</v>
      </c>
      <c r="S269" s="133"/>
      <c r="T269" s="136"/>
      <c r="U269" s="135">
        <f>'[3]data(ソート不可）'!AI118</f>
        <v>6</v>
      </c>
      <c r="V269" s="133"/>
      <c r="W269" s="132"/>
      <c r="X269" s="134">
        <f>'[3]data(ソート不可）'!AJ118</f>
        <v>4</v>
      </c>
      <c r="Y269" s="133"/>
      <c r="Z269" s="136"/>
      <c r="AA269" s="135">
        <f>'[3]data(ソート不可）'!AK118</f>
        <v>6</v>
      </c>
      <c r="AB269" s="133"/>
      <c r="AC269" s="132"/>
      <c r="AD269" s="134">
        <f>'[3]data(ソート不可）'!AL118</f>
        <v>1</v>
      </c>
      <c r="AE269" s="133"/>
      <c r="AF269" s="132"/>
    </row>
    <row r="270" spans="1:32" ht="21.4" customHeight="1" x14ac:dyDescent="0.2">
      <c r="A270" s="423">
        <v>129</v>
      </c>
      <c r="B270" s="422" t="s">
        <v>240</v>
      </c>
      <c r="C270" s="131">
        <f>SUM(D270:K270)</f>
        <v>21</v>
      </c>
      <c r="D270" s="128">
        <f>'[3]data(ソート不可）'!H118</f>
        <v>3</v>
      </c>
      <c r="E270" s="128">
        <f>'[3]data(ソート不可）'!I118</f>
        <v>3</v>
      </c>
      <c r="F270" s="128">
        <f>'[3]data(ソート不可）'!J118</f>
        <v>3</v>
      </c>
      <c r="G270" s="128">
        <f>'[3]data(ソート不可）'!K118</f>
        <v>3</v>
      </c>
      <c r="H270" s="128">
        <f>'[3]data(ソート不可）'!L118</f>
        <v>2</v>
      </c>
      <c r="I270" s="128">
        <f>'[3]data(ソート不可）'!M118</f>
        <v>2</v>
      </c>
      <c r="J270" s="128">
        <f>'[3]data(ソート不可）'!N118</f>
        <v>0</v>
      </c>
      <c r="K270" s="127">
        <f>'[3]data(ソート不可）'!O118</f>
        <v>5</v>
      </c>
      <c r="L270" s="336">
        <f>SUM(M270:N270)</f>
        <v>511</v>
      </c>
      <c r="M270" s="128">
        <f>SUM(P270,S270,V270,Y270,AB270,AE270)</f>
        <v>257</v>
      </c>
      <c r="N270" s="130">
        <f>SUM(Q270,T270,W270,Z270,AC270,AF270)</f>
        <v>254</v>
      </c>
      <c r="O270" s="129">
        <f>SUM(P270:Q270)</f>
        <v>99</v>
      </c>
      <c r="P270" s="128">
        <f>'[3]data(ソート不可）'!T118</f>
        <v>51</v>
      </c>
      <c r="Q270" s="127">
        <f>'[3]data(ソート不可）'!U118</f>
        <v>48</v>
      </c>
      <c r="R270" s="336">
        <f>SUM(S270:T270)</f>
        <v>104</v>
      </c>
      <c r="S270" s="128">
        <f>'[3]data(ソート不可）'!V118</f>
        <v>63</v>
      </c>
      <c r="T270" s="130">
        <f>'[3]data(ソート不可）'!W118</f>
        <v>41</v>
      </c>
      <c r="U270" s="129">
        <f>SUM(V270:W270)</f>
        <v>80</v>
      </c>
      <c r="V270" s="128">
        <f>'[3]data(ソート不可）'!X118</f>
        <v>34</v>
      </c>
      <c r="W270" s="127">
        <f>'[3]data(ソート不可）'!Y118</f>
        <v>46</v>
      </c>
      <c r="X270" s="336">
        <f>SUM(Y270:Z270)</f>
        <v>88</v>
      </c>
      <c r="Y270" s="128">
        <f>'[3]data(ソート不可）'!Z118</f>
        <v>42</v>
      </c>
      <c r="Z270" s="130">
        <f>'[3]data(ソート不可）'!AA118</f>
        <v>46</v>
      </c>
      <c r="AA270" s="129">
        <f>SUM(AB270:AC270)</f>
        <v>76</v>
      </c>
      <c r="AB270" s="128">
        <f>'[3]data(ソート不可）'!AB118</f>
        <v>39</v>
      </c>
      <c r="AC270" s="127">
        <f>'[3]data(ソート不可）'!AC118</f>
        <v>37</v>
      </c>
      <c r="AD270" s="336">
        <f>SUM(AE270:AF270)</f>
        <v>64</v>
      </c>
      <c r="AE270" s="128">
        <f>'[3]data(ソート不可）'!AD118</f>
        <v>28</v>
      </c>
      <c r="AF270" s="127">
        <f>'[3]data(ソート不可）'!AE118</f>
        <v>36</v>
      </c>
    </row>
    <row r="271" spans="1:32" ht="21.4" customHeight="1" x14ac:dyDescent="0.2">
      <c r="A271" s="338"/>
      <c r="B271" s="138"/>
      <c r="C271" s="137"/>
      <c r="D271" s="133"/>
      <c r="E271" s="133"/>
      <c r="F271" s="133"/>
      <c r="G271" s="133"/>
      <c r="H271" s="133"/>
      <c r="I271" s="133"/>
      <c r="J271" s="133"/>
      <c r="K271" s="132"/>
      <c r="L271" s="134">
        <f>SUM(O271,R271,U271,X271,AA271,AD271)</f>
        <v>15</v>
      </c>
      <c r="M271" s="133"/>
      <c r="N271" s="136"/>
      <c r="O271" s="135">
        <f>'[3]data(ソート不可）'!AG119</f>
        <v>3</v>
      </c>
      <c r="P271" s="133"/>
      <c r="Q271" s="132"/>
      <c r="R271" s="134">
        <f>'[3]data(ソート不可）'!AH119</f>
        <v>1</v>
      </c>
      <c r="S271" s="133"/>
      <c r="T271" s="136"/>
      <c r="U271" s="135">
        <f>'[3]data(ソート不可）'!AI119</f>
        <v>4</v>
      </c>
      <c r="V271" s="133"/>
      <c r="W271" s="132"/>
      <c r="X271" s="134">
        <f>'[3]data(ソート不可）'!AJ119</f>
        <v>4</v>
      </c>
      <c r="Y271" s="133"/>
      <c r="Z271" s="136"/>
      <c r="AA271" s="135">
        <f>'[3]data(ソート不可）'!AK119</f>
        <v>0</v>
      </c>
      <c r="AB271" s="133"/>
      <c r="AC271" s="132"/>
      <c r="AD271" s="134">
        <f>'[3]data(ソート不可）'!AL119</f>
        <v>3</v>
      </c>
      <c r="AE271" s="133"/>
      <c r="AF271" s="132"/>
    </row>
    <row r="272" spans="1:32" ht="21.4" customHeight="1" x14ac:dyDescent="0.2">
      <c r="A272" s="423">
        <v>130</v>
      </c>
      <c r="B272" s="422" t="s">
        <v>241</v>
      </c>
      <c r="C272" s="131">
        <f>SUM(D272:K272)</f>
        <v>22</v>
      </c>
      <c r="D272" s="128">
        <f>'[3]data(ソート不可）'!H119</f>
        <v>3</v>
      </c>
      <c r="E272" s="128">
        <f>'[3]data(ソート不可）'!I119</f>
        <v>3</v>
      </c>
      <c r="F272" s="128">
        <f>'[3]data(ソート不可）'!J119</f>
        <v>3</v>
      </c>
      <c r="G272" s="128">
        <f>'[3]data(ソート不可）'!K119</f>
        <v>3</v>
      </c>
      <c r="H272" s="128">
        <f>'[3]data(ソート不可）'!L119</f>
        <v>3</v>
      </c>
      <c r="I272" s="128">
        <f>'[3]data(ソート不可）'!M119</f>
        <v>4</v>
      </c>
      <c r="J272" s="128">
        <f>'[3]data(ソート不可）'!N119</f>
        <v>0</v>
      </c>
      <c r="K272" s="127">
        <f>'[3]data(ソート不可）'!O119</f>
        <v>3</v>
      </c>
      <c r="L272" s="336">
        <f>SUM(M272:N272)</f>
        <v>581</v>
      </c>
      <c r="M272" s="128">
        <f>SUM(P272,S272,V272,Y272,AB272,AE272)</f>
        <v>290</v>
      </c>
      <c r="N272" s="130">
        <f>SUM(Q272,T272,W272,Z272,AC272,AF272)</f>
        <v>291</v>
      </c>
      <c r="O272" s="129">
        <f>SUM(P272:Q272)</f>
        <v>88</v>
      </c>
      <c r="P272" s="128">
        <f>'[3]data(ソート不可）'!T119</f>
        <v>44</v>
      </c>
      <c r="Q272" s="127">
        <f>'[3]data(ソート不可）'!U119</f>
        <v>44</v>
      </c>
      <c r="R272" s="336">
        <f>SUM(S272:T272)</f>
        <v>91</v>
      </c>
      <c r="S272" s="128">
        <f>'[3]data(ソート不可）'!V119</f>
        <v>45</v>
      </c>
      <c r="T272" s="130">
        <f>'[3]data(ソート不可）'!W119</f>
        <v>46</v>
      </c>
      <c r="U272" s="129">
        <f>SUM(V272:W272)</f>
        <v>96</v>
      </c>
      <c r="V272" s="128">
        <f>'[3]data(ソート不可）'!X119</f>
        <v>47</v>
      </c>
      <c r="W272" s="127">
        <f>'[3]data(ソート不可）'!Y119</f>
        <v>49</v>
      </c>
      <c r="X272" s="336">
        <f>SUM(Y272:Z272)</f>
        <v>96</v>
      </c>
      <c r="Y272" s="128">
        <f>'[3]data(ソート不可）'!Z119</f>
        <v>54</v>
      </c>
      <c r="Z272" s="130">
        <f>'[3]data(ソート不可）'!AA119</f>
        <v>42</v>
      </c>
      <c r="AA272" s="129">
        <f>SUM(AB272:AC272)</f>
        <v>95</v>
      </c>
      <c r="AB272" s="128">
        <f>'[3]data(ソート不可）'!AB119</f>
        <v>42</v>
      </c>
      <c r="AC272" s="127">
        <f>'[3]data(ソート不可）'!AC119</f>
        <v>53</v>
      </c>
      <c r="AD272" s="336">
        <f>SUM(AE272:AF272)</f>
        <v>115</v>
      </c>
      <c r="AE272" s="128">
        <f>'[3]data(ソート不可）'!AD119</f>
        <v>58</v>
      </c>
      <c r="AF272" s="127">
        <f>'[3]data(ソート不可）'!AE119</f>
        <v>57</v>
      </c>
    </row>
    <row r="273" spans="1:32" ht="21.4" customHeight="1" x14ac:dyDescent="0.2">
      <c r="A273" s="338"/>
      <c r="B273" s="138"/>
      <c r="C273" s="137"/>
      <c r="D273" s="133"/>
      <c r="E273" s="133"/>
      <c r="F273" s="133"/>
      <c r="G273" s="133"/>
      <c r="H273" s="133"/>
      <c r="I273" s="133"/>
      <c r="J273" s="133"/>
      <c r="K273" s="132"/>
      <c r="L273" s="134">
        <f>SUM(O273,R273,U273,X273,AA273,AD273)</f>
        <v>9</v>
      </c>
      <c r="M273" s="133"/>
      <c r="N273" s="136"/>
      <c r="O273" s="135">
        <f>'[3]data(ソート不可）'!AG120</f>
        <v>1</v>
      </c>
      <c r="P273" s="133"/>
      <c r="Q273" s="132"/>
      <c r="R273" s="134">
        <f>'[3]data(ソート不可）'!AH120</f>
        <v>1</v>
      </c>
      <c r="S273" s="133"/>
      <c r="T273" s="136"/>
      <c r="U273" s="135">
        <f>'[3]data(ソート不可）'!AI120</f>
        <v>2</v>
      </c>
      <c r="V273" s="133"/>
      <c r="W273" s="132"/>
      <c r="X273" s="134">
        <f>'[3]data(ソート不可）'!AJ120</f>
        <v>2</v>
      </c>
      <c r="Y273" s="133"/>
      <c r="Z273" s="136"/>
      <c r="AA273" s="135">
        <f>'[3]data(ソート不可）'!AK120</f>
        <v>1</v>
      </c>
      <c r="AB273" s="133"/>
      <c r="AC273" s="132"/>
      <c r="AD273" s="134">
        <f>'[3]data(ソート不可）'!AL120</f>
        <v>2</v>
      </c>
      <c r="AE273" s="133"/>
      <c r="AF273" s="132"/>
    </row>
    <row r="274" spans="1:32" ht="21.4" customHeight="1" x14ac:dyDescent="0.2">
      <c r="A274" s="423">
        <v>131</v>
      </c>
      <c r="B274" s="422" t="s">
        <v>242</v>
      </c>
      <c r="C274" s="131">
        <f>SUM(D274:K274)</f>
        <v>9</v>
      </c>
      <c r="D274" s="128">
        <f>'[3]data(ソート不可）'!H120</f>
        <v>1</v>
      </c>
      <c r="E274" s="128">
        <f>'[3]data(ソート不可）'!I120</f>
        <v>2</v>
      </c>
      <c r="F274" s="128">
        <f>'[3]data(ソート不可）'!J120</f>
        <v>1</v>
      </c>
      <c r="G274" s="128">
        <f>'[3]data(ソート不可）'!K120</f>
        <v>1</v>
      </c>
      <c r="H274" s="128">
        <f>'[3]data(ソート不可）'!L120</f>
        <v>1</v>
      </c>
      <c r="I274" s="128">
        <f>'[3]data(ソート不可）'!M120</f>
        <v>1</v>
      </c>
      <c r="J274" s="128">
        <f>'[3]data(ソート不可）'!N120</f>
        <v>0</v>
      </c>
      <c r="K274" s="127">
        <f>'[3]data(ソート不可）'!O120</f>
        <v>2</v>
      </c>
      <c r="L274" s="336">
        <f>SUM(M274:N274)</f>
        <v>175</v>
      </c>
      <c r="M274" s="128">
        <f>SUM(P274,S274,V274,Y274,AB274,AE274)</f>
        <v>92</v>
      </c>
      <c r="N274" s="130">
        <f>SUM(Q274,T274,W274,Z274,AC274,AF274)</f>
        <v>83</v>
      </c>
      <c r="O274" s="129">
        <f>SUM(P274:Q274)</f>
        <v>33</v>
      </c>
      <c r="P274" s="128">
        <f>'[3]data(ソート不可）'!T120</f>
        <v>15</v>
      </c>
      <c r="Q274" s="127">
        <f>'[3]data(ソート不可）'!U120</f>
        <v>18</v>
      </c>
      <c r="R274" s="336">
        <f>SUM(S274:T274)</f>
        <v>37</v>
      </c>
      <c r="S274" s="128">
        <f>'[3]data(ソート不可）'!V120</f>
        <v>21</v>
      </c>
      <c r="T274" s="130">
        <f>'[3]data(ソート不可）'!W120</f>
        <v>16</v>
      </c>
      <c r="U274" s="129">
        <f>SUM(V274:W274)</f>
        <v>25</v>
      </c>
      <c r="V274" s="128">
        <f>'[3]data(ソート不可）'!X120</f>
        <v>12</v>
      </c>
      <c r="W274" s="127">
        <f>'[3]data(ソート不可）'!Y120</f>
        <v>13</v>
      </c>
      <c r="X274" s="336">
        <f>SUM(Y274:Z274)</f>
        <v>22</v>
      </c>
      <c r="Y274" s="128">
        <f>'[3]data(ソート不可）'!Z120</f>
        <v>8</v>
      </c>
      <c r="Z274" s="130">
        <f>'[3]data(ソート不可）'!AA120</f>
        <v>14</v>
      </c>
      <c r="AA274" s="129">
        <f>SUM(AB274:AC274)</f>
        <v>30</v>
      </c>
      <c r="AB274" s="128">
        <f>'[3]data(ソート不可）'!AB120</f>
        <v>20</v>
      </c>
      <c r="AC274" s="127">
        <f>'[3]data(ソート不可）'!AC120</f>
        <v>10</v>
      </c>
      <c r="AD274" s="336">
        <f>SUM(AE274:AF274)</f>
        <v>28</v>
      </c>
      <c r="AE274" s="128">
        <f>'[3]data(ソート不可）'!AD120</f>
        <v>16</v>
      </c>
      <c r="AF274" s="127">
        <f>'[3]data(ソート不可）'!AE120</f>
        <v>12</v>
      </c>
    </row>
    <row r="275" spans="1:32" ht="18.75" customHeight="1" x14ac:dyDescent="0.15">
      <c r="A275" s="720" t="s">
        <v>141</v>
      </c>
      <c r="B275" s="720"/>
      <c r="C275" s="720"/>
      <c r="D275" s="720"/>
      <c r="E275" s="720"/>
      <c r="F275" s="720"/>
      <c r="G275" s="720"/>
      <c r="H275" s="720"/>
      <c r="I275" s="720"/>
      <c r="J275" s="720"/>
      <c r="K275" s="720"/>
      <c r="L275" s="720"/>
      <c r="M275" s="720"/>
      <c r="N275" s="720"/>
    </row>
    <row r="276" spans="1:32" ht="24" customHeight="1" x14ac:dyDescent="0.2">
      <c r="A276" s="704" t="str">
        <f>A1</f>
        <v>□学校別・学年別児童数＜小学校＞</v>
      </c>
      <c r="B276" s="704"/>
      <c r="C276" s="704"/>
      <c r="D276" s="704"/>
      <c r="E276" s="704"/>
      <c r="F276" s="704"/>
      <c r="G276" s="704"/>
      <c r="H276" s="704"/>
      <c r="I276" s="704"/>
      <c r="J276" s="704"/>
      <c r="K276" s="704"/>
      <c r="L276" s="704"/>
      <c r="M276" s="704"/>
      <c r="Y276" s="705" t="str">
        <f>Y1</f>
        <v>（Ｒ７．５．１現在、単位；学級、人）</v>
      </c>
      <c r="Z276" s="705"/>
      <c r="AA276" s="705"/>
      <c r="AB276" s="705"/>
      <c r="AC276" s="705"/>
      <c r="AD276" s="705"/>
      <c r="AE276" s="705"/>
      <c r="AF276" s="705"/>
    </row>
    <row r="277" spans="1:32" ht="17.25" customHeight="1" x14ac:dyDescent="0.15">
      <c r="A277" s="706" t="s">
        <v>94</v>
      </c>
      <c r="B277" s="707" t="s">
        <v>95</v>
      </c>
      <c r="C277" s="723" t="s">
        <v>96</v>
      </c>
      <c r="D277" s="714"/>
      <c r="E277" s="714"/>
      <c r="F277" s="714"/>
      <c r="G277" s="714"/>
      <c r="H277" s="714"/>
      <c r="I277" s="714"/>
      <c r="J277" s="714"/>
      <c r="K277" s="724"/>
      <c r="L277" s="711" t="s">
        <v>97</v>
      </c>
      <c r="M277" s="710"/>
      <c r="N277" s="710"/>
      <c r="O277" s="710"/>
      <c r="P277" s="710"/>
      <c r="Q277" s="710"/>
      <c r="R277" s="710"/>
      <c r="S277" s="710"/>
      <c r="T277" s="710"/>
      <c r="U277" s="710"/>
      <c r="V277" s="710"/>
      <c r="W277" s="710"/>
      <c r="X277" s="710"/>
      <c r="Y277" s="710"/>
      <c r="Z277" s="710"/>
      <c r="AA277" s="710"/>
      <c r="AB277" s="710"/>
      <c r="AC277" s="710"/>
      <c r="AD277" s="710"/>
      <c r="AE277" s="710"/>
      <c r="AF277" s="710"/>
    </row>
    <row r="278" spans="1:32" ht="17.25" customHeight="1" x14ac:dyDescent="0.15">
      <c r="A278" s="706"/>
      <c r="B278" s="708"/>
      <c r="C278" s="712" t="s">
        <v>98</v>
      </c>
      <c r="D278" s="714" t="s">
        <v>99</v>
      </c>
      <c r="E278" s="714"/>
      <c r="F278" s="714"/>
      <c r="G278" s="714"/>
      <c r="H278" s="714"/>
      <c r="I278" s="714"/>
      <c r="J278" s="715" t="s">
        <v>100</v>
      </c>
      <c r="K278" s="716" t="s">
        <v>101</v>
      </c>
      <c r="L278" s="725" t="s">
        <v>102</v>
      </c>
      <c r="M278" s="715"/>
      <c r="N278" s="726"/>
      <c r="O278" s="723" t="s">
        <v>103</v>
      </c>
      <c r="P278" s="714"/>
      <c r="Q278" s="724"/>
      <c r="R278" s="721" t="s">
        <v>104</v>
      </c>
      <c r="S278" s="714"/>
      <c r="T278" s="722"/>
      <c r="U278" s="723" t="s">
        <v>105</v>
      </c>
      <c r="V278" s="714"/>
      <c r="W278" s="724"/>
      <c r="X278" s="721" t="s">
        <v>106</v>
      </c>
      <c r="Y278" s="714"/>
      <c r="Z278" s="722"/>
      <c r="AA278" s="723" t="s">
        <v>107</v>
      </c>
      <c r="AB278" s="714"/>
      <c r="AC278" s="724"/>
      <c r="AD278" s="721" t="s">
        <v>108</v>
      </c>
      <c r="AE278" s="714"/>
      <c r="AF278" s="724"/>
    </row>
    <row r="279" spans="1:32" ht="46.5" customHeight="1" x14ac:dyDescent="0.15">
      <c r="A279" s="706"/>
      <c r="B279" s="709"/>
      <c r="C279" s="713"/>
      <c r="D279" s="148" t="s">
        <v>109</v>
      </c>
      <c r="E279" s="148" t="s">
        <v>110</v>
      </c>
      <c r="F279" s="148" t="s">
        <v>111</v>
      </c>
      <c r="G279" s="148" t="s">
        <v>112</v>
      </c>
      <c r="H279" s="148" t="s">
        <v>113</v>
      </c>
      <c r="I279" s="148" t="s">
        <v>114</v>
      </c>
      <c r="J279" s="715"/>
      <c r="K279" s="716"/>
      <c r="L279" s="451" t="s">
        <v>115</v>
      </c>
      <c r="M279" s="448" t="s">
        <v>116</v>
      </c>
      <c r="N279" s="449" t="s">
        <v>117</v>
      </c>
      <c r="O279" s="334" t="s">
        <v>115</v>
      </c>
      <c r="P279" s="448" t="s">
        <v>116</v>
      </c>
      <c r="Q279" s="450" t="s">
        <v>117</v>
      </c>
      <c r="R279" s="451" t="s">
        <v>115</v>
      </c>
      <c r="S279" s="448" t="s">
        <v>116</v>
      </c>
      <c r="T279" s="449" t="s">
        <v>117</v>
      </c>
      <c r="U279" s="334" t="s">
        <v>115</v>
      </c>
      <c r="V279" s="448" t="s">
        <v>116</v>
      </c>
      <c r="W279" s="450" t="s">
        <v>117</v>
      </c>
      <c r="X279" s="451" t="s">
        <v>115</v>
      </c>
      <c r="Y279" s="448" t="s">
        <v>116</v>
      </c>
      <c r="Z279" s="449" t="s">
        <v>117</v>
      </c>
      <c r="AA279" s="334" t="s">
        <v>115</v>
      </c>
      <c r="AB279" s="448" t="s">
        <v>116</v>
      </c>
      <c r="AC279" s="450" t="s">
        <v>117</v>
      </c>
      <c r="AD279" s="451" t="s">
        <v>115</v>
      </c>
      <c r="AE279" s="448" t="s">
        <v>116</v>
      </c>
      <c r="AF279" s="450" t="s">
        <v>117</v>
      </c>
    </row>
    <row r="280" spans="1:32" ht="21.4" customHeight="1" x14ac:dyDescent="0.2">
      <c r="A280" s="338"/>
      <c r="B280" s="138"/>
      <c r="C280" s="137"/>
      <c r="D280" s="133"/>
      <c r="E280" s="133"/>
      <c r="F280" s="133"/>
      <c r="G280" s="133"/>
      <c r="H280" s="133"/>
      <c r="I280" s="133"/>
      <c r="J280" s="133"/>
      <c r="K280" s="132"/>
      <c r="L280" s="134">
        <f>SUM(O280,R280,U280,X280,AA280,AD280)</f>
        <v>59</v>
      </c>
      <c r="M280" s="133"/>
      <c r="N280" s="136"/>
      <c r="O280" s="135">
        <f>'[3]data(ソート不可）'!AG121</f>
        <v>10</v>
      </c>
      <c r="P280" s="133"/>
      <c r="Q280" s="132"/>
      <c r="R280" s="134">
        <f>'[3]data(ソート不可）'!AH121</f>
        <v>7</v>
      </c>
      <c r="S280" s="133"/>
      <c r="T280" s="136"/>
      <c r="U280" s="135">
        <f>'[3]data(ソート不可）'!AI121</f>
        <v>8</v>
      </c>
      <c r="V280" s="133"/>
      <c r="W280" s="132"/>
      <c r="X280" s="134">
        <f>'[3]data(ソート不可）'!AJ121</f>
        <v>14</v>
      </c>
      <c r="Y280" s="133"/>
      <c r="Z280" s="136"/>
      <c r="AA280" s="135">
        <f>'[3]data(ソート不可）'!AK121</f>
        <v>12</v>
      </c>
      <c r="AB280" s="133"/>
      <c r="AC280" s="132"/>
      <c r="AD280" s="134">
        <f>'[3]data(ソート不可）'!AL121</f>
        <v>8</v>
      </c>
      <c r="AE280" s="133"/>
      <c r="AF280" s="132"/>
    </row>
    <row r="281" spans="1:32" ht="21.4" customHeight="1" x14ac:dyDescent="0.2">
      <c r="A281" s="423">
        <v>132</v>
      </c>
      <c r="B281" s="422" t="s">
        <v>243</v>
      </c>
      <c r="C281" s="131">
        <f t="shared" ref="C281:C311" si="0">SUM(D281:K281)</f>
        <v>39</v>
      </c>
      <c r="D281" s="128">
        <f>'[3]data(ソート不可）'!H121</f>
        <v>5</v>
      </c>
      <c r="E281" s="128">
        <f>'[3]data(ソート不可）'!I121</f>
        <v>5</v>
      </c>
      <c r="F281" s="128">
        <f>'[3]data(ソート不可）'!J121</f>
        <v>5</v>
      </c>
      <c r="G281" s="128">
        <f>'[3]data(ソート不可）'!K121</f>
        <v>5</v>
      </c>
      <c r="H281" s="128">
        <f>'[3]data(ソート不可）'!L121</f>
        <v>4</v>
      </c>
      <c r="I281" s="128">
        <f>'[3]data(ソート不可）'!M121</f>
        <v>5</v>
      </c>
      <c r="J281" s="128">
        <f>'[3]data(ソート不可）'!N121</f>
        <v>0</v>
      </c>
      <c r="K281" s="127">
        <f>'[3]data(ソート不可）'!O121</f>
        <v>10</v>
      </c>
      <c r="L281" s="336">
        <f t="shared" ref="L281:L311" si="1">SUM(M281:N281)</f>
        <v>945</v>
      </c>
      <c r="M281" s="128">
        <f t="shared" ref="M281:N311" si="2">SUM(P281,S281,V281,Y281,AB281,AE281)</f>
        <v>504</v>
      </c>
      <c r="N281" s="130">
        <f t="shared" si="2"/>
        <v>441</v>
      </c>
      <c r="O281" s="129">
        <f t="shared" ref="O281:O311" si="3">SUM(P281:Q281)</f>
        <v>155</v>
      </c>
      <c r="P281" s="128">
        <f>'[3]data(ソート不可）'!T121</f>
        <v>75</v>
      </c>
      <c r="Q281" s="127">
        <f>'[3]data(ソート不可）'!U121</f>
        <v>80</v>
      </c>
      <c r="R281" s="336">
        <f t="shared" ref="R281:R311" si="4">SUM(S281:T281)</f>
        <v>164</v>
      </c>
      <c r="S281" s="128">
        <f>'[3]data(ソート不可）'!V121</f>
        <v>89</v>
      </c>
      <c r="T281" s="130">
        <f>'[3]data(ソート不可）'!W121</f>
        <v>75</v>
      </c>
      <c r="U281" s="129">
        <f t="shared" ref="U281:U311" si="5">SUM(V281:W281)</f>
        <v>158</v>
      </c>
      <c r="V281" s="128">
        <f>'[3]data(ソート不可）'!X121</f>
        <v>91</v>
      </c>
      <c r="W281" s="127">
        <f>'[3]data(ソート不可）'!Y121</f>
        <v>67</v>
      </c>
      <c r="X281" s="336">
        <f t="shared" ref="X281:X311" si="6">SUM(Y281:Z281)</f>
        <v>164</v>
      </c>
      <c r="Y281" s="128">
        <f>'[3]data(ソート不可）'!Z121</f>
        <v>93</v>
      </c>
      <c r="Z281" s="130">
        <f>'[3]data(ソート不可）'!AA121</f>
        <v>71</v>
      </c>
      <c r="AA281" s="129">
        <f t="shared" ref="AA281:AA311" si="7">SUM(AB281:AC281)</f>
        <v>145</v>
      </c>
      <c r="AB281" s="128">
        <f>'[3]data(ソート不可）'!AB121</f>
        <v>67</v>
      </c>
      <c r="AC281" s="127">
        <f>'[3]data(ソート不可）'!AC121</f>
        <v>78</v>
      </c>
      <c r="AD281" s="336">
        <f t="shared" ref="AD281:AD311" si="8">SUM(AE281:AF281)</f>
        <v>159</v>
      </c>
      <c r="AE281" s="128">
        <f>'[3]data(ソート不可）'!AD121</f>
        <v>89</v>
      </c>
      <c r="AF281" s="127">
        <f>'[3]data(ソート不可）'!AE121</f>
        <v>70</v>
      </c>
    </row>
    <row r="282" spans="1:32" ht="21.4" customHeight="1" x14ac:dyDescent="0.2">
      <c r="A282" s="338"/>
      <c r="B282" s="138"/>
      <c r="C282" s="137"/>
      <c r="D282" s="133"/>
      <c r="E282" s="133"/>
      <c r="F282" s="133"/>
      <c r="G282" s="133"/>
      <c r="H282" s="133"/>
      <c r="I282" s="133"/>
      <c r="J282" s="133"/>
      <c r="K282" s="132"/>
      <c r="L282" s="134">
        <f>SUM(O282,R282,U282,X282,AA282,AD282)</f>
        <v>25</v>
      </c>
      <c r="M282" s="133"/>
      <c r="N282" s="136"/>
      <c r="O282" s="135">
        <f>'[3]data(ソート不可）'!AG122</f>
        <v>4</v>
      </c>
      <c r="P282" s="133"/>
      <c r="Q282" s="132"/>
      <c r="R282" s="134">
        <f>'[3]data(ソート不可）'!AH122</f>
        <v>4</v>
      </c>
      <c r="S282" s="133"/>
      <c r="T282" s="136"/>
      <c r="U282" s="135">
        <f>'[3]data(ソート不可）'!AI122</f>
        <v>7</v>
      </c>
      <c r="V282" s="133"/>
      <c r="W282" s="132"/>
      <c r="X282" s="134">
        <f>'[3]data(ソート不可）'!AJ122</f>
        <v>3</v>
      </c>
      <c r="Y282" s="133"/>
      <c r="Z282" s="136"/>
      <c r="AA282" s="135">
        <f>'[3]data(ソート不可）'!AK122</f>
        <v>4</v>
      </c>
      <c r="AB282" s="133"/>
      <c r="AC282" s="132"/>
      <c r="AD282" s="134">
        <f>'[3]data(ソート不可）'!AL122</f>
        <v>3</v>
      </c>
      <c r="AE282" s="133"/>
      <c r="AF282" s="132"/>
    </row>
    <row r="283" spans="1:32" ht="21.4" customHeight="1" x14ac:dyDescent="0.2">
      <c r="A283" s="147">
        <v>133</v>
      </c>
      <c r="B283" s="146" t="s">
        <v>244</v>
      </c>
      <c r="C283" s="145">
        <f t="shared" si="0"/>
        <v>20</v>
      </c>
      <c r="D283" s="141">
        <f>'[3]data(ソート不可）'!H122</f>
        <v>3</v>
      </c>
      <c r="E283" s="141">
        <f>'[3]data(ソート不可）'!I122</f>
        <v>2</v>
      </c>
      <c r="F283" s="141">
        <f>'[3]data(ソート不可）'!J122</f>
        <v>2</v>
      </c>
      <c r="G283" s="141">
        <f>'[3]data(ソート不可）'!K122</f>
        <v>3</v>
      </c>
      <c r="H283" s="141">
        <f>'[3]data(ソート不可）'!L122</f>
        <v>3</v>
      </c>
      <c r="I283" s="141">
        <f>'[3]data(ソート不可）'!M122</f>
        <v>2</v>
      </c>
      <c r="J283" s="141">
        <f>'[3]data(ソート不可）'!N122</f>
        <v>0</v>
      </c>
      <c r="K283" s="140">
        <f>'[3]data(ソート不可）'!O122</f>
        <v>5</v>
      </c>
      <c r="L283" s="142">
        <f t="shared" si="1"/>
        <v>447</v>
      </c>
      <c r="M283" s="141">
        <f t="shared" si="2"/>
        <v>241</v>
      </c>
      <c r="N283" s="144">
        <f t="shared" si="2"/>
        <v>206</v>
      </c>
      <c r="O283" s="143">
        <f t="shared" si="3"/>
        <v>82</v>
      </c>
      <c r="P283" s="141">
        <f>'[3]data(ソート不可）'!T122</f>
        <v>45</v>
      </c>
      <c r="Q283" s="140">
        <f>'[3]data(ソート不可）'!U122</f>
        <v>37</v>
      </c>
      <c r="R283" s="142">
        <f t="shared" si="4"/>
        <v>67</v>
      </c>
      <c r="S283" s="141">
        <f>'[3]data(ソート不可）'!V122</f>
        <v>35</v>
      </c>
      <c r="T283" s="144">
        <f>'[3]data(ソート不可）'!W122</f>
        <v>32</v>
      </c>
      <c r="U283" s="143">
        <f t="shared" si="5"/>
        <v>77</v>
      </c>
      <c r="V283" s="141">
        <f>'[3]data(ソート不可）'!X122</f>
        <v>47</v>
      </c>
      <c r="W283" s="140">
        <f>'[3]data(ソート不可）'!Y122</f>
        <v>30</v>
      </c>
      <c r="X283" s="142">
        <f t="shared" si="6"/>
        <v>77</v>
      </c>
      <c r="Y283" s="141">
        <f>'[3]data(ソート不可）'!Z122</f>
        <v>39</v>
      </c>
      <c r="Z283" s="144">
        <f>'[3]data(ソート不可）'!AA122</f>
        <v>38</v>
      </c>
      <c r="AA283" s="143">
        <f t="shared" si="7"/>
        <v>81</v>
      </c>
      <c r="AB283" s="141">
        <f>'[3]data(ソート不可）'!AB122</f>
        <v>44</v>
      </c>
      <c r="AC283" s="140">
        <f>'[3]data(ソート不可）'!AC122</f>
        <v>37</v>
      </c>
      <c r="AD283" s="142">
        <f t="shared" si="8"/>
        <v>63</v>
      </c>
      <c r="AE283" s="141">
        <f>'[3]data(ソート不可）'!AD122</f>
        <v>31</v>
      </c>
      <c r="AF283" s="140">
        <f>'[3]data(ソート不可）'!AE122</f>
        <v>32</v>
      </c>
    </row>
    <row r="284" spans="1:32" ht="21.4" customHeight="1" x14ac:dyDescent="0.2">
      <c r="A284" s="338"/>
      <c r="B284" s="138"/>
      <c r="C284" s="137"/>
      <c r="D284" s="133"/>
      <c r="E284" s="133"/>
      <c r="F284" s="133"/>
      <c r="G284" s="133"/>
      <c r="H284" s="133"/>
      <c r="I284" s="133"/>
      <c r="J284" s="133"/>
      <c r="K284" s="132"/>
      <c r="L284" s="134">
        <f>SUM(O284,R284,U284,X284,AA284,AD284)</f>
        <v>31</v>
      </c>
      <c r="M284" s="133"/>
      <c r="N284" s="136"/>
      <c r="O284" s="135">
        <f>'[3]data(ソート不可）'!AG123</f>
        <v>6</v>
      </c>
      <c r="P284" s="133"/>
      <c r="Q284" s="132"/>
      <c r="R284" s="134">
        <f>'[3]data(ソート不可）'!AH123</f>
        <v>4</v>
      </c>
      <c r="S284" s="133"/>
      <c r="T284" s="136"/>
      <c r="U284" s="135">
        <f>'[3]data(ソート不可）'!AI123</f>
        <v>5</v>
      </c>
      <c r="V284" s="133"/>
      <c r="W284" s="132"/>
      <c r="X284" s="134">
        <f>'[3]data(ソート不可）'!AJ123</f>
        <v>2</v>
      </c>
      <c r="Y284" s="133"/>
      <c r="Z284" s="136"/>
      <c r="AA284" s="135">
        <f>'[3]data(ソート不可）'!AK123</f>
        <v>6</v>
      </c>
      <c r="AB284" s="133"/>
      <c r="AC284" s="132"/>
      <c r="AD284" s="134">
        <f>'[3]data(ソート不可）'!AL123</f>
        <v>8</v>
      </c>
      <c r="AE284" s="133"/>
      <c r="AF284" s="132"/>
    </row>
    <row r="285" spans="1:32" ht="21.4" customHeight="1" x14ac:dyDescent="0.2">
      <c r="A285" s="423">
        <v>134</v>
      </c>
      <c r="B285" s="422" t="s">
        <v>245</v>
      </c>
      <c r="C285" s="131">
        <f t="shared" si="0"/>
        <v>28</v>
      </c>
      <c r="D285" s="128">
        <f>'[3]data(ソート不可）'!H123</f>
        <v>3</v>
      </c>
      <c r="E285" s="128">
        <f>'[3]data(ソート不可）'!I123</f>
        <v>4</v>
      </c>
      <c r="F285" s="128">
        <f>'[3]data(ソート不可）'!J123</f>
        <v>4</v>
      </c>
      <c r="G285" s="128">
        <f>'[3]data(ソート不可）'!K123</f>
        <v>4</v>
      </c>
      <c r="H285" s="128">
        <f>'[3]data(ソート不可）'!L123</f>
        <v>4</v>
      </c>
      <c r="I285" s="128">
        <f>'[3]data(ソート不可）'!M123</f>
        <v>4</v>
      </c>
      <c r="J285" s="128">
        <f>'[3]data(ソート不可）'!N123</f>
        <v>0</v>
      </c>
      <c r="K285" s="127">
        <f>'[3]data(ソート不可）'!O123</f>
        <v>5</v>
      </c>
      <c r="L285" s="336">
        <f t="shared" si="1"/>
        <v>724</v>
      </c>
      <c r="M285" s="128">
        <f t="shared" si="2"/>
        <v>373</v>
      </c>
      <c r="N285" s="130">
        <f t="shared" si="2"/>
        <v>351</v>
      </c>
      <c r="O285" s="129">
        <f t="shared" si="3"/>
        <v>103</v>
      </c>
      <c r="P285" s="128">
        <f>'[3]data(ソート不可）'!T123</f>
        <v>48</v>
      </c>
      <c r="Q285" s="127">
        <f>'[3]data(ソート不可）'!U123</f>
        <v>55</v>
      </c>
      <c r="R285" s="336">
        <f t="shared" si="4"/>
        <v>116</v>
      </c>
      <c r="S285" s="128">
        <f>'[3]data(ソート不可）'!V123</f>
        <v>63</v>
      </c>
      <c r="T285" s="130">
        <f>'[3]data(ソート不可）'!W123</f>
        <v>53</v>
      </c>
      <c r="U285" s="129">
        <f t="shared" si="5"/>
        <v>129</v>
      </c>
      <c r="V285" s="128">
        <f>'[3]data(ソート不可）'!X123</f>
        <v>64</v>
      </c>
      <c r="W285" s="127">
        <f>'[3]data(ソート不可）'!Y123</f>
        <v>65</v>
      </c>
      <c r="X285" s="336">
        <f t="shared" si="6"/>
        <v>124</v>
      </c>
      <c r="Y285" s="128">
        <f>'[3]data(ソート不可）'!Z123</f>
        <v>57</v>
      </c>
      <c r="Z285" s="130">
        <f>'[3]data(ソート不可）'!AA123</f>
        <v>67</v>
      </c>
      <c r="AA285" s="129">
        <f t="shared" si="7"/>
        <v>114</v>
      </c>
      <c r="AB285" s="128">
        <f>'[3]data(ソート不可）'!AB123</f>
        <v>65</v>
      </c>
      <c r="AC285" s="127">
        <f>'[3]data(ソート不可）'!AC123</f>
        <v>49</v>
      </c>
      <c r="AD285" s="336">
        <f t="shared" si="8"/>
        <v>138</v>
      </c>
      <c r="AE285" s="128">
        <f>'[3]data(ソート不可）'!AD123</f>
        <v>76</v>
      </c>
      <c r="AF285" s="127">
        <f>'[3]data(ソート不可）'!AE123</f>
        <v>62</v>
      </c>
    </row>
    <row r="286" spans="1:32" ht="21.4" customHeight="1" x14ac:dyDescent="0.2">
      <c r="A286" s="338"/>
      <c r="B286" s="138"/>
      <c r="C286" s="137"/>
      <c r="D286" s="133"/>
      <c r="E286" s="133"/>
      <c r="F286" s="133"/>
      <c r="G286" s="133"/>
      <c r="H286" s="133"/>
      <c r="I286" s="133"/>
      <c r="J286" s="133"/>
      <c r="K286" s="132"/>
      <c r="L286" s="134">
        <f>SUM(O286,R286,U286,X286,AA286,AD286)</f>
        <v>33</v>
      </c>
      <c r="M286" s="133"/>
      <c r="N286" s="136"/>
      <c r="O286" s="135">
        <f>'[3]data(ソート不可）'!AG124</f>
        <v>6</v>
      </c>
      <c r="P286" s="133"/>
      <c r="Q286" s="132"/>
      <c r="R286" s="134">
        <f>'[3]data(ソート不可）'!AH124</f>
        <v>5</v>
      </c>
      <c r="S286" s="133"/>
      <c r="T286" s="139"/>
      <c r="U286" s="135">
        <f>'[3]data(ソート不可）'!AI124</f>
        <v>7</v>
      </c>
      <c r="V286" s="133"/>
      <c r="W286" s="132"/>
      <c r="X286" s="134">
        <f>'[3]data(ソート不可）'!AJ124</f>
        <v>4</v>
      </c>
      <c r="Y286" s="133"/>
      <c r="Z286" s="136"/>
      <c r="AA286" s="135">
        <f>'[3]data(ソート不可）'!AK124</f>
        <v>6</v>
      </c>
      <c r="AB286" s="133"/>
      <c r="AC286" s="132"/>
      <c r="AD286" s="134">
        <f>'[3]data(ソート不可）'!AL124</f>
        <v>5</v>
      </c>
      <c r="AE286" s="133"/>
      <c r="AF286" s="132"/>
    </row>
    <row r="287" spans="1:32" ht="21.4" customHeight="1" x14ac:dyDescent="0.2">
      <c r="A287" s="423">
        <v>135</v>
      </c>
      <c r="B287" s="422" t="s">
        <v>246</v>
      </c>
      <c r="C287" s="131">
        <f t="shared" si="0"/>
        <v>27</v>
      </c>
      <c r="D287" s="128">
        <f>'[3]data(ソート不可）'!H124</f>
        <v>3</v>
      </c>
      <c r="E287" s="128">
        <f>'[3]data(ソート不可）'!I124</f>
        <v>3</v>
      </c>
      <c r="F287" s="128">
        <f>'[3]data(ソート不可）'!J124</f>
        <v>4</v>
      </c>
      <c r="G287" s="128">
        <f>'[3]data(ソート不可）'!K124</f>
        <v>4</v>
      </c>
      <c r="H287" s="128">
        <f>'[3]data(ソート不可）'!L124</f>
        <v>4</v>
      </c>
      <c r="I287" s="128">
        <f>'[3]data(ソート不可）'!M124</f>
        <v>3</v>
      </c>
      <c r="J287" s="128">
        <f>'[3]data(ソート不可）'!N124</f>
        <v>0</v>
      </c>
      <c r="K287" s="127">
        <f>'[3]data(ソート不可）'!O124</f>
        <v>6</v>
      </c>
      <c r="L287" s="336">
        <f t="shared" si="1"/>
        <v>666</v>
      </c>
      <c r="M287" s="128">
        <f t="shared" si="2"/>
        <v>343</v>
      </c>
      <c r="N287" s="130">
        <f t="shared" si="2"/>
        <v>323</v>
      </c>
      <c r="O287" s="129">
        <f t="shared" si="3"/>
        <v>105</v>
      </c>
      <c r="P287" s="128">
        <f>'[3]data(ソート不可）'!T124</f>
        <v>56</v>
      </c>
      <c r="Q287" s="127">
        <f>'[3]data(ソート不可）'!U124</f>
        <v>49</v>
      </c>
      <c r="R287" s="336">
        <f t="shared" si="4"/>
        <v>101</v>
      </c>
      <c r="S287" s="128">
        <f>'[3]data(ソート不可）'!V124</f>
        <v>50</v>
      </c>
      <c r="T287" s="130">
        <f>'[3]data(ソート不可）'!W124</f>
        <v>51</v>
      </c>
      <c r="U287" s="129">
        <f t="shared" si="5"/>
        <v>118</v>
      </c>
      <c r="V287" s="128">
        <f>'[3]data(ソート不可）'!X124</f>
        <v>55</v>
      </c>
      <c r="W287" s="127">
        <f>'[3]data(ソート不可）'!Y124</f>
        <v>63</v>
      </c>
      <c r="X287" s="336">
        <f t="shared" si="6"/>
        <v>118</v>
      </c>
      <c r="Y287" s="128">
        <f>'[3]data(ソート不可）'!Z124</f>
        <v>56</v>
      </c>
      <c r="Z287" s="130">
        <f>'[3]data(ソート不可）'!AA124</f>
        <v>62</v>
      </c>
      <c r="AA287" s="129">
        <f t="shared" si="7"/>
        <v>134</v>
      </c>
      <c r="AB287" s="128">
        <f>'[3]data(ソート不可）'!AB124</f>
        <v>84</v>
      </c>
      <c r="AC287" s="127">
        <f>'[3]data(ソート不可）'!AC124</f>
        <v>50</v>
      </c>
      <c r="AD287" s="336">
        <f t="shared" si="8"/>
        <v>90</v>
      </c>
      <c r="AE287" s="128">
        <f>'[3]data(ソート不可）'!AD124</f>
        <v>42</v>
      </c>
      <c r="AF287" s="127">
        <f>'[3]data(ソート不可）'!AE124</f>
        <v>48</v>
      </c>
    </row>
    <row r="288" spans="1:32" ht="21.4" customHeight="1" x14ac:dyDescent="0.2">
      <c r="A288" s="338"/>
      <c r="B288" s="138"/>
      <c r="C288" s="137"/>
      <c r="D288" s="133"/>
      <c r="E288" s="133"/>
      <c r="F288" s="133"/>
      <c r="G288" s="133"/>
      <c r="H288" s="133"/>
      <c r="I288" s="133"/>
      <c r="J288" s="133"/>
      <c r="K288" s="132"/>
      <c r="L288" s="134">
        <f>SUM(O288,R288,U288,X288,AA288,AD288)</f>
        <v>37</v>
      </c>
      <c r="M288" s="133"/>
      <c r="N288" s="136"/>
      <c r="O288" s="135">
        <f>'[3]data(ソート不可）'!AG35</f>
        <v>3</v>
      </c>
      <c r="P288" s="133"/>
      <c r="Q288" s="132"/>
      <c r="R288" s="134">
        <f>'[3]data(ソート不可）'!AH35</f>
        <v>11</v>
      </c>
      <c r="S288" s="133"/>
      <c r="T288" s="136"/>
      <c r="U288" s="135">
        <f>'[3]data(ソート不可）'!AI35</f>
        <v>7</v>
      </c>
      <c r="V288" s="133"/>
      <c r="W288" s="132"/>
      <c r="X288" s="134">
        <f>'[3]data(ソート不可）'!AJ35</f>
        <v>8</v>
      </c>
      <c r="Y288" s="133"/>
      <c r="Z288" s="136"/>
      <c r="AA288" s="135">
        <f>'[3]data(ソート不可）'!AK35</f>
        <v>4</v>
      </c>
      <c r="AB288" s="133"/>
      <c r="AC288" s="132"/>
      <c r="AD288" s="134">
        <f>'[3]data(ソート不可）'!AL35</f>
        <v>4</v>
      </c>
      <c r="AE288" s="133"/>
      <c r="AF288" s="132"/>
    </row>
    <row r="289" spans="1:32" ht="21.4" customHeight="1" x14ac:dyDescent="0.2">
      <c r="A289" s="423">
        <v>136</v>
      </c>
      <c r="B289" s="422" t="s">
        <v>247</v>
      </c>
      <c r="C289" s="131">
        <f t="shared" si="0"/>
        <v>19</v>
      </c>
      <c r="D289" s="128">
        <f>'[3]data(ソート不可）'!H35</f>
        <v>2</v>
      </c>
      <c r="E289" s="128">
        <f>'[3]data(ソート不可）'!I35</f>
        <v>2</v>
      </c>
      <c r="F289" s="128">
        <f>'[3]data(ソート不可）'!J35</f>
        <v>2</v>
      </c>
      <c r="G289" s="128">
        <f>'[3]data(ソート不可）'!K35</f>
        <v>2</v>
      </c>
      <c r="H289" s="128">
        <f>'[3]data(ソート不可）'!L35</f>
        <v>2</v>
      </c>
      <c r="I289" s="128">
        <f>'[3]data(ソート不可）'!M35</f>
        <v>2</v>
      </c>
      <c r="J289" s="128">
        <f>'[3]data(ソート不可）'!N35</f>
        <v>0</v>
      </c>
      <c r="K289" s="127">
        <f>'[3]data(ソート不可）'!O35</f>
        <v>7</v>
      </c>
      <c r="L289" s="336">
        <f t="shared" si="1"/>
        <v>381</v>
      </c>
      <c r="M289" s="128">
        <f t="shared" si="2"/>
        <v>211</v>
      </c>
      <c r="N289" s="130">
        <f t="shared" si="2"/>
        <v>170</v>
      </c>
      <c r="O289" s="129">
        <f t="shared" si="3"/>
        <v>66</v>
      </c>
      <c r="P289" s="128">
        <f>'[3]data(ソート不可）'!T35</f>
        <v>36</v>
      </c>
      <c r="Q289" s="127">
        <f>'[3]data(ソート不可）'!U35</f>
        <v>30</v>
      </c>
      <c r="R289" s="336">
        <f t="shared" si="4"/>
        <v>71</v>
      </c>
      <c r="S289" s="128">
        <f>'[3]data(ソート不可）'!V35</f>
        <v>39</v>
      </c>
      <c r="T289" s="130">
        <f>'[3]data(ソート不可）'!W35</f>
        <v>32</v>
      </c>
      <c r="U289" s="129">
        <f t="shared" si="5"/>
        <v>70</v>
      </c>
      <c r="V289" s="128">
        <f>'[3]data(ソート不可）'!X35</f>
        <v>39</v>
      </c>
      <c r="W289" s="127">
        <f>'[3]data(ソート不可）'!Y35</f>
        <v>31</v>
      </c>
      <c r="X289" s="336">
        <f t="shared" si="6"/>
        <v>53</v>
      </c>
      <c r="Y289" s="128">
        <f>'[3]data(ソート不可）'!Z35</f>
        <v>34</v>
      </c>
      <c r="Z289" s="130">
        <f>'[3]data(ソート不可）'!AA35</f>
        <v>19</v>
      </c>
      <c r="AA289" s="129">
        <f t="shared" si="7"/>
        <v>63</v>
      </c>
      <c r="AB289" s="128">
        <f>'[3]data(ソート不可）'!AB35</f>
        <v>33</v>
      </c>
      <c r="AC289" s="127">
        <f>'[3]data(ソート不可）'!AC35</f>
        <v>30</v>
      </c>
      <c r="AD289" s="336">
        <f t="shared" si="8"/>
        <v>58</v>
      </c>
      <c r="AE289" s="128">
        <f>'[3]data(ソート不可）'!AD35</f>
        <v>30</v>
      </c>
      <c r="AF289" s="127">
        <f>'[3]data(ソート不可）'!AE35</f>
        <v>28</v>
      </c>
    </row>
    <row r="290" spans="1:32" ht="21.4" customHeight="1" x14ac:dyDescent="0.2">
      <c r="A290" s="338"/>
      <c r="B290" s="138"/>
      <c r="C290" s="137"/>
      <c r="D290" s="133"/>
      <c r="E290" s="133"/>
      <c r="F290" s="133"/>
      <c r="G290" s="133"/>
      <c r="H290" s="133"/>
      <c r="I290" s="133"/>
      <c r="J290" s="133"/>
      <c r="K290" s="132"/>
      <c r="L290" s="134">
        <f>SUM(O290,R290,U290,X290,AA290,AD290)</f>
        <v>31</v>
      </c>
      <c r="M290" s="133"/>
      <c r="N290" s="136"/>
      <c r="O290" s="135">
        <f>'[3]data(ソート不可）'!AG52</f>
        <v>4</v>
      </c>
      <c r="P290" s="133"/>
      <c r="Q290" s="132"/>
      <c r="R290" s="134">
        <f>'[3]data(ソート不可）'!AH52</f>
        <v>8</v>
      </c>
      <c r="S290" s="133"/>
      <c r="T290" s="136"/>
      <c r="U290" s="135">
        <f>'[3]data(ソート不可）'!AI52</f>
        <v>6</v>
      </c>
      <c r="V290" s="133"/>
      <c r="W290" s="132"/>
      <c r="X290" s="134">
        <f>'[3]data(ソート不可）'!AJ52</f>
        <v>5</v>
      </c>
      <c r="Y290" s="133"/>
      <c r="Z290" s="136"/>
      <c r="AA290" s="135">
        <f>'[3]data(ソート不可）'!AK52</f>
        <v>2</v>
      </c>
      <c r="AB290" s="133"/>
      <c r="AC290" s="132"/>
      <c r="AD290" s="134">
        <f>'[3]data(ソート不可）'!AL52</f>
        <v>6</v>
      </c>
      <c r="AE290" s="133"/>
      <c r="AF290" s="132"/>
    </row>
    <row r="291" spans="1:32" ht="21.4" customHeight="1" x14ac:dyDescent="0.2">
      <c r="A291" s="423">
        <v>137</v>
      </c>
      <c r="B291" s="422" t="s">
        <v>248</v>
      </c>
      <c r="C291" s="131">
        <f t="shared" si="0"/>
        <v>17</v>
      </c>
      <c r="D291" s="128">
        <f>'[3]data(ソート不可）'!H52</f>
        <v>2</v>
      </c>
      <c r="E291" s="128">
        <f>'[3]data(ソート不可）'!I52</f>
        <v>2</v>
      </c>
      <c r="F291" s="128">
        <f>'[3]data(ソート不可）'!J52</f>
        <v>2</v>
      </c>
      <c r="G291" s="128">
        <f>'[3]data(ソート不可）'!K52</f>
        <v>2</v>
      </c>
      <c r="H291" s="128">
        <f>'[3]data(ソート不可）'!L52</f>
        <v>2</v>
      </c>
      <c r="I291" s="128">
        <f>'[3]data(ソート不可）'!M52</f>
        <v>2</v>
      </c>
      <c r="J291" s="128">
        <f>'[3]data(ソート不可）'!N52</f>
        <v>0</v>
      </c>
      <c r="K291" s="127">
        <f>'[3]data(ソート不可）'!O52</f>
        <v>5</v>
      </c>
      <c r="L291" s="336">
        <f t="shared" si="1"/>
        <v>358</v>
      </c>
      <c r="M291" s="128">
        <f t="shared" si="2"/>
        <v>168</v>
      </c>
      <c r="N291" s="130">
        <f t="shared" si="2"/>
        <v>190</v>
      </c>
      <c r="O291" s="129">
        <f t="shared" si="3"/>
        <v>64</v>
      </c>
      <c r="P291" s="128">
        <f>'[3]data(ソート不可）'!T52</f>
        <v>28</v>
      </c>
      <c r="Q291" s="127">
        <f>'[3]data(ソート不可）'!U52</f>
        <v>36</v>
      </c>
      <c r="R291" s="336">
        <f t="shared" si="4"/>
        <v>58</v>
      </c>
      <c r="S291" s="128">
        <f>'[3]data(ソート不可）'!V52</f>
        <v>27</v>
      </c>
      <c r="T291" s="130">
        <f>'[3]data(ソート不可）'!W52</f>
        <v>31</v>
      </c>
      <c r="U291" s="129">
        <f t="shared" si="5"/>
        <v>56</v>
      </c>
      <c r="V291" s="128">
        <f>'[3]data(ソート不可）'!X52</f>
        <v>27</v>
      </c>
      <c r="W291" s="127">
        <f>'[3]data(ソート不可）'!Y52</f>
        <v>29</v>
      </c>
      <c r="X291" s="336">
        <f t="shared" si="6"/>
        <v>59</v>
      </c>
      <c r="Y291" s="128">
        <f>'[3]data(ソート不可）'!Z52</f>
        <v>22</v>
      </c>
      <c r="Z291" s="130">
        <f>'[3]data(ソート不可）'!AA52</f>
        <v>37</v>
      </c>
      <c r="AA291" s="129">
        <f t="shared" si="7"/>
        <v>66</v>
      </c>
      <c r="AB291" s="128">
        <f>'[3]data(ソート不可）'!AB52</f>
        <v>37</v>
      </c>
      <c r="AC291" s="127">
        <f>'[3]data(ソート不可）'!AC52</f>
        <v>29</v>
      </c>
      <c r="AD291" s="336">
        <f t="shared" si="8"/>
        <v>55</v>
      </c>
      <c r="AE291" s="128">
        <f>'[3]data(ソート不可）'!AD52</f>
        <v>27</v>
      </c>
      <c r="AF291" s="127">
        <f>'[3]data(ソート不可）'!AE52</f>
        <v>28</v>
      </c>
    </row>
    <row r="292" spans="1:32" ht="21.4" customHeight="1" x14ac:dyDescent="0.2">
      <c r="A292" s="338"/>
      <c r="B292" s="138"/>
      <c r="C292" s="137"/>
      <c r="D292" s="133"/>
      <c r="E292" s="133"/>
      <c r="F292" s="133"/>
      <c r="G292" s="133"/>
      <c r="H292" s="133"/>
      <c r="I292" s="133"/>
      <c r="J292" s="133"/>
      <c r="K292" s="132"/>
      <c r="L292" s="134">
        <f>SUM(O292,R292,U292,X292,AA292,AD292)</f>
        <v>30</v>
      </c>
      <c r="M292" s="133"/>
      <c r="N292" s="136"/>
      <c r="O292" s="135">
        <f>'[3]data(ソート不可）'!AG125</f>
        <v>4</v>
      </c>
      <c r="P292" s="133"/>
      <c r="Q292" s="132"/>
      <c r="R292" s="134">
        <f>'[3]data(ソート不可）'!AH125</f>
        <v>8</v>
      </c>
      <c r="S292" s="133"/>
      <c r="T292" s="136"/>
      <c r="U292" s="135">
        <f>'[3]data(ソート不可）'!AI125</f>
        <v>3</v>
      </c>
      <c r="V292" s="133"/>
      <c r="W292" s="132"/>
      <c r="X292" s="134">
        <f>'[3]data(ソート不可）'!AJ125</f>
        <v>7</v>
      </c>
      <c r="Y292" s="133"/>
      <c r="Z292" s="136"/>
      <c r="AA292" s="135">
        <f>'[3]data(ソート不可）'!AK125</f>
        <v>3</v>
      </c>
      <c r="AB292" s="133"/>
      <c r="AC292" s="132"/>
      <c r="AD292" s="134">
        <f>'[3]data(ソート不可）'!AL125</f>
        <v>5</v>
      </c>
      <c r="AE292" s="133"/>
      <c r="AF292" s="132"/>
    </row>
    <row r="293" spans="1:32" ht="21.4" customHeight="1" x14ac:dyDescent="0.2">
      <c r="A293" s="423">
        <v>138</v>
      </c>
      <c r="B293" s="422" t="s">
        <v>249</v>
      </c>
      <c r="C293" s="131">
        <f t="shared" si="0"/>
        <v>23</v>
      </c>
      <c r="D293" s="128">
        <f>'[3]data(ソート不可）'!H125</f>
        <v>3</v>
      </c>
      <c r="E293" s="128">
        <f>'[3]data(ソート不可）'!I125</f>
        <v>3</v>
      </c>
      <c r="F293" s="128">
        <f>'[3]data(ソート不可）'!J125</f>
        <v>3</v>
      </c>
      <c r="G293" s="128">
        <f>'[3]data(ソート不可）'!K125</f>
        <v>3</v>
      </c>
      <c r="H293" s="128">
        <f>'[3]data(ソート不可）'!L125</f>
        <v>3</v>
      </c>
      <c r="I293" s="128">
        <f>'[3]data(ソート不可）'!M125</f>
        <v>3</v>
      </c>
      <c r="J293" s="128">
        <f>'[3]data(ソート不可）'!N125</f>
        <v>0</v>
      </c>
      <c r="K293" s="127">
        <f>'[3]data(ソート不可）'!O125</f>
        <v>5</v>
      </c>
      <c r="L293" s="336">
        <f t="shared" si="1"/>
        <v>550</v>
      </c>
      <c r="M293" s="128">
        <f t="shared" si="2"/>
        <v>293</v>
      </c>
      <c r="N293" s="130">
        <f t="shared" si="2"/>
        <v>257</v>
      </c>
      <c r="O293" s="129">
        <f t="shared" si="3"/>
        <v>88</v>
      </c>
      <c r="P293" s="128">
        <f>'[3]data(ソート不可）'!T125</f>
        <v>46</v>
      </c>
      <c r="Q293" s="127">
        <f>'[3]data(ソート不可）'!U125</f>
        <v>42</v>
      </c>
      <c r="R293" s="336">
        <f t="shared" si="4"/>
        <v>86</v>
      </c>
      <c r="S293" s="128">
        <f>'[3]data(ソート不可）'!V125</f>
        <v>44</v>
      </c>
      <c r="T293" s="130">
        <f>'[3]data(ソート不可）'!W125</f>
        <v>42</v>
      </c>
      <c r="U293" s="129">
        <f t="shared" si="5"/>
        <v>89</v>
      </c>
      <c r="V293" s="128">
        <f>'[3]data(ソート不可）'!X125</f>
        <v>50</v>
      </c>
      <c r="W293" s="127">
        <f>'[3]data(ソート不可）'!Y125</f>
        <v>39</v>
      </c>
      <c r="X293" s="336">
        <f t="shared" si="6"/>
        <v>91</v>
      </c>
      <c r="Y293" s="128">
        <f>'[3]data(ソート不可）'!Z125</f>
        <v>52</v>
      </c>
      <c r="Z293" s="130">
        <f>'[3]data(ソート不可）'!AA125</f>
        <v>39</v>
      </c>
      <c r="AA293" s="129">
        <f t="shared" si="7"/>
        <v>97</v>
      </c>
      <c r="AB293" s="128">
        <f>'[3]data(ソート不可）'!AB125</f>
        <v>52</v>
      </c>
      <c r="AC293" s="127">
        <f>'[3]data(ソート不可）'!AC125</f>
        <v>45</v>
      </c>
      <c r="AD293" s="336">
        <f t="shared" si="8"/>
        <v>99</v>
      </c>
      <c r="AE293" s="128">
        <f>'[3]data(ソート不可）'!AD125</f>
        <v>49</v>
      </c>
      <c r="AF293" s="127">
        <f>'[3]data(ソート不可）'!AE125</f>
        <v>50</v>
      </c>
    </row>
    <row r="294" spans="1:32" ht="21.4" customHeight="1" x14ac:dyDescent="0.2">
      <c r="A294" s="338"/>
      <c r="B294" s="138"/>
      <c r="C294" s="137"/>
      <c r="D294" s="133"/>
      <c r="E294" s="133"/>
      <c r="F294" s="133"/>
      <c r="G294" s="133"/>
      <c r="H294" s="133"/>
      <c r="I294" s="133"/>
      <c r="J294" s="133"/>
      <c r="K294" s="132"/>
      <c r="L294" s="134">
        <f>SUM(O294,R294,U294,X294,AA294,AD294)</f>
        <v>12</v>
      </c>
      <c r="M294" s="133"/>
      <c r="N294" s="136"/>
      <c r="O294" s="135">
        <f>'[3]data(ソート不可）'!AG126</f>
        <v>2</v>
      </c>
      <c r="P294" s="133"/>
      <c r="Q294" s="132"/>
      <c r="R294" s="134">
        <f>'[3]data(ソート不可）'!AH126</f>
        <v>4</v>
      </c>
      <c r="S294" s="133"/>
      <c r="T294" s="136"/>
      <c r="U294" s="135">
        <f>'[3]data(ソート不可）'!AI126</f>
        <v>0</v>
      </c>
      <c r="V294" s="133"/>
      <c r="W294" s="132"/>
      <c r="X294" s="134">
        <f>'[3]data(ソート不可）'!AJ126</f>
        <v>1</v>
      </c>
      <c r="Y294" s="133"/>
      <c r="Z294" s="136"/>
      <c r="AA294" s="135">
        <f>'[3]data(ソート不可）'!AK126</f>
        <v>3</v>
      </c>
      <c r="AB294" s="133"/>
      <c r="AC294" s="132"/>
      <c r="AD294" s="134">
        <f>'[3]data(ソート不可）'!AL126</f>
        <v>2</v>
      </c>
      <c r="AE294" s="133"/>
      <c r="AF294" s="132"/>
    </row>
    <row r="295" spans="1:32" ht="21.4" customHeight="1" x14ac:dyDescent="0.2">
      <c r="A295" s="423">
        <v>139</v>
      </c>
      <c r="B295" s="422" t="s">
        <v>250</v>
      </c>
      <c r="C295" s="131">
        <f t="shared" si="0"/>
        <v>15</v>
      </c>
      <c r="D295" s="128">
        <f>'[3]data(ソート不可）'!H126</f>
        <v>2</v>
      </c>
      <c r="E295" s="128">
        <f>'[3]data(ソート不可）'!I126</f>
        <v>2</v>
      </c>
      <c r="F295" s="128">
        <f>'[3]data(ソート不可）'!J126</f>
        <v>2</v>
      </c>
      <c r="G295" s="128">
        <f>'[3]data(ソート不可）'!K126</f>
        <v>2</v>
      </c>
      <c r="H295" s="128">
        <f>'[3]data(ソート不可）'!L126</f>
        <v>3</v>
      </c>
      <c r="I295" s="128">
        <f>'[3]data(ソート不可）'!M126</f>
        <v>2</v>
      </c>
      <c r="J295" s="128">
        <f>'[3]data(ソート不可）'!N126</f>
        <v>0</v>
      </c>
      <c r="K295" s="127">
        <f>'[3]data(ソート不可）'!O126</f>
        <v>2</v>
      </c>
      <c r="L295" s="336">
        <f t="shared" si="1"/>
        <v>404</v>
      </c>
      <c r="M295" s="128">
        <f t="shared" si="2"/>
        <v>210</v>
      </c>
      <c r="N295" s="130">
        <f t="shared" si="2"/>
        <v>194</v>
      </c>
      <c r="O295" s="129">
        <f t="shared" si="3"/>
        <v>57</v>
      </c>
      <c r="P295" s="128">
        <f>'[3]data(ソート不可）'!T126</f>
        <v>28</v>
      </c>
      <c r="Q295" s="127">
        <f>'[3]data(ソート不可）'!U126</f>
        <v>29</v>
      </c>
      <c r="R295" s="336">
        <f t="shared" si="4"/>
        <v>72</v>
      </c>
      <c r="S295" s="128">
        <f>'[3]data(ソート不可）'!V126</f>
        <v>37</v>
      </c>
      <c r="T295" s="130">
        <f>'[3]data(ソート不可）'!W126</f>
        <v>35</v>
      </c>
      <c r="U295" s="129">
        <f t="shared" si="5"/>
        <v>68</v>
      </c>
      <c r="V295" s="128">
        <f>'[3]data(ソート不可）'!X126</f>
        <v>36</v>
      </c>
      <c r="W295" s="127">
        <f>'[3]data(ソート不可）'!Y126</f>
        <v>32</v>
      </c>
      <c r="X295" s="336">
        <f t="shared" si="6"/>
        <v>61</v>
      </c>
      <c r="Y295" s="128">
        <f>'[3]data(ソート不可）'!Z126</f>
        <v>37</v>
      </c>
      <c r="Z295" s="130">
        <f>'[3]data(ソート不可）'!AA126</f>
        <v>24</v>
      </c>
      <c r="AA295" s="129">
        <f t="shared" si="7"/>
        <v>80</v>
      </c>
      <c r="AB295" s="128">
        <f>'[3]data(ソート不可）'!AB126</f>
        <v>43</v>
      </c>
      <c r="AC295" s="127">
        <f>'[3]data(ソート不可）'!AC126</f>
        <v>37</v>
      </c>
      <c r="AD295" s="336">
        <f t="shared" si="8"/>
        <v>66</v>
      </c>
      <c r="AE295" s="128">
        <f>'[3]data(ソート不可）'!AD126</f>
        <v>29</v>
      </c>
      <c r="AF295" s="127">
        <f>'[3]data(ソート不可）'!AE126</f>
        <v>37</v>
      </c>
    </row>
    <row r="296" spans="1:32" ht="21.4" customHeight="1" x14ac:dyDescent="0.2">
      <c r="A296" s="338"/>
      <c r="B296" s="138"/>
      <c r="C296" s="137"/>
      <c r="D296" s="133"/>
      <c r="E296" s="133"/>
      <c r="F296" s="133"/>
      <c r="G296" s="133"/>
      <c r="H296" s="133"/>
      <c r="I296" s="133"/>
      <c r="J296" s="133"/>
      <c r="K296" s="132"/>
      <c r="L296" s="134">
        <f>SUM(O296,R296,U296,X296,AA296,AD296)</f>
        <v>25</v>
      </c>
      <c r="M296" s="133"/>
      <c r="N296" s="136"/>
      <c r="O296" s="135">
        <f>'[3]data(ソート不可）'!AG127</f>
        <v>2</v>
      </c>
      <c r="P296" s="133"/>
      <c r="Q296" s="132"/>
      <c r="R296" s="134">
        <f>'[3]data(ソート不可）'!AH127</f>
        <v>7</v>
      </c>
      <c r="S296" s="133"/>
      <c r="T296" s="136"/>
      <c r="U296" s="135">
        <f>'[3]data(ソート不可）'!AI127</f>
        <v>6</v>
      </c>
      <c r="V296" s="133"/>
      <c r="W296" s="132"/>
      <c r="X296" s="134">
        <f>'[3]data(ソート不可）'!AJ127</f>
        <v>3</v>
      </c>
      <c r="Y296" s="133"/>
      <c r="Z296" s="136"/>
      <c r="AA296" s="135">
        <f>'[3]data(ソート不可）'!AK127</f>
        <v>3</v>
      </c>
      <c r="AB296" s="133"/>
      <c r="AC296" s="132"/>
      <c r="AD296" s="134">
        <f>'[3]data(ソート不可）'!AL127</f>
        <v>4</v>
      </c>
      <c r="AE296" s="133"/>
      <c r="AF296" s="132"/>
    </row>
    <row r="297" spans="1:32" ht="21.4" customHeight="1" x14ac:dyDescent="0.2">
      <c r="A297" s="423">
        <v>140</v>
      </c>
      <c r="B297" s="422" t="s">
        <v>251</v>
      </c>
      <c r="C297" s="131">
        <f t="shared" si="0"/>
        <v>26</v>
      </c>
      <c r="D297" s="128">
        <f>'[3]data(ソート不可）'!H127</f>
        <v>3</v>
      </c>
      <c r="E297" s="128">
        <f>'[3]data(ソート不可）'!I127</f>
        <v>4</v>
      </c>
      <c r="F297" s="128">
        <f>'[3]data(ソート不可）'!J127</f>
        <v>3</v>
      </c>
      <c r="G297" s="128">
        <f>'[3]data(ソート不可）'!K127</f>
        <v>4</v>
      </c>
      <c r="H297" s="128">
        <f>'[3]data(ソート不可）'!L127</f>
        <v>4</v>
      </c>
      <c r="I297" s="128">
        <f>'[3]data(ソート不可）'!M127</f>
        <v>4</v>
      </c>
      <c r="J297" s="128">
        <f>'[3]data(ソート不可）'!N127</f>
        <v>0</v>
      </c>
      <c r="K297" s="127">
        <f>'[3]data(ソート不可）'!O127</f>
        <v>4</v>
      </c>
      <c r="L297" s="336">
        <f t="shared" si="1"/>
        <v>734</v>
      </c>
      <c r="M297" s="128">
        <f t="shared" si="2"/>
        <v>375</v>
      </c>
      <c r="N297" s="130">
        <f t="shared" si="2"/>
        <v>359</v>
      </c>
      <c r="O297" s="129">
        <f t="shared" si="3"/>
        <v>93</v>
      </c>
      <c r="P297" s="128">
        <f>'[3]data(ソート不可）'!T127</f>
        <v>45</v>
      </c>
      <c r="Q297" s="127">
        <f>'[3]data(ソート不可）'!U127</f>
        <v>48</v>
      </c>
      <c r="R297" s="336">
        <f t="shared" si="4"/>
        <v>128</v>
      </c>
      <c r="S297" s="128">
        <f>'[3]data(ソート不可）'!V127</f>
        <v>74</v>
      </c>
      <c r="T297" s="130">
        <f>'[3]data(ソート不可）'!W127</f>
        <v>54</v>
      </c>
      <c r="U297" s="129">
        <f t="shared" si="5"/>
        <v>110</v>
      </c>
      <c r="V297" s="128">
        <f>'[3]data(ソート不可）'!X127</f>
        <v>54</v>
      </c>
      <c r="W297" s="127">
        <f>'[3]data(ソート不可）'!Y127</f>
        <v>56</v>
      </c>
      <c r="X297" s="336">
        <f t="shared" si="6"/>
        <v>128</v>
      </c>
      <c r="Y297" s="128">
        <f>'[3]data(ソート不可）'!Z127</f>
        <v>60</v>
      </c>
      <c r="Z297" s="130">
        <f>'[3]data(ソート不可）'!AA127</f>
        <v>68</v>
      </c>
      <c r="AA297" s="129">
        <f t="shared" si="7"/>
        <v>134</v>
      </c>
      <c r="AB297" s="128">
        <f>'[3]data(ソート不可）'!AB127</f>
        <v>66</v>
      </c>
      <c r="AC297" s="127">
        <f>'[3]data(ソート不可）'!AC127</f>
        <v>68</v>
      </c>
      <c r="AD297" s="336">
        <f t="shared" si="8"/>
        <v>141</v>
      </c>
      <c r="AE297" s="128">
        <f>'[3]data(ソート不可）'!AD127</f>
        <v>76</v>
      </c>
      <c r="AF297" s="127">
        <f>'[3]data(ソート不可）'!AE127</f>
        <v>65</v>
      </c>
    </row>
    <row r="298" spans="1:32" ht="21.4" customHeight="1" x14ac:dyDescent="0.2">
      <c r="A298" s="338"/>
      <c r="B298" s="138"/>
      <c r="C298" s="137"/>
      <c r="D298" s="133"/>
      <c r="E298" s="133"/>
      <c r="F298" s="133"/>
      <c r="G298" s="133"/>
      <c r="H298" s="133"/>
      <c r="I298" s="133"/>
      <c r="J298" s="133"/>
      <c r="K298" s="132"/>
      <c r="L298" s="134">
        <f>SUM(O298,R298,U298,X298,AA298,AD298)</f>
        <v>15</v>
      </c>
      <c r="M298" s="133"/>
      <c r="N298" s="136"/>
      <c r="O298" s="135">
        <f>'[3]data(ソート不可）'!AG128</f>
        <v>3</v>
      </c>
      <c r="P298" s="133"/>
      <c r="Q298" s="132"/>
      <c r="R298" s="134">
        <f>'[3]data(ソート不可）'!AH128</f>
        <v>1</v>
      </c>
      <c r="S298" s="133"/>
      <c r="T298" s="136"/>
      <c r="U298" s="135">
        <f>'[3]data(ソート不可）'!AI128</f>
        <v>0</v>
      </c>
      <c r="V298" s="133"/>
      <c r="W298" s="132"/>
      <c r="X298" s="134">
        <f>'[3]data(ソート不可）'!AJ128</f>
        <v>2</v>
      </c>
      <c r="Y298" s="133"/>
      <c r="Z298" s="136"/>
      <c r="AA298" s="135">
        <f>'[3]data(ソート不可）'!AK128</f>
        <v>5</v>
      </c>
      <c r="AB298" s="133"/>
      <c r="AC298" s="132"/>
      <c r="AD298" s="134">
        <f>'[3]data(ソート不可）'!AL128</f>
        <v>4</v>
      </c>
      <c r="AE298" s="133"/>
      <c r="AF298" s="132"/>
    </row>
    <row r="299" spans="1:32" ht="21.4" customHeight="1" x14ac:dyDescent="0.2">
      <c r="A299" s="423">
        <v>141</v>
      </c>
      <c r="B299" s="422" t="s">
        <v>252</v>
      </c>
      <c r="C299" s="131">
        <f t="shared" si="0"/>
        <v>27</v>
      </c>
      <c r="D299" s="128">
        <f>'[3]data(ソート不可）'!H128</f>
        <v>4</v>
      </c>
      <c r="E299" s="128">
        <f>'[3]data(ソート不可）'!I128</f>
        <v>4</v>
      </c>
      <c r="F299" s="128">
        <f>'[3]data(ソート不可）'!J128</f>
        <v>4</v>
      </c>
      <c r="G299" s="128">
        <f>'[3]data(ソート不可）'!K128</f>
        <v>4</v>
      </c>
      <c r="H299" s="128">
        <f>'[3]data(ソート不可）'!L128</f>
        <v>4</v>
      </c>
      <c r="I299" s="128">
        <f>'[3]data(ソート不可）'!M128</f>
        <v>4</v>
      </c>
      <c r="J299" s="128">
        <f>'[3]data(ソート不可）'!N128</f>
        <v>0</v>
      </c>
      <c r="K299" s="127">
        <f>'[3]data(ソート不可）'!O128</f>
        <v>3</v>
      </c>
      <c r="L299" s="336">
        <f t="shared" si="1"/>
        <v>687</v>
      </c>
      <c r="M299" s="128">
        <f t="shared" si="2"/>
        <v>340</v>
      </c>
      <c r="N299" s="130">
        <f t="shared" si="2"/>
        <v>347</v>
      </c>
      <c r="O299" s="129">
        <f t="shared" si="3"/>
        <v>112</v>
      </c>
      <c r="P299" s="128">
        <f>'[3]data(ソート不可）'!T128</f>
        <v>43</v>
      </c>
      <c r="Q299" s="127">
        <f>'[3]data(ソート不可）'!U128</f>
        <v>69</v>
      </c>
      <c r="R299" s="336">
        <f t="shared" si="4"/>
        <v>107</v>
      </c>
      <c r="S299" s="128">
        <f>'[3]data(ソート不可）'!V128</f>
        <v>52</v>
      </c>
      <c r="T299" s="130">
        <f>'[3]data(ソート不可）'!W128</f>
        <v>55</v>
      </c>
      <c r="U299" s="129">
        <f t="shared" si="5"/>
        <v>108</v>
      </c>
      <c r="V299" s="128">
        <f>'[3]data(ソート不可）'!X128</f>
        <v>58</v>
      </c>
      <c r="W299" s="127">
        <f>'[3]data(ソート不可）'!Y128</f>
        <v>50</v>
      </c>
      <c r="X299" s="336">
        <f t="shared" si="6"/>
        <v>113</v>
      </c>
      <c r="Y299" s="128">
        <f>'[3]data(ソート不可）'!Z128</f>
        <v>57</v>
      </c>
      <c r="Z299" s="130">
        <f>'[3]data(ソート不可）'!AA128</f>
        <v>56</v>
      </c>
      <c r="AA299" s="129">
        <f t="shared" si="7"/>
        <v>116</v>
      </c>
      <c r="AB299" s="128">
        <f>'[3]data(ソート不可）'!AB128</f>
        <v>61</v>
      </c>
      <c r="AC299" s="127">
        <f>'[3]data(ソート不可）'!AC128</f>
        <v>55</v>
      </c>
      <c r="AD299" s="336">
        <f t="shared" si="8"/>
        <v>131</v>
      </c>
      <c r="AE299" s="128">
        <f>'[3]data(ソート不可）'!AD128</f>
        <v>69</v>
      </c>
      <c r="AF299" s="127">
        <f>'[3]data(ソート不可）'!AE128</f>
        <v>62</v>
      </c>
    </row>
    <row r="300" spans="1:32" ht="21.4" customHeight="1" x14ac:dyDescent="0.2">
      <c r="A300" s="338"/>
      <c r="B300" s="138"/>
      <c r="C300" s="137"/>
      <c r="D300" s="133"/>
      <c r="E300" s="133"/>
      <c r="F300" s="133"/>
      <c r="G300" s="133"/>
      <c r="H300" s="133"/>
      <c r="I300" s="133"/>
      <c r="J300" s="133"/>
      <c r="K300" s="132"/>
      <c r="L300" s="134">
        <f>SUM(O300,R300,U300,X300,AA300,AD300)</f>
        <v>8</v>
      </c>
      <c r="M300" s="133"/>
      <c r="N300" s="136"/>
      <c r="O300" s="135">
        <f>'[3]data(ソート不可）'!AG129</f>
        <v>0</v>
      </c>
      <c r="P300" s="133"/>
      <c r="Q300" s="132"/>
      <c r="R300" s="134">
        <f>'[3]data(ソート不可）'!AH129</f>
        <v>0</v>
      </c>
      <c r="S300" s="133"/>
      <c r="T300" s="136"/>
      <c r="U300" s="135">
        <f>'[3]data(ソート不可）'!AI129</f>
        <v>0</v>
      </c>
      <c r="V300" s="133"/>
      <c r="W300" s="132"/>
      <c r="X300" s="134">
        <f>'[3]data(ソート不可）'!AJ129</f>
        <v>4</v>
      </c>
      <c r="Y300" s="133"/>
      <c r="Z300" s="136"/>
      <c r="AA300" s="135">
        <f>'[3]data(ソート不可）'!AK129</f>
        <v>2</v>
      </c>
      <c r="AB300" s="133"/>
      <c r="AC300" s="132"/>
      <c r="AD300" s="134">
        <f>'[3]data(ソート不可）'!AL129</f>
        <v>2</v>
      </c>
      <c r="AE300" s="133"/>
      <c r="AF300" s="132"/>
    </row>
    <row r="301" spans="1:32" ht="21.4" customHeight="1" x14ac:dyDescent="0.2">
      <c r="A301" s="423">
        <v>142</v>
      </c>
      <c r="B301" s="422" t="s">
        <v>253</v>
      </c>
      <c r="C301" s="131">
        <f t="shared" si="0"/>
        <v>19</v>
      </c>
      <c r="D301" s="128">
        <f>'[3]data(ソート不可）'!H129</f>
        <v>3</v>
      </c>
      <c r="E301" s="128">
        <f>'[3]data(ソート不可）'!I129</f>
        <v>3</v>
      </c>
      <c r="F301" s="128">
        <f>'[3]data(ソート不可）'!J129</f>
        <v>3</v>
      </c>
      <c r="G301" s="128">
        <f>'[3]data(ソート不可）'!K129</f>
        <v>3</v>
      </c>
      <c r="H301" s="128">
        <f>'[3]data(ソート不可）'!L129</f>
        <v>2</v>
      </c>
      <c r="I301" s="128">
        <f>'[3]data(ソート不可）'!M129</f>
        <v>3</v>
      </c>
      <c r="J301" s="128">
        <f>'[3]data(ソート不可）'!N129</f>
        <v>0</v>
      </c>
      <c r="K301" s="127">
        <f>'[3]data(ソート不可）'!O129</f>
        <v>2</v>
      </c>
      <c r="L301" s="336">
        <f t="shared" si="1"/>
        <v>463</v>
      </c>
      <c r="M301" s="128">
        <f t="shared" si="2"/>
        <v>229</v>
      </c>
      <c r="N301" s="130">
        <f t="shared" si="2"/>
        <v>234</v>
      </c>
      <c r="O301" s="129">
        <f t="shared" si="3"/>
        <v>82</v>
      </c>
      <c r="P301" s="128">
        <f>'[3]data(ソート不可）'!T129</f>
        <v>42</v>
      </c>
      <c r="Q301" s="127">
        <f>'[3]data(ソート不可）'!U129</f>
        <v>40</v>
      </c>
      <c r="R301" s="336">
        <f t="shared" si="4"/>
        <v>78</v>
      </c>
      <c r="S301" s="128">
        <f>'[3]data(ソート不可）'!V129</f>
        <v>40</v>
      </c>
      <c r="T301" s="130">
        <f>'[3]data(ソート不可）'!W129</f>
        <v>38</v>
      </c>
      <c r="U301" s="129">
        <f t="shared" si="5"/>
        <v>82</v>
      </c>
      <c r="V301" s="128">
        <f>'[3]data(ソート不可）'!X129</f>
        <v>40</v>
      </c>
      <c r="W301" s="127">
        <f>'[3]data(ソート不可）'!Y129</f>
        <v>42</v>
      </c>
      <c r="X301" s="336">
        <f t="shared" si="6"/>
        <v>85</v>
      </c>
      <c r="Y301" s="128">
        <f>'[3]data(ソート不可）'!Z129</f>
        <v>36</v>
      </c>
      <c r="Z301" s="130">
        <f>'[3]data(ソート不可）'!AA129</f>
        <v>49</v>
      </c>
      <c r="AA301" s="129">
        <f t="shared" si="7"/>
        <v>58</v>
      </c>
      <c r="AB301" s="128">
        <f>'[3]data(ソート不可）'!AB129</f>
        <v>28</v>
      </c>
      <c r="AC301" s="127">
        <f>'[3]data(ソート不可）'!AC129</f>
        <v>30</v>
      </c>
      <c r="AD301" s="336">
        <f t="shared" si="8"/>
        <v>78</v>
      </c>
      <c r="AE301" s="128">
        <f>'[3]data(ソート不可）'!AD129</f>
        <v>43</v>
      </c>
      <c r="AF301" s="127">
        <f>'[3]data(ソート不可）'!AE129</f>
        <v>35</v>
      </c>
    </row>
    <row r="302" spans="1:32" ht="21.4" customHeight="1" x14ac:dyDescent="0.2">
      <c r="A302" s="338"/>
      <c r="B302" s="138"/>
      <c r="C302" s="137"/>
      <c r="D302" s="133"/>
      <c r="E302" s="133"/>
      <c r="F302" s="133"/>
      <c r="G302" s="133"/>
      <c r="H302" s="133"/>
      <c r="I302" s="133"/>
      <c r="J302" s="133"/>
      <c r="K302" s="132"/>
      <c r="L302" s="134">
        <f>SUM(O302,R302,U302,X302,AA302,AD302)</f>
        <v>14</v>
      </c>
      <c r="M302" s="133"/>
      <c r="N302" s="136"/>
      <c r="O302" s="135">
        <f>'[3]data(ソート不可）'!AG131</f>
        <v>1</v>
      </c>
      <c r="P302" s="133"/>
      <c r="Q302" s="132"/>
      <c r="R302" s="134">
        <f>'[3]data(ソート不可）'!AH131</f>
        <v>3</v>
      </c>
      <c r="S302" s="133"/>
      <c r="T302" s="136"/>
      <c r="U302" s="135">
        <f>'[3]data(ソート不可）'!AI131</f>
        <v>4</v>
      </c>
      <c r="V302" s="133"/>
      <c r="W302" s="132"/>
      <c r="X302" s="134">
        <f>'[3]data(ソート不可）'!AJ131</f>
        <v>1</v>
      </c>
      <c r="Y302" s="133"/>
      <c r="Z302" s="136"/>
      <c r="AA302" s="135">
        <f>'[3]data(ソート不可）'!AK131</f>
        <v>2</v>
      </c>
      <c r="AB302" s="133"/>
      <c r="AC302" s="132"/>
      <c r="AD302" s="134">
        <f>'[3]data(ソート不可）'!AL131</f>
        <v>3</v>
      </c>
      <c r="AE302" s="133"/>
      <c r="AF302" s="132"/>
    </row>
    <row r="303" spans="1:32" ht="21.4" customHeight="1" x14ac:dyDescent="0.2">
      <c r="A303" s="423">
        <v>143</v>
      </c>
      <c r="B303" s="422" t="s">
        <v>254</v>
      </c>
      <c r="C303" s="131">
        <f t="shared" si="0"/>
        <v>19</v>
      </c>
      <c r="D303" s="128">
        <f>'[3]data(ソート不可）'!H131</f>
        <v>2</v>
      </c>
      <c r="E303" s="128">
        <f>'[3]data(ソート不可）'!I131</f>
        <v>2</v>
      </c>
      <c r="F303" s="128">
        <f>'[3]data(ソート不可）'!J131</f>
        <v>3</v>
      </c>
      <c r="G303" s="128">
        <f>'[3]data(ソート不可）'!K131</f>
        <v>3</v>
      </c>
      <c r="H303" s="128">
        <f>'[3]data(ソート不可）'!L131</f>
        <v>3</v>
      </c>
      <c r="I303" s="128">
        <f>'[3]data(ソート不可）'!M131</f>
        <v>3</v>
      </c>
      <c r="J303" s="128">
        <f>'[3]data(ソート不可）'!N131</f>
        <v>0</v>
      </c>
      <c r="K303" s="127">
        <f>'[3]data(ソート不可）'!O131</f>
        <v>3</v>
      </c>
      <c r="L303" s="336">
        <f t="shared" si="1"/>
        <v>467</v>
      </c>
      <c r="M303" s="128">
        <f t="shared" si="2"/>
        <v>248</v>
      </c>
      <c r="N303" s="130">
        <f t="shared" si="2"/>
        <v>219</v>
      </c>
      <c r="O303" s="129">
        <f t="shared" si="3"/>
        <v>45</v>
      </c>
      <c r="P303" s="128">
        <f>'[3]data(ソート不可）'!T131</f>
        <v>19</v>
      </c>
      <c r="Q303" s="127">
        <f>'[3]data(ソート不可）'!U131</f>
        <v>26</v>
      </c>
      <c r="R303" s="336">
        <f t="shared" si="4"/>
        <v>72</v>
      </c>
      <c r="S303" s="128">
        <f>'[3]data(ソート不可）'!V131</f>
        <v>37</v>
      </c>
      <c r="T303" s="130">
        <f>'[3]data(ソート不可）'!W131</f>
        <v>35</v>
      </c>
      <c r="U303" s="129">
        <f t="shared" si="5"/>
        <v>92</v>
      </c>
      <c r="V303" s="128">
        <f>'[3]data(ソート不可）'!X131</f>
        <v>55</v>
      </c>
      <c r="W303" s="127">
        <f>'[3]data(ソート不可）'!Y131</f>
        <v>37</v>
      </c>
      <c r="X303" s="336">
        <f t="shared" si="6"/>
        <v>90</v>
      </c>
      <c r="Y303" s="128">
        <f>'[3]data(ソート不可）'!Z131</f>
        <v>48</v>
      </c>
      <c r="Z303" s="130">
        <f>'[3]data(ソート不可）'!AA131</f>
        <v>42</v>
      </c>
      <c r="AA303" s="129">
        <f t="shared" si="7"/>
        <v>76</v>
      </c>
      <c r="AB303" s="128">
        <f>'[3]data(ソート不可）'!AB131</f>
        <v>40</v>
      </c>
      <c r="AC303" s="127">
        <f>'[3]data(ソート不可）'!AC131</f>
        <v>36</v>
      </c>
      <c r="AD303" s="336">
        <f t="shared" si="8"/>
        <v>92</v>
      </c>
      <c r="AE303" s="128">
        <f>'[3]data(ソート不可）'!AD131</f>
        <v>49</v>
      </c>
      <c r="AF303" s="127">
        <f>'[3]data(ソート不可）'!AE131</f>
        <v>43</v>
      </c>
    </row>
    <row r="304" spans="1:32" ht="21.4" customHeight="1" x14ac:dyDescent="0.2">
      <c r="A304" s="338"/>
      <c r="B304" s="138"/>
      <c r="C304" s="137"/>
      <c r="D304" s="133"/>
      <c r="E304" s="133"/>
      <c r="F304" s="133"/>
      <c r="G304" s="133"/>
      <c r="H304" s="133"/>
      <c r="I304" s="133"/>
      <c r="J304" s="133"/>
      <c r="K304" s="132"/>
      <c r="L304" s="134">
        <f>SUM(O304,R304,U304,X304,AA304,AD304)</f>
        <v>56</v>
      </c>
      <c r="M304" s="133"/>
      <c r="N304" s="136"/>
      <c r="O304" s="135">
        <f>'[3]data(ソート不可）'!AG130</f>
        <v>11</v>
      </c>
      <c r="P304" s="133"/>
      <c r="Q304" s="132"/>
      <c r="R304" s="134">
        <f>'[3]data(ソート不可）'!AH130</f>
        <v>6</v>
      </c>
      <c r="S304" s="133"/>
      <c r="T304" s="136"/>
      <c r="U304" s="135">
        <f>'[3]data(ソート不可）'!AI130</f>
        <v>7</v>
      </c>
      <c r="V304" s="133"/>
      <c r="W304" s="132"/>
      <c r="X304" s="134">
        <f>'[3]data(ソート不可）'!AJ130</f>
        <v>13</v>
      </c>
      <c r="Y304" s="133"/>
      <c r="Z304" s="136"/>
      <c r="AA304" s="135">
        <f>'[3]data(ソート不可）'!AK130</f>
        <v>12</v>
      </c>
      <c r="AB304" s="133"/>
      <c r="AC304" s="132"/>
      <c r="AD304" s="134">
        <f>'[3]data(ソート不可）'!AL130</f>
        <v>7</v>
      </c>
      <c r="AE304" s="133"/>
      <c r="AF304" s="132"/>
    </row>
    <row r="305" spans="1:32" ht="21.4" customHeight="1" x14ac:dyDescent="0.2">
      <c r="A305" s="423">
        <v>144</v>
      </c>
      <c r="B305" s="422" t="s">
        <v>255</v>
      </c>
      <c r="C305" s="131">
        <f t="shared" si="0"/>
        <v>39</v>
      </c>
      <c r="D305" s="128">
        <f>'[3]data(ソート不可）'!H130</f>
        <v>6</v>
      </c>
      <c r="E305" s="128">
        <f>'[3]data(ソート不可）'!I130</f>
        <v>4</v>
      </c>
      <c r="F305" s="128">
        <f>'[3]data(ソート不可）'!J130</f>
        <v>5</v>
      </c>
      <c r="G305" s="128">
        <f>'[3]data(ソート不可）'!K130</f>
        <v>5</v>
      </c>
      <c r="H305" s="128">
        <f>'[3]data(ソート不可）'!L130</f>
        <v>5</v>
      </c>
      <c r="I305" s="128">
        <f>'[3]data(ソート不可）'!M130</f>
        <v>5</v>
      </c>
      <c r="J305" s="128">
        <f>'[3]data(ソート不可）'!N130</f>
        <v>0</v>
      </c>
      <c r="K305" s="127">
        <f>'[3]data(ソート不可）'!O130</f>
        <v>9</v>
      </c>
      <c r="L305" s="339">
        <f t="shared" si="1"/>
        <v>1006</v>
      </c>
      <c r="M305" s="128">
        <f t="shared" si="2"/>
        <v>527</v>
      </c>
      <c r="N305" s="130">
        <f t="shared" si="2"/>
        <v>479</v>
      </c>
      <c r="O305" s="129">
        <f t="shared" si="3"/>
        <v>195</v>
      </c>
      <c r="P305" s="128">
        <f>'[3]data(ソート不可）'!T130</f>
        <v>91</v>
      </c>
      <c r="Q305" s="127">
        <f>'[3]data(ソート不可）'!U130</f>
        <v>104</v>
      </c>
      <c r="R305" s="336">
        <f t="shared" si="4"/>
        <v>137</v>
      </c>
      <c r="S305" s="128">
        <f>'[3]data(ソート不可）'!V130</f>
        <v>68</v>
      </c>
      <c r="T305" s="130">
        <f>'[3]data(ソート不可）'!W130</f>
        <v>69</v>
      </c>
      <c r="U305" s="129">
        <f t="shared" si="5"/>
        <v>170</v>
      </c>
      <c r="V305" s="128">
        <f>'[3]data(ソート不可）'!X130</f>
        <v>90</v>
      </c>
      <c r="W305" s="127">
        <f>'[3]data(ソート不可）'!Y130</f>
        <v>80</v>
      </c>
      <c r="X305" s="336">
        <f t="shared" si="6"/>
        <v>184</v>
      </c>
      <c r="Y305" s="128">
        <f>'[3]data(ソート不可）'!Z130</f>
        <v>104</v>
      </c>
      <c r="Z305" s="130">
        <f>'[3]data(ソート不可）'!AA130</f>
        <v>80</v>
      </c>
      <c r="AA305" s="129">
        <f t="shared" si="7"/>
        <v>159</v>
      </c>
      <c r="AB305" s="128">
        <f>'[3]data(ソート不可）'!AB130</f>
        <v>89</v>
      </c>
      <c r="AC305" s="127">
        <f>'[3]data(ソート不可）'!AC130</f>
        <v>70</v>
      </c>
      <c r="AD305" s="336">
        <f t="shared" si="8"/>
        <v>161</v>
      </c>
      <c r="AE305" s="128">
        <f>'[3]data(ソート不可）'!AD130</f>
        <v>85</v>
      </c>
      <c r="AF305" s="127">
        <f>'[3]data(ソート不可）'!AE130</f>
        <v>76</v>
      </c>
    </row>
    <row r="306" spans="1:32" ht="21.4" customHeight="1" x14ac:dyDescent="0.2">
      <c r="A306" s="338"/>
      <c r="B306" s="138"/>
      <c r="C306" s="137"/>
      <c r="D306" s="133"/>
      <c r="E306" s="133"/>
      <c r="F306" s="133"/>
      <c r="G306" s="133"/>
      <c r="H306" s="133"/>
      <c r="I306" s="133"/>
      <c r="J306" s="133"/>
      <c r="K306" s="132"/>
      <c r="L306" s="134">
        <f>SUM(O306,R306,U306,X306,AA306,AD306)</f>
        <v>24</v>
      </c>
      <c r="M306" s="133"/>
      <c r="N306" s="136"/>
      <c r="O306" s="135">
        <f>'[3]data(ソート不可）'!AG132</f>
        <v>4</v>
      </c>
      <c r="P306" s="133"/>
      <c r="Q306" s="132"/>
      <c r="R306" s="134">
        <f>'[3]data(ソート不可）'!AH132</f>
        <v>8</v>
      </c>
      <c r="S306" s="133"/>
      <c r="T306" s="136"/>
      <c r="U306" s="135">
        <f>'[3]data(ソート不可）'!AI132</f>
        <v>5</v>
      </c>
      <c r="V306" s="133"/>
      <c r="W306" s="132"/>
      <c r="X306" s="134">
        <f>'[3]data(ソート不可）'!AJ132</f>
        <v>2</v>
      </c>
      <c r="Y306" s="133"/>
      <c r="Z306" s="136"/>
      <c r="AA306" s="135">
        <f>'[3]data(ソート不可）'!AK132</f>
        <v>1</v>
      </c>
      <c r="AB306" s="133"/>
      <c r="AC306" s="132"/>
      <c r="AD306" s="134">
        <f>'[3]data(ソート不可）'!AL132</f>
        <v>4</v>
      </c>
      <c r="AE306" s="133"/>
      <c r="AF306" s="132"/>
    </row>
    <row r="307" spans="1:32" ht="21.4" customHeight="1" x14ac:dyDescent="0.2">
      <c r="A307" s="423">
        <v>145</v>
      </c>
      <c r="B307" s="422" t="s">
        <v>256</v>
      </c>
      <c r="C307" s="131">
        <f t="shared" si="0"/>
        <v>22</v>
      </c>
      <c r="D307" s="128">
        <f>'[3]data(ソート不可）'!H132</f>
        <v>3</v>
      </c>
      <c r="E307" s="128">
        <f>'[3]data(ソート不可）'!I132</f>
        <v>3</v>
      </c>
      <c r="F307" s="128">
        <f>'[3]data(ソート不可）'!J132</f>
        <v>3</v>
      </c>
      <c r="G307" s="128">
        <f>'[3]data(ソート不可）'!K132</f>
        <v>3</v>
      </c>
      <c r="H307" s="128">
        <f>'[3]data(ソート不可）'!L132</f>
        <v>3</v>
      </c>
      <c r="I307" s="128">
        <f>'[3]data(ソート不可）'!M132</f>
        <v>3</v>
      </c>
      <c r="J307" s="128">
        <f>'[3]data(ソート不可）'!N132</f>
        <v>0</v>
      </c>
      <c r="K307" s="127">
        <f>'[3]data(ソート不可）'!O132</f>
        <v>4</v>
      </c>
      <c r="L307" s="336">
        <f t="shared" si="1"/>
        <v>509</v>
      </c>
      <c r="M307" s="128">
        <f t="shared" si="2"/>
        <v>258</v>
      </c>
      <c r="N307" s="130">
        <f t="shared" si="2"/>
        <v>251</v>
      </c>
      <c r="O307" s="129">
        <f t="shared" si="3"/>
        <v>82</v>
      </c>
      <c r="P307" s="128">
        <f>'[3]data(ソート不可）'!T132</f>
        <v>51</v>
      </c>
      <c r="Q307" s="127">
        <f>'[3]data(ソート不可）'!U132</f>
        <v>31</v>
      </c>
      <c r="R307" s="336">
        <f t="shared" si="4"/>
        <v>88</v>
      </c>
      <c r="S307" s="128">
        <f>'[3]data(ソート不可）'!V132</f>
        <v>43</v>
      </c>
      <c r="T307" s="130">
        <f>'[3]data(ソート不可）'!W132</f>
        <v>45</v>
      </c>
      <c r="U307" s="129">
        <f t="shared" si="5"/>
        <v>92</v>
      </c>
      <c r="V307" s="128">
        <f>'[3]data(ソート不可）'!X132</f>
        <v>44</v>
      </c>
      <c r="W307" s="127">
        <f>'[3]data(ソート不可）'!Y132</f>
        <v>48</v>
      </c>
      <c r="X307" s="336">
        <f t="shared" si="6"/>
        <v>87</v>
      </c>
      <c r="Y307" s="128">
        <f>'[3]data(ソート不可）'!Z132</f>
        <v>37</v>
      </c>
      <c r="Z307" s="130">
        <f>'[3]data(ソート不可）'!AA132</f>
        <v>50</v>
      </c>
      <c r="AA307" s="129">
        <f t="shared" si="7"/>
        <v>81</v>
      </c>
      <c r="AB307" s="128">
        <f>'[3]data(ソート不可）'!AB132</f>
        <v>44</v>
      </c>
      <c r="AC307" s="127">
        <f>'[3]data(ソート不可）'!AC132</f>
        <v>37</v>
      </c>
      <c r="AD307" s="336">
        <f t="shared" si="8"/>
        <v>79</v>
      </c>
      <c r="AE307" s="128">
        <f>'[3]data(ソート不可）'!AD132</f>
        <v>39</v>
      </c>
      <c r="AF307" s="127">
        <f>'[3]data(ソート不可）'!AE132</f>
        <v>40</v>
      </c>
    </row>
    <row r="308" spans="1:32" ht="21.4" customHeight="1" x14ac:dyDescent="0.2">
      <c r="A308" s="338"/>
      <c r="B308" s="138"/>
      <c r="C308" s="137"/>
      <c r="D308" s="133"/>
      <c r="E308" s="133"/>
      <c r="F308" s="133"/>
      <c r="G308" s="133"/>
      <c r="H308" s="133"/>
      <c r="I308" s="133"/>
      <c r="J308" s="133"/>
      <c r="K308" s="132"/>
      <c r="L308" s="134">
        <f>SUM(O308,R308,U308,X308,AA308,AD308)</f>
        <v>43</v>
      </c>
      <c r="M308" s="133"/>
      <c r="N308" s="136"/>
      <c r="O308" s="135">
        <f>'[3]data(ソート不可）'!AG133</f>
        <v>0</v>
      </c>
      <c r="P308" s="133"/>
      <c r="Q308" s="132"/>
      <c r="R308" s="134">
        <f>'[3]data(ソート不可）'!AH133</f>
        <v>9</v>
      </c>
      <c r="S308" s="133"/>
      <c r="T308" s="136"/>
      <c r="U308" s="135">
        <f>'[3]data(ソート不可）'!AI133</f>
        <v>13</v>
      </c>
      <c r="V308" s="133"/>
      <c r="W308" s="132"/>
      <c r="X308" s="134">
        <f>'[3]data(ソート不可）'!AJ133</f>
        <v>9</v>
      </c>
      <c r="Y308" s="133"/>
      <c r="Z308" s="136"/>
      <c r="AA308" s="135">
        <f>'[3]data(ソート不可）'!AK133</f>
        <v>9</v>
      </c>
      <c r="AB308" s="133"/>
      <c r="AC308" s="132"/>
      <c r="AD308" s="134">
        <f>'[3]data(ソート不可）'!AL133</f>
        <v>3</v>
      </c>
      <c r="AE308" s="133"/>
      <c r="AF308" s="132"/>
    </row>
    <row r="309" spans="1:32" ht="21.4" customHeight="1" x14ac:dyDescent="0.2">
      <c r="A309" s="423">
        <v>146</v>
      </c>
      <c r="B309" s="422" t="s">
        <v>257</v>
      </c>
      <c r="C309" s="131">
        <f t="shared" si="0"/>
        <v>27</v>
      </c>
      <c r="D309" s="128">
        <f>'[3]data(ソート不可）'!H133</f>
        <v>3</v>
      </c>
      <c r="E309" s="128">
        <f>'[3]data(ソート不可）'!I133</f>
        <v>3</v>
      </c>
      <c r="F309" s="128">
        <f>'[3]data(ソート不可）'!J133</f>
        <v>3</v>
      </c>
      <c r="G309" s="128">
        <f>'[3]data(ソート不可）'!K133</f>
        <v>3</v>
      </c>
      <c r="H309" s="128">
        <f>'[3]data(ソート不可）'!L133</f>
        <v>3</v>
      </c>
      <c r="I309" s="128">
        <f>'[3]data(ソート不可）'!M133</f>
        <v>3</v>
      </c>
      <c r="J309" s="128">
        <f>'[3]data(ソート不可）'!N133</f>
        <v>0</v>
      </c>
      <c r="K309" s="127">
        <f>'[3]data(ソート不可）'!O133</f>
        <v>9</v>
      </c>
      <c r="L309" s="336">
        <f t="shared" si="1"/>
        <v>528</v>
      </c>
      <c r="M309" s="128">
        <f t="shared" si="2"/>
        <v>266</v>
      </c>
      <c r="N309" s="130">
        <f t="shared" si="2"/>
        <v>262</v>
      </c>
      <c r="O309" s="129">
        <f t="shared" si="3"/>
        <v>88</v>
      </c>
      <c r="P309" s="128">
        <f>'[3]data(ソート不可）'!T133</f>
        <v>38</v>
      </c>
      <c r="Q309" s="127">
        <f>'[3]data(ソート不可）'!U133</f>
        <v>50</v>
      </c>
      <c r="R309" s="336">
        <f t="shared" si="4"/>
        <v>88</v>
      </c>
      <c r="S309" s="128">
        <f>'[3]data(ソート不可）'!V133</f>
        <v>50</v>
      </c>
      <c r="T309" s="130">
        <f>'[3]data(ソート不可）'!W133</f>
        <v>38</v>
      </c>
      <c r="U309" s="129">
        <f t="shared" si="5"/>
        <v>85</v>
      </c>
      <c r="V309" s="128">
        <f>'[3]data(ソート不可）'!X133</f>
        <v>41</v>
      </c>
      <c r="W309" s="127">
        <f>'[3]data(ソート不可）'!Y133</f>
        <v>44</v>
      </c>
      <c r="X309" s="336">
        <f t="shared" si="6"/>
        <v>99</v>
      </c>
      <c r="Y309" s="128">
        <f>'[3]data(ソート不可）'!Z133</f>
        <v>52</v>
      </c>
      <c r="Z309" s="130">
        <f>'[3]data(ソート不可）'!AA133</f>
        <v>47</v>
      </c>
      <c r="AA309" s="129">
        <f t="shared" si="7"/>
        <v>89</v>
      </c>
      <c r="AB309" s="128">
        <f>'[3]data(ソート不可）'!AB133</f>
        <v>44</v>
      </c>
      <c r="AC309" s="127">
        <f>'[3]data(ソート不可）'!AC133</f>
        <v>45</v>
      </c>
      <c r="AD309" s="336">
        <f t="shared" si="8"/>
        <v>79</v>
      </c>
      <c r="AE309" s="128">
        <f>'[3]data(ソート不可）'!AD133</f>
        <v>41</v>
      </c>
      <c r="AF309" s="127">
        <f>'[3]data(ソート不可）'!AE133</f>
        <v>38</v>
      </c>
    </row>
    <row r="310" spans="1:32" ht="21.4" customHeight="1" x14ac:dyDescent="0.2">
      <c r="A310" s="338"/>
      <c r="B310" s="138"/>
      <c r="C310" s="137"/>
      <c r="D310" s="133"/>
      <c r="E310" s="133"/>
      <c r="F310" s="133"/>
      <c r="G310" s="133"/>
      <c r="H310" s="133"/>
      <c r="I310" s="133"/>
      <c r="J310" s="133"/>
      <c r="K310" s="132"/>
      <c r="L310" s="134">
        <f>SUM(O310,R310,U310,X310,AA310,AD310)</f>
        <v>13</v>
      </c>
      <c r="M310" s="133"/>
      <c r="N310" s="136"/>
      <c r="O310" s="135">
        <f>'[3]data(ソート不可）'!AG134</f>
        <v>2</v>
      </c>
      <c r="P310" s="133"/>
      <c r="Q310" s="132"/>
      <c r="R310" s="134">
        <f>'[3]data(ソート不可）'!AH134</f>
        <v>3</v>
      </c>
      <c r="S310" s="133"/>
      <c r="T310" s="136"/>
      <c r="U310" s="135">
        <f>'[3]data(ソート不可）'!AI134</f>
        <v>3</v>
      </c>
      <c r="V310" s="133"/>
      <c r="W310" s="132"/>
      <c r="X310" s="134">
        <f>'[3]data(ソート不可）'!AJ134</f>
        <v>1</v>
      </c>
      <c r="Y310" s="133"/>
      <c r="Z310" s="136"/>
      <c r="AA310" s="135">
        <f>'[3]data(ソート不可）'!AK134</f>
        <v>1</v>
      </c>
      <c r="AB310" s="133"/>
      <c r="AC310" s="132"/>
      <c r="AD310" s="134">
        <f>'[3]data(ソート不可）'!AL134</f>
        <v>3</v>
      </c>
      <c r="AE310" s="133"/>
      <c r="AF310" s="132"/>
    </row>
    <row r="311" spans="1:32" ht="21.4" customHeight="1" x14ac:dyDescent="0.2">
      <c r="A311" s="423">
        <v>147</v>
      </c>
      <c r="B311" s="422" t="s">
        <v>258</v>
      </c>
      <c r="C311" s="131">
        <f t="shared" si="0"/>
        <v>13</v>
      </c>
      <c r="D311" s="128">
        <f>'[3]data(ソート不可）'!H134</f>
        <v>2</v>
      </c>
      <c r="E311" s="128">
        <f>'[3]data(ソート不可）'!I134</f>
        <v>1</v>
      </c>
      <c r="F311" s="128">
        <f>'[3]data(ソート不可）'!J134</f>
        <v>2</v>
      </c>
      <c r="G311" s="128">
        <f>'[3]data(ソート不可）'!K134</f>
        <v>2</v>
      </c>
      <c r="H311" s="128">
        <f>'[3]data(ソート不可）'!L134</f>
        <v>2</v>
      </c>
      <c r="I311" s="128">
        <f>'[3]data(ソート不可）'!M134</f>
        <v>2</v>
      </c>
      <c r="J311" s="128">
        <f>'[3]data(ソート不可）'!N134</f>
        <v>0</v>
      </c>
      <c r="K311" s="127">
        <f>'[3]data(ソート不可）'!O134</f>
        <v>2</v>
      </c>
      <c r="L311" s="336">
        <f t="shared" si="1"/>
        <v>286</v>
      </c>
      <c r="M311" s="128">
        <f t="shared" si="2"/>
        <v>137</v>
      </c>
      <c r="N311" s="130">
        <f t="shared" si="2"/>
        <v>149</v>
      </c>
      <c r="O311" s="129">
        <f t="shared" si="3"/>
        <v>44</v>
      </c>
      <c r="P311" s="128">
        <f>'[3]data(ソート不可）'!T134</f>
        <v>21</v>
      </c>
      <c r="Q311" s="127">
        <f>'[3]data(ソート不可）'!U134</f>
        <v>23</v>
      </c>
      <c r="R311" s="336">
        <f t="shared" si="4"/>
        <v>37</v>
      </c>
      <c r="S311" s="128">
        <f>'[3]data(ソート不可）'!V134</f>
        <v>19</v>
      </c>
      <c r="T311" s="130">
        <f>'[3]data(ソート不可）'!W134</f>
        <v>18</v>
      </c>
      <c r="U311" s="129">
        <f t="shared" si="5"/>
        <v>46</v>
      </c>
      <c r="V311" s="128">
        <f>'[3]data(ソート不可）'!X134</f>
        <v>25</v>
      </c>
      <c r="W311" s="127">
        <f>'[3]data(ソート不可）'!Y134</f>
        <v>21</v>
      </c>
      <c r="X311" s="336">
        <f t="shared" si="6"/>
        <v>52</v>
      </c>
      <c r="Y311" s="128">
        <f>'[3]data(ソート不可）'!Z134</f>
        <v>23</v>
      </c>
      <c r="Z311" s="130">
        <f>'[3]data(ソート不可）'!AA134</f>
        <v>29</v>
      </c>
      <c r="AA311" s="129">
        <f t="shared" si="7"/>
        <v>42</v>
      </c>
      <c r="AB311" s="128">
        <f>'[3]data(ソート不可）'!AB134</f>
        <v>22</v>
      </c>
      <c r="AC311" s="127">
        <f>'[3]data(ソート不可）'!AC134</f>
        <v>20</v>
      </c>
      <c r="AD311" s="336">
        <f t="shared" si="8"/>
        <v>65</v>
      </c>
      <c r="AE311" s="128">
        <f>'[3]data(ソート不可）'!AD134</f>
        <v>27</v>
      </c>
      <c r="AF311" s="127">
        <f>'[3]data(ソート不可）'!AE134</f>
        <v>38</v>
      </c>
    </row>
    <row r="312" spans="1:32" ht="21.4" customHeight="1" x14ac:dyDescent="0.2">
      <c r="A312" s="338"/>
      <c r="B312" s="138"/>
      <c r="C312" s="137"/>
      <c r="D312" s="133"/>
      <c r="E312" s="133"/>
      <c r="F312" s="133"/>
      <c r="G312" s="133"/>
      <c r="H312" s="133"/>
      <c r="I312" s="133"/>
      <c r="J312" s="133"/>
      <c r="K312" s="132"/>
      <c r="L312" s="134">
        <f>SUM(O312,R312,U312,X312,AA312,AD312)</f>
        <v>65</v>
      </c>
      <c r="M312" s="133"/>
      <c r="N312" s="136"/>
      <c r="O312" s="135">
        <f>'[3]data(ソート不可）'!AG136</f>
        <v>7</v>
      </c>
      <c r="P312" s="133"/>
      <c r="Q312" s="132"/>
      <c r="R312" s="134">
        <f>'[3]data(ソート不可）'!AH136</f>
        <v>10</v>
      </c>
      <c r="S312" s="133"/>
      <c r="T312" s="136"/>
      <c r="U312" s="135">
        <f>'[3]data(ソート不可）'!AI136</f>
        <v>13</v>
      </c>
      <c r="V312" s="133"/>
      <c r="W312" s="132"/>
      <c r="X312" s="134">
        <f>'[3]data(ソート不可）'!AJ136</f>
        <v>12</v>
      </c>
      <c r="Y312" s="133"/>
      <c r="Z312" s="136"/>
      <c r="AA312" s="135">
        <f>'[3]data(ソート不可）'!AK136</f>
        <v>13</v>
      </c>
      <c r="AB312" s="133"/>
      <c r="AC312" s="132"/>
      <c r="AD312" s="134">
        <f>'[3]data(ソート不可）'!AL136</f>
        <v>10</v>
      </c>
      <c r="AE312" s="133"/>
      <c r="AF312" s="132"/>
    </row>
    <row r="313" spans="1:32" ht="21.4" customHeight="1" x14ac:dyDescent="0.2">
      <c r="A313" s="423">
        <v>148</v>
      </c>
      <c r="B313" s="422" t="s">
        <v>259</v>
      </c>
      <c r="C313" s="131">
        <f>SUM(D313:K313)</f>
        <v>25</v>
      </c>
      <c r="D313" s="128">
        <f>'[3]data(ソート不可）'!H136</f>
        <v>2</v>
      </c>
      <c r="E313" s="128">
        <f>'[3]data(ソート不可）'!I136</f>
        <v>2</v>
      </c>
      <c r="F313" s="128">
        <f>'[3]data(ソート不可）'!J136</f>
        <v>2</v>
      </c>
      <c r="G313" s="128">
        <f>'[3]data(ソート不可）'!K136</f>
        <v>3</v>
      </c>
      <c r="H313" s="128">
        <f>'[3]data(ソート不可）'!L136</f>
        <v>3</v>
      </c>
      <c r="I313" s="128">
        <f>'[3]data(ソート不可）'!M136</f>
        <v>2</v>
      </c>
      <c r="J313" s="128">
        <f>'[3]data(ソート不可）'!N136</f>
        <v>0</v>
      </c>
      <c r="K313" s="127">
        <f>'[3]data(ソート不可）'!O136</f>
        <v>11</v>
      </c>
      <c r="L313" s="336">
        <f>SUM(M313:N313)</f>
        <v>471</v>
      </c>
      <c r="M313" s="128">
        <f>SUM(P313,S313,V313,Y313,AB313,AE313)</f>
        <v>259</v>
      </c>
      <c r="N313" s="130">
        <f>SUM(Q313,T313,W313,Z313,AC313,AF313)</f>
        <v>212</v>
      </c>
      <c r="O313" s="129">
        <f>SUM(P313:Q313)</f>
        <v>71</v>
      </c>
      <c r="P313" s="128">
        <f>'[3]data(ソート不可）'!T136</f>
        <v>35</v>
      </c>
      <c r="Q313" s="127">
        <f>'[3]data(ソート不可）'!U136</f>
        <v>36</v>
      </c>
      <c r="R313" s="336">
        <f>SUM(S313:T313)</f>
        <v>78</v>
      </c>
      <c r="S313" s="128">
        <f>'[3]data(ソート不可）'!V136</f>
        <v>40</v>
      </c>
      <c r="T313" s="130">
        <f>'[3]data(ソート不可）'!W136</f>
        <v>38</v>
      </c>
      <c r="U313" s="129">
        <f>SUM(V313:W313)</f>
        <v>80</v>
      </c>
      <c r="V313" s="128">
        <f>'[3]data(ソート不可）'!X136</f>
        <v>40</v>
      </c>
      <c r="W313" s="127">
        <f>'[3]data(ソート不可）'!Y136</f>
        <v>40</v>
      </c>
      <c r="X313" s="336">
        <f>SUM(Y313:Z313)</f>
        <v>83</v>
      </c>
      <c r="Y313" s="128">
        <f>'[3]data(ソート不可）'!Z136</f>
        <v>53</v>
      </c>
      <c r="Z313" s="130">
        <f>'[3]data(ソート不可）'!AA136</f>
        <v>30</v>
      </c>
      <c r="AA313" s="129">
        <f>SUM(AB313:AC313)</f>
        <v>93</v>
      </c>
      <c r="AB313" s="128">
        <f>'[3]data(ソート不可）'!AB136</f>
        <v>54</v>
      </c>
      <c r="AC313" s="127">
        <f>'[3]data(ソート不可）'!AC136</f>
        <v>39</v>
      </c>
      <c r="AD313" s="336">
        <f>SUM(AE313:AF313)</f>
        <v>66</v>
      </c>
      <c r="AE313" s="128">
        <f>'[3]data(ソート不可）'!AD136</f>
        <v>37</v>
      </c>
      <c r="AF313" s="127">
        <f>'[3]data(ソート不可）'!AE136</f>
        <v>29</v>
      </c>
    </row>
    <row r="314" spans="1:32" ht="21.4" customHeight="1" x14ac:dyDescent="0.2">
      <c r="A314" s="338"/>
      <c r="B314" s="138"/>
      <c r="C314" s="137"/>
      <c r="D314" s="133"/>
      <c r="E314" s="133"/>
      <c r="F314" s="133"/>
      <c r="G314" s="133"/>
      <c r="H314" s="133"/>
      <c r="I314" s="133"/>
      <c r="J314" s="133"/>
      <c r="K314" s="132"/>
      <c r="L314" s="134">
        <f>SUM(O314,R314,U314,X314,AA314,AD314)</f>
        <v>32</v>
      </c>
      <c r="M314" s="133"/>
      <c r="N314" s="136"/>
      <c r="O314" s="135">
        <f>'[3]data(ソート不可）'!AG137</f>
        <v>4</v>
      </c>
      <c r="P314" s="133"/>
      <c r="Q314" s="132"/>
      <c r="R314" s="134">
        <f>'[3]data(ソート不可）'!AH137</f>
        <v>2</v>
      </c>
      <c r="S314" s="133"/>
      <c r="T314" s="136"/>
      <c r="U314" s="135">
        <f>'[3]data(ソート不可）'!AI137</f>
        <v>6</v>
      </c>
      <c r="V314" s="133"/>
      <c r="W314" s="132"/>
      <c r="X314" s="134">
        <f>'[3]data(ソート不可）'!AJ137</f>
        <v>5</v>
      </c>
      <c r="Y314" s="133"/>
      <c r="Z314" s="136"/>
      <c r="AA314" s="135">
        <f>'[3]data(ソート不可）'!AK137</f>
        <v>7</v>
      </c>
      <c r="AB314" s="133"/>
      <c r="AC314" s="132"/>
      <c r="AD314" s="134">
        <f>'[3]data(ソート不可）'!AL137</f>
        <v>8</v>
      </c>
      <c r="AE314" s="133"/>
      <c r="AF314" s="132"/>
    </row>
    <row r="315" spans="1:32" ht="21.4" customHeight="1" x14ac:dyDescent="0.2">
      <c r="A315" s="423">
        <v>149</v>
      </c>
      <c r="B315" s="422" t="s">
        <v>260</v>
      </c>
      <c r="C315" s="131">
        <f>SUM(D315:K315)</f>
        <v>29</v>
      </c>
      <c r="D315" s="128">
        <f>'[3]data(ソート不可）'!H137</f>
        <v>3</v>
      </c>
      <c r="E315" s="128">
        <f>'[3]data(ソート不可）'!I137</f>
        <v>4</v>
      </c>
      <c r="F315" s="128">
        <f>'[3]data(ソート不可）'!J137</f>
        <v>4</v>
      </c>
      <c r="G315" s="128">
        <f>'[3]data(ソート不可）'!K137</f>
        <v>4</v>
      </c>
      <c r="H315" s="128">
        <f>'[3]data(ソート不可）'!L137</f>
        <v>5</v>
      </c>
      <c r="I315" s="128">
        <f>'[3]data(ソート不可）'!M137</f>
        <v>4</v>
      </c>
      <c r="J315" s="128">
        <f>'[3]data(ソート不可）'!N137</f>
        <v>0</v>
      </c>
      <c r="K315" s="127">
        <f>'[3]data(ソート不可）'!O137</f>
        <v>5</v>
      </c>
      <c r="L315" s="336">
        <f>SUM(M315:N315)</f>
        <v>769</v>
      </c>
      <c r="M315" s="128">
        <f>SUM(P315,S315,V315,Y315,AB315,AE315)</f>
        <v>384</v>
      </c>
      <c r="N315" s="130">
        <f>SUM(Q315,T315,W315,Z315,AC315,AF315)</f>
        <v>385</v>
      </c>
      <c r="O315" s="129">
        <f>SUM(P315:Q315)</f>
        <v>101</v>
      </c>
      <c r="P315" s="128">
        <f>'[3]data(ソート不可）'!T137</f>
        <v>54</v>
      </c>
      <c r="Q315" s="127">
        <f>'[3]data(ソート不可）'!U137</f>
        <v>47</v>
      </c>
      <c r="R315" s="336">
        <f>SUM(S315:T315)</f>
        <v>127</v>
      </c>
      <c r="S315" s="128">
        <f>'[3]data(ソート不可）'!V137</f>
        <v>62</v>
      </c>
      <c r="T315" s="130">
        <f>'[3]data(ソート不可）'!W137</f>
        <v>65</v>
      </c>
      <c r="U315" s="129">
        <f>SUM(V315:W315)</f>
        <v>121</v>
      </c>
      <c r="V315" s="128">
        <f>'[3]data(ソート不可）'!X137</f>
        <v>63</v>
      </c>
      <c r="W315" s="127">
        <f>'[3]data(ソート不可）'!Y137</f>
        <v>58</v>
      </c>
      <c r="X315" s="336">
        <f>SUM(Y315:Z315)</f>
        <v>127</v>
      </c>
      <c r="Y315" s="128">
        <f>'[3]data(ソート不可）'!Z137</f>
        <v>58</v>
      </c>
      <c r="Z315" s="130">
        <f>'[3]data(ソート不可）'!AA137</f>
        <v>69</v>
      </c>
      <c r="AA315" s="129">
        <f>SUM(AB315:AC315)</f>
        <v>151</v>
      </c>
      <c r="AB315" s="128">
        <f>'[3]data(ソート不可）'!AB137</f>
        <v>73</v>
      </c>
      <c r="AC315" s="127">
        <f>'[3]data(ソート不可）'!AC137</f>
        <v>78</v>
      </c>
      <c r="AD315" s="336">
        <f>SUM(AE315:AF315)</f>
        <v>142</v>
      </c>
      <c r="AE315" s="128">
        <f>'[3]data(ソート不可）'!AD137</f>
        <v>74</v>
      </c>
      <c r="AF315" s="127">
        <f>'[3]data(ソート不可）'!AE137</f>
        <v>68</v>
      </c>
    </row>
    <row r="316" spans="1:32" ht="21.4" customHeight="1" x14ac:dyDescent="0.2">
      <c r="A316" s="338"/>
      <c r="B316" s="138"/>
      <c r="C316" s="137"/>
      <c r="D316" s="133"/>
      <c r="E316" s="133"/>
      <c r="F316" s="133"/>
      <c r="G316" s="133"/>
      <c r="H316" s="133"/>
      <c r="I316" s="133"/>
      <c r="J316" s="133"/>
      <c r="K316" s="132"/>
      <c r="L316" s="134">
        <f>SUM(O316,R316,U316,X316,AA316,AD316)</f>
        <v>31</v>
      </c>
      <c r="M316" s="133"/>
      <c r="N316" s="136"/>
      <c r="O316" s="135">
        <f>'[3]data(ソート不可）'!AG139</f>
        <v>8</v>
      </c>
      <c r="P316" s="133"/>
      <c r="Q316" s="132"/>
      <c r="R316" s="134">
        <f>'[3]data(ソート不可）'!AH139</f>
        <v>4</v>
      </c>
      <c r="S316" s="133"/>
      <c r="T316" s="136"/>
      <c r="U316" s="135">
        <f>'[3]data(ソート不可）'!AI139</f>
        <v>3</v>
      </c>
      <c r="V316" s="133"/>
      <c r="W316" s="132"/>
      <c r="X316" s="134">
        <f>'[3]data(ソート不可）'!AJ139</f>
        <v>5</v>
      </c>
      <c r="Y316" s="133"/>
      <c r="Z316" s="136"/>
      <c r="AA316" s="135">
        <f>'[3]data(ソート不可）'!AK139</f>
        <v>4</v>
      </c>
      <c r="AB316" s="133"/>
      <c r="AC316" s="132"/>
      <c r="AD316" s="134">
        <f>'[3]data(ソート不可）'!AL139</f>
        <v>7</v>
      </c>
      <c r="AE316" s="133"/>
      <c r="AF316" s="132"/>
    </row>
    <row r="317" spans="1:32" ht="21.4" customHeight="1" x14ac:dyDescent="0.2">
      <c r="A317" s="423">
        <v>150</v>
      </c>
      <c r="B317" s="422" t="s">
        <v>357</v>
      </c>
      <c r="C317" s="131">
        <f>SUM(D317:K317)</f>
        <v>29</v>
      </c>
      <c r="D317" s="128">
        <f>'[3]data(ソート不可）'!H139</f>
        <v>3</v>
      </c>
      <c r="E317" s="128">
        <f>'[3]data(ソート不可）'!I139</f>
        <v>4</v>
      </c>
      <c r="F317" s="128">
        <f>'[3]data(ソート不可）'!J139</f>
        <v>4</v>
      </c>
      <c r="G317" s="128">
        <f>'[3]data(ソート不可）'!K139</f>
        <v>5</v>
      </c>
      <c r="H317" s="128">
        <f>'[3]data(ソート不可）'!L139</f>
        <v>4</v>
      </c>
      <c r="I317" s="128">
        <f>'[3]data(ソート不可）'!M139</f>
        <v>5</v>
      </c>
      <c r="J317" s="128">
        <f>'[3]data(ソート不可）'!N139</f>
        <v>0</v>
      </c>
      <c r="K317" s="127">
        <f>'[3]data(ソート不可）'!O139</f>
        <v>4</v>
      </c>
      <c r="L317" s="336">
        <f>SUM(M317:N317)</f>
        <v>742</v>
      </c>
      <c r="M317" s="128">
        <f>SUM(P317,S317,V317,Y317,AB317,AE317)</f>
        <v>371</v>
      </c>
      <c r="N317" s="130">
        <f>SUM(Q317,T317,W317,Z317,AC317,AF317)</f>
        <v>371</v>
      </c>
      <c r="O317" s="129">
        <f>SUM(P317:Q317)</f>
        <v>81</v>
      </c>
      <c r="P317" s="128">
        <f>'[3]data(ソート不可）'!T139</f>
        <v>45</v>
      </c>
      <c r="Q317" s="127">
        <f>'[3]data(ソート不可）'!U139</f>
        <v>36</v>
      </c>
      <c r="R317" s="336">
        <f>SUM(S317:T317)</f>
        <v>110</v>
      </c>
      <c r="S317" s="128">
        <f>'[3]data(ソート不可）'!V139</f>
        <v>54</v>
      </c>
      <c r="T317" s="130">
        <f>'[3]data(ソート不可）'!W139</f>
        <v>56</v>
      </c>
      <c r="U317" s="129">
        <f>SUM(V317:W317)</f>
        <v>110</v>
      </c>
      <c r="V317" s="128">
        <f>'[3]data(ソート不可）'!X139</f>
        <v>59</v>
      </c>
      <c r="W317" s="127">
        <f>'[3]data(ソート不可）'!Y139</f>
        <v>51</v>
      </c>
      <c r="X317" s="336">
        <f>SUM(Y317:Z317)</f>
        <v>162</v>
      </c>
      <c r="Y317" s="128">
        <f>'[3]data(ソート不可）'!Z139</f>
        <v>78</v>
      </c>
      <c r="Z317" s="130">
        <f>'[3]data(ソート不可）'!AA139</f>
        <v>84</v>
      </c>
      <c r="AA317" s="129">
        <f>SUM(AB317:AC317)</f>
        <v>121</v>
      </c>
      <c r="AB317" s="128">
        <f>'[3]data(ソート不可）'!AB139</f>
        <v>65</v>
      </c>
      <c r="AC317" s="127">
        <f>'[3]data(ソート不可）'!AC139</f>
        <v>56</v>
      </c>
      <c r="AD317" s="336">
        <f>SUM(AE317:AF317)</f>
        <v>158</v>
      </c>
      <c r="AE317" s="128">
        <f>'[3]data(ソート不可）'!AD139</f>
        <v>70</v>
      </c>
      <c r="AF317" s="127">
        <f>'[3]data(ソート不可）'!AE139</f>
        <v>88</v>
      </c>
    </row>
    <row r="318" spans="1:32" ht="21.4" customHeight="1" x14ac:dyDescent="0.2">
      <c r="A318" s="338"/>
      <c r="B318" s="138"/>
      <c r="C318" s="137"/>
      <c r="D318" s="133"/>
      <c r="E318" s="133"/>
      <c r="F318" s="133"/>
      <c r="G318" s="133"/>
      <c r="H318" s="133"/>
      <c r="I318" s="133"/>
      <c r="J318" s="133"/>
      <c r="K318" s="132"/>
      <c r="L318" s="134">
        <f>SUM(O318,R318,U318,X318,AA318,AD318)</f>
        <v>28</v>
      </c>
      <c r="M318" s="133"/>
      <c r="N318" s="136"/>
      <c r="O318" s="135">
        <f>'[3]data(ソート不可）'!AG140</f>
        <v>4</v>
      </c>
      <c r="P318" s="133"/>
      <c r="Q318" s="132"/>
      <c r="R318" s="134">
        <f>'[3]data(ソート不可）'!AH140</f>
        <v>6</v>
      </c>
      <c r="S318" s="133"/>
      <c r="T318" s="136"/>
      <c r="U318" s="135">
        <f>'[3]data(ソート不可）'!AI140</f>
        <v>4</v>
      </c>
      <c r="V318" s="133"/>
      <c r="W318" s="132"/>
      <c r="X318" s="134">
        <f>'[3]data(ソート不可）'!AJ140</f>
        <v>2</v>
      </c>
      <c r="Y318" s="133"/>
      <c r="Z318" s="136"/>
      <c r="AA318" s="135">
        <f>'[3]data(ソート不可）'!AK140</f>
        <v>6</v>
      </c>
      <c r="AB318" s="133"/>
      <c r="AC318" s="132"/>
      <c r="AD318" s="134">
        <f>'[3]data(ソート不可）'!AL140</f>
        <v>6</v>
      </c>
      <c r="AE318" s="133"/>
      <c r="AF318" s="132"/>
    </row>
    <row r="319" spans="1:32" ht="21.4" customHeight="1" x14ac:dyDescent="0.2">
      <c r="A319" s="423">
        <v>151</v>
      </c>
      <c r="B319" s="422" t="s">
        <v>520</v>
      </c>
      <c r="C319" s="131">
        <f>SUM(D319:K319)</f>
        <v>29</v>
      </c>
      <c r="D319" s="128">
        <f>'[3]data(ソート不可）'!H140</f>
        <v>4</v>
      </c>
      <c r="E319" s="128">
        <f>'[3]data(ソート不可）'!I140</f>
        <v>4</v>
      </c>
      <c r="F319" s="128">
        <f>'[3]data(ソート不可）'!J140</f>
        <v>4</v>
      </c>
      <c r="G319" s="128">
        <f>'[3]data(ソート不可）'!K140</f>
        <v>4</v>
      </c>
      <c r="H319" s="128">
        <f>'[3]data(ソート不可）'!L140</f>
        <v>4</v>
      </c>
      <c r="I319" s="128">
        <f>'[3]data(ソート不可）'!M140</f>
        <v>4</v>
      </c>
      <c r="J319" s="128">
        <f>'[3]data(ソート不可）'!N140</f>
        <v>0</v>
      </c>
      <c r="K319" s="127">
        <f>'[3]data(ソート不可）'!O140</f>
        <v>5</v>
      </c>
      <c r="L319" s="336">
        <f>SUM(M319:N319)</f>
        <v>753</v>
      </c>
      <c r="M319" s="128">
        <f>SUM(P319,S319,V319,Y319,AB319,AE319)</f>
        <v>394</v>
      </c>
      <c r="N319" s="130">
        <f>SUM(Q319,T319,W319,Z319,AC319,AF319)</f>
        <v>359</v>
      </c>
      <c r="O319" s="129">
        <f>SUM(P319:Q319)</f>
        <v>111</v>
      </c>
      <c r="P319" s="128">
        <f>'[3]data(ソート不可）'!T140</f>
        <v>52</v>
      </c>
      <c r="Q319" s="127">
        <f>'[3]data(ソート不可）'!U140</f>
        <v>59</v>
      </c>
      <c r="R319" s="336">
        <f>SUM(S319:T319)</f>
        <v>121</v>
      </c>
      <c r="S319" s="128">
        <f>'[3]data(ソート不可）'!V140</f>
        <v>58</v>
      </c>
      <c r="T319" s="130">
        <f>'[3]data(ソート不可）'!W140</f>
        <v>63</v>
      </c>
      <c r="U319" s="129">
        <f>SUM(V319:W319)</f>
        <v>115</v>
      </c>
      <c r="V319" s="128">
        <f>'[3]data(ソート不可）'!X140</f>
        <v>61</v>
      </c>
      <c r="W319" s="127">
        <f>'[3]data(ソート不可）'!Y140</f>
        <v>54</v>
      </c>
      <c r="X319" s="336">
        <f>SUM(Y319:Z319)</f>
        <v>120</v>
      </c>
      <c r="Y319" s="128">
        <f>'[3]data(ソート不可）'!Z140</f>
        <v>66</v>
      </c>
      <c r="Z319" s="130">
        <f>'[3]data(ソート不可）'!AA140</f>
        <v>54</v>
      </c>
      <c r="AA319" s="129">
        <f>SUM(AB319:AC319)</f>
        <v>144</v>
      </c>
      <c r="AB319" s="128">
        <f>'[3]data(ソート不可）'!AB140</f>
        <v>88</v>
      </c>
      <c r="AC319" s="127">
        <f>'[3]data(ソート不可）'!AC140</f>
        <v>56</v>
      </c>
      <c r="AD319" s="336">
        <f>SUM(AE319:AF319)</f>
        <v>142</v>
      </c>
      <c r="AE319" s="128">
        <f>'[3]data(ソート不可）'!AD140</f>
        <v>69</v>
      </c>
      <c r="AF319" s="127">
        <f>'[3]data(ソート不可）'!AE140</f>
        <v>73</v>
      </c>
    </row>
    <row r="320" spans="1:32" ht="21.4" customHeight="1" x14ac:dyDescent="0.2">
      <c r="A320" s="341"/>
      <c r="B320" s="342"/>
      <c r="C320" s="343"/>
      <c r="D320" s="133"/>
      <c r="E320" s="133"/>
      <c r="F320" s="133"/>
      <c r="G320" s="133"/>
      <c r="H320" s="133"/>
      <c r="I320" s="133"/>
      <c r="J320" s="133"/>
      <c r="K320" s="344"/>
      <c r="L320" s="424">
        <f>SUM(O320,R320,U320,X320,AA320,AD320)</f>
        <v>19</v>
      </c>
      <c r="M320" s="153"/>
      <c r="N320" s="425"/>
      <c r="O320" s="426">
        <f>'[3]data(ソート不可）'!AG148</f>
        <v>3</v>
      </c>
      <c r="P320" s="153"/>
      <c r="Q320" s="426"/>
      <c r="R320" s="424">
        <f>'[3]data(ソート不可）'!AH148</f>
        <v>3</v>
      </c>
      <c r="S320" s="153"/>
      <c r="T320" s="425"/>
      <c r="U320" s="426">
        <f>'[3]data(ソート不可）'!AI148</f>
        <v>2</v>
      </c>
      <c r="V320" s="153"/>
      <c r="W320" s="426"/>
      <c r="X320" s="424">
        <f>'[3]data(ソート不可）'!AJ148</f>
        <v>4</v>
      </c>
      <c r="Y320" s="153"/>
      <c r="Z320" s="425"/>
      <c r="AA320" s="426">
        <f>'[3]data(ソート不可）'!AK148</f>
        <v>3</v>
      </c>
      <c r="AB320" s="153"/>
      <c r="AC320" s="426"/>
      <c r="AD320" s="424">
        <f>'[3]data(ソート不可）'!AL148</f>
        <v>4</v>
      </c>
      <c r="AE320" s="153"/>
      <c r="AF320" s="425"/>
    </row>
    <row r="321" spans="1:32" ht="21.4" customHeight="1" x14ac:dyDescent="0.2">
      <c r="A321" s="427">
        <v>152</v>
      </c>
      <c r="B321" s="428" t="s">
        <v>580</v>
      </c>
      <c r="C321" s="345">
        <f>SUM(D321:K321)</f>
        <v>16</v>
      </c>
      <c r="D321" s="128">
        <f>'[3]data(ソート不可）'!H148</f>
        <v>2</v>
      </c>
      <c r="E321" s="128">
        <f>'[3]data(ソート不可）'!I148</f>
        <v>2</v>
      </c>
      <c r="F321" s="128">
        <f>'[3]data(ソート不可）'!J148</f>
        <v>2</v>
      </c>
      <c r="G321" s="128">
        <f>'[3]data(ソート不可）'!K148</f>
        <v>3</v>
      </c>
      <c r="H321" s="128">
        <f>'[3]data(ソート不可）'!L148</f>
        <v>2</v>
      </c>
      <c r="I321" s="128">
        <f>'[3]data(ソート不可）'!M148</f>
        <v>2</v>
      </c>
      <c r="J321" s="128">
        <f>'[3]data(ソート不可）'!N148</f>
        <v>0</v>
      </c>
      <c r="K321" s="346">
        <f>'[3]data(ソート不可）'!O148</f>
        <v>3</v>
      </c>
      <c r="L321" s="429">
        <f>SUM(M321:N321)</f>
        <v>383</v>
      </c>
      <c r="M321" s="128">
        <f>SUM(P321,S321,V321,Y321,AB321,AE321)</f>
        <v>199</v>
      </c>
      <c r="N321" s="430">
        <f>SUM(Q321,T321,W321,Z321,AC321,AF321)</f>
        <v>184</v>
      </c>
      <c r="O321" s="346">
        <f>SUM(P321:Q321)</f>
        <v>54</v>
      </c>
      <c r="P321" s="128">
        <f>'[3]data(ソート不可）'!T148</f>
        <v>27</v>
      </c>
      <c r="Q321" s="346">
        <f>'[3]data(ソート不可）'!U148</f>
        <v>27</v>
      </c>
      <c r="R321" s="429">
        <f>SUM(S321:T321)</f>
        <v>55</v>
      </c>
      <c r="S321" s="128">
        <f>'[3]data(ソート不可）'!V148</f>
        <v>26</v>
      </c>
      <c r="T321" s="430">
        <f>'[3]data(ソート不可）'!W148</f>
        <v>29</v>
      </c>
      <c r="U321" s="346">
        <f>SUM(V321:W321)</f>
        <v>63</v>
      </c>
      <c r="V321" s="128">
        <f>'[3]data(ソート不可）'!X148</f>
        <v>37</v>
      </c>
      <c r="W321" s="346">
        <f>'[3]data(ソート不可）'!Y148</f>
        <v>26</v>
      </c>
      <c r="X321" s="429">
        <f>SUM(Y321:Z321)</f>
        <v>85</v>
      </c>
      <c r="Y321" s="128">
        <f>'[3]data(ソート不可）'!Z148</f>
        <v>43</v>
      </c>
      <c r="Z321" s="430">
        <f>'[3]data(ソート不可）'!AA148</f>
        <v>42</v>
      </c>
      <c r="AA321" s="346">
        <f>SUM(AB321:AC321)</f>
        <v>57</v>
      </c>
      <c r="AB321" s="128">
        <f>'[3]data(ソート不可）'!AB148</f>
        <v>32</v>
      </c>
      <c r="AC321" s="346">
        <f>'[3]data(ソート不可）'!AC148</f>
        <v>25</v>
      </c>
      <c r="AD321" s="429">
        <f>SUM(AE321:AF321)</f>
        <v>69</v>
      </c>
      <c r="AE321" s="128">
        <f>'[3]data(ソート不可）'!AD148</f>
        <v>34</v>
      </c>
      <c r="AF321" s="430">
        <f>'[3]data(ソート不可）'!AE148</f>
        <v>35</v>
      </c>
    </row>
    <row r="322" spans="1:32" ht="21.4" customHeight="1" x14ac:dyDescent="0.2">
      <c r="A322" s="338"/>
      <c r="B322" s="342" t="s">
        <v>590</v>
      </c>
      <c r="C322" s="343"/>
      <c r="D322" s="133"/>
      <c r="E322" s="133"/>
      <c r="F322" s="133"/>
      <c r="G322" s="133"/>
      <c r="H322" s="133"/>
      <c r="I322" s="133"/>
      <c r="J322" s="133"/>
      <c r="K322" s="344"/>
      <c r="L322" s="424">
        <f>SUM(O322,R322,U322,X322,AA322,AD322)</f>
        <v>20</v>
      </c>
      <c r="M322" s="153"/>
      <c r="N322" s="425"/>
      <c r="O322" s="426">
        <f>'[3]data(ソート不可）'!AG149</f>
        <v>3</v>
      </c>
      <c r="P322" s="153"/>
      <c r="Q322" s="426"/>
      <c r="R322" s="424">
        <f>'[3]data(ソート不可）'!AH149</f>
        <v>2</v>
      </c>
      <c r="S322" s="153"/>
      <c r="T322" s="425"/>
      <c r="U322" s="426">
        <f>'[3]data(ソート不可）'!AI149</f>
        <v>4</v>
      </c>
      <c r="V322" s="153"/>
      <c r="W322" s="426"/>
      <c r="X322" s="424">
        <f>'[3]data(ソート不可）'!AJ149</f>
        <v>6</v>
      </c>
      <c r="Y322" s="153"/>
      <c r="Z322" s="425"/>
      <c r="AA322" s="426">
        <f>'[3]data(ソート不可）'!AK149</f>
        <v>3</v>
      </c>
      <c r="AB322" s="153"/>
      <c r="AC322" s="426"/>
      <c r="AD322" s="424">
        <f>'[3]data(ソート不可）'!AL149</f>
        <v>2</v>
      </c>
      <c r="AE322" s="153"/>
      <c r="AF322" s="425"/>
    </row>
    <row r="323" spans="1:32" ht="21.4" customHeight="1" x14ac:dyDescent="0.2">
      <c r="A323" s="423">
        <v>153</v>
      </c>
      <c r="B323" s="428" t="s">
        <v>591</v>
      </c>
      <c r="C323" s="345">
        <f>SUM(D323:K323)</f>
        <v>21</v>
      </c>
      <c r="D323" s="128">
        <f>'[3]data(ソート不可）'!H149</f>
        <v>3</v>
      </c>
      <c r="E323" s="128">
        <f>'[3]data(ソート不可）'!I149</f>
        <v>4</v>
      </c>
      <c r="F323" s="128">
        <f>'[3]data(ソート不可）'!J149</f>
        <v>3</v>
      </c>
      <c r="G323" s="128">
        <f>'[3]data(ソート不可）'!K149</f>
        <v>3</v>
      </c>
      <c r="H323" s="128">
        <f>'[3]data(ソート不可）'!L149</f>
        <v>2</v>
      </c>
      <c r="I323" s="128">
        <f>'[3]data(ソート不可）'!M149</f>
        <v>2</v>
      </c>
      <c r="J323" s="128">
        <f>'[3]data(ソート不可）'!N149</f>
        <v>0</v>
      </c>
      <c r="K323" s="346">
        <f>'[3]data(ソート不可）'!O149</f>
        <v>4</v>
      </c>
      <c r="L323" s="429">
        <f>SUM(M323:N323)</f>
        <v>528</v>
      </c>
      <c r="M323" s="128">
        <f>SUM(P323,S323,V323,Y323,AB323,AE323)</f>
        <v>274</v>
      </c>
      <c r="N323" s="430">
        <f>SUM(Q323,T323,W323,Z323,AC323,AF323)</f>
        <v>254</v>
      </c>
      <c r="O323" s="346">
        <f>SUM(P323:Q323)</f>
        <v>108</v>
      </c>
      <c r="P323" s="128">
        <f>'[3]data(ソート不可）'!T149</f>
        <v>57</v>
      </c>
      <c r="Q323" s="346">
        <f>'[3]data(ソート不可）'!U149</f>
        <v>51</v>
      </c>
      <c r="R323" s="429">
        <f>SUM(S323:T323)</f>
        <v>116</v>
      </c>
      <c r="S323" s="128">
        <f>'[3]data(ソート不可）'!V149</f>
        <v>72</v>
      </c>
      <c r="T323" s="430">
        <f>'[3]data(ソート不可）'!W149</f>
        <v>44</v>
      </c>
      <c r="U323" s="346">
        <f>SUM(V323:W323)</f>
        <v>93</v>
      </c>
      <c r="V323" s="128">
        <f>'[3]data(ソート不可）'!X149</f>
        <v>44</v>
      </c>
      <c r="W323" s="346">
        <f>'[3]data(ソート不可）'!Y149</f>
        <v>49</v>
      </c>
      <c r="X323" s="429">
        <f>SUM(Y323:Z323)</f>
        <v>92</v>
      </c>
      <c r="Y323" s="128">
        <f>'[3]data(ソート不可）'!Z149</f>
        <v>42</v>
      </c>
      <c r="Z323" s="430">
        <f>'[3]data(ソート不可）'!AA149</f>
        <v>50</v>
      </c>
      <c r="AA323" s="346">
        <f>SUM(AB323:AC323)</f>
        <v>66</v>
      </c>
      <c r="AB323" s="128">
        <f>'[3]data(ソート不可）'!AB149</f>
        <v>36</v>
      </c>
      <c r="AC323" s="346">
        <f>'[3]data(ソート不可）'!AC149</f>
        <v>30</v>
      </c>
      <c r="AD323" s="429">
        <f>SUM(AE323:AF323)</f>
        <v>53</v>
      </c>
      <c r="AE323" s="128">
        <f>'[3]data(ソート不可）'!AD149</f>
        <v>23</v>
      </c>
      <c r="AF323" s="430">
        <f>'[3]data(ソート不可）'!AE149</f>
        <v>30</v>
      </c>
    </row>
    <row r="324" spans="1:32" ht="16.5" customHeight="1" x14ac:dyDescent="0.15">
      <c r="A324" s="720" t="s">
        <v>141</v>
      </c>
      <c r="B324" s="720"/>
      <c r="C324" s="720"/>
      <c r="D324" s="720"/>
      <c r="E324" s="720"/>
      <c r="F324" s="720"/>
      <c r="G324" s="720"/>
      <c r="H324" s="720"/>
      <c r="I324" s="720"/>
      <c r="J324" s="720"/>
      <c r="K324" s="720"/>
      <c r="L324" s="720"/>
      <c r="M324" s="720"/>
      <c r="N324" s="720"/>
    </row>
    <row r="325" spans="1:32" ht="33.950000000000003" customHeight="1" x14ac:dyDescent="0.15">
      <c r="B325" s="490"/>
      <c r="D325" s="96"/>
      <c r="E325" s="96"/>
      <c r="F325" s="96"/>
      <c r="G325" s="96"/>
      <c r="H325" s="96"/>
      <c r="I325" s="96"/>
      <c r="J325" s="96"/>
    </row>
    <row r="326" spans="1:32" ht="15.95" customHeight="1" x14ac:dyDescent="0.2">
      <c r="E326" s="490"/>
      <c r="F326" s="490"/>
      <c r="G326" s="490"/>
      <c r="H326" s="490"/>
      <c r="I326" s="96"/>
      <c r="J326" s="96"/>
    </row>
  </sheetData>
  <mergeCells count="108">
    <mergeCell ref="R278:T278"/>
    <mergeCell ref="U278:W278"/>
    <mergeCell ref="X278:Z278"/>
    <mergeCell ref="AA278:AC278"/>
    <mergeCell ref="AD278:AF278"/>
    <mergeCell ref="A324:N324"/>
    <mergeCell ref="A277:A279"/>
    <mergeCell ref="B277:B279"/>
    <mergeCell ref="C277:K277"/>
    <mergeCell ref="L277:AF277"/>
    <mergeCell ref="C278:C279"/>
    <mergeCell ref="D278:I278"/>
    <mergeCell ref="J278:J279"/>
    <mergeCell ref="K278:K279"/>
    <mergeCell ref="L278:N278"/>
    <mergeCell ref="O278:Q278"/>
    <mergeCell ref="A275:N275"/>
    <mergeCell ref="A276:M276"/>
    <mergeCell ref="Y276:AF276"/>
    <mergeCell ref="J223:J224"/>
    <mergeCell ref="K223:K224"/>
    <mergeCell ref="L223:N223"/>
    <mergeCell ref="O223:Q223"/>
    <mergeCell ref="R223:T223"/>
    <mergeCell ref="U223:W223"/>
    <mergeCell ref="A220:N220"/>
    <mergeCell ref="A221:M221"/>
    <mergeCell ref="Y221:AF221"/>
    <mergeCell ref="A222:A224"/>
    <mergeCell ref="B222:B224"/>
    <mergeCell ref="C222:K222"/>
    <mergeCell ref="L222:AF222"/>
    <mergeCell ref="C223:C224"/>
    <mergeCell ref="D223:I223"/>
    <mergeCell ref="X223:Z223"/>
    <mergeCell ref="AA223:AC223"/>
    <mergeCell ref="AD223:AF223"/>
    <mergeCell ref="A166:M166"/>
    <mergeCell ref="Y166:AF166"/>
    <mergeCell ref="A167:A169"/>
    <mergeCell ref="B167:B169"/>
    <mergeCell ref="C167:K167"/>
    <mergeCell ref="L167:AF167"/>
    <mergeCell ref="C168:C169"/>
    <mergeCell ref="D168:I168"/>
    <mergeCell ref="J168:J169"/>
    <mergeCell ref="K168:K169"/>
    <mergeCell ref="AD168:AF168"/>
    <mergeCell ref="L168:N168"/>
    <mergeCell ref="O168:Q168"/>
    <mergeCell ref="R168:T168"/>
    <mergeCell ref="U168:W168"/>
    <mergeCell ref="X168:Z168"/>
    <mergeCell ref="AA168:AC168"/>
    <mergeCell ref="R113:T113"/>
    <mergeCell ref="U113:W113"/>
    <mergeCell ref="X113:Z113"/>
    <mergeCell ref="AA113:AC113"/>
    <mergeCell ref="AD113:AF113"/>
    <mergeCell ref="A165:N165"/>
    <mergeCell ref="A112:A114"/>
    <mergeCell ref="B112:B114"/>
    <mergeCell ref="C112:K112"/>
    <mergeCell ref="L112:AF112"/>
    <mergeCell ref="C113:C114"/>
    <mergeCell ref="D113:I113"/>
    <mergeCell ref="J113:J114"/>
    <mergeCell ref="K113:K114"/>
    <mergeCell ref="L113:N113"/>
    <mergeCell ref="O113:Q113"/>
    <mergeCell ref="A110:N110"/>
    <mergeCell ref="A111:M111"/>
    <mergeCell ref="Y111:AF111"/>
    <mergeCell ref="J58:J59"/>
    <mergeCell ref="K58:K59"/>
    <mergeCell ref="L58:N58"/>
    <mergeCell ref="O58:Q58"/>
    <mergeCell ref="R58:T58"/>
    <mergeCell ref="U58:W58"/>
    <mergeCell ref="A55:N55"/>
    <mergeCell ref="A56:M56"/>
    <mergeCell ref="Y56:AF56"/>
    <mergeCell ref="A57:A59"/>
    <mergeCell ref="B57:B59"/>
    <mergeCell ref="C57:K57"/>
    <mergeCell ref="L57:AF57"/>
    <mergeCell ref="C58:C59"/>
    <mergeCell ref="D58:I58"/>
    <mergeCell ref="X58:Z58"/>
    <mergeCell ref="AA58:AC58"/>
    <mergeCell ref="AD58:AF58"/>
    <mergeCell ref="A1:M1"/>
    <mergeCell ref="Y1:AF1"/>
    <mergeCell ref="A2:A4"/>
    <mergeCell ref="B2:B4"/>
    <mergeCell ref="C2:K2"/>
    <mergeCell ref="L2:AF2"/>
    <mergeCell ref="C3:C4"/>
    <mergeCell ref="D3:I3"/>
    <mergeCell ref="J3:J4"/>
    <mergeCell ref="K3:K4"/>
    <mergeCell ref="AD3:AF3"/>
    <mergeCell ref="L3:N3"/>
    <mergeCell ref="O3:Q3"/>
    <mergeCell ref="R3:T3"/>
    <mergeCell ref="U3:W3"/>
    <mergeCell ref="X3:Z3"/>
    <mergeCell ref="AA3:AC3"/>
  </mergeCells>
  <phoneticPr fontId="2"/>
  <pageMargins left="0.78740157480314965" right="0.78740157480314965" top="0.78740157480314965" bottom="0.78740157480314965" header="0.51181102362204722" footer="0.51181102362204722"/>
  <pageSetup paperSize="9" scale="65" orientation="portrait" horizontalDpi="300" verticalDpi="300" r:id="rId1"/>
  <headerFooter alignWithMargins="0"/>
  <rowBreaks count="5" manualBreakCount="5">
    <brk id="55" max="16383" man="1"/>
    <brk id="110" max="16383" man="1"/>
    <brk id="165" max="16383" man="1"/>
    <brk id="220" max="16383" man="1"/>
    <brk id="2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表紙</vt:lpstr>
      <vt:lpstr>目次</vt:lpstr>
      <vt:lpstr>総括表</vt:lpstr>
      <vt:lpstr>区別概況</vt:lpstr>
      <vt:lpstr>区別生徒学級数</vt:lpstr>
      <vt:lpstr>戦後推移</vt:lpstr>
      <vt:lpstr>市立学校の推移</vt:lpstr>
      <vt:lpstr>規模別一覧</vt:lpstr>
      <vt:lpstr>小学校別児童数</vt:lpstr>
      <vt:lpstr>中学校別生徒数</vt:lpstr>
      <vt:lpstr>高等学校別生徒数</vt:lpstr>
      <vt:lpstr>特別支援学校別児童生徒数</vt:lpstr>
      <vt:lpstr>裏表紙</vt:lpstr>
      <vt:lpstr>規模別一覧!Print_Area</vt:lpstr>
      <vt:lpstr>区別生徒学級数!Print_Area</vt:lpstr>
      <vt:lpstr>高等学校別生徒数!Print_Area</vt:lpstr>
      <vt:lpstr>市立学校の推移!Print_Area</vt:lpstr>
      <vt:lpstr>戦後推移!Print_Area</vt:lpstr>
      <vt:lpstr>中学校別生徒数!Print_Area</vt:lpstr>
      <vt:lpstr>特別支援学校別児童生徒数!Print_Area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関口　恵珠</cp:lastModifiedBy>
  <cp:lastPrinted>2025-06-02T02:26:00Z</cp:lastPrinted>
  <dcterms:created xsi:type="dcterms:W3CDTF">2014-06-13T02:28:57Z</dcterms:created>
  <dcterms:modified xsi:type="dcterms:W3CDTF">2025-06-09T02:41:39Z</dcterms:modified>
</cp:coreProperties>
</file>