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Ｒ３\☆調査広報関係\調査統計\統計年報\05.HPへアップ\02_１月アップ分（最終版）\"/>
    </mc:Choice>
  </mc:AlternateContent>
  <bookViews>
    <workbookView xWindow="0" yWindow="0" windowWidth="18618" windowHeight="11127" activeTab="1"/>
  </bookViews>
  <sheets>
    <sheet name="1(1)学校数" sheetId="18" r:id="rId1"/>
    <sheet name="1(2)在学者数●" sheetId="19" r:id="rId2"/>
    <sheet name="1(3)市立小・中学校の行政区別の概況" sheetId="20" r:id="rId3"/>
    <sheet name="2(1)学校種ごとの推移" sheetId="21" r:id="rId4"/>
    <sheet name="2(2)戦後の小中学校の推移" sheetId="22" r:id="rId5"/>
    <sheet name="2(3)小中学校の規模別学校一覧" sheetId="23" r:id="rId6"/>
    <sheet name="3(1)①学級数" sheetId="11" r:id="rId7"/>
    <sheet name="3(1)②児童数" sheetId="17" r:id="rId8"/>
    <sheet name="3(1)③,(2)②教職員等の数" sheetId="12" r:id="rId9"/>
    <sheet name="3(1)④～⑦特別支援学級児童数ほか" sheetId="13" r:id="rId10"/>
    <sheet name="3(2)①学級数及び児童数" sheetId="14" r:id="rId11"/>
    <sheet name="3(3)施設等の状況" sheetId="53" r:id="rId12"/>
    <sheet name="3(4)①～⑥障がい種別特別支援学級設置校" sheetId="16" r:id="rId13"/>
    <sheet name="4(1)①②学級数・生徒数" sheetId="24" r:id="rId14"/>
    <sheet name="4(1)③教職員等の数" sheetId="25" r:id="rId15"/>
    <sheet name="4(1)④～⑦特別支援学級生徒数ほか" sheetId="26" r:id="rId16"/>
    <sheet name="4(2)①学級数及び生徒数" sheetId="27" r:id="rId17"/>
    <sheet name="4(2)②教職員等の数" sheetId="28" r:id="rId18"/>
    <sheet name="4(3)施設等の状況" sheetId="54" r:id="rId19"/>
    <sheet name="4(4)障がい種別特別支援学級" sheetId="30" r:id="rId20"/>
    <sheet name="4(5)卒業後の状況●" sheetId="31" r:id="rId21"/>
    <sheet name="5(1)学級数及び児童生徒数(合計)" sheetId="32" r:id="rId22"/>
    <sheet name="5(1)学級数及び児童生徒数(小学部)" sheetId="33" r:id="rId23"/>
    <sheet name="5(1)学級数及び児童生徒数(中学部)" sheetId="34" r:id="rId24"/>
    <sheet name="5(1)学級数及び児童生徒数(高等部)" sheetId="35" r:id="rId25"/>
    <sheet name="5(1)②教職員等の数" sheetId="36" r:id="rId26"/>
    <sheet name="5(3)施設等の状況●" sheetId="55" r:id="rId27"/>
    <sheet name="5(4)卒業後の状況●" sheetId="38" r:id="rId28"/>
    <sheet name="6(1)①学級数及び生徒数(年度別)" sheetId="39" r:id="rId29"/>
    <sheet name="6(1)①学級数及び生徒数(学科別)" sheetId="40" r:id="rId30"/>
    <sheet name="6(1)②教職員等の数" sheetId="41" r:id="rId31"/>
    <sheet name="6(3)施設等の状況" sheetId="56" r:id="rId32"/>
    <sheet name="6(4)①進路別●" sheetId="43" r:id="rId33"/>
    <sheet name="6(4)産業熱就職状況ほか●" sheetId="44" r:id="rId34"/>
    <sheet name="7(1)幼稚園(2)認定こども園" sheetId="45" r:id="rId35"/>
    <sheet name="7(3)小学校" sheetId="46" r:id="rId36"/>
    <sheet name="7(4)中学校" sheetId="47" r:id="rId37"/>
    <sheet name="7(5)特別支援学校" sheetId="48" r:id="rId38"/>
    <sheet name="7(6)①学年別本科生徒数及び教職員数" sheetId="49" r:id="rId39"/>
    <sheet name="7(6)②学科別生徒数" sheetId="50" r:id="rId40"/>
    <sheet name="7(6)③卒後進路●" sheetId="51" r:id="rId41"/>
    <sheet name="7(7)専修学校(8)各種学校" sheetId="52" r:id="rId42"/>
  </sheets>
  <externalReferences>
    <externalReference r:id="rId43"/>
    <externalReference r:id="rId44"/>
  </externalReferences>
  <definedNames>
    <definedName name="_xlnm._FilterDatabase" localSheetId="16" hidden="1">'4(2)①学級数及び生徒数'!#REF!</definedName>
    <definedName name="_xlnm.Print_Area" localSheetId="4">'2(2)戦後の小中学校の推移'!$A$1:$M$36</definedName>
    <definedName name="_xlnm.Print_Area" localSheetId="11">'3(3)施設等の状況'!$A$2:$N$180</definedName>
    <definedName name="_xlnm.Print_Area" localSheetId="18">'4(3)施設等の状況'!$A$2:$R$91</definedName>
    <definedName name="_xlnm.Print_Area" localSheetId="21">'5(1)学級数及び児童生徒数(合計)'!$A$1:$K$45</definedName>
    <definedName name="_xlnm.Print_Area" localSheetId="22">'5(1)学級数及び児童生徒数(小学部)'!#REF!</definedName>
    <definedName name="_xlnm.Print_Area" localSheetId="26">'5(3)施設等の状況●'!$B$2:$P$15</definedName>
    <definedName name="_xlnm.Print_Area" localSheetId="31">'6(3)施設等の状況'!$B$2:$N$11</definedName>
    <definedName name="_xlnm.Print_Area">[1]A!$B$1:$R$37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1" l="1"/>
  <c r="G19" i="51"/>
  <c r="H19" i="51"/>
  <c r="I19" i="51"/>
  <c r="J19" i="51"/>
  <c r="E19" i="51"/>
  <c r="D19" i="51" s="1"/>
  <c r="D21" i="51" l="1"/>
  <c r="C21" i="51" s="1"/>
  <c r="D20" i="51"/>
  <c r="C20" i="51" s="1"/>
  <c r="C19" i="51"/>
  <c r="C20" i="44" l="1"/>
  <c r="C10" i="44"/>
  <c r="M12" i="43" l="1"/>
  <c r="C12" i="43"/>
  <c r="D12" i="43"/>
  <c r="F11" i="38"/>
  <c r="B11" i="38"/>
  <c r="B33" i="31" l="1"/>
  <c r="B45" i="31"/>
  <c r="B22" i="31"/>
  <c r="C12" i="31"/>
  <c r="M37" i="19" l="1"/>
  <c r="G37" i="19"/>
  <c r="M36" i="19"/>
  <c r="M35" i="19"/>
  <c r="M34" i="19" s="1"/>
  <c r="K34" i="19"/>
  <c r="I34" i="19"/>
  <c r="G34" i="19"/>
  <c r="E34" i="19"/>
  <c r="C34" i="19"/>
  <c r="E27" i="52" l="1"/>
  <c r="E26" i="52"/>
  <c r="E25" i="52"/>
  <c r="E24" i="52"/>
  <c r="E23" i="52"/>
  <c r="E15" i="52"/>
  <c r="E14" i="52"/>
  <c r="E13" i="52"/>
  <c r="E12" i="52"/>
  <c r="E11" i="52"/>
  <c r="E10" i="52"/>
  <c r="E9" i="52"/>
  <c r="E8" i="52"/>
  <c r="E7" i="52"/>
  <c r="E6" i="52"/>
  <c r="D18" i="51"/>
  <c r="C18" i="51" s="1"/>
  <c r="D17" i="51"/>
  <c r="C17" i="51"/>
  <c r="D16" i="51"/>
  <c r="C16" i="51" s="1"/>
  <c r="D15" i="51"/>
  <c r="C15" i="51"/>
  <c r="D14" i="51"/>
  <c r="C14" i="51" s="1"/>
  <c r="D13" i="51"/>
  <c r="C13" i="51"/>
  <c r="D12" i="51"/>
  <c r="C12" i="51" s="1"/>
  <c r="D11" i="51"/>
  <c r="C11" i="51"/>
  <c r="D10" i="51"/>
  <c r="C10" i="51" s="1"/>
  <c r="D9" i="51"/>
  <c r="C9" i="51"/>
  <c r="D8" i="51"/>
  <c r="C8" i="51" s="1"/>
  <c r="D7" i="51"/>
  <c r="C7" i="51"/>
  <c r="L18" i="50"/>
  <c r="I18" i="50"/>
  <c r="F18" i="50"/>
  <c r="C18" i="50" s="1"/>
  <c r="E18" i="50"/>
  <c r="D18" i="50"/>
  <c r="L17" i="50"/>
  <c r="I17" i="50"/>
  <c r="F17" i="50"/>
  <c r="C17" i="50" s="1"/>
  <c r="E17" i="50"/>
  <c r="D17" i="50"/>
  <c r="L16" i="50"/>
  <c r="I16" i="50"/>
  <c r="F16" i="50"/>
  <c r="C16" i="50" s="1"/>
  <c r="E16" i="50"/>
  <c r="D16" i="50"/>
  <c r="L15" i="50"/>
  <c r="I15" i="50"/>
  <c r="F15" i="50"/>
  <c r="C15" i="50" s="1"/>
  <c r="E15" i="50"/>
  <c r="D15" i="50"/>
  <c r="L14" i="50"/>
  <c r="I14" i="50"/>
  <c r="F14" i="50"/>
  <c r="C14" i="50" s="1"/>
  <c r="E14" i="50"/>
  <c r="D14" i="50"/>
  <c r="L13" i="50"/>
  <c r="I13" i="50"/>
  <c r="F13" i="50"/>
  <c r="C13" i="50" s="1"/>
  <c r="E13" i="50"/>
  <c r="D13" i="50"/>
  <c r="N12" i="50"/>
  <c r="L12" i="50" s="1"/>
  <c r="M12" i="50"/>
  <c r="K12" i="50"/>
  <c r="J12" i="50"/>
  <c r="I12" i="50" s="1"/>
  <c r="H12" i="50"/>
  <c r="E12" i="50" s="1"/>
  <c r="G12" i="50"/>
  <c r="D12" i="50" s="1"/>
  <c r="F12" i="50"/>
  <c r="L11" i="50"/>
  <c r="I11" i="50"/>
  <c r="F11" i="50"/>
  <c r="C11" i="50"/>
  <c r="L10" i="50"/>
  <c r="I10" i="50"/>
  <c r="F10" i="50"/>
  <c r="C10" i="50"/>
  <c r="L9" i="50"/>
  <c r="I9" i="50"/>
  <c r="F9" i="50"/>
  <c r="C9" i="50"/>
  <c r="L8" i="50"/>
  <c r="I8" i="50"/>
  <c r="F8" i="50"/>
  <c r="C8" i="50"/>
  <c r="F69" i="49"/>
  <c r="F68" i="49"/>
  <c r="F67" i="49"/>
  <c r="F66" i="49"/>
  <c r="F65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 s="1"/>
  <c r="L45" i="49"/>
  <c r="K45" i="49"/>
  <c r="J45" i="49"/>
  <c r="I45" i="49"/>
  <c r="H45" i="49"/>
  <c r="G45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 s="1"/>
  <c r="L26" i="49"/>
  <c r="K26" i="49"/>
  <c r="K19" i="49" s="1"/>
  <c r="K22" i="49" s="1"/>
  <c r="I26" i="49"/>
  <c r="I19" i="49" s="1"/>
  <c r="I22" i="49" s="1"/>
  <c r="H26" i="49"/>
  <c r="H19" i="49" s="1"/>
  <c r="H22" i="49" s="1"/>
  <c r="G26" i="49"/>
  <c r="L21" i="49"/>
  <c r="K21" i="49"/>
  <c r="F21" i="49"/>
  <c r="L20" i="49"/>
  <c r="K20" i="49"/>
  <c r="J20" i="49"/>
  <c r="J22" i="49" s="1"/>
  <c r="I20" i="49"/>
  <c r="F20" i="49" s="1"/>
  <c r="H20" i="49"/>
  <c r="G20" i="49"/>
  <c r="L19" i="49"/>
  <c r="L22" i="49" s="1"/>
  <c r="G19" i="49"/>
  <c r="F19" i="49" s="1"/>
  <c r="F22" i="49" s="1"/>
  <c r="E19" i="49"/>
  <c r="F17" i="49"/>
  <c r="F16" i="49"/>
  <c r="F14" i="49"/>
  <c r="F13" i="49"/>
  <c r="F11" i="49"/>
  <c r="F10" i="49"/>
  <c r="F8" i="49"/>
  <c r="F7" i="49"/>
  <c r="E13" i="48"/>
  <c r="D13" i="48"/>
  <c r="E12" i="48"/>
  <c r="D12" i="48"/>
  <c r="O11" i="48"/>
  <c r="N11" i="48"/>
  <c r="M11" i="48"/>
  <c r="L11" i="48"/>
  <c r="K11" i="48"/>
  <c r="J11" i="48"/>
  <c r="I11" i="48"/>
  <c r="H11" i="48"/>
  <c r="G11" i="48"/>
  <c r="E11" i="48" s="1"/>
  <c r="F11" i="48"/>
  <c r="D11" i="48" s="1"/>
  <c r="E10" i="48"/>
  <c r="D10" i="48"/>
  <c r="E9" i="48"/>
  <c r="D9" i="48"/>
  <c r="E8" i="48"/>
  <c r="D8" i="48"/>
  <c r="E7" i="48"/>
  <c r="D7" i="48"/>
  <c r="I28" i="47"/>
  <c r="I10" i="47" s="1"/>
  <c r="E28" i="47"/>
  <c r="D28" i="47"/>
  <c r="D10" i="47" s="1"/>
  <c r="E15" i="47"/>
  <c r="K10" i="47"/>
  <c r="J10" i="47"/>
  <c r="H10" i="47"/>
  <c r="G10" i="47"/>
  <c r="F10" i="47"/>
  <c r="E9" i="47"/>
  <c r="E8" i="47"/>
  <c r="E7" i="47"/>
  <c r="E6" i="47"/>
  <c r="L19" i="46"/>
  <c r="L10" i="46" s="1"/>
  <c r="E19" i="46"/>
  <c r="D19" i="46"/>
  <c r="E15" i="46"/>
  <c r="N10" i="46"/>
  <c r="M10" i="46"/>
  <c r="K10" i="46"/>
  <c r="J10" i="46"/>
  <c r="I10" i="46"/>
  <c r="H10" i="46"/>
  <c r="G10" i="46"/>
  <c r="F10" i="46"/>
  <c r="D10" i="46"/>
  <c r="E9" i="46"/>
  <c r="E8" i="46"/>
  <c r="E7" i="46"/>
  <c r="E6" i="46"/>
  <c r="O27" i="45"/>
  <c r="K27" i="45"/>
  <c r="D27" i="45"/>
  <c r="O25" i="45"/>
  <c r="K25" i="45"/>
  <c r="D25" i="45"/>
  <c r="L15" i="45"/>
  <c r="H15" i="45"/>
  <c r="D15" i="45"/>
  <c r="L13" i="45"/>
  <c r="H13" i="45"/>
  <c r="D13" i="45"/>
  <c r="L11" i="45"/>
  <c r="H11" i="45"/>
  <c r="D11" i="45"/>
  <c r="L9" i="45"/>
  <c r="H9" i="45"/>
  <c r="D9" i="45"/>
  <c r="L7" i="45"/>
  <c r="H7" i="45"/>
  <c r="D7" i="45"/>
  <c r="E10" i="47" l="1"/>
  <c r="E10" i="46"/>
  <c r="C12" i="50"/>
  <c r="G22" i="49"/>
  <c r="C19" i="44" l="1"/>
  <c r="C18" i="44"/>
  <c r="C17" i="44"/>
  <c r="C16" i="44"/>
  <c r="C9" i="44"/>
  <c r="C8" i="44"/>
  <c r="C7" i="44"/>
  <c r="C6" i="44"/>
  <c r="M11" i="43"/>
  <c r="D11" i="43"/>
  <c r="C11" i="43"/>
  <c r="M10" i="43"/>
  <c r="D10" i="43"/>
  <c r="C10" i="43"/>
  <c r="M9" i="43"/>
  <c r="D9" i="43"/>
  <c r="M8" i="43"/>
  <c r="D8" i="43"/>
  <c r="AB37" i="41"/>
  <c r="AA37" i="41"/>
  <c r="Z37" i="41"/>
  <c r="V37" i="41"/>
  <c r="U37" i="41"/>
  <c r="T37" i="41"/>
  <c r="S37" i="41"/>
  <c r="R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AB36" i="41"/>
  <c r="AA36" i="41"/>
  <c r="Z36" i="41"/>
  <c r="V36" i="41"/>
  <c r="U36" i="41"/>
  <c r="T36" i="41"/>
  <c r="S36" i="41"/>
  <c r="R36" i="41"/>
  <c r="Q36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Y35" i="41"/>
  <c r="X35" i="41"/>
  <c r="W35" i="41" s="1"/>
  <c r="Q35" i="41"/>
  <c r="C35" i="41"/>
  <c r="Y34" i="41"/>
  <c r="W34" i="41" s="1"/>
  <c r="X34" i="41"/>
  <c r="C34" i="41"/>
  <c r="Y33" i="41"/>
  <c r="W33" i="41" s="1"/>
  <c r="X33" i="41"/>
  <c r="Q33" i="41"/>
  <c r="C33" i="41"/>
  <c r="C37" i="41" s="1"/>
  <c r="C17" i="41" s="1"/>
  <c r="Y32" i="41"/>
  <c r="X32" i="41"/>
  <c r="W32" i="41" s="1"/>
  <c r="C32" i="41"/>
  <c r="Y31" i="41"/>
  <c r="X31" i="41"/>
  <c r="W31" i="41" s="1"/>
  <c r="Q31" i="41"/>
  <c r="C31" i="41"/>
  <c r="Y30" i="41"/>
  <c r="X30" i="41"/>
  <c r="W30" i="41"/>
  <c r="C30" i="41"/>
  <c r="Y29" i="41"/>
  <c r="Y37" i="41" s="1"/>
  <c r="Y17" i="41" s="1"/>
  <c r="X29" i="41"/>
  <c r="X37" i="41" s="1"/>
  <c r="X17" i="41" s="1"/>
  <c r="W29" i="41"/>
  <c r="Q29" i="41"/>
  <c r="Q37" i="41" s="1"/>
  <c r="Q17" i="41" s="1"/>
  <c r="C29" i="41"/>
  <c r="Y28" i="41"/>
  <c r="X28" i="41"/>
  <c r="X36" i="41" s="1"/>
  <c r="X16" i="41" s="1"/>
  <c r="C28" i="41"/>
  <c r="C36" i="41" s="1"/>
  <c r="C16" i="41" s="1"/>
  <c r="AB17" i="41"/>
  <c r="AA17" i="41"/>
  <c r="Z17" i="41"/>
  <c r="V17" i="41"/>
  <c r="U17" i="41"/>
  <c r="T17" i="41"/>
  <c r="S17" i="41"/>
  <c r="R17" i="41"/>
  <c r="P17" i="41"/>
  <c r="O17" i="41"/>
  <c r="N17" i="41"/>
  <c r="M17" i="41"/>
  <c r="L17" i="41"/>
  <c r="K17" i="41"/>
  <c r="J17" i="41"/>
  <c r="I17" i="41"/>
  <c r="H17" i="41"/>
  <c r="G17" i="41"/>
  <c r="F17" i="41"/>
  <c r="E17" i="41"/>
  <c r="D17" i="41"/>
  <c r="AB16" i="41"/>
  <c r="AA16" i="41"/>
  <c r="Z16" i="41"/>
  <c r="V16" i="41"/>
  <c r="U16" i="41"/>
  <c r="T16" i="41"/>
  <c r="S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Y15" i="41"/>
  <c r="X15" i="41"/>
  <c r="W15" i="41" s="1"/>
  <c r="Q15" i="41"/>
  <c r="C15" i="41"/>
  <c r="Y14" i="41"/>
  <c r="W14" i="41" s="1"/>
  <c r="X14" i="41"/>
  <c r="C14" i="41"/>
  <c r="Y13" i="41"/>
  <c r="W13" i="41" s="1"/>
  <c r="X13" i="41"/>
  <c r="Q13" i="41"/>
  <c r="C13" i="41"/>
  <c r="Y12" i="41"/>
  <c r="X12" i="41"/>
  <c r="W12" i="41" s="1"/>
  <c r="C12" i="41"/>
  <c r="W11" i="41"/>
  <c r="Q11" i="41"/>
  <c r="C11" i="41"/>
  <c r="W10" i="41"/>
  <c r="C10" i="41"/>
  <c r="W9" i="41"/>
  <c r="Q9" i="41"/>
  <c r="C9" i="41"/>
  <c r="W8" i="41"/>
  <c r="C8" i="41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F26" i="40"/>
  <c r="E26" i="40"/>
  <c r="V25" i="40"/>
  <c r="U25" i="40"/>
  <c r="C25" i="40" s="1"/>
  <c r="H25" i="40"/>
  <c r="G25" i="40"/>
  <c r="D25" i="40"/>
  <c r="V24" i="40"/>
  <c r="U24" i="40"/>
  <c r="H24" i="40"/>
  <c r="D24" i="40" s="1"/>
  <c r="G24" i="40"/>
  <c r="C24" i="40" s="1"/>
  <c r="V23" i="40"/>
  <c r="U23" i="40"/>
  <c r="U26" i="40" s="1"/>
  <c r="H23" i="40"/>
  <c r="G23" i="40"/>
  <c r="D23" i="40"/>
  <c r="V22" i="40"/>
  <c r="V26" i="40" s="1"/>
  <c r="U22" i="40"/>
  <c r="H22" i="40"/>
  <c r="H26" i="40" s="1"/>
  <c r="G22" i="40"/>
  <c r="G26" i="40" s="1"/>
  <c r="AH13" i="40"/>
  <c r="AG13" i="40"/>
  <c r="AF13" i="40"/>
  <c r="AE13" i="40"/>
  <c r="AD13" i="40"/>
  <c r="AC13" i="40"/>
  <c r="AB13" i="40"/>
  <c r="AA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H13" i="40" s="1"/>
  <c r="I13" i="40"/>
  <c r="F13" i="40"/>
  <c r="E13" i="40"/>
  <c r="V12" i="40"/>
  <c r="U12" i="40"/>
  <c r="H12" i="40"/>
  <c r="G12" i="40"/>
  <c r="D12" i="40"/>
  <c r="C12" i="40"/>
  <c r="V11" i="40"/>
  <c r="U11" i="40"/>
  <c r="H11" i="40"/>
  <c r="D11" i="40" s="1"/>
  <c r="G11" i="40"/>
  <c r="C11" i="40" s="1"/>
  <c r="V10" i="40"/>
  <c r="U10" i="40"/>
  <c r="H10" i="40"/>
  <c r="G10" i="40"/>
  <c r="D10" i="40"/>
  <c r="C10" i="40"/>
  <c r="V9" i="40"/>
  <c r="U9" i="40"/>
  <c r="H9" i="40"/>
  <c r="D9" i="40" s="1"/>
  <c r="G9" i="40"/>
  <c r="C9" i="40" s="1"/>
  <c r="R25" i="39"/>
  <c r="Q25" i="39"/>
  <c r="P25" i="39"/>
  <c r="N25" i="39"/>
  <c r="M25" i="39"/>
  <c r="L25" i="39"/>
  <c r="J25" i="39"/>
  <c r="I25" i="39"/>
  <c r="H25" i="39"/>
  <c r="O24" i="39"/>
  <c r="K24" i="39"/>
  <c r="G24" i="39"/>
  <c r="F24" i="39"/>
  <c r="E24" i="39"/>
  <c r="D24" i="39"/>
  <c r="C24" i="39" s="1"/>
  <c r="O23" i="39"/>
  <c r="K23" i="39"/>
  <c r="G23" i="39"/>
  <c r="F23" i="39"/>
  <c r="E23" i="39"/>
  <c r="D23" i="39"/>
  <c r="C23" i="39"/>
  <c r="O22" i="39"/>
  <c r="K22" i="39"/>
  <c r="G22" i="39"/>
  <c r="F22" i="39"/>
  <c r="E22" i="39"/>
  <c r="D22" i="39"/>
  <c r="C22" i="39" s="1"/>
  <c r="O21" i="39"/>
  <c r="O25" i="39" s="1"/>
  <c r="O12" i="39" s="1"/>
  <c r="K21" i="39"/>
  <c r="K25" i="39" s="1"/>
  <c r="K12" i="39" s="1"/>
  <c r="G21" i="39"/>
  <c r="G25" i="39" s="1"/>
  <c r="G12" i="39" s="1"/>
  <c r="F21" i="39"/>
  <c r="F25" i="39" s="1"/>
  <c r="F12" i="39" s="1"/>
  <c r="E21" i="39"/>
  <c r="C21" i="39" s="1"/>
  <c r="C25" i="39" s="1"/>
  <c r="C12" i="39" s="1"/>
  <c r="D21" i="39"/>
  <c r="D25" i="39" s="1"/>
  <c r="D12" i="39" s="1"/>
  <c r="R12" i="39"/>
  <c r="Q12" i="39"/>
  <c r="P12" i="39"/>
  <c r="N12" i="39"/>
  <c r="M12" i="39"/>
  <c r="L12" i="39"/>
  <c r="J12" i="39"/>
  <c r="I12" i="39"/>
  <c r="H12" i="39"/>
  <c r="O11" i="39"/>
  <c r="K11" i="39"/>
  <c r="G11" i="39"/>
  <c r="C11" i="39"/>
  <c r="O10" i="39"/>
  <c r="K10" i="39"/>
  <c r="G10" i="39"/>
  <c r="C10" i="39"/>
  <c r="O9" i="39"/>
  <c r="K9" i="39"/>
  <c r="G9" i="39"/>
  <c r="C9" i="39"/>
  <c r="O8" i="39"/>
  <c r="K8" i="39"/>
  <c r="G8" i="39"/>
  <c r="C8" i="39"/>
  <c r="W37" i="41" l="1"/>
  <c r="W17" i="41" s="1"/>
  <c r="D13" i="40"/>
  <c r="E25" i="39"/>
  <c r="E12" i="39" s="1"/>
  <c r="C23" i="40"/>
  <c r="Y36" i="41"/>
  <c r="Y16" i="41" s="1"/>
  <c r="G13" i="40"/>
  <c r="C22" i="40"/>
  <c r="C26" i="40" s="1"/>
  <c r="D22" i="40"/>
  <c r="D26" i="40" s="1"/>
  <c r="W28" i="41"/>
  <c r="W36" i="41" s="1"/>
  <c r="W16" i="41" s="1"/>
  <c r="C13" i="40" l="1"/>
  <c r="F10" i="38" l="1"/>
  <c r="B10" i="38"/>
  <c r="AD45" i="36"/>
  <c r="AC45" i="36"/>
  <c r="AC17" i="36" s="1"/>
  <c r="AB45" i="36"/>
  <c r="X45" i="36"/>
  <c r="W45" i="36"/>
  <c r="V45" i="36"/>
  <c r="U45" i="36"/>
  <c r="U17" i="36" s="1"/>
  <c r="T45" i="36"/>
  <c r="S45" i="36"/>
  <c r="R45" i="36"/>
  <c r="Q45" i="36"/>
  <c r="Q17" i="36" s="1"/>
  <c r="O45" i="36"/>
  <c r="N45" i="36"/>
  <c r="M45" i="36"/>
  <c r="M17" i="36" s="1"/>
  <c r="L45" i="36"/>
  <c r="K45" i="36"/>
  <c r="J45" i="36"/>
  <c r="I45" i="36"/>
  <c r="I17" i="36" s="1"/>
  <c r="H45" i="36"/>
  <c r="G45" i="36"/>
  <c r="F45" i="36"/>
  <c r="E45" i="36"/>
  <c r="E17" i="36" s="1"/>
  <c r="D45" i="36"/>
  <c r="C45" i="36"/>
  <c r="AD44" i="36"/>
  <c r="AD16" i="36" s="1"/>
  <c r="AC44" i="36"/>
  <c r="AB44" i="36"/>
  <c r="X44" i="36"/>
  <c r="W44" i="36"/>
  <c r="V44" i="36"/>
  <c r="V16" i="36" s="1"/>
  <c r="U44" i="36"/>
  <c r="T44" i="36"/>
  <c r="S44" i="36"/>
  <c r="R44" i="36"/>
  <c r="R16" i="36" s="1"/>
  <c r="Q44" i="36"/>
  <c r="P44" i="36"/>
  <c r="O44" i="36"/>
  <c r="N44" i="36"/>
  <c r="N16" i="36" s="1"/>
  <c r="M44" i="36"/>
  <c r="L44" i="36"/>
  <c r="K44" i="36"/>
  <c r="J44" i="36"/>
  <c r="J16" i="36" s="1"/>
  <c r="I44" i="36"/>
  <c r="H44" i="36"/>
  <c r="G44" i="36"/>
  <c r="F44" i="36"/>
  <c r="F16" i="36" s="1"/>
  <c r="E44" i="36"/>
  <c r="D44" i="36"/>
  <c r="C44" i="36"/>
  <c r="AA43" i="36"/>
  <c r="Z43" i="36"/>
  <c r="Y43" i="36" s="1"/>
  <c r="P43" i="36"/>
  <c r="B43" i="36"/>
  <c r="AA42" i="36"/>
  <c r="Z42" i="36"/>
  <c r="Y42" i="36"/>
  <c r="B42" i="36"/>
  <c r="AA41" i="36"/>
  <c r="Z41" i="36"/>
  <c r="Y41" i="36"/>
  <c r="P41" i="36"/>
  <c r="B41" i="36"/>
  <c r="AA40" i="36"/>
  <c r="Z40" i="36"/>
  <c r="Y40" i="36" s="1"/>
  <c r="B40" i="36"/>
  <c r="AA39" i="36"/>
  <c r="Z39" i="36"/>
  <c r="Y39" i="36" s="1"/>
  <c r="P39" i="36"/>
  <c r="B39" i="36"/>
  <c r="AA38" i="36"/>
  <c r="Y38" i="36" s="1"/>
  <c r="Z38" i="36"/>
  <c r="B38" i="36"/>
  <c r="AA37" i="36"/>
  <c r="Y37" i="36" s="1"/>
  <c r="Z37" i="36"/>
  <c r="P37" i="36"/>
  <c r="B37" i="36"/>
  <c r="AA36" i="36"/>
  <c r="Z36" i="36"/>
  <c r="Y36" i="36" s="1"/>
  <c r="B36" i="36"/>
  <c r="AA35" i="36"/>
  <c r="Z35" i="36"/>
  <c r="Y35" i="36" s="1"/>
  <c r="P35" i="36"/>
  <c r="B35" i="36"/>
  <c r="AA34" i="36"/>
  <c r="Z34" i="36"/>
  <c r="Y34" i="36"/>
  <c r="B34" i="36"/>
  <c r="AA33" i="36"/>
  <c r="Z33" i="36"/>
  <c r="Y33" i="36"/>
  <c r="P33" i="36"/>
  <c r="B33" i="36"/>
  <c r="AA32" i="36"/>
  <c r="Z32" i="36"/>
  <c r="Y32" i="36" s="1"/>
  <c r="B32" i="36"/>
  <c r="AA31" i="36"/>
  <c r="Z31" i="36"/>
  <c r="Y31" i="36" s="1"/>
  <c r="P31" i="36"/>
  <c r="B31" i="36"/>
  <c r="AA30" i="36"/>
  <c r="Y30" i="36" s="1"/>
  <c r="Z30" i="36"/>
  <c r="B30" i="36"/>
  <c r="AA29" i="36"/>
  <c r="Z29" i="36"/>
  <c r="P29" i="36"/>
  <c r="P45" i="36" s="1"/>
  <c r="P17" i="36" s="1"/>
  <c r="B29" i="36"/>
  <c r="B45" i="36" s="1"/>
  <c r="B17" i="36" s="1"/>
  <c r="AA28" i="36"/>
  <c r="AA44" i="36" s="1"/>
  <c r="AA16" i="36" s="1"/>
  <c r="Z28" i="36"/>
  <c r="Y28" i="36" s="1"/>
  <c r="Y44" i="36" s="1"/>
  <c r="Y16" i="36" s="1"/>
  <c r="B28" i="36"/>
  <c r="B44" i="36" s="1"/>
  <c r="B16" i="36" s="1"/>
  <c r="AD17" i="36"/>
  <c r="AB17" i="36"/>
  <c r="X17" i="36"/>
  <c r="W17" i="36"/>
  <c r="V17" i="36"/>
  <c r="T17" i="36"/>
  <c r="S17" i="36"/>
  <c r="R17" i="36"/>
  <c r="O17" i="36"/>
  <c r="N17" i="36"/>
  <c r="L17" i="36"/>
  <c r="K17" i="36"/>
  <c r="J17" i="36"/>
  <c r="H17" i="36"/>
  <c r="G17" i="36"/>
  <c r="F17" i="36"/>
  <c r="D17" i="36"/>
  <c r="C17" i="36"/>
  <c r="AC16" i="36"/>
  <c r="AB16" i="36"/>
  <c r="X16" i="36"/>
  <c r="W16" i="36"/>
  <c r="U16" i="36"/>
  <c r="T16" i="36"/>
  <c r="S16" i="36"/>
  <c r="Q16" i="36"/>
  <c r="P16" i="36"/>
  <c r="O16" i="36"/>
  <c r="M16" i="36"/>
  <c r="L16" i="36"/>
  <c r="K16" i="36"/>
  <c r="I16" i="36"/>
  <c r="H16" i="36"/>
  <c r="G16" i="36"/>
  <c r="E16" i="36"/>
  <c r="D16" i="36"/>
  <c r="C16" i="36"/>
  <c r="AA15" i="36"/>
  <c r="Z15" i="36"/>
  <c r="Y15" i="36" s="1"/>
  <c r="P15" i="36"/>
  <c r="B15" i="36"/>
  <c r="AD14" i="36"/>
  <c r="AC14" i="36"/>
  <c r="AB14" i="36"/>
  <c r="Z14" i="36"/>
  <c r="Y14" i="36" s="1"/>
  <c r="X14" i="36"/>
  <c r="W14" i="36"/>
  <c r="V14" i="36"/>
  <c r="U14" i="36"/>
  <c r="T14" i="36"/>
  <c r="S14" i="36"/>
  <c r="R14" i="36"/>
  <c r="AA14" i="36" s="1"/>
  <c r="Q14" i="36"/>
  <c r="B14" i="36"/>
  <c r="AA13" i="36"/>
  <c r="Z13" i="36"/>
  <c r="Y13" i="36" s="1"/>
  <c r="P13" i="36"/>
  <c r="B13" i="36"/>
  <c r="AD12" i="36"/>
  <c r="AC12" i="36"/>
  <c r="AB12" i="36"/>
  <c r="Z12" i="36"/>
  <c r="X12" i="36"/>
  <c r="W12" i="36"/>
  <c r="V12" i="36"/>
  <c r="U12" i="36"/>
  <c r="T12" i="36"/>
  <c r="S12" i="36"/>
  <c r="R12" i="36"/>
  <c r="AA12" i="36" s="1"/>
  <c r="Q12" i="36"/>
  <c r="B12" i="36"/>
  <c r="Y11" i="36"/>
  <c r="P11" i="36"/>
  <c r="B11" i="36"/>
  <c r="Y10" i="36"/>
  <c r="Y9" i="36"/>
  <c r="P9" i="36"/>
  <c r="B9" i="36"/>
  <c r="Y8" i="36"/>
  <c r="R47" i="35"/>
  <c r="Q47" i="35"/>
  <c r="P47" i="35" s="1"/>
  <c r="P18" i="35" s="1"/>
  <c r="O47" i="35"/>
  <c r="N47" i="35"/>
  <c r="M47" i="35"/>
  <c r="L47" i="35"/>
  <c r="L18" i="35" s="1"/>
  <c r="K47" i="35"/>
  <c r="F47" i="35"/>
  <c r="E47" i="35"/>
  <c r="D47" i="35"/>
  <c r="D18" i="35" s="1"/>
  <c r="C47" i="35"/>
  <c r="R46" i="35"/>
  <c r="P46" i="35" s="1"/>
  <c r="P17" i="35" s="1"/>
  <c r="Q46" i="35"/>
  <c r="O46" i="35"/>
  <c r="O17" i="35" s="1"/>
  <c r="N46" i="35"/>
  <c r="L46" i="35"/>
  <c r="K46" i="35"/>
  <c r="J46" i="35"/>
  <c r="F46" i="35"/>
  <c r="F17" i="35" s="1"/>
  <c r="E46" i="35"/>
  <c r="D46" i="35"/>
  <c r="C46" i="35"/>
  <c r="C17" i="35" s="1"/>
  <c r="P45" i="35"/>
  <c r="M45" i="35"/>
  <c r="J45" i="35"/>
  <c r="I45" i="35"/>
  <c r="G45" i="35" s="1"/>
  <c r="H45" i="35"/>
  <c r="B45" i="35"/>
  <c r="P44" i="35"/>
  <c r="M44" i="35"/>
  <c r="J44" i="35"/>
  <c r="I44" i="35"/>
  <c r="H44" i="35"/>
  <c r="B44" i="35"/>
  <c r="P43" i="35"/>
  <c r="M43" i="35"/>
  <c r="J43" i="35"/>
  <c r="I43" i="35"/>
  <c r="G43" i="35" s="1"/>
  <c r="H43" i="35"/>
  <c r="B43" i="35"/>
  <c r="P42" i="35"/>
  <c r="M42" i="35"/>
  <c r="J42" i="35"/>
  <c r="I42" i="35"/>
  <c r="H42" i="35"/>
  <c r="G42" i="35" s="1"/>
  <c r="B42" i="35"/>
  <c r="P41" i="35"/>
  <c r="M41" i="35"/>
  <c r="J41" i="35"/>
  <c r="I41" i="35"/>
  <c r="H41" i="35"/>
  <c r="B41" i="35"/>
  <c r="P40" i="35"/>
  <c r="M40" i="35"/>
  <c r="J40" i="35"/>
  <c r="I40" i="35"/>
  <c r="H40" i="35"/>
  <c r="G40" i="35" s="1"/>
  <c r="B40" i="35"/>
  <c r="P39" i="35"/>
  <c r="M39" i="35"/>
  <c r="J39" i="35"/>
  <c r="I39" i="35"/>
  <c r="H39" i="35"/>
  <c r="G39" i="35" s="1"/>
  <c r="B39" i="35"/>
  <c r="P38" i="35"/>
  <c r="M38" i="35"/>
  <c r="J38" i="35"/>
  <c r="I38" i="35"/>
  <c r="H38" i="35"/>
  <c r="B38" i="35"/>
  <c r="P37" i="35"/>
  <c r="M37" i="35"/>
  <c r="J37" i="35"/>
  <c r="I37" i="35"/>
  <c r="G37" i="35" s="1"/>
  <c r="H37" i="35"/>
  <c r="B37" i="35"/>
  <c r="P36" i="35"/>
  <c r="M36" i="35"/>
  <c r="J36" i="35"/>
  <c r="I36" i="35"/>
  <c r="H36" i="35"/>
  <c r="B36" i="35"/>
  <c r="P35" i="35"/>
  <c r="M35" i="35"/>
  <c r="J35" i="35"/>
  <c r="I35" i="35"/>
  <c r="H35" i="35"/>
  <c r="G35" i="35"/>
  <c r="B35" i="35"/>
  <c r="P34" i="35"/>
  <c r="M34" i="35"/>
  <c r="J34" i="35"/>
  <c r="I34" i="35"/>
  <c r="H34" i="35"/>
  <c r="G34" i="35" s="1"/>
  <c r="B34" i="35"/>
  <c r="P33" i="35"/>
  <c r="M33" i="35"/>
  <c r="J33" i="35"/>
  <c r="I33" i="35"/>
  <c r="H33" i="35"/>
  <c r="B33" i="35"/>
  <c r="P32" i="35"/>
  <c r="M32" i="35"/>
  <c r="J32" i="35"/>
  <c r="I32" i="35"/>
  <c r="H32" i="35"/>
  <c r="B32" i="35"/>
  <c r="P31" i="35"/>
  <c r="M31" i="35"/>
  <c r="J31" i="35"/>
  <c r="I31" i="35"/>
  <c r="H31" i="35"/>
  <c r="H47" i="35" s="1"/>
  <c r="B31" i="35"/>
  <c r="P30" i="35"/>
  <c r="M30" i="35"/>
  <c r="J30" i="35"/>
  <c r="G30" i="35"/>
  <c r="B30" i="35"/>
  <c r="R18" i="35"/>
  <c r="O18" i="35"/>
  <c r="N18" i="35"/>
  <c r="M18" i="35"/>
  <c r="K18" i="35"/>
  <c r="F18" i="35"/>
  <c r="E18" i="35"/>
  <c r="C18" i="35"/>
  <c r="R17" i="35"/>
  <c r="Q17" i="35"/>
  <c r="L17" i="35"/>
  <c r="K17" i="35"/>
  <c r="J17" i="35"/>
  <c r="E17" i="35"/>
  <c r="D17" i="35"/>
  <c r="P16" i="35"/>
  <c r="M16" i="35"/>
  <c r="J16" i="35"/>
  <c r="I16" i="35"/>
  <c r="H16" i="35"/>
  <c r="B16" i="35"/>
  <c r="P15" i="35"/>
  <c r="M15" i="35"/>
  <c r="J15" i="35"/>
  <c r="I15" i="35"/>
  <c r="H15" i="35"/>
  <c r="G15" i="35" s="1"/>
  <c r="B15" i="35"/>
  <c r="P14" i="35"/>
  <c r="M14" i="35"/>
  <c r="J14" i="35"/>
  <c r="I14" i="35"/>
  <c r="H14" i="35"/>
  <c r="G14" i="35" s="1"/>
  <c r="B14" i="35"/>
  <c r="P13" i="35"/>
  <c r="M13" i="35"/>
  <c r="J13" i="35"/>
  <c r="I13" i="35"/>
  <c r="H13" i="35"/>
  <c r="B13" i="35"/>
  <c r="P12" i="35"/>
  <c r="M12" i="35"/>
  <c r="J12" i="35"/>
  <c r="I12" i="35"/>
  <c r="G12" i="35" s="1"/>
  <c r="H12" i="35"/>
  <c r="B12" i="35"/>
  <c r="P11" i="35"/>
  <c r="M11" i="35"/>
  <c r="J11" i="35"/>
  <c r="I11" i="35"/>
  <c r="H11" i="35"/>
  <c r="B11" i="35"/>
  <c r="P10" i="35"/>
  <c r="M10" i="35"/>
  <c r="J10" i="35"/>
  <c r="I10" i="35"/>
  <c r="G10" i="35" s="1"/>
  <c r="H10" i="35"/>
  <c r="B10" i="35"/>
  <c r="P9" i="35"/>
  <c r="M9" i="35"/>
  <c r="J9" i="35"/>
  <c r="I9" i="35"/>
  <c r="H9" i="35"/>
  <c r="G9" i="35" s="1"/>
  <c r="B9" i="35"/>
  <c r="R45" i="34"/>
  <c r="R18" i="34" s="1"/>
  <c r="Q45" i="34"/>
  <c r="P45" i="34" s="1"/>
  <c r="P18" i="34" s="1"/>
  <c r="O45" i="34"/>
  <c r="N45" i="34"/>
  <c r="L45" i="34"/>
  <c r="L18" i="34" s="1"/>
  <c r="K45" i="34"/>
  <c r="K18" i="34" s="1"/>
  <c r="F45" i="34"/>
  <c r="E45" i="34"/>
  <c r="D45" i="34"/>
  <c r="D18" i="34" s="1"/>
  <c r="C45" i="34"/>
  <c r="B45" i="34" s="1"/>
  <c r="B18" i="34" s="1"/>
  <c r="R44" i="34"/>
  <c r="Q44" i="34"/>
  <c r="P44" i="34"/>
  <c r="P17" i="34" s="1"/>
  <c r="O44" i="34"/>
  <c r="O17" i="34" s="1"/>
  <c r="N44" i="34"/>
  <c r="L44" i="34"/>
  <c r="K44" i="34"/>
  <c r="K17" i="34" s="1"/>
  <c r="H44" i="34"/>
  <c r="H17" i="34" s="1"/>
  <c r="F44" i="34"/>
  <c r="E44" i="34"/>
  <c r="D44" i="34"/>
  <c r="C44" i="34"/>
  <c r="C17" i="34" s="1"/>
  <c r="P43" i="34"/>
  <c r="M43" i="34"/>
  <c r="J43" i="34"/>
  <c r="I43" i="34"/>
  <c r="H43" i="34"/>
  <c r="G43" i="34" s="1"/>
  <c r="B43" i="34"/>
  <c r="P42" i="34"/>
  <c r="M42" i="34"/>
  <c r="J42" i="34"/>
  <c r="I42" i="34"/>
  <c r="H42" i="34"/>
  <c r="G42" i="34" s="1"/>
  <c r="B42" i="34"/>
  <c r="P41" i="34"/>
  <c r="M41" i="34"/>
  <c r="J41" i="34"/>
  <c r="I41" i="34"/>
  <c r="G41" i="34" s="1"/>
  <c r="H41" i="34"/>
  <c r="B41" i="34"/>
  <c r="P40" i="34"/>
  <c r="M40" i="34"/>
  <c r="J40" i="34"/>
  <c r="I40" i="34"/>
  <c r="H40" i="34"/>
  <c r="G40" i="34" s="1"/>
  <c r="B40" i="34"/>
  <c r="P39" i="34"/>
  <c r="M39" i="34"/>
  <c r="J39" i="34"/>
  <c r="I39" i="34"/>
  <c r="H39" i="34"/>
  <c r="G39" i="34"/>
  <c r="B39" i="34"/>
  <c r="P38" i="34"/>
  <c r="M38" i="34"/>
  <c r="J38" i="34"/>
  <c r="I38" i="34"/>
  <c r="H38" i="34"/>
  <c r="B38" i="34"/>
  <c r="P37" i="34"/>
  <c r="M37" i="34"/>
  <c r="J37" i="34"/>
  <c r="I37" i="34"/>
  <c r="H37" i="34"/>
  <c r="B37" i="34"/>
  <c r="P36" i="34"/>
  <c r="M36" i="34"/>
  <c r="J36" i="34"/>
  <c r="I36" i="34"/>
  <c r="H36" i="34"/>
  <c r="B36" i="34"/>
  <c r="P35" i="34"/>
  <c r="M35" i="34"/>
  <c r="J35" i="34"/>
  <c r="I35" i="34"/>
  <c r="H35" i="34"/>
  <c r="G35" i="34"/>
  <c r="B35" i="34"/>
  <c r="P34" i="34"/>
  <c r="M34" i="34"/>
  <c r="J34" i="34"/>
  <c r="I34" i="34"/>
  <c r="H34" i="34"/>
  <c r="B34" i="34"/>
  <c r="P33" i="34"/>
  <c r="M33" i="34"/>
  <c r="J33" i="34"/>
  <c r="I33" i="34"/>
  <c r="H33" i="34"/>
  <c r="B33" i="34"/>
  <c r="P32" i="34"/>
  <c r="M32" i="34"/>
  <c r="J32" i="34"/>
  <c r="I32" i="34"/>
  <c r="H32" i="34"/>
  <c r="B32" i="34"/>
  <c r="P31" i="34"/>
  <c r="M31" i="34"/>
  <c r="J31" i="34"/>
  <c r="I31" i="34"/>
  <c r="H31" i="34"/>
  <c r="G31" i="34" s="1"/>
  <c r="B31" i="34"/>
  <c r="P30" i="34"/>
  <c r="M30" i="34"/>
  <c r="J30" i="34"/>
  <c r="I30" i="34"/>
  <c r="H30" i="34"/>
  <c r="G30" i="34" s="1"/>
  <c r="B30" i="34"/>
  <c r="O18" i="34"/>
  <c r="N18" i="34"/>
  <c r="F18" i="34"/>
  <c r="E18" i="34"/>
  <c r="R17" i="34"/>
  <c r="Q17" i="34"/>
  <c r="N17" i="34"/>
  <c r="L17" i="34"/>
  <c r="F17" i="34"/>
  <c r="E17" i="34"/>
  <c r="P16" i="34"/>
  <c r="M16" i="34"/>
  <c r="J16" i="34"/>
  <c r="G16" i="34"/>
  <c r="B16" i="34"/>
  <c r="P15" i="34"/>
  <c r="M15" i="34"/>
  <c r="J15" i="34"/>
  <c r="G15" i="34"/>
  <c r="B15" i="34"/>
  <c r="P14" i="34"/>
  <c r="M14" i="34"/>
  <c r="J14" i="34"/>
  <c r="G14" i="34"/>
  <c r="B14" i="34"/>
  <c r="P13" i="34"/>
  <c r="M13" i="34"/>
  <c r="J13" i="34"/>
  <c r="G13" i="34"/>
  <c r="B13" i="34"/>
  <c r="P12" i="34"/>
  <c r="M12" i="34"/>
  <c r="J12" i="34"/>
  <c r="G12" i="34"/>
  <c r="B12" i="34"/>
  <c r="P11" i="34"/>
  <c r="M11" i="34"/>
  <c r="J11" i="34"/>
  <c r="G11" i="34"/>
  <c r="B11" i="34"/>
  <c r="P10" i="34"/>
  <c r="M10" i="34"/>
  <c r="J10" i="34"/>
  <c r="G10" i="34"/>
  <c r="B10" i="34"/>
  <c r="P9" i="34"/>
  <c r="M9" i="34"/>
  <c r="J9" i="34"/>
  <c r="G9" i="34"/>
  <c r="B9" i="34"/>
  <c r="AD45" i="33"/>
  <c r="AC45" i="33"/>
  <c r="AA45" i="33"/>
  <c r="Y45" i="33" s="1"/>
  <c r="Y18" i="33" s="1"/>
  <c r="Z45" i="33"/>
  <c r="X45" i="33"/>
  <c r="W45" i="33"/>
  <c r="U45" i="33"/>
  <c r="U18" i="33" s="1"/>
  <c r="T45" i="33"/>
  <c r="R45" i="33"/>
  <c r="Q45" i="33"/>
  <c r="Q18" i="33" s="1"/>
  <c r="O45" i="33"/>
  <c r="M45" i="33" s="1"/>
  <c r="M18" i="33" s="1"/>
  <c r="N45" i="33"/>
  <c r="I45" i="33"/>
  <c r="I18" i="33" s="1"/>
  <c r="H45" i="33"/>
  <c r="H18" i="33" s="1"/>
  <c r="G45" i="33"/>
  <c r="G18" i="33" s="1"/>
  <c r="F45" i="33"/>
  <c r="E45" i="33"/>
  <c r="E18" i="33" s="1"/>
  <c r="D45" i="33"/>
  <c r="C45" i="33"/>
  <c r="C18" i="33" s="1"/>
  <c r="AD44" i="33"/>
  <c r="AD17" i="33" s="1"/>
  <c r="AC44" i="33"/>
  <c r="AB44" i="33" s="1"/>
  <c r="AB17" i="33" s="1"/>
  <c r="AA44" i="33"/>
  <c r="Z44" i="33"/>
  <c r="Z17" i="33" s="1"/>
  <c r="X44" i="33"/>
  <c r="X17" i="33" s="1"/>
  <c r="W44" i="33"/>
  <c r="V44" i="33" s="1"/>
  <c r="V17" i="33" s="1"/>
  <c r="U44" i="33"/>
  <c r="T44" i="33"/>
  <c r="R44" i="33"/>
  <c r="Q44" i="33"/>
  <c r="Q17" i="33" s="1"/>
  <c r="O44" i="33"/>
  <c r="N44" i="33"/>
  <c r="N17" i="33" s="1"/>
  <c r="I44" i="33"/>
  <c r="I17" i="33" s="1"/>
  <c r="H44" i="33"/>
  <c r="G44" i="33"/>
  <c r="G17" i="33" s="1"/>
  <c r="F44" i="33"/>
  <c r="F17" i="33" s="1"/>
  <c r="E44" i="33"/>
  <c r="E17" i="33" s="1"/>
  <c r="D44" i="33"/>
  <c r="C44" i="33"/>
  <c r="AB43" i="33"/>
  <c r="Y43" i="33"/>
  <c r="V43" i="33"/>
  <c r="S43" i="33"/>
  <c r="P43" i="33"/>
  <c r="M43" i="33"/>
  <c r="L43" i="33"/>
  <c r="K43" i="33"/>
  <c r="F40" i="32" s="1"/>
  <c r="B43" i="33"/>
  <c r="AB42" i="33"/>
  <c r="Y42" i="33"/>
  <c r="V42" i="33"/>
  <c r="S42" i="33"/>
  <c r="P42" i="33"/>
  <c r="M42" i="33"/>
  <c r="L42" i="33"/>
  <c r="G39" i="32" s="1"/>
  <c r="K42" i="33"/>
  <c r="J42" i="33" s="1"/>
  <c r="B42" i="33"/>
  <c r="AB41" i="33"/>
  <c r="Y41" i="33"/>
  <c r="V41" i="33"/>
  <c r="S41" i="33"/>
  <c r="P41" i="33"/>
  <c r="M41" i="33"/>
  <c r="L41" i="33"/>
  <c r="K41" i="33"/>
  <c r="F38" i="32" s="1"/>
  <c r="B41" i="33"/>
  <c r="B38" i="32" s="1"/>
  <c r="AB40" i="33"/>
  <c r="Y40" i="33"/>
  <c r="V40" i="33"/>
  <c r="S40" i="33"/>
  <c r="P40" i="33"/>
  <c r="M40" i="33"/>
  <c r="L40" i="33"/>
  <c r="K40" i="33"/>
  <c r="B40" i="33"/>
  <c r="AB39" i="33"/>
  <c r="Y39" i="33"/>
  <c r="V39" i="33"/>
  <c r="S39" i="33"/>
  <c r="P39" i="33"/>
  <c r="M39" i="33"/>
  <c r="L39" i="33"/>
  <c r="J39" i="33" s="1"/>
  <c r="K39" i="33"/>
  <c r="B39" i="33"/>
  <c r="AB38" i="33"/>
  <c r="Y38" i="33"/>
  <c r="V38" i="33"/>
  <c r="S38" i="33"/>
  <c r="P38" i="33"/>
  <c r="M38" i="33"/>
  <c r="L38" i="33"/>
  <c r="K38" i="33"/>
  <c r="J38" i="33" s="1"/>
  <c r="B38" i="33"/>
  <c r="AB37" i="33"/>
  <c r="Y37" i="33"/>
  <c r="V37" i="33"/>
  <c r="S37" i="33"/>
  <c r="P37" i="33"/>
  <c r="M37" i="33"/>
  <c r="L37" i="33"/>
  <c r="K37" i="33"/>
  <c r="B37" i="33"/>
  <c r="AB36" i="33"/>
  <c r="Y36" i="33"/>
  <c r="V36" i="33"/>
  <c r="S36" i="33"/>
  <c r="P36" i="33"/>
  <c r="M36" i="33"/>
  <c r="L36" i="33"/>
  <c r="K36" i="33"/>
  <c r="B36" i="33"/>
  <c r="AB35" i="33"/>
  <c r="Y35" i="33"/>
  <c r="V35" i="33"/>
  <c r="S35" i="33"/>
  <c r="P35" i="33"/>
  <c r="M35" i="33"/>
  <c r="L35" i="33"/>
  <c r="G32" i="32" s="1"/>
  <c r="K35" i="33"/>
  <c r="F32" i="32" s="1"/>
  <c r="B35" i="33"/>
  <c r="B32" i="32" s="1"/>
  <c r="AB34" i="33"/>
  <c r="Y34" i="33"/>
  <c r="V34" i="33"/>
  <c r="S34" i="33"/>
  <c r="P34" i="33"/>
  <c r="M34" i="33"/>
  <c r="L34" i="33"/>
  <c r="G31" i="32" s="1"/>
  <c r="K34" i="33"/>
  <c r="B34" i="33"/>
  <c r="AB33" i="33"/>
  <c r="Y33" i="33"/>
  <c r="V33" i="33"/>
  <c r="S33" i="33"/>
  <c r="P33" i="33"/>
  <c r="M33" i="33"/>
  <c r="L33" i="33"/>
  <c r="K33" i="33"/>
  <c r="B33" i="33"/>
  <c r="AB32" i="33"/>
  <c r="Y32" i="33"/>
  <c r="V32" i="33"/>
  <c r="S32" i="33"/>
  <c r="P32" i="33"/>
  <c r="M32" i="33"/>
  <c r="L32" i="33"/>
  <c r="K32" i="33"/>
  <c r="J32" i="33" s="1"/>
  <c r="B32" i="33"/>
  <c r="B29" i="32" s="1"/>
  <c r="AB31" i="33"/>
  <c r="Y31" i="33"/>
  <c r="V31" i="33"/>
  <c r="S31" i="33"/>
  <c r="P31" i="33"/>
  <c r="M31" i="33"/>
  <c r="L31" i="33"/>
  <c r="K31" i="33"/>
  <c r="B31" i="33"/>
  <c r="AB30" i="33"/>
  <c r="Y30" i="33"/>
  <c r="V30" i="33"/>
  <c r="S30" i="33"/>
  <c r="P30" i="33"/>
  <c r="M30" i="33"/>
  <c r="L30" i="33"/>
  <c r="K30" i="33"/>
  <c r="B30" i="33"/>
  <c r="AD18" i="33"/>
  <c r="Z18" i="33"/>
  <c r="X18" i="33"/>
  <c r="W18" i="33"/>
  <c r="T18" i="33"/>
  <c r="R18" i="33"/>
  <c r="N18" i="33"/>
  <c r="F18" i="33"/>
  <c r="D18" i="33"/>
  <c r="T17" i="33"/>
  <c r="R17" i="33"/>
  <c r="H17" i="33"/>
  <c r="D17" i="33"/>
  <c r="AB16" i="33"/>
  <c r="Y16" i="33"/>
  <c r="V16" i="33"/>
  <c r="S16" i="33"/>
  <c r="P16" i="33"/>
  <c r="M16" i="33"/>
  <c r="L16" i="33"/>
  <c r="K16" i="33"/>
  <c r="B16" i="33"/>
  <c r="AB15" i="33"/>
  <c r="Y15" i="33"/>
  <c r="V15" i="33"/>
  <c r="S15" i="33"/>
  <c r="P15" i="33"/>
  <c r="M15" i="33"/>
  <c r="L15" i="33"/>
  <c r="K15" i="33"/>
  <c r="B15" i="33"/>
  <c r="AB14" i="33"/>
  <c r="Y14" i="33"/>
  <c r="V14" i="33"/>
  <c r="S14" i="33"/>
  <c r="P14" i="33"/>
  <c r="M14" i="33"/>
  <c r="L14" i="33"/>
  <c r="J14" i="33" s="1"/>
  <c r="K14" i="33"/>
  <c r="B14" i="33"/>
  <c r="AB13" i="33"/>
  <c r="Y13" i="33"/>
  <c r="V13" i="33"/>
  <c r="S13" i="33"/>
  <c r="P13" i="33"/>
  <c r="M13" i="33"/>
  <c r="L13" i="33"/>
  <c r="K13" i="33"/>
  <c r="B13" i="33"/>
  <c r="AB12" i="33"/>
  <c r="Y12" i="33"/>
  <c r="V12" i="33"/>
  <c r="S12" i="33"/>
  <c r="P12" i="33"/>
  <c r="M12" i="33"/>
  <c r="L12" i="33"/>
  <c r="K12" i="33"/>
  <c r="B12" i="33"/>
  <c r="AB11" i="33"/>
  <c r="Y11" i="33"/>
  <c r="V11" i="33"/>
  <c r="S11" i="33"/>
  <c r="P11" i="33"/>
  <c r="M11" i="33"/>
  <c r="L11" i="33"/>
  <c r="K11" i="33"/>
  <c r="B11" i="33"/>
  <c r="AB10" i="33"/>
  <c r="Y10" i="33"/>
  <c r="V10" i="33"/>
  <c r="S10" i="33"/>
  <c r="P10" i="33"/>
  <c r="M10" i="33"/>
  <c r="L10" i="33"/>
  <c r="K10" i="33"/>
  <c r="B10" i="33"/>
  <c r="AB9" i="33"/>
  <c r="Y9" i="33"/>
  <c r="V9" i="33"/>
  <c r="S9" i="33"/>
  <c r="P9" i="33"/>
  <c r="M9" i="33"/>
  <c r="L9" i="33"/>
  <c r="K9" i="33"/>
  <c r="B9" i="33"/>
  <c r="CJ44" i="32"/>
  <c r="CI44" i="32"/>
  <c r="CH44" i="32"/>
  <c r="CG44" i="32"/>
  <c r="CF44" i="32"/>
  <c r="CE44" i="32"/>
  <c r="CD44" i="32"/>
  <c r="CC44" i="32"/>
  <c r="CB44" i="32"/>
  <c r="CA44" i="32"/>
  <c r="BX44" i="32"/>
  <c r="BW44" i="32"/>
  <c r="CJ42" i="32"/>
  <c r="CI42" i="32"/>
  <c r="CH42" i="32"/>
  <c r="CG42" i="32"/>
  <c r="CF42" i="32"/>
  <c r="CE42" i="32"/>
  <c r="CD42" i="32"/>
  <c r="CC42" i="32"/>
  <c r="CB42" i="32"/>
  <c r="CA42" i="32"/>
  <c r="BX42" i="32"/>
  <c r="BW42" i="32"/>
  <c r="F42" i="32"/>
  <c r="D42" i="32"/>
  <c r="C42" i="32"/>
  <c r="B42" i="32"/>
  <c r="BY42" i="32" s="1"/>
  <c r="CH40" i="32"/>
  <c r="CG40" i="32"/>
  <c r="CF40" i="32"/>
  <c r="CE40" i="32"/>
  <c r="CD40" i="32"/>
  <c r="CC40" i="32"/>
  <c r="CB40" i="32"/>
  <c r="CA40" i="32"/>
  <c r="BZ40" i="32"/>
  <c r="BY40" i="32"/>
  <c r="BX40" i="32"/>
  <c r="BW40" i="32"/>
  <c r="D40" i="32"/>
  <c r="D39" i="32"/>
  <c r="B39" i="32"/>
  <c r="CH38" i="32"/>
  <c r="CG38" i="32"/>
  <c r="CF38" i="32"/>
  <c r="CE38" i="32"/>
  <c r="CD38" i="32"/>
  <c r="CC38" i="32"/>
  <c r="CB38" i="32"/>
  <c r="CA38" i="32"/>
  <c r="BZ38" i="32"/>
  <c r="BY38" i="32"/>
  <c r="BX38" i="32"/>
  <c r="BW38" i="32"/>
  <c r="D38" i="32"/>
  <c r="CJ36" i="32"/>
  <c r="CI36" i="32"/>
  <c r="CH36" i="32"/>
  <c r="CG36" i="32"/>
  <c r="CF36" i="32"/>
  <c r="CE36" i="32"/>
  <c r="CD36" i="32"/>
  <c r="CC36" i="32"/>
  <c r="CB36" i="32"/>
  <c r="CA36" i="32"/>
  <c r="BZ36" i="32"/>
  <c r="BY36" i="32"/>
  <c r="G36" i="32"/>
  <c r="F36" i="32"/>
  <c r="D36" i="32"/>
  <c r="CJ34" i="32"/>
  <c r="CI34" i="32"/>
  <c r="CH34" i="32"/>
  <c r="CG34" i="32"/>
  <c r="CF34" i="32"/>
  <c r="CE34" i="32"/>
  <c r="CD34" i="32"/>
  <c r="CC34" i="32"/>
  <c r="CB34" i="32"/>
  <c r="CA34" i="32"/>
  <c r="BX34" i="32"/>
  <c r="BW34" i="32"/>
  <c r="D34" i="32"/>
  <c r="D33" i="32"/>
  <c r="CJ32" i="32"/>
  <c r="CI32" i="32"/>
  <c r="CH32" i="32"/>
  <c r="CG32" i="32"/>
  <c r="CF32" i="32"/>
  <c r="CE32" i="32"/>
  <c r="CB32" i="32"/>
  <c r="CA32" i="32"/>
  <c r="BZ32" i="32"/>
  <c r="BY32" i="32"/>
  <c r="BX32" i="32"/>
  <c r="BW32" i="32"/>
  <c r="D32" i="32"/>
  <c r="D31" i="32"/>
  <c r="D43" i="32" s="1"/>
  <c r="D16" i="32" s="1"/>
  <c r="B31" i="32"/>
  <c r="CJ30" i="32"/>
  <c r="CI30" i="32"/>
  <c r="CH30" i="32"/>
  <c r="CG30" i="32"/>
  <c r="CF30" i="32"/>
  <c r="CE30" i="32"/>
  <c r="CB30" i="32"/>
  <c r="CA30" i="32"/>
  <c r="BZ30" i="32"/>
  <c r="BY30" i="32"/>
  <c r="BX30" i="32"/>
  <c r="BW30" i="32"/>
  <c r="D30" i="32"/>
  <c r="B30" i="32"/>
  <c r="CC30" i="32" s="1"/>
  <c r="F29" i="32"/>
  <c r="CJ28" i="32"/>
  <c r="CI28" i="32"/>
  <c r="CH28" i="32"/>
  <c r="CG28" i="32"/>
  <c r="CF28" i="32"/>
  <c r="CE28" i="32"/>
  <c r="CD28" i="32"/>
  <c r="CC28" i="32"/>
  <c r="BZ28" i="32"/>
  <c r="BY28" i="32"/>
  <c r="BX28" i="32"/>
  <c r="BW28" i="32"/>
  <c r="D28" i="32"/>
  <c r="B28" i="32"/>
  <c r="E15" i="32"/>
  <c r="B15" i="32"/>
  <c r="E14" i="32"/>
  <c r="B14" i="32"/>
  <c r="E13" i="32"/>
  <c r="B13" i="32"/>
  <c r="E12" i="32"/>
  <c r="B12" i="32"/>
  <c r="E11" i="32"/>
  <c r="B11" i="32"/>
  <c r="E10" i="32"/>
  <c r="B10" i="32"/>
  <c r="E9" i="32"/>
  <c r="B9" i="32"/>
  <c r="E8" i="32"/>
  <c r="B8" i="32"/>
  <c r="G11" i="35" l="1"/>
  <c r="G13" i="35"/>
  <c r="G16" i="35"/>
  <c r="G33" i="35"/>
  <c r="G44" i="35"/>
  <c r="F30" i="32"/>
  <c r="B34" i="32"/>
  <c r="BY34" i="32" s="1"/>
  <c r="G42" i="32"/>
  <c r="E42" i="32" s="1"/>
  <c r="BZ42" i="32" s="1"/>
  <c r="F28" i="32"/>
  <c r="Q18" i="35"/>
  <c r="G31" i="35"/>
  <c r="I46" i="35"/>
  <c r="I17" i="35" s="1"/>
  <c r="G36" i="35"/>
  <c r="G38" i="35"/>
  <c r="G41" i="35"/>
  <c r="M46" i="35"/>
  <c r="M17" i="35" s="1"/>
  <c r="J47" i="35"/>
  <c r="J18" i="35" s="1"/>
  <c r="G33" i="34"/>
  <c r="B44" i="34"/>
  <c r="B17" i="34" s="1"/>
  <c r="G33" i="32"/>
  <c r="G43" i="32" s="1"/>
  <c r="G16" i="32" s="1"/>
  <c r="F34" i="32"/>
  <c r="C18" i="34"/>
  <c r="Q18" i="34"/>
  <c r="G32" i="34"/>
  <c r="G34" i="34"/>
  <c r="G37" i="34"/>
  <c r="G30" i="32"/>
  <c r="E30" i="32" s="1"/>
  <c r="CD30" i="32" s="1"/>
  <c r="CL30" i="32" s="1"/>
  <c r="B40" i="32"/>
  <c r="CI40" i="32" s="1"/>
  <c r="CK40" i="32" s="1"/>
  <c r="D17" i="34"/>
  <c r="G36" i="34"/>
  <c r="G38" i="34"/>
  <c r="M44" i="34"/>
  <c r="M17" i="34" s="1"/>
  <c r="J12" i="33"/>
  <c r="J16" i="33"/>
  <c r="J31" i="33"/>
  <c r="E32" i="32"/>
  <c r="CD32" i="32" s="1"/>
  <c r="CL32" i="32" s="1"/>
  <c r="S44" i="33"/>
  <c r="S17" i="33" s="1"/>
  <c r="Y44" i="33"/>
  <c r="Y17" i="33" s="1"/>
  <c r="V45" i="33"/>
  <c r="V18" i="33" s="1"/>
  <c r="AB45" i="33"/>
  <c r="AB18" i="33" s="1"/>
  <c r="J9" i="33"/>
  <c r="J10" i="33"/>
  <c r="J30" i="33"/>
  <c r="J40" i="33"/>
  <c r="E36" i="32"/>
  <c r="BX36" i="32" s="1"/>
  <c r="CL36" i="32" s="1"/>
  <c r="C39" i="32"/>
  <c r="J15" i="33"/>
  <c r="U17" i="33"/>
  <c r="AA18" i="33"/>
  <c r="K44" i="33"/>
  <c r="C28" i="32"/>
  <c r="B33" i="32"/>
  <c r="C33" i="32" s="1"/>
  <c r="B36" i="32"/>
  <c r="BW36" i="32" s="1"/>
  <c r="CK36" i="32" s="1"/>
  <c r="O18" i="33"/>
  <c r="CE45" i="32"/>
  <c r="C31" i="32"/>
  <c r="J34" i="33"/>
  <c r="CC32" i="32"/>
  <c r="CK32" i="32" s="1"/>
  <c r="C32" i="32"/>
  <c r="CI38" i="32"/>
  <c r="CK38" i="32" s="1"/>
  <c r="C38" i="32"/>
  <c r="F44" i="32"/>
  <c r="F17" i="32" s="1"/>
  <c r="CF45" i="32"/>
  <c r="F39" i="32"/>
  <c r="E39" i="32" s="1"/>
  <c r="AC17" i="33"/>
  <c r="B44" i="33"/>
  <c r="B17" i="33" s="1"/>
  <c r="CG45" i="32"/>
  <c r="B43" i="32"/>
  <c r="B16" i="32" s="1"/>
  <c r="C30" i="32"/>
  <c r="CK30" i="32"/>
  <c r="J11" i="33"/>
  <c r="AC18" i="33"/>
  <c r="J36" i="33"/>
  <c r="J43" i="33"/>
  <c r="M44" i="33"/>
  <c r="M17" i="33" s="1"/>
  <c r="G28" i="32"/>
  <c r="E28" i="32" s="1"/>
  <c r="CB28" i="32" s="1"/>
  <c r="CB45" i="32" s="1"/>
  <c r="F31" i="32"/>
  <c r="E31" i="32" s="1"/>
  <c r="C34" i="32"/>
  <c r="J13" i="33"/>
  <c r="J37" i="33"/>
  <c r="D44" i="32"/>
  <c r="D17" i="32" s="1"/>
  <c r="CH45" i="32"/>
  <c r="C29" i="32"/>
  <c r="CL42" i="32"/>
  <c r="J41" i="33"/>
  <c r="P44" i="33"/>
  <c r="P17" i="33" s="1"/>
  <c r="L45" i="33"/>
  <c r="L18" i="33" s="1"/>
  <c r="S45" i="33"/>
  <c r="S18" i="33" s="1"/>
  <c r="CK34" i="32"/>
  <c r="CK42" i="32"/>
  <c r="E29" i="32"/>
  <c r="BX45" i="32"/>
  <c r="BY45" i="32"/>
  <c r="J44" i="34"/>
  <c r="J17" i="34" s="1"/>
  <c r="I44" i="34"/>
  <c r="I17" i="34" s="1"/>
  <c r="B46" i="35"/>
  <c r="B17" i="35" s="1"/>
  <c r="AA45" i="36"/>
  <c r="AA17" i="36" s="1"/>
  <c r="Y29" i="36"/>
  <c r="Y45" i="36" s="1"/>
  <c r="Y17" i="36" s="1"/>
  <c r="CA28" i="32"/>
  <c r="CA45" i="32" s="1"/>
  <c r="BW45" i="32"/>
  <c r="L44" i="33"/>
  <c r="L17" i="33" s="1"/>
  <c r="M45" i="34"/>
  <c r="M18" i="34" s="1"/>
  <c r="I45" i="34"/>
  <c r="I18" i="34" s="1"/>
  <c r="N17" i="35"/>
  <c r="H18" i="35"/>
  <c r="G32" i="35"/>
  <c r="H46" i="35"/>
  <c r="Z44" i="36"/>
  <c r="Z16" i="36" s="1"/>
  <c r="P45" i="33"/>
  <c r="P18" i="33" s="1"/>
  <c r="K45" i="33"/>
  <c r="G34" i="32"/>
  <c r="G38" i="32"/>
  <c r="E38" i="32" s="1"/>
  <c r="CJ38" i="32" s="1"/>
  <c r="CL38" i="32" s="1"/>
  <c r="G40" i="32"/>
  <c r="E40" i="32" s="1"/>
  <c r="CJ40" i="32" s="1"/>
  <c r="CL40" i="32" s="1"/>
  <c r="C17" i="33"/>
  <c r="K17" i="33"/>
  <c r="O17" i="33"/>
  <c r="W17" i="33"/>
  <c r="AA17" i="33"/>
  <c r="J33" i="33"/>
  <c r="J35" i="33"/>
  <c r="B45" i="33"/>
  <c r="B18" i="33" s="1"/>
  <c r="G44" i="34"/>
  <c r="G17" i="34" s="1"/>
  <c r="J45" i="34"/>
  <c r="J18" i="34" s="1"/>
  <c r="H45" i="34"/>
  <c r="F33" i="32"/>
  <c r="B47" i="35"/>
  <c r="B18" i="35" s="1"/>
  <c r="I47" i="35"/>
  <c r="I18" i="35" s="1"/>
  <c r="Y12" i="36"/>
  <c r="Z45" i="36"/>
  <c r="Z17" i="36" s="1"/>
  <c r="E33" i="32" l="1"/>
  <c r="B44" i="32"/>
  <c r="C40" i="32"/>
  <c r="CC45" i="32"/>
  <c r="C36" i="32"/>
  <c r="CI45" i="32"/>
  <c r="E34" i="32"/>
  <c r="BZ34" i="32" s="1"/>
  <c r="BZ45" i="32" s="1"/>
  <c r="CD45" i="32"/>
  <c r="C43" i="32"/>
  <c r="C16" i="32" s="1"/>
  <c r="C44" i="32"/>
  <c r="C17" i="32" s="1"/>
  <c r="F43" i="32"/>
  <c r="F16" i="32" s="1"/>
  <c r="CL28" i="32"/>
  <c r="CJ45" i="32"/>
  <c r="J45" i="33"/>
  <c r="J18" i="33" s="1"/>
  <c r="K18" i="33"/>
  <c r="G47" i="35"/>
  <c r="G18" i="35" s="1"/>
  <c r="E43" i="32"/>
  <c r="E16" i="32" s="1"/>
  <c r="CK28" i="32"/>
  <c r="CK45" i="32" s="1"/>
  <c r="J44" i="33"/>
  <c r="J17" i="33" s="1"/>
  <c r="H18" i="34"/>
  <c r="G45" i="34"/>
  <c r="G18" i="34" s="1"/>
  <c r="H17" i="35"/>
  <c r="G46" i="35"/>
  <c r="G17" i="35" s="1"/>
  <c r="G44" i="32"/>
  <c r="G17" i="32" s="1"/>
  <c r="B17" i="32" l="1"/>
  <c r="BY44" i="32"/>
  <c r="CK44" i="32" s="1"/>
  <c r="CL34" i="32"/>
  <c r="CL45" i="32" s="1"/>
  <c r="E44" i="32"/>
  <c r="E17" i="32" s="1"/>
  <c r="BZ44" i="32"/>
  <c r="CL44" i="32" s="1"/>
  <c r="B44" i="31" l="1"/>
  <c r="B43" i="31"/>
  <c r="B32" i="31"/>
  <c r="B31" i="31"/>
  <c r="B30" i="31"/>
  <c r="B29" i="31"/>
  <c r="B21" i="31"/>
  <c r="B20" i="31"/>
  <c r="C11" i="31"/>
  <c r="C10" i="31"/>
  <c r="J64" i="30"/>
  <c r="I64" i="30"/>
  <c r="H64" i="30"/>
  <c r="F64" i="30"/>
  <c r="G63" i="30"/>
  <c r="G62" i="30"/>
  <c r="G61" i="30"/>
  <c r="G60" i="30"/>
  <c r="G59" i="30"/>
  <c r="G58" i="30"/>
  <c r="U57" i="30"/>
  <c r="T57" i="30"/>
  <c r="S57" i="30"/>
  <c r="Q57" i="30"/>
  <c r="G57" i="30"/>
  <c r="R56" i="30"/>
  <c r="R57" i="30" s="1"/>
  <c r="G56" i="30"/>
  <c r="U49" i="30"/>
  <c r="T49" i="30"/>
  <c r="S49" i="30"/>
  <c r="R49" i="30"/>
  <c r="Q49" i="30"/>
  <c r="R48" i="30"/>
  <c r="J48" i="30"/>
  <c r="I48" i="30"/>
  <c r="T59" i="30" s="1"/>
  <c r="H48" i="30"/>
  <c r="S59" i="30" s="1"/>
  <c r="F48" i="30"/>
  <c r="Q59" i="30" s="1"/>
  <c r="R47" i="30"/>
  <c r="G47" i="30"/>
  <c r="R46" i="30"/>
  <c r="G46" i="30"/>
  <c r="R45" i="30"/>
  <c r="G45" i="30"/>
  <c r="U39" i="30"/>
  <c r="T39" i="30"/>
  <c r="S39" i="30"/>
  <c r="R39" i="30"/>
  <c r="Q39" i="30"/>
  <c r="R38" i="30"/>
  <c r="G38" i="30"/>
  <c r="R37" i="30"/>
  <c r="G37" i="30"/>
  <c r="R36" i="30"/>
  <c r="G36" i="30"/>
  <c r="R35" i="30"/>
  <c r="G35" i="30"/>
  <c r="R34" i="30"/>
  <c r="G34" i="30"/>
  <c r="R33" i="30"/>
  <c r="G33" i="30"/>
  <c r="R32" i="30"/>
  <c r="G32" i="30"/>
  <c r="R31" i="30"/>
  <c r="G31" i="30"/>
  <c r="R30" i="30"/>
  <c r="G30" i="30"/>
  <c r="R29" i="30"/>
  <c r="G29" i="30"/>
  <c r="R28" i="30"/>
  <c r="G28" i="30"/>
  <c r="R27" i="30"/>
  <c r="G27" i="30"/>
  <c r="R26" i="30"/>
  <c r="G26" i="30"/>
  <c r="R25" i="30"/>
  <c r="G25" i="30"/>
  <c r="R24" i="30"/>
  <c r="G24" i="30"/>
  <c r="R23" i="30"/>
  <c r="G23" i="30"/>
  <c r="R22" i="30"/>
  <c r="G22" i="30"/>
  <c r="R21" i="30"/>
  <c r="G21" i="30"/>
  <c r="R20" i="30"/>
  <c r="G20" i="30"/>
  <c r="R19" i="30"/>
  <c r="G19" i="30"/>
  <c r="R18" i="30"/>
  <c r="G18" i="30"/>
  <c r="R17" i="30"/>
  <c r="G17" i="30"/>
  <c r="R16" i="30"/>
  <c r="G16" i="30"/>
  <c r="R15" i="30"/>
  <c r="G15" i="30"/>
  <c r="R14" i="30"/>
  <c r="G14" i="30"/>
  <c r="R13" i="30"/>
  <c r="G13" i="30"/>
  <c r="R12" i="30"/>
  <c r="G12" i="30"/>
  <c r="R11" i="30"/>
  <c r="G11" i="30"/>
  <c r="R10" i="30"/>
  <c r="G10" i="30"/>
  <c r="R9" i="30"/>
  <c r="G9" i="30"/>
  <c r="R8" i="30"/>
  <c r="G8" i="30"/>
  <c r="R7" i="30"/>
  <c r="G7" i="30"/>
  <c r="R6" i="30"/>
  <c r="G6" i="30"/>
  <c r="AD87" i="28"/>
  <c r="AC87" i="28"/>
  <c r="AB87" i="28"/>
  <c r="X87" i="28"/>
  <c r="W87" i="28"/>
  <c r="V87" i="28"/>
  <c r="U87" i="28"/>
  <c r="T87" i="28"/>
  <c r="S87" i="28"/>
  <c r="R87" i="28"/>
  <c r="P87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AA86" i="28"/>
  <c r="Z86" i="28"/>
  <c r="Y86" i="28"/>
  <c r="Q86" i="28"/>
  <c r="C86" i="28"/>
  <c r="AA85" i="28"/>
  <c r="Z85" i="28"/>
  <c r="Y85" i="28" s="1"/>
  <c r="Q85" i="28"/>
  <c r="C85" i="28"/>
  <c r="AA84" i="28"/>
  <c r="Z84" i="28"/>
  <c r="Y84" i="28" s="1"/>
  <c r="Q84" i="28"/>
  <c r="C84" i="28"/>
  <c r="AA83" i="28"/>
  <c r="Z83" i="28"/>
  <c r="Y83" i="28" s="1"/>
  <c r="Q83" i="28"/>
  <c r="C83" i="28"/>
  <c r="AA82" i="28"/>
  <c r="Z82" i="28"/>
  <c r="Y82" i="28"/>
  <c r="Q82" i="28"/>
  <c r="C82" i="28"/>
  <c r="AA81" i="28"/>
  <c r="Z81" i="28"/>
  <c r="Y81" i="28" s="1"/>
  <c r="Q81" i="28"/>
  <c r="C81" i="28"/>
  <c r="AA80" i="28"/>
  <c r="Z80" i="28"/>
  <c r="Y80" i="28" s="1"/>
  <c r="Q80" i="28"/>
  <c r="C80" i="28"/>
  <c r="AA79" i="28"/>
  <c r="Z79" i="28"/>
  <c r="Y79" i="28" s="1"/>
  <c r="Q79" i="28"/>
  <c r="C79" i="28"/>
  <c r="AA78" i="28"/>
  <c r="Z78" i="28"/>
  <c r="Y78" i="28"/>
  <c r="Q78" i="28"/>
  <c r="C78" i="28"/>
  <c r="AA77" i="28"/>
  <c r="Z77" i="28"/>
  <c r="Y77" i="28" s="1"/>
  <c r="Q77" i="28"/>
  <c r="C77" i="28"/>
  <c r="AA76" i="28"/>
  <c r="Z76" i="28"/>
  <c r="Y76" i="28" s="1"/>
  <c r="Q76" i="28"/>
  <c r="C76" i="28"/>
  <c r="AA75" i="28"/>
  <c r="Z75" i="28"/>
  <c r="Y75" i="28" s="1"/>
  <c r="Q75" i="28"/>
  <c r="C75" i="28"/>
  <c r="AA74" i="28"/>
  <c r="Z74" i="28"/>
  <c r="Y74" i="28"/>
  <c r="Q74" i="28"/>
  <c r="C74" i="28"/>
  <c r="AA73" i="28"/>
  <c r="Z73" i="28"/>
  <c r="Y73" i="28" s="1"/>
  <c r="Q73" i="28"/>
  <c r="C73" i="28"/>
  <c r="AA67" i="28"/>
  <c r="Z67" i="28"/>
  <c r="Q67" i="28"/>
  <c r="C67" i="28"/>
  <c r="AA66" i="28"/>
  <c r="Z66" i="28"/>
  <c r="Y66" i="28" s="1"/>
  <c r="Q66" i="28"/>
  <c r="C66" i="28"/>
  <c r="AA65" i="28"/>
  <c r="Z65" i="28"/>
  <c r="Y65" i="28"/>
  <c r="Q65" i="28"/>
  <c r="C65" i="28"/>
  <c r="AA64" i="28"/>
  <c r="Z64" i="28"/>
  <c r="Y64" i="28" s="1"/>
  <c r="Q64" i="28"/>
  <c r="C64" i="28"/>
  <c r="AA63" i="28"/>
  <c r="Z63" i="28"/>
  <c r="Y63" i="28" s="1"/>
  <c r="Q63" i="28"/>
  <c r="C63" i="28"/>
  <c r="AA62" i="28"/>
  <c r="Z62" i="28"/>
  <c r="Y62" i="28" s="1"/>
  <c r="Q62" i="28"/>
  <c r="C62" i="28"/>
  <c r="AA61" i="28"/>
  <c r="Z61" i="28"/>
  <c r="Y61" i="28"/>
  <c r="Q61" i="28"/>
  <c r="C61" i="28"/>
  <c r="AA60" i="28"/>
  <c r="Z60" i="28"/>
  <c r="Y60" i="28" s="1"/>
  <c r="Q60" i="28"/>
  <c r="C60" i="28"/>
  <c r="AA59" i="28"/>
  <c r="Z59" i="28"/>
  <c r="Y59" i="28" s="1"/>
  <c r="Q59" i="28"/>
  <c r="C59" i="28"/>
  <c r="AA58" i="28"/>
  <c r="Z58" i="28"/>
  <c r="Y58" i="28" s="1"/>
  <c r="Q58" i="28"/>
  <c r="C58" i="28"/>
  <c r="AA57" i="28"/>
  <c r="Z57" i="28"/>
  <c r="Y57" i="28"/>
  <c r="Q57" i="28"/>
  <c r="C57" i="28"/>
  <c r="AA56" i="28"/>
  <c r="Z56" i="28"/>
  <c r="Y56" i="28" s="1"/>
  <c r="Q56" i="28"/>
  <c r="C56" i="28"/>
  <c r="AA55" i="28"/>
  <c r="Z55" i="28"/>
  <c r="Y55" i="28" s="1"/>
  <c r="Q55" i="28"/>
  <c r="C55" i="28"/>
  <c r="AA54" i="28"/>
  <c r="Z54" i="28"/>
  <c r="Y54" i="28" s="1"/>
  <c r="Q54" i="28"/>
  <c r="C54" i="28"/>
  <c r="AA53" i="28"/>
  <c r="Z53" i="28"/>
  <c r="Y53" i="28"/>
  <c r="Q53" i="28"/>
  <c r="C53" i="28"/>
  <c r="AA52" i="28"/>
  <c r="Z52" i="28"/>
  <c r="Y52" i="28" s="1"/>
  <c r="Q52" i="28"/>
  <c r="C52" i="28"/>
  <c r="AA51" i="28"/>
  <c r="Z51" i="28"/>
  <c r="Q51" i="28"/>
  <c r="C51" i="28"/>
  <c r="AA50" i="28"/>
  <c r="Z50" i="28"/>
  <c r="Y50" i="28" s="1"/>
  <c r="Q50" i="28"/>
  <c r="C50" i="28"/>
  <c r="AA49" i="28"/>
  <c r="Z49" i="28"/>
  <c r="Y49" i="28"/>
  <c r="Q49" i="28"/>
  <c r="C49" i="28"/>
  <c r="AA48" i="28"/>
  <c r="Z48" i="28"/>
  <c r="Y48" i="28" s="1"/>
  <c r="Q48" i="28"/>
  <c r="C48" i="28"/>
  <c r="AA47" i="28"/>
  <c r="Z47" i="28"/>
  <c r="Y47" i="28" s="1"/>
  <c r="Q47" i="28"/>
  <c r="C47" i="28"/>
  <c r="AA46" i="28"/>
  <c r="Z46" i="28"/>
  <c r="Y46" i="28" s="1"/>
  <c r="Q46" i="28"/>
  <c r="C46" i="28"/>
  <c r="AA45" i="28"/>
  <c r="Z45" i="28"/>
  <c r="Y45" i="28"/>
  <c r="Q45" i="28"/>
  <c r="C45" i="28"/>
  <c r="AA44" i="28"/>
  <c r="Z44" i="28"/>
  <c r="Y44" i="28" s="1"/>
  <c r="Q44" i="28"/>
  <c r="C44" i="28"/>
  <c r="AA43" i="28"/>
  <c r="Z43" i="28"/>
  <c r="Y43" i="28" s="1"/>
  <c r="Q43" i="28"/>
  <c r="C43" i="28"/>
  <c r="AA42" i="28"/>
  <c r="Z42" i="28"/>
  <c r="Y42" i="28" s="1"/>
  <c r="Q42" i="28"/>
  <c r="C42" i="28"/>
  <c r="AA41" i="28"/>
  <c r="Z41" i="28"/>
  <c r="Y41" i="28"/>
  <c r="Q41" i="28"/>
  <c r="C41" i="28"/>
  <c r="AA40" i="28"/>
  <c r="Z40" i="28"/>
  <c r="Y40" i="28" s="1"/>
  <c r="Q40" i="28"/>
  <c r="C40" i="28"/>
  <c r="AA39" i="28"/>
  <c r="Z39" i="28"/>
  <c r="Y39" i="28" s="1"/>
  <c r="Q39" i="28"/>
  <c r="C39" i="28"/>
  <c r="AA38" i="28"/>
  <c r="Z38" i="28"/>
  <c r="Y38" i="28" s="1"/>
  <c r="Q38" i="28"/>
  <c r="C38" i="28"/>
  <c r="AA37" i="28"/>
  <c r="Z37" i="28"/>
  <c r="Y37" i="28"/>
  <c r="Q37" i="28"/>
  <c r="C37" i="28"/>
  <c r="AA36" i="28"/>
  <c r="Z36" i="28"/>
  <c r="Y36" i="28" s="1"/>
  <c r="Q36" i="28"/>
  <c r="C36" i="28"/>
  <c r="AA35" i="28"/>
  <c r="Z35" i="28"/>
  <c r="Q35" i="28"/>
  <c r="C35" i="28"/>
  <c r="AA34" i="28"/>
  <c r="Z34" i="28"/>
  <c r="Y34" i="28" s="1"/>
  <c r="Q34" i="28"/>
  <c r="C34" i="28"/>
  <c r="AA33" i="28"/>
  <c r="Z33" i="28"/>
  <c r="Y33" i="28"/>
  <c r="Q33" i="28"/>
  <c r="C33" i="28"/>
  <c r="AA32" i="28"/>
  <c r="Z32" i="28"/>
  <c r="Y32" i="28" s="1"/>
  <c r="Q32" i="28"/>
  <c r="C32" i="28"/>
  <c r="AA31" i="28"/>
  <c r="Z31" i="28"/>
  <c r="Y31" i="28" s="1"/>
  <c r="Q31" i="28"/>
  <c r="C31" i="28"/>
  <c r="AA30" i="28"/>
  <c r="Z30" i="28"/>
  <c r="Y30" i="28" s="1"/>
  <c r="Q30" i="28"/>
  <c r="C30" i="28"/>
  <c r="AA29" i="28"/>
  <c r="Z29" i="28"/>
  <c r="Y29" i="28"/>
  <c r="Q29" i="28"/>
  <c r="C29" i="28"/>
  <c r="AA28" i="28"/>
  <c r="Z28" i="28"/>
  <c r="Y28" i="28" s="1"/>
  <c r="Q28" i="28"/>
  <c r="C28" i="28"/>
  <c r="AA27" i="28"/>
  <c r="Z27" i="28"/>
  <c r="Y27" i="28" s="1"/>
  <c r="Q27" i="28"/>
  <c r="C27" i="28"/>
  <c r="AA26" i="28"/>
  <c r="Y26" i="28" s="1"/>
  <c r="Z26" i="28"/>
  <c r="Q26" i="28"/>
  <c r="C26" i="28"/>
  <c r="AA25" i="28"/>
  <c r="Z25" i="28"/>
  <c r="Y25" i="28"/>
  <c r="Q25" i="28"/>
  <c r="C25" i="28"/>
  <c r="AA19" i="28"/>
  <c r="Z19" i="28"/>
  <c r="Y19" i="28" s="1"/>
  <c r="Q19" i="28"/>
  <c r="C19" i="28"/>
  <c r="AA18" i="28"/>
  <c r="Z18" i="28"/>
  <c r="Y18" i="28" s="1"/>
  <c r="Q18" i="28"/>
  <c r="C18" i="28"/>
  <c r="AA17" i="28"/>
  <c r="Y17" i="28" s="1"/>
  <c r="Z17" i="28"/>
  <c r="Q17" i="28"/>
  <c r="C17" i="28"/>
  <c r="AA16" i="28"/>
  <c r="Z16" i="28"/>
  <c r="Y16" i="28"/>
  <c r="Q16" i="28"/>
  <c r="C16" i="28"/>
  <c r="AA15" i="28"/>
  <c r="Z15" i="28"/>
  <c r="Y15" i="28" s="1"/>
  <c r="Q15" i="28"/>
  <c r="C15" i="28"/>
  <c r="AA14" i="28"/>
  <c r="Z14" i="28"/>
  <c r="Q14" i="28"/>
  <c r="C14" i="28"/>
  <c r="AA13" i="28"/>
  <c r="Y13" i="28" s="1"/>
  <c r="Z13" i="28"/>
  <c r="Q13" i="28"/>
  <c r="C13" i="28"/>
  <c r="AA12" i="28"/>
  <c r="Z12" i="28"/>
  <c r="Y12" i="28"/>
  <c r="Q12" i="28"/>
  <c r="C12" i="28"/>
  <c r="AA11" i="28"/>
  <c r="Z11" i="28"/>
  <c r="Y11" i="28" s="1"/>
  <c r="Q11" i="28"/>
  <c r="C11" i="28"/>
  <c r="AA10" i="28"/>
  <c r="Z10" i="28"/>
  <c r="Y10" i="28" s="1"/>
  <c r="Q10" i="28"/>
  <c r="C10" i="28"/>
  <c r="AA9" i="28"/>
  <c r="Y9" i="28" s="1"/>
  <c r="Z9" i="28"/>
  <c r="Q9" i="28"/>
  <c r="C9" i="28"/>
  <c r="C87" i="28" s="1"/>
  <c r="AA8" i="28"/>
  <c r="Z8" i="28"/>
  <c r="Y8" i="28"/>
  <c r="Q8" i="28"/>
  <c r="Q87" i="28" s="1"/>
  <c r="C8" i="28"/>
  <c r="V156" i="27"/>
  <c r="U156" i="27"/>
  <c r="T156" i="27"/>
  <c r="S156" i="27"/>
  <c r="R156" i="27"/>
  <c r="Q156" i="27"/>
  <c r="P156" i="27"/>
  <c r="O156" i="27"/>
  <c r="N156" i="27"/>
  <c r="M154" i="27"/>
  <c r="L154" i="27"/>
  <c r="K154" i="27" s="1"/>
  <c r="E154" i="27"/>
  <c r="K153" i="27"/>
  <c r="M152" i="27"/>
  <c r="L152" i="27"/>
  <c r="E152" i="27"/>
  <c r="K151" i="27"/>
  <c r="M150" i="27"/>
  <c r="L150" i="27"/>
  <c r="E150" i="27"/>
  <c r="K149" i="27"/>
  <c r="M148" i="27"/>
  <c r="L148" i="27"/>
  <c r="K148" i="27" s="1"/>
  <c r="E148" i="27"/>
  <c r="K147" i="27"/>
  <c r="M146" i="27"/>
  <c r="L146" i="27"/>
  <c r="E146" i="27"/>
  <c r="K145" i="27"/>
  <c r="M144" i="27"/>
  <c r="L144" i="27"/>
  <c r="E144" i="27"/>
  <c r="K143" i="27"/>
  <c r="M142" i="27"/>
  <c r="K142" i="27" s="1"/>
  <c r="L142" i="27"/>
  <c r="E142" i="27"/>
  <c r="K141" i="27"/>
  <c r="M140" i="27"/>
  <c r="K140" i="27" s="1"/>
  <c r="L140" i="27"/>
  <c r="E140" i="27"/>
  <c r="K139" i="27"/>
  <c r="M138" i="27"/>
  <c r="L138" i="27"/>
  <c r="K138" i="27" s="1"/>
  <c r="E138" i="27"/>
  <c r="K137" i="27"/>
  <c r="M136" i="27"/>
  <c r="L136" i="27"/>
  <c r="E136" i="27"/>
  <c r="K135" i="27"/>
  <c r="M134" i="27"/>
  <c r="L134" i="27"/>
  <c r="E134" i="27"/>
  <c r="K133" i="27"/>
  <c r="M132" i="27"/>
  <c r="L132" i="27"/>
  <c r="K132" i="27" s="1"/>
  <c r="E132" i="27"/>
  <c r="K131" i="27"/>
  <c r="M130" i="27"/>
  <c r="L130" i="27"/>
  <c r="E130" i="27"/>
  <c r="K129" i="27"/>
  <c r="M128" i="27"/>
  <c r="L128" i="27"/>
  <c r="E128" i="27"/>
  <c r="K127" i="27"/>
  <c r="M126" i="27"/>
  <c r="K126" i="27" s="1"/>
  <c r="L126" i="27"/>
  <c r="E126" i="27"/>
  <c r="K125" i="27"/>
  <c r="M119" i="27"/>
  <c r="L119" i="27"/>
  <c r="K119" i="27"/>
  <c r="E119" i="27"/>
  <c r="K118" i="27"/>
  <c r="M117" i="27"/>
  <c r="L117" i="27"/>
  <c r="K117" i="27" s="1"/>
  <c r="E117" i="27"/>
  <c r="K116" i="27"/>
  <c r="M115" i="27"/>
  <c r="L115" i="27"/>
  <c r="E115" i="27"/>
  <c r="K114" i="27"/>
  <c r="M113" i="27"/>
  <c r="L113" i="27"/>
  <c r="E113" i="27"/>
  <c r="K112" i="27"/>
  <c r="M111" i="27"/>
  <c r="L111" i="27"/>
  <c r="K111" i="27" s="1"/>
  <c r="E111" i="27"/>
  <c r="K110" i="27"/>
  <c r="M109" i="27"/>
  <c r="L109" i="27"/>
  <c r="E109" i="27"/>
  <c r="K108" i="27"/>
  <c r="M107" i="27"/>
  <c r="L107" i="27"/>
  <c r="E107" i="27"/>
  <c r="K106" i="27"/>
  <c r="M105" i="27"/>
  <c r="K105" i="27" s="1"/>
  <c r="L105" i="27"/>
  <c r="E105" i="27"/>
  <c r="K104" i="27"/>
  <c r="M103" i="27"/>
  <c r="K103" i="27" s="1"/>
  <c r="L103" i="27"/>
  <c r="E103" i="27"/>
  <c r="K102" i="27"/>
  <c r="M101" i="27"/>
  <c r="L101" i="27"/>
  <c r="K101" i="27" s="1"/>
  <c r="E101" i="27"/>
  <c r="K100" i="27"/>
  <c r="M99" i="27"/>
  <c r="L99" i="27"/>
  <c r="E99" i="27"/>
  <c r="K98" i="27"/>
  <c r="M97" i="27"/>
  <c r="L97" i="27"/>
  <c r="E97" i="27"/>
  <c r="K96" i="27"/>
  <c r="M95" i="27"/>
  <c r="L95" i="27"/>
  <c r="K95" i="27" s="1"/>
  <c r="E95" i="27"/>
  <c r="K94" i="27"/>
  <c r="M93" i="27"/>
  <c r="L93" i="27"/>
  <c r="E93" i="27"/>
  <c r="K92" i="27"/>
  <c r="M91" i="27"/>
  <c r="L91" i="27"/>
  <c r="E91" i="27"/>
  <c r="K90" i="27"/>
  <c r="M89" i="27"/>
  <c r="K89" i="27" s="1"/>
  <c r="L89" i="27"/>
  <c r="E89" i="27"/>
  <c r="K88" i="27"/>
  <c r="M87" i="27"/>
  <c r="L87" i="27"/>
  <c r="K87" i="27"/>
  <c r="E87" i="27"/>
  <c r="K86" i="27"/>
  <c r="M85" i="27"/>
  <c r="L85" i="27"/>
  <c r="K85" i="27" s="1"/>
  <c r="E85" i="27"/>
  <c r="K84" i="27"/>
  <c r="M83" i="27"/>
  <c r="L83" i="27"/>
  <c r="E83" i="27"/>
  <c r="K82" i="27"/>
  <c r="M81" i="27"/>
  <c r="L81" i="27"/>
  <c r="E81" i="27"/>
  <c r="K80" i="27"/>
  <c r="M79" i="27"/>
  <c r="L79" i="27"/>
  <c r="K79" i="27" s="1"/>
  <c r="E79" i="27"/>
  <c r="K78" i="27"/>
  <c r="M77" i="27"/>
  <c r="L77" i="27"/>
  <c r="E77" i="27"/>
  <c r="K76" i="27"/>
  <c r="M75" i="27"/>
  <c r="L75" i="27"/>
  <c r="E75" i="27"/>
  <c r="K74" i="27"/>
  <c r="M73" i="27"/>
  <c r="K73" i="27" s="1"/>
  <c r="L73" i="27"/>
  <c r="E73" i="27"/>
  <c r="K72" i="27"/>
  <c r="M71" i="27"/>
  <c r="K71" i="27" s="1"/>
  <c r="L71" i="27"/>
  <c r="E71" i="27"/>
  <c r="K70" i="27"/>
  <c r="M69" i="27"/>
  <c r="L69" i="27"/>
  <c r="K69" i="27" s="1"/>
  <c r="E69" i="27"/>
  <c r="K68" i="27"/>
  <c r="M67" i="27"/>
  <c r="L67" i="27"/>
  <c r="E67" i="27"/>
  <c r="K66" i="27"/>
  <c r="M65" i="27"/>
  <c r="L65" i="27"/>
  <c r="E65" i="27"/>
  <c r="K64" i="27"/>
  <c r="M58" i="27"/>
  <c r="L58" i="27"/>
  <c r="K58" i="27" s="1"/>
  <c r="E58" i="27"/>
  <c r="K57" i="27"/>
  <c r="M56" i="27"/>
  <c r="L56" i="27"/>
  <c r="E56" i="27"/>
  <c r="K55" i="27"/>
  <c r="M54" i="27"/>
  <c r="L54" i="27"/>
  <c r="E54" i="27"/>
  <c r="K53" i="27"/>
  <c r="M52" i="27"/>
  <c r="K52" i="27" s="1"/>
  <c r="L52" i="27"/>
  <c r="E52" i="27"/>
  <c r="K51" i="27"/>
  <c r="M50" i="27"/>
  <c r="L50" i="27"/>
  <c r="K50" i="27"/>
  <c r="E50" i="27"/>
  <c r="K49" i="27"/>
  <c r="M48" i="27"/>
  <c r="L48" i="27"/>
  <c r="K48" i="27" s="1"/>
  <c r="E48" i="27"/>
  <c r="K47" i="27"/>
  <c r="M46" i="27"/>
  <c r="L46" i="27"/>
  <c r="E46" i="27"/>
  <c r="K45" i="27"/>
  <c r="M44" i="27"/>
  <c r="L44" i="27"/>
  <c r="E44" i="27"/>
  <c r="K43" i="27"/>
  <c r="M42" i="27"/>
  <c r="L42" i="27"/>
  <c r="K42" i="27" s="1"/>
  <c r="E42" i="27"/>
  <c r="K41" i="27"/>
  <c r="M40" i="27"/>
  <c r="L40" i="27"/>
  <c r="E40" i="27"/>
  <c r="K39" i="27"/>
  <c r="M38" i="27"/>
  <c r="L38" i="27"/>
  <c r="E38" i="27"/>
  <c r="K37" i="27"/>
  <c r="M36" i="27"/>
  <c r="K36" i="27" s="1"/>
  <c r="L36" i="27"/>
  <c r="E36" i="27"/>
  <c r="K35" i="27"/>
  <c r="M34" i="27"/>
  <c r="K34" i="27" s="1"/>
  <c r="L34" i="27"/>
  <c r="E34" i="27"/>
  <c r="K33" i="27"/>
  <c r="M32" i="27"/>
  <c r="L32" i="27"/>
  <c r="K32" i="27" s="1"/>
  <c r="E32" i="27"/>
  <c r="K31" i="27"/>
  <c r="M30" i="27"/>
  <c r="L30" i="27"/>
  <c r="E30" i="27"/>
  <c r="K29" i="27"/>
  <c r="M28" i="27"/>
  <c r="L28" i="27"/>
  <c r="E28" i="27"/>
  <c r="K27" i="27"/>
  <c r="M26" i="27"/>
  <c r="L26" i="27"/>
  <c r="K26" i="27" s="1"/>
  <c r="E26" i="27"/>
  <c r="K25" i="27"/>
  <c r="M24" i="27"/>
  <c r="L24" i="27"/>
  <c r="E24" i="27"/>
  <c r="K23" i="27"/>
  <c r="M22" i="27"/>
  <c r="L22" i="27"/>
  <c r="E22" i="27"/>
  <c r="K21" i="27"/>
  <c r="M20" i="27"/>
  <c r="K20" i="27" s="1"/>
  <c r="L20" i="27"/>
  <c r="E20" i="27"/>
  <c r="K19" i="27"/>
  <c r="M18" i="27"/>
  <c r="L18" i="27"/>
  <c r="K18" i="27"/>
  <c r="E18" i="27"/>
  <c r="K17" i="27"/>
  <c r="M16" i="27"/>
  <c r="L16" i="27"/>
  <c r="K16" i="27" s="1"/>
  <c r="E16" i="27"/>
  <c r="K15" i="27"/>
  <c r="M14" i="27"/>
  <c r="L14" i="27"/>
  <c r="E14" i="27"/>
  <c r="K13" i="27"/>
  <c r="M12" i="27"/>
  <c r="L12" i="27"/>
  <c r="E12" i="27"/>
  <c r="K11" i="27"/>
  <c r="M10" i="27"/>
  <c r="L10" i="27"/>
  <c r="K10" i="27" s="1"/>
  <c r="E10" i="27"/>
  <c r="K9" i="27"/>
  <c r="M8" i="27"/>
  <c r="M156" i="27" s="1"/>
  <c r="L8" i="27"/>
  <c r="E8" i="27"/>
  <c r="K7" i="27"/>
  <c r="G40" i="26"/>
  <c r="C40" i="26"/>
  <c r="C39" i="26"/>
  <c r="G39" i="26" s="1"/>
  <c r="C38" i="26"/>
  <c r="G38" i="26" s="1"/>
  <c r="C37" i="26"/>
  <c r="G37" i="26" s="1"/>
  <c r="G36" i="26"/>
  <c r="C36" i="26"/>
  <c r="C35" i="26"/>
  <c r="G35" i="26" s="1"/>
  <c r="B27" i="26"/>
  <c r="B26" i="26"/>
  <c r="B19" i="26"/>
  <c r="B18" i="26"/>
  <c r="B17" i="26"/>
  <c r="B16" i="26"/>
  <c r="B15" i="26"/>
  <c r="D9" i="26"/>
  <c r="D8" i="26"/>
  <c r="D7" i="26"/>
  <c r="D6" i="26"/>
  <c r="D5" i="26"/>
  <c r="Z12" i="25"/>
  <c r="Y12" i="25"/>
  <c r="X12" i="25" s="1"/>
  <c r="P12" i="25"/>
  <c r="B12" i="25"/>
  <c r="Z11" i="25"/>
  <c r="X11" i="25" s="1"/>
  <c r="Y11" i="25"/>
  <c r="P11" i="25"/>
  <c r="B11" i="25"/>
  <c r="X10" i="25"/>
  <c r="P10" i="25"/>
  <c r="B10" i="25"/>
  <c r="X9" i="25"/>
  <c r="P9" i="25"/>
  <c r="B9" i="25"/>
  <c r="X8" i="25"/>
  <c r="P8" i="25"/>
  <c r="B8" i="25"/>
  <c r="K26" i="24"/>
  <c r="H26" i="24"/>
  <c r="E26" i="24"/>
  <c r="D26" i="24"/>
  <c r="C26" i="24"/>
  <c r="B26" i="24"/>
  <c r="B25" i="24"/>
  <c r="K24" i="24"/>
  <c r="H24" i="24"/>
  <c r="E24" i="24"/>
  <c r="D24" i="24"/>
  <c r="B24" i="24" s="1"/>
  <c r="C24" i="24"/>
  <c r="B23" i="24"/>
  <c r="K22" i="24"/>
  <c r="H22" i="24"/>
  <c r="E22" i="24"/>
  <c r="D22" i="24"/>
  <c r="C22" i="24"/>
  <c r="B22" i="24" s="1"/>
  <c r="B21" i="24"/>
  <c r="K20" i="24"/>
  <c r="H20" i="24"/>
  <c r="E20" i="24"/>
  <c r="D20" i="24"/>
  <c r="B20" i="24" s="1"/>
  <c r="C20" i="24"/>
  <c r="B19" i="24"/>
  <c r="K18" i="24"/>
  <c r="H18" i="24"/>
  <c r="E18" i="24"/>
  <c r="D18" i="24"/>
  <c r="C18" i="24"/>
  <c r="B18" i="24" s="1"/>
  <c r="B17" i="24"/>
  <c r="B11" i="24"/>
  <c r="B10" i="24"/>
  <c r="B9" i="24"/>
  <c r="B8" i="24"/>
  <c r="B7" i="24"/>
  <c r="U59" i="30" l="1"/>
  <c r="K12" i="27"/>
  <c r="K24" i="27"/>
  <c r="K44" i="27"/>
  <c r="K56" i="27"/>
  <c r="K81" i="27"/>
  <c r="K93" i="27"/>
  <c r="K113" i="27"/>
  <c r="K130" i="27"/>
  <c r="K150" i="27"/>
  <c r="K8" i="27"/>
  <c r="K28" i="27"/>
  <c r="K40" i="27"/>
  <c r="K65" i="27"/>
  <c r="K77" i="27"/>
  <c r="K97" i="27"/>
  <c r="K109" i="27"/>
  <c r="K134" i="27"/>
  <c r="K146" i="27"/>
  <c r="G64" i="30"/>
  <c r="L156" i="27"/>
  <c r="K14" i="27"/>
  <c r="K30" i="27"/>
  <c r="K46" i="27"/>
  <c r="K67" i="27"/>
  <c r="K83" i="27"/>
  <c r="K99" i="27"/>
  <c r="K115" i="27"/>
  <c r="K136" i="27"/>
  <c r="K152" i="27"/>
  <c r="G48" i="30"/>
  <c r="Z87" i="28"/>
  <c r="R59" i="30"/>
  <c r="K22" i="27"/>
  <c r="K156" i="27" s="1"/>
  <c r="K38" i="27"/>
  <c r="K54" i="27"/>
  <c r="K75" i="27"/>
  <c r="K91" i="27"/>
  <c r="K107" i="27"/>
  <c r="K128" i="27"/>
  <c r="K144" i="27"/>
  <c r="AA87" i="28"/>
  <c r="Y14" i="28"/>
  <c r="Y87" i="28" s="1"/>
  <c r="Y35" i="28"/>
  <c r="Y51" i="28"/>
  <c r="Y67" i="28"/>
  <c r="F5" i="20" l="1"/>
  <c r="H5" i="20"/>
  <c r="J5" i="20"/>
  <c r="L5" i="20"/>
  <c r="N5" i="20"/>
  <c r="P5" i="20"/>
  <c r="R5" i="20"/>
  <c r="T5" i="20"/>
  <c r="F6" i="20"/>
  <c r="G6" i="20"/>
  <c r="G5" i="20" s="1"/>
  <c r="I6" i="20"/>
  <c r="K6" i="20"/>
  <c r="K5" i="20" s="1"/>
  <c r="M6" i="20"/>
  <c r="M5" i="20" s="1"/>
  <c r="O6" i="20"/>
  <c r="O5" i="20" s="1"/>
  <c r="Q6" i="20"/>
  <c r="S6" i="20"/>
  <c r="S5" i="20" s="1"/>
  <c r="E7" i="20"/>
  <c r="F7" i="20"/>
  <c r="E8" i="20"/>
  <c r="F8" i="20"/>
  <c r="F9" i="20"/>
  <c r="G9" i="20"/>
  <c r="I9" i="20"/>
  <c r="I5" i="20" s="1"/>
  <c r="K9" i="20"/>
  <c r="E9" i="20" s="1"/>
  <c r="M9" i="20"/>
  <c r="O9" i="20"/>
  <c r="Q9" i="20"/>
  <c r="Q5" i="20" s="1"/>
  <c r="S9" i="20"/>
  <c r="E10" i="20"/>
  <c r="F10" i="20"/>
  <c r="E11" i="20"/>
  <c r="F11" i="20"/>
  <c r="F12" i="20"/>
  <c r="G12" i="20"/>
  <c r="E12" i="20" s="1"/>
  <c r="I12" i="20"/>
  <c r="K12" i="20"/>
  <c r="M12" i="20"/>
  <c r="O12" i="20"/>
  <c r="Q12" i="20"/>
  <c r="S12" i="20"/>
  <c r="E13" i="20"/>
  <c r="F13" i="20"/>
  <c r="E14" i="20"/>
  <c r="F14" i="20"/>
  <c r="F15" i="20"/>
  <c r="G15" i="20"/>
  <c r="E15" i="20" s="1"/>
  <c r="I15" i="20"/>
  <c r="K15" i="20"/>
  <c r="M15" i="20"/>
  <c r="O15" i="20"/>
  <c r="Q15" i="20"/>
  <c r="S15" i="20"/>
  <c r="E16" i="20"/>
  <c r="F16" i="20"/>
  <c r="E17" i="20"/>
  <c r="F17" i="20"/>
  <c r="F18" i="20"/>
  <c r="G18" i="20"/>
  <c r="I18" i="20"/>
  <c r="K18" i="20"/>
  <c r="M18" i="20"/>
  <c r="E18" i="20" s="1"/>
  <c r="O18" i="20"/>
  <c r="Q18" i="20"/>
  <c r="S18" i="20"/>
  <c r="E19" i="20"/>
  <c r="F19" i="20"/>
  <c r="E20" i="20"/>
  <c r="F20" i="20"/>
  <c r="F21" i="20"/>
  <c r="G21" i="20"/>
  <c r="I21" i="20"/>
  <c r="K21" i="20"/>
  <c r="E21" i="20" s="1"/>
  <c r="M21" i="20"/>
  <c r="O21" i="20"/>
  <c r="Q21" i="20"/>
  <c r="S21" i="20"/>
  <c r="E22" i="20"/>
  <c r="F22" i="20"/>
  <c r="E23" i="20"/>
  <c r="F23" i="20"/>
  <c r="G25" i="20"/>
  <c r="G24" i="20" s="1"/>
  <c r="I25" i="20"/>
  <c r="I24" i="20" s="1"/>
  <c r="K25" i="20"/>
  <c r="K24" i="20" s="1"/>
  <c r="M25" i="20"/>
  <c r="M24" i="20" s="1"/>
  <c r="O25" i="20"/>
  <c r="O24" i="20" s="1"/>
  <c r="Q25" i="20"/>
  <c r="Q24" i="20" s="1"/>
  <c r="S25" i="20"/>
  <c r="S24" i="20" s="1"/>
  <c r="E26" i="20"/>
  <c r="E25" i="20" s="1"/>
  <c r="E24" i="20" s="1"/>
  <c r="E27" i="20"/>
  <c r="E28" i="20"/>
  <c r="E29" i="20"/>
  <c r="E30" i="20"/>
  <c r="E31" i="20"/>
  <c r="E32" i="20"/>
  <c r="E33" i="20"/>
  <c r="H34" i="20"/>
  <c r="J34" i="20"/>
  <c r="L34" i="20"/>
  <c r="N34" i="20"/>
  <c r="P34" i="20"/>
  <c r="R34" i="20"/>
  <c r="T34" i="20"/>
  <c r="F35" i="20"/>
  <c r="F34" i="20" s="1"/>
  <c r="G35" i="20"/>
  <c r="G34" i="20" s="1"/>
  <c r="I35" i="20"/>
  <c r="I34" i="20" s="1"/>
  <c r="K35" i="20"/>
  <c r="M35" i="20"/>
  <c r="M34" i="20" s="1"/>
  <c r="O35" i="20"/>
  <c r="O34" i="20" s="1"/>
  <c r="Q35" i="20"/>
  <c r="Q34" i="20" s="1"/>
  <c r="S35" i="20"/>
  <c r="E36" i="20"/>
  <c r="E35" i="20" s="1"/>
  <c r="F36" i="20"/>
  <c r="E37" i="20"/>
  <c r="F37" i="20"/>
  <c r="F38" i="20"/>
  <c r="G38" i="20"/>
  <c r="I38" i="20"/>
  <c r="K38" i="20"/>
  <c r="M38" i="20"/>
  <c r="O38" i="20"/>
  <c r="Q38" i="20"/>
  <c r="S38" i="20"/>
  <c r="E39" i="20"/>
  <c r="E38" i="20" s="1"/>
  <c r="F39" i="20"/>
  <c r="E40" i="20"/>
  <c r="F40" i="20"/>
  <c r="F41" i="20"/>
  <c r="G41" i="20"/>
  <c r="I41" i="20"/>
  <c r="K41" i="20"/>
  <c r="K34" i="20" s="1"/>
  <c r="M41" i="20"/>
  <c r="O41" i="20"/>
  <c r="Q41" i="20"/>
  <c r="S41" i="20"/>
  <c r="S34" i="20" s="1"/>
  <c r="E42" i="20"/>
  <c r="E41" i="20" s="1"/>
  <c r="F42" i="20"/>
  <c r="E43" i="20"/>
  <c r="F43" i="20"/>
  <c r="G44" i="20"/>
  <c r="I44" i="20"/>
  <c r="K44" i="20"/>
  <c r="M44" i="20"/>
  <c r="O44" i="20"/>
  <c r="Q44" i="20"/>
  <c r="S44" i="20"/>
  <c r="G45" i="20"/>
  <c r="H45" i="20"/>
  <c r="H44" i="20" s="1"/>
  <c r="I45" i="20"/>
  <c r="J45" i="20"/>
  <c r="J44" i="20" s="1"/>
  <c r="K45" i="20"/>
  <c r="L45" i="20"/>
  <c r="L44" i="20" s="1"/>
  <c r="M45" i="20"/>
  <c r="N45" i="20"/>
  <c r="N44" i="20" s="1"/>
  <c r="O45" i="20"/>
  <c r="P45" i="20"/>
  <c r="P44" i="20" s="1"/>
  <c r="Q45" i="20"/>
  <c r="R45" i="20"/>
  <c r="R44" i="20" s="1"/>
  <c r="S45" i="20"/>
  <c r="T45" i="20"/>
  <c r="T44" i="20" s="1"/>
  <c r="E46" i="20"/>
  <c r="E45" i="20" s="1"/>
  <c r="F46" i="20"/>
  <c r="F45" i="20" s="1"/>
  <c r="F44" i="20" s="1"/>
  <c r="E47" i="20"/>
  <c r="F47" i="20"/>
  <c r="E48" i="20"/>
  <c r="F48" i="20"/>
  <c r="E49" i="20"/>
  <c r="F49" i="20"/>
  <c r="E50" i="20"/>
  <c r="F50" i="20"/>
  <c r="D5" i="19"/>
  <c r="E5" i="19"/>
  <c r="D6" i="19"/>
  <c r="E6" i="19"/>
  <c r="F7" i="19"/>
  <c r="D7" i="19" s="1"/>
  <c r="G7" i="19"/>
  <c r="H7" i="19"/>
  <c r="I7" i="19"/>
  <c r="E7" i="19" s="1"/>
  <c r="J7" i="19"/>
  <c r="K7" i="19"/>
  <c r="L7" i="19"/>
  <c r="M7" i="19"/>
  <c r="N7" i="19"/>
  <c r="O7" i="19"/>
  <c r="P7" i="19"/>
  <c r="Q7" i="19"/>
  <c r="R7" i="19"/>
  <c r="S7" i="19"/>
  <c r="T7" i="19"/>
  <c r="U7" i="19"/>
  <c r="D8" i="19"/>
  <c r="E8" i="19"/>
  <c r="D9" i="19"/>
  <c r="E9" i="19"/>
  <c r="D10" i="19"/>
  <c r="E10" i="19"/>
  <c r="F11" i="19"/>
  <c r="D11" i="19" s="1"/>
  <c r="G11" i="19"/>
  <c r="H11" i="19"/>
  <c r="I11" i="19"/>
  <c r="E11" i="19" s="1"/>
  <c r="J11" i="19"/>
  <c r="K11" i="19"/>
  <c r="L11" i="19"/>
  <c r="M11" i="19"/>
  <c r="N11" i="19"/>
  <c r="O11" i="19"/>
  <c r="P11" i="19"/>
  <c r="Q11" i="19"/>
  <c r="R11" i="19"/>
  <c r="S11" i="19"/>
  <c r="T11" i="19"/>
  <c r="U11" i="19"/>
  <c r="D12" i="19"/>
  <c r="E12" i="19"/>
  <c r="D13" i="19"/>
  <c r="E13" i="19"/>
  <c r="D14" i="19"/>
  <c r="E14" i="19"/>
  <c r="E15" i="19"/>
  <c r="F15" i="19"/>
  <c r="D15" i="19" s="1"/>
  <c r="H15" i="19"/>
  <c r="I15" i="19"/>
  <c r="J15" i="19"/>
  <c r="L15" i="19"/>
  <c r="M15" i="19"/>
  <c r="N15" i="19"/>
  <c r="P15" i="19"/>
  <c r="R15" i="19"/>
  <c r="S15" i="19"/>
  <c r="T15" i="19"/>
  <c r="U15" i="19"/>
  <c r="D16" i="19"/>
  <c r="E16" i="19"/>
  <c r="D17" i="19"/>
  <c r="E17" i="19"/>
  <c r="E18" i="19"/>
  <c r="H18" i="19"/>
  <c r="J18" i="19"/>
  <c r="N18" i="19"/>
  <c r="P18" i="19"/>
  <c r="R18" i="19"/>
  <c r="T18" i="19"/>
  <c r="D19" i="19"/>
  <c r="E19" i="19"/>
  <c r="D20" i="19"/>
  <c r="E20" i="19"/>
  <c r="E21" i="19"/>
  <c r="F21" i="19"/>
  <c r="F18" i="19" s="1"/>
  <c r="D18" i="19" s="1"/>
  <c r="H21" i="19"/>
  <c r="L21" i="19"/>
  <c r="L18" i="19" s="1"/>
  <c r="D22" i="19"/>
  <c r="E22" i="19"/>
  <c r="E23" i="19"/>
  <c r="F23" i="19"/>
  <c r="D23" i="19" s="1"/>
  <c r="H23" i="19"/>
  <c r="J23" i="19"/>
  <c r="L23" i="19"/>
  <c r="N23" i="19"/>
  <c r="P23" i="19"/>
  <c r="R23" i="19"/>
  <c r="D24" i="19"/>
  <c r="E24" i="19"/>
  <c r="D25" i="19"/>
  <c r="E25" i="19"/>
  <c r="E26" i="19"/>
  <c r="F26" i="19"/>
  <c r="D26" i="19" s="1"/>
  <c r="H26" i="19"/>
  <c r="J26" i="19"/>
  <c r="L26" i="19"/>
  <c r="N26" i="19"/>
  <c r="P26" i="19"/>
  <c r="R26" i="19"/>
  <c r="D27" i="19"/>
  <c r="E27" i="19"/>
  <c r="D28" i="19"/>
  <c r="E28" i="19"/>
  <c r="D29" i="19"/>
  <c r="E29" i="19"/>
  <c r="D6" i="18"/>
  <c r="D7" i="18"/>
  <c r="E8" i="18"/>
  <c r="F8" i="18"/>
  <c r="G8" i="18"/>
  <c r="H8" i="18"/>
  <c r="I8" i="18"/>
  <c r="K8" i="18"/>
  <c r="L8" i="18"/>
  <c r="M8" i="18"/>
  <c r="N8" i="18"/>
  <c r="D9" i="18"/>
  <c r="D11" i="18"/>
  <c r="E12" i="18"/>
  <c r="F12" i="18"/>
  <c r="G12" i="18"/>
  <c r="H12" i="18"/>
  <c r="I12" i="18"/>
  <c r="J12" i="18"/>
  <c r="K12" i="18"/>
  <c r="L12" i="18"/>
  <c r="M12" i="18"/>
  <c r="N12" i="18"/>
  <c r="D13" i="18"/>
  <c r="D14" i="18"/>
  <c r="D12" i="18" s="1"/>
  <c r="D15" i="18"/>
  <c r="D16" i="18"/>
  <c r="E16" i="18"/>
  <c r="F16" i="18"/>
  <c r="G16" i="18"/>
  <c r="H16" i="18"/>
  <c r="J16" i="18"/>
  <c r="K16" i="18"/>
  <c r="L16" i="18"/>
  <c r="M16" i="18"/>
  <c r="N16" i="18"/>
  <c r="D17" i="18"/>
  <c r="D18" i="18"/>
  <c r="E19" i="18"/>
  <c r="F19" i="18"/>
  <c r="G19" i="18"/>
  <c r="H19" i="18"/>
  <c r="I19" i="18"/>
  <c r="J19" i="18"/>
  <c r="K19" i="18"/>
  <c r="L19" i="18"/>
  <c r="N19" i="18"/>
  <c r="D20" i="18"/>
  <c r="D21" i="18"/>
  <c r="D22" i="18"/>
  <c r="D19" i="18" s="1"/>
  <c r="D23" i="18"/>
  <c r="G24" i="18"/>
  <c r="H24" i="18"/>
  <c r="L24" i="18"/>
  <c r="N24" i="18"/>
  <c r="D25" i="18"/>
  <c r="D26" i="18"/>
  <c r="D24" i="18" s="1"/>
  <c r="E27" i="18"/>
  <c r="F27" i="18"/>
  <c r="G27" i="18"/>
  <c r="H27" i="18"/>
  <c r="J27" i="18"/>
  <c r="K27" i="18"/>
  <c r="L27" i="18"/>
  <c r="M27" i="18"/>
  <c r="N27" i="18"/>
  <c r="D28" i="18"/>
  <c r="D27" i="18" s="1"/>
  <c r="D29" i="18"/>
  <c r="D30" i="18"/>
  <c r="D31" i="18"/>
  <c r="E32" i="18"/>
  <c r="D32" i="18" s="1"/>
  <c r="H32" i="18"/>
  <c r="I32" i="18"/>
  <c r="J32" i="18"/>
  <c r="K32" i="18"/>
  <c r="D33" i="18"/>
  <c r="D34" i="18"/>
  <c r="D35" i="18"/>
  <c r="E34" i="20" l="1"/>
  <c r="E44" i="20"/>
  <c r="E6" i="20"/>
  <c r="E5" i="20" s="1"/>
  <c r="D21" i="19"/>
  <c r="B21" i="13"/>
  <c r="B29" i="13" l="1"/>
  <c r="B28" i="13"/>
  <c r="F201" i="16" l="1"/>
  <c r="L165" i="16"/>
  <c r="L175" i="16"/>
  <c r="H155" i="16"/>
  <c r="I175" i="16"/>
  <c r="F175" i="16"/>
  <c r="M201" i="16"/>
  <c r="G195" i="16" l="1"/>
  <c r="H209" i="16"/>
  <c r="M209" i="16"/>
  <c r="L209" i="16"/>
  <c r="J209" i="16"/>
  <c r="I209" i="16"/>
  <c r="H201" i="16"/>
  <c r="K209" i="16"/>
  <c r="F209" i="16"/>
  <c r="G208" i="16"/>
  <c r="C197" i="14"/>
  <c r="C199" i="14"/>
  <c r="M199" i="14"/>
  <c r="N199" i="14"/>
  <c r="L198" i="14"/>
  <c r="M201" i="14"/>
  <c r="N201" i="14"/>
  <c r="M197" i="14"/>
  <c r="N197" i="14"/>
  <c r="N317" i="14"/>
  <c r="M317" i="14"/>
  <c r="N315" i="14"/>
  <c r="M315" i="14"/>
  <c r="N313" i="14"/>
  <c r="M313" i="14"/>
  <c r="N311" i="14"/>
  <c r="M311" i="14"/>
  <c r="N309" i="14"/>
  <c r="M309" i="14"/>
  <c r="N307" i="14"/>
  <c r="M307" i="14"/>
  <c r="N305" i="14"/>
  <c r="M305" i="14"/>
  <c r="N303" i="14"/>
  <c r="M303" i="14"/>
  <c r="N301" i="14"/>
  <c r="M301" i="14"/>
  <c r="N299" i="14"/>
  <c r="M299" i="14"/>
  <c r="N297" i="14"/>
  <c r="M297" i="14"/>
  <c r="N295" i="14"/>
  <c r="M295" i="14"/>
  <c r="N293" i="14"/>
  <c r="M293" i="14"/>
  <c r="N291" i="14"/>
  <c r="M291" i="14"/>
  <c r="N289" i="14"/>
  <c r="M289" i="14"/>
  <c r="N282" i="14"/>
  <c r="M282" i="14"/>
  <c r="N280" i="14"/>
  <c r="M280" i="14"/>
  <c r="N278" i="14"/>
  <c r="M278" i="14"/>
  <c r="N276" i="14"/>
  <c r="M276" i="14"/>
  <c r="N274" i="14"/>
  <c r="M274" i="14"/>
  <c r="N272" i="14"/>
  <c r="M272" i="14"/>
  <c r="N270" i="14"/>
  <c r="M270" i="14"/>
  <c r="N268" i="14"/>
  <c r="M268" i="14"/>
  <c r="N266" i="14"/>
  <c r="M266" i="14"/>
  <c r="N264" i="14"/>
  <c r="M264" i="14"/>
  <c r="N262" i="14"/>
  <c r="M262" i="14"/>
  <c r="N260" i="14"/>
  <c r="M260" i="14"/>
  <c r="N258" i="14"/>
  <c r="M258" i="14"/>
  <c r="N256" i="14"/>
  <c r="M256" i="14"/>
  <c r="N254" i="14"/>
  <c r="M254" i="14"/>
  <c r="N252" i="14"/>
  <c r="M252" i="14"/>
  <c r="N250" i="14"/>
  <c r="M250" i="14"/>
  <c r="N248" i="14"/>
  <c r="M248" i="14"/>
  <c r="N246" i="14"/>
  <c r="M246" i="14"/>
  <c r="N244" i="14"/>
  <c r="M244" i="14"/>
  <c r="N242" i="14"/>
  <c r="M242" i="14"/>
  <c r="N240" i="14"/>
  <c r="M240" i="14"/>
  <c r="N238" i="14"/>
  <c r="M238" i="14"/>
  <c r="N236" i="14"/>
  <c r="M236" i="14"/>
  <c r="N234" i="14"/>
  <c r="M234" i="14"/>
  <c r="N232" i="14"/>
  <c r="M232" i="14"/>
  <c r="N230" i="14"/>
  <c r="M230" i="14"/>
  <c r="N228" i="14"/>
  <c r="M228" i="14"/>
  <c r="N226" i="14"/>
  <c r="M226" i="14"/>
  <c r="N224" i="14"/>
  <c r="M224" i="14"/>
  <c r="N222" i="14"/>
  <c r="M222" i="14"/>
  <c r="N220" i="14"/>
  <c r="M220" i="14"/>
  <c r="N218" i="14"/>
  <c r="M218" i="14"/>
  <c r="M211" i="14"/>
  <c r="N211" i="14"/>
  <c r="N209" i="14"/>
  <c r="M209" i="14"/>
  <c r="N207" i="14"/>
  <c r="M207" i="14"/>
  <c r="N205" i="14"/>
  <c r="M205" i="14"/>
  <c r="N203" i="14"/>
  <c r="M203" i="14"/>
  <c r="N195" i="14"/>
  <c r="M195" i="14"/>
  <c r="N193" i="14"/>
  <c r="M193" i="14"/>
  <c r="N191" i="14"/>
  <c r="M191" i="14"/>
  <c r="N189" i="14"/>
  <c r="M189" i="14"/>
  <c r="N187" i="14"/>
  <c r="M187" i="14"/>
  <c r="N185" i="14"/>
  <c r="M185" i="14"/>
  <c r="N183" i="14"/>
  <c r="M183" i="14"/>
  <c r="N181" i="14"/>
  <c r="M181" i="14"/>
  <c r="N179" i="14"/>
  <c r="M179" i="14"/>
  <c r="N177" i="14"/>
  <c r="M177" i="14"/>
  <c r="N175" i="14"/>
  <c r="M175" i="14"/>
  <c r="N173" i="14"/>
  <c r="M173" i="14"/>
  <c r="N171" i="14"/>
  <c r="M171" i="14"/>
  <c r="N169" i="14"/>
  <c r="M169" i="14"/>
  <c r="N167" i="14"/>
  <c r="M167" i="14"/>
  <c r="N165" i="14"/>
  <c r="M165" i="14"/>
  <c r="N163" i="14"/>
  <c r="M163" i="14"/>
  <c r="N161" i="14"/>
  <c r="M161" i="14"/>
  <c r="N159" i="14"/>
  <c r="M159" i="14"/>
  <c r="N157" i="14"/>
  <c r="M157" i="14"/>
  <c r="N155" i="14"/>
  <c r="M155" i="14"/>
  <c r="N153" i="14"/>
  <c r="M153" i="14"/>
  <c r="N151" i="14"/>
  <c r="M151" i="14"/>
  <c r="N149" i="14"/>
  <c r="M149" i="14"/>
  <c r="N147" i="14"/>
  <c r="M147" i="14"/>
  <c r="M136" i="14"/>
  <c r="N140" i="14"/>
  <c r="M140" i="14"/>
  <c r="N138" i="14"/>
  <c r="M138" i="14"/>
  <c r="N136" i="14"/>
  <c r="N134" i="14"/>
  <c r="M134" i="14"/>
  <c r="N132" i="14"/>
  <c r="M132" i="14"/>
  <c r="N130" i="14"/>
  <c r="M130" i="14"/>
  <c r="N128" i="14"/>
  <c r="M128" i="14"/>
  <c r="N126" i="14"/>
  <c r="M126" i="14"/>
  <c r="N124" i="14"/>
  <c r="M124" i="14"/>
  <c r="N122" i="14"/>
  <c r="M122" i="14"/>
  <c r="N120" i="14"/>
  <c r="M120" i="14"/>
  <c r="N118" i="14"/>
  <c r="M118" i="14"/>
  <c r="N116" i="14"/>
  <c r="M116" i="14"/>
  <c r="N114" i="14"/>
  <c r="M114" i="14"/>
  <c r="N112" i="14"/>
  <c r="M112" i="14"/>
  <c r="N110" i="14"/>
  <c r="M110" i="14"/>
  <c r="N108" i="14"/>
  <c r="M108" i="14"/>
  <c r="N106" i="14"/>
  <c r="M106" i="14"/>
  <c r="N104" i="14"/>
  <c r="M104" i="14"/>
  <c r="N102" i="14"/>
  <c r="M102" i="14"/>
  <c r="N100" i="14"/>
  <c r="M100" i="14"/>
  <c r="N98" i="14"/>
  <c r="M98" i="14"/>
  <c r="N96" i="14"/>
  <c r="M96" i="14"/>
  <c r="N94" i="14"/>
  <c r="M94" i="14"/>
  <c r="N92" i="14"/>
  <c r="M92" i="14"/>
  <c r="N90" i="14"/>
  <c r="M90" i="14"/>
  <c r="N88" i="14"/>
  <c r="M88" i="14"/>
  <c r="N86" i="14"/>
  <c r="M86" i="14"/>
  <c r="N84" i="14"/>
  <c r="M84" i="14"/>
  <c r="N82" i="14"/>
  <c r="M82" i="14"/>
  <c r="N80" i="14"/>
  <c r="M80" i="14"/>
  <c r="N78" i="14"/>
  <c r="M78" i="14"/>
  <c r="N76" i="14"/>
  <c r="M76" i="14"/>
  <c r="N69" i="14"/>
  <c r="M69" i="14"/>
  <c r="N67" i="14"/>
  <c r="M67" i="14"/>
  <c r="N65" i="14"/>
  <c r="M65" i="14"/>
  <c r="N63" i="14"/>
  <c r="M63" i="14"/>
  <c r="N61" i="14"/>
  <c r="M61" i="14"/>
  <c r="N59" i="14"/>
  <c r="M59" i="14"/>
  <c r="N57" i="14"/>
  <c r="M57" i="14"/>
  <c r="N55" i="14"/>
  <c r="M55" i="14"/>
  <c r="N53" i="14"/>
  <c r="M53" i="14"/>
  <c r="N51" i="14"/>
  <c r="M51" i="14"/>
  <c r="M49" i="14"/>
  <c r="N49" i="14"/>
  <c r="N47" i="14"/>
  <c r="M47" i="14"/>
  <c r="N45" i="14"/>
  <c r="M45" i="14"/>
  <c r="N43" i="14"/>
  <c r="M43" i="14"/>
  <c r="N41" i="14"/>
  <c r="M41" i="14"/>
  <c r="N39" i="14"/>
  <c r="M39" i="14"/>
  <c r="N37" i="14"/>
  <c r="M37" i="14"/>
  <c r="N35" i="14"/>
  <c r="M35" i="14"/>
  <c r="N33" i="14"/>
  <c r="M33" i="14"/>
  <c r="N31" i="14"/>
  <c r="M31" i="14"/>
  <c r="N29" i="14"/>
  <c r="M29" i="14"/>
  <c r="N27" i="14"/>
  <c r="M27" i="14"/>
  <c r="N25" i="14"/>
  <c r="M25" i="14"/>
  <c r="N23" i="14"/>
  <c r="M23" i="14"/>
  <c r="N21" i="14"/>
  <c r="M21" i="14"/>
  <c r="N19" i="14"/>
  <c r="M19" i="14"/>
  <c r="N17" i="14"/>
  <c r="M17" i="14"/>
  <c r="N15" i="14"/>
  <c r="M15" i="14"/>
  <c r="N13" i="14"/>
  <c r="M13" i="14"/>
  <c r="N11" i="14"/>
  <c r="M11" i="14"/>
  <c r="N9" i="14"/>
  <c r="M9" i="14"/>
  <c r="L8" i="14"/>
  <c r="L199" i="14" l="1"/>
  <c r="M319" i="14"/>
  <c r="N319" i="14"/>
  <c r="L9" i="14"/>
  <c r="Y12" i="12" l="1"/>
  <c r="AA12" i="12"/>
  <c r="Z12" i="12"/>
  <c r="T14" i="17" l="1"/>
  <c r="Q14" i="17"/>
  <c r="N14" i="17"/>
  <c r="K14" i="17"/>
  <c r="H14" i="17"/>
  <c r="E14" i="17"/>
  <c r="D14" i="17"/>
  <c r="C14" i="17"/>
  <c r="B14" i="17" s="1"/>
  <c r="B13" i="17"/>
  <c r="T12" i="17"/>
  <c r="Q12" i="17"/>
  <c r="N12" i="17"/>
  <c r="K12" i="17"/>
  <c r="H12" i="17"/>
  <c r="E12" i="17"/>
  <c r="D12" i="17"/>
  <c r="C12" i="17"/>
  <c r="B12" i="17" s="1"/>
  <c r="T10" i="17"/>
  <c r="Q10" i="17"/>
  <c r="N10" i="17"/>
  <c r="K10" i="17"/>
  <c r="H10" i="17"/>
  <c r="E10" i="17"/>
  <c r="D10" i="17"/>
  <c r="C10" i="17"/>
  <c r="B10" i="17" s="1"/>
  <c r="B9" i="17"/>
  <c r="T8" i="17"/>
  <c r="Q8" i="17"/>
  <c r="N8" i="17"/>
  <c r="K8" i="17"/>
  <c r="H8" i="17"/>
  <c r="E8" i="17"/>
  <c r="D8" i="17"/>
  <c r="C8" i="17"/>
  <c r="B8" i="17" s="1"/>
  <c r="B7" i="17"/>
  <c r="B7" i="11"/>
  <c r="G182" i="16" l="1"/>
  <c r="F165" i="16"/>
  <c r="F155" i="16"/>
  <c r="F211" i="16" l="1"/>
  <c r="AF319" i="14"/>
  <c r="AE319" i="14"/>
  <c r="AD319" i="14"/>
  <c r="AC319" i="14"/>
  <c r="AB319" i="14"/>
  <c r="AA319" i="14"/>
  <c r="Z319" i="14"/>
  <c r="Y319" i="14"/>
  <c r="X319" i="14"/>
  <c r="W319" i="14"/>
  <c r="V319" i="14"/>
  <c r="U319" i="14"/>
  <c r="T319" i="14"/>
  <c r="S319" i="14"/>
  <c r="R319" i="14"/>
  <c r="Q319" i="14"/>
  <c r="P319" i="14"/>
  <c r="O319" i="14"/>
  <c r="K319" i="14"/>
  <c r="J319" i="14"/>
  <c r="I319" i="14"/>
  <c r="H319" i="14"/>
  <c r="G319" i="14"/>
  <c r="F319" i="14"/>
  <c r="E319" i="14"/>
  <c r="D319" i="14"/>
  <c r="C317" i="14" l="1"/>
  <c r="C315" i="14"/>
  <c r="C313" i="14"/>
  <c r="C311" i="14"/>
  <c r="C309" i="14"/>
  <c r="C307" i="14"/>
  <c r="C305" i="14"/>
  <c r="C303" i="14"/>
  <c r="C301" i="14"/>
  <c r="C299" i="14"/>
  <c r="C297" i="14"/>
  <c r="C295" i="14"/>
  <c r="C293" i="14"/>
  <c r="C291" i="14"/>
  <c r="C289" i="14"/>
  <c r="C282" i="14"/>
  <c r="C280" i="14"/>
  <c r="C278" i="14"/>
  <c r="C276" i="14"/>
  <c r="C274" i="14"/>
  <c r="C272" i="14"/>
  <c r="C270" i="14"/>
  <c r="C268" i="14"/>
  <c r="C266" i="14"/>
  <c r="C264" i="14"/>
  <c r="C262" i="14"/>
  <c r="C260" i="14"/>
  <c r="C258" i="14"/>
  <c r="C256" i="14"/>
  <c r="C254" i="14"/>
  <c r="C252" i="14"/>
  <c r="C250" i="14"/>
  <c r="C248" i="14"/>
  <c r="C246" i="14"/>
  <c r="C244" i="14"/>
  <c r="C242" i="14"/>
  <c r="C240" i="14"/>
  <c r="C238" i="14"/>
  <c r="C236" i="14"/>
  <c r="C234" i="14"/>
  <c r="C232" i="14"/>
  <c r="C230" i="14"/>
  <c r="C228" i="14"/>
  <c r="C226" i="14"/>
  <c r="C224" i="14"/>
  <c r="C222" i="14"/>
  <c r="C220" i="14"/>
  <c r="C218" i="14"/>
  <c r="C151" i="14"/>
  <c r="C149" i="14"/>
  <c r="C147" i="14"/>
  <c r="C140" i="14"/>
  <c r="C76" i="14"/>
  <c r="C80" i="14"/>
  <c r="C78" i="14"/>
  <c r="C69" i="14"/>
  <c r="C9" i="14"/>
  <c r="L317" i="14" l="1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319" i="14" l="1"/>
  <c r="B10" i="11"/>
  <c r="B15" i="17"/>
  <c r="C42" i="13"/>
  <c r="C41" i="13"/>
  <c r="J41" i="13" s="1"/>
  <c r="G199" i="16" l="1"/>
  <c r="G196" i="16"/>
  <c r="G192" i="16"/>
  <c r="G7" i="16" l="1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C185" i="12" l="1"/>
  <c r="B11" i="11" l="1"/>
  <c r="B9" i="11"/>
  <c r="B8" i="11"/>
  <c r="D11" i="13" l="1"/>
  <c r="C37" i="13" l="1"/>
  <c r="C38" i="13"/>
  <c r="C39" i="13"/>
  <c r="C40" i="13"/>
  <c r="C211" i="14" l="1"/>
  <c r="C209" i="14"/>
  <c r="C207" i="14"/>
  <c r="C205" i="14"/>
  <c r="C203" i="14"/>
  <c r="C201" i="14"/>
  <c r="C195" i="14"/>
  <c r="C193" i="14"/>
  <c r="C191" i="14"/>
  <c r="C189" i="14"/>
  <c r="C187" i="14"/>
  <c r="C185" i="14"/>
  <c r="C183" i="14"/>
  <c r="C181" i="14"/>
  <c r="C179" i="14"/>
  <c r="C177" i="14"/>
  <c r="C175" i="14"/>
  <c r="C173" i="14"/>
  <c r="C171" i="14"/>
  <c r="C169" i="14"/>
  <c r="C167" i="14"/>
  <c r="C165" i="14"/>
  <c r="C163" i="14"/>
  <c r="C161" i="14"/>
  <c r="C159" i="14"/>
  <c r="C157" i="14"/>
  <c r="C155" i="14"/>
  <c r="C153" i="14"/>
  <c r="C138" i="14"/>
  <c r="C136" i="14"/>
  <c r="C134" i="14"/>
  <c r="C132" i="14"/>
  <c r="C130" i="14"/>
  <c r="C128" i="14"/>
  <c r="C126" i="14"/>
  <c r="C124" i="14"/>
  <c r="C122" i="14"/>
  <c r="C120" i="14"/>
  <c r="C118" i="14"/>
  <c r="C116" i="14"/>
  <c r="C114" i="14"/>
  <c r="C112" i="14"/>
  <c r="C110" i="14"/>
  <c r="C108" i="14"/>
  <c r="C106" i="14"/>
  <c r="C104" i="14"/>
  <c r="C102" i="14"/>
  <c r="C100" i="14"/>
  <c r="C98" i="14"/>
  <c r="C96" i="14"/>
  <c r="C94" i="14"/>
  <c r="C92" i="14"/>
  <c r="C90" i="14"/>
  <c r="C88" i="14"/>
  <c r="C86" i="14"/>
  <c r="C84" i="14"/>
  <c r="C82" i="14"/>
  <c r="C67" i="14"/>
  <c r="C65" i="14"/>
  <c r="C63" i="14"/>
  <c r="C61" i="14"/>
  <c r="C59" i="14"/>
  <c r="C57" i="14"/>
  <c r="C55" i="14"/>
  <c r="C53" i="14"/>
  <c r="C51" i="14"/>
  <c r="C49" i="14"/>
  <c r="C47" i="14"/>
  <c r="C45" i="14"/>
  <c r="C43" i="14"/>
  <c r="C41" i="14"/>
  <c r="C39" i="14"/>
  <c r="C37" i="14"/>
  <c r="C35" i="14"/>
  <c r="C33" i="14"/>
  <c r="C31" i="14"/>
  <c r="C29" i="14"/>
  <c r="C27" i="14"/>
  <c r="C25" i="14"/>
  <c r="C23" i="14"/>
  <c r="C21" i="14"/>
  <c r="C19" i="14"/>
  <c r="C17" i="14"/>
  <c r="C15" i="14"/>
  <c r="C13" i="14"/>
  <c r="C11" i="14"/>
  <c r="C319" i="14" l="1"/>
  <c r="C184" i="12"/>
  <c r="C186" i="12" s="1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AD184" i="12"/>
  <c r="AC184" i="12"/>
  <c r="AB184" i="12"/>
  <c r="AA184" i="12"/>
  <c r="AA186" i="12" s="1"/>
  <c r="Z184" i="12"/>
  <c r="Y184" i="12"/>
  <c r="X184" i="12"/>
  <c r="W184" i="12"/>
  <c r="W186" i="12" s="1"/>
  <c r="V184" i="12"/>
  <c r="U184" i="12"/>
  <c r="U186" i="12" s="1"/>
  <c r="T184" i="12"/>
  <c r="S184" i="12"/>
  <c r="R184" i="12"/>
  <c r="Q184" i="12"/>
  <c r="P184" i="12"/>
  <c r="O184" i="12"/>
  <c r="N184" i="12"/>
  <c r="M184" i="12"/>
  <c r="L184" i="12"/>
  <c r="K184" i="12"/>
  <c r="K186" i="12" s="1"/>
  <c r="J184" i="12"/>
  <c r="I184" i="12"/>
  <c r="H184" i="12"/>
  <c r="G184" i="12"/>
  <c r="G186" i="12" s="1"/>
  <c r="F184" i="12"/>
  <c r="E184" i="12"/>
  <c r="D184" i="12"/>
  <c r="AC186" i="12" l="1"/>
  <c r="Y186" i="12"/>
  <c r="S186" i="12"/>
  <c r="Q186" i="12"/>
  <c r="O186" i="12"/>
  <c r="M186" i="12"/>
  <c r="I186" i="12"/>
  <c r="E186" i="12"/>
  <c r="D186" i="12"/>
  <c r="H186" i="12"/>
  <c r="L186" i="12"/>
  <c r="P186" i="12"/>
  <c r="T186" i="12"/>
  <c r="X186" i="12"/>
  <c r="AB186" i="12"/>
  <c r="F186" i="12"/>
  <c r="J186" i="12"/>
  <c r="N186" i="12"/>
  <c r="R186" i="12"/>
  <c r="V186" i="12"/>
  <c r="Z186" i="12"/>
  <c r="AD186" i="12"/>
  <c r="G207" i="16" l="1"/>
  <c r="G200" i="16"/>
  <c r="G198" i="16"/>
  <c r="G197" i="16"/>
  <c r="G194" i="16"/>
  <c r="G193" i="16"/>
  <c r="G191" i="16"/>
  <c r="G190" i="16"/>
  <c r="G189" i="16"/>
  <c r="G188" i="16"/>
  <c r="G181" i="16"/>
  <c r="G174" i="16"/>
  <c r="G173" i="16"/>
  <c r="G172" i="16"/>
  <c r="G171" i="16"/>
  <c r="G164" i="16"/>
  <c r="G163" i="16"/>
  <c r="G162" i="16"/>
  <c r="G161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L201" i="16"/>
  <c r="K201" i="16"/>
  <c r="J201" i="16"/>
  <c r="I201" i="16"/>
  <c r="G209" i="16" l="1"/>
  <c r="G165" i="16"/>
  <c r="G175" i="16"/>
  <c r="G201" i="16"/>
  <c r="D16" i="17"/>
  <c r="C16" i="17"/>
  <c r="T16" i="17"/>
  <c r="Q16" i="17"/>
  <c r="N16" i="17"/>
  <c r="K16" i="17"/>
  <c r="H16" i="17"/>
  <c r="E16" i="17"/>
  <c r="B16" i="17" l="1"/>
  <c r="M175" i="16" l="1"/>
  <c r="K175" i="16"/>
  <c r="J175" i="16"/>
  <c r="H175" i="16"/>
  <c r="M165" i="16"/>
  <c r="K165" i="16"/>
  <c r="J165" i="16"/>
  <c r="I165" i="16"/>
  <c r="H165" i="16"/>
  <c r="M155" i="16"/>
  <c r="L155" i="16"/>
  <c r="K155" i="16"/>
  <c r="J155" i="16"/>
  <c r="I155" i="16"/>
  <c r="I211" i="16" s="1"/>
  <c r="G155" i="16"/>
  <c r="G211" i="16" s="1"/>
  <c r="M211" i="16" l="1"/>
  <c r="H211" i="16"/>
  <c r="J211" i="16"/>
  <c r="K211" i="16"/>
  <c r="L211" i="16"/>
  <c r="J42" i="13"/>
  <c r="J40" i="13"/>
  <c r="J39" i="13"/>
  <c r="J38" i="13"/>
  <c r="J37" i="13"/>
</calcChain>
</file>

<file path=xl/sharedStrings.xml><?xml version="1.0" encoding="utf-8"?>
<sst xmlns="http://schemas.openxmlformats.org/spreadsheetml/2006/main" count="7629" uniqueCount="1570">
  <si>
    <t>計</t>
    <rPh sb="0" eb="1">
      <t>ケイ</t>
    </rPh>
    <phoneticPr fontId="4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</si>
  <si>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</si>
  <si>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</si>
  <si>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</si>
  <si>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-</t>
    <phoneticPr fontId="1"/>
  </si>
  <si>
    <t>児童数</t>
    <rPh sb="0" eb="2">
      <t>ジドウ</t>
    </rPh>
    <rPh sb="2" eb="3">
      <t>スウ</t>
    </rPh>
    <phoneticPr fontId="2"/>
  </si>
  <si>
    <t>１学年</t>
    <rPh sb="1" eb="3">
      <t>ガクネン</t>
    </rPh>
    <phoneticPr fontId="2"/>
  </si>
  <si>
    <t>計</t>
    <rPh sb="0" eb="1">
      <t>ケイ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</si>
  <si>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</si>
  <si>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</si>
  <si>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</si>
  <si>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</si>
  <si>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</si>
  <si>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学級数</t>
    <rPh sb="0" eb="2">
      <t>ガッキュウ</t>
    </rPh>
    <rPh sb="2" eb="3">
      <t>スウ</t>
    </rPh>
    <phoneticPr fontId="2"/>
  </si>
  <si>
    <t>複式学級</t>
    <rPh sb="0" eb="2">
      <t>フクシキ</t>
    </rPh>
    <rPh sb="2" eb="4">
      <t>ガッキュウ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</si>
  <si>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</si>
  <si>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年</t>
    <rPh sb="0" eb="1">
      <t>ネン</t>
    </rPh>
    <phoneticPr fontId="2"/>
  </si>
  <si>
    <t>合  計</t>
    <rPh sb="0" eb="1">
      <t>ゴウ</t>
    </rPh>
    <rPh sb="3" eb="4">
      <t>ケイ</t>
    </rPh>
    <phoneticPr fontId="2"/>
  </si>
  <si>
    <t>単　　　　式　　　　学　　　　級</t>
    <rPh sb="0" eb="6">
      <t>タンシキ</t>
    </rPh>
    <rPh sb="10" eb="16">
      <t>ガッキュウ</t>
    </rPh>
    <phoneticPr fontId="2"/>
  </si>
  <si>
    <t>３０年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</si>
  <si>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</si>
  <si>
    <t>年</t>
    <rPh sb="0" eb="1">
      <t>ネン</t>
    </rPh>
    <phoneticPr fontId="1"/>
  </si>
  <si>
    <t>合計</t>
    <rPh sb="0" eb="2">
      <t>ゴウケイ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</si>
  <si>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</si>
  <si>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</si>
  <si>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１学年</t>
    <rPh sb="1" eb="3">
      <t>ガクネン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</si>
  <si>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</si>
  <si>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</si>
  <si>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４学年</t>
    <rPh sb="1" eb="3">
      <t>ガクネン</t>
    </rPh>
    <phoneticPr fontId="1"/>
  </si>
  <si>
    <t>５学年</t>
    <rPh sb="1" eb="3">
      <t>ガクネン</t>
    </rPh>
    <phoneticPr fontId="1"/>
  </si>
  <si>
    <t>６学年</t>
    <rPh sb="1" eb="3">
      <t>ガクネン</t>
    </rPh>
    <phoneticPr fontId="1"/>
  </si>
  <si>
    <t>②児童数</t>
    <rPh sb="1" eb="3">
      <t>ジドウ</t>
    </rPh>
    <rPh sb="3" eb="4">
      <t>スウ</t>
    </rPh>
    <phoneticPr fontId="1"/>
  </si>
  <si>
    <t>3　市立小学校</t>
    <rPh sb="2" eb="4">
      <t>イチリツ</t>
    </rPh>
    <rPh sb="4" eb="7">
      <t>ショウガッコウ</t>
    </rPh>
    <phoneticPr fontId="1"/>
  </si>
  <si>
    <t>(1) 推移</t>
    <rPh sb="4" eb="6">
      <t>スイイ</t>
    </rPh>
    <phoneticPr fontId="1"/>
  </si>
  <si>
    <t>①学級数</t>
    <rPh sb="1" eb="3">
      <t>ガッキュウ</t>
    </rPh>
    <rPh sb="3" eb="4">
      <t>スウ</t>
    </rPh>
    <phoneticPr fontId="1"/>
  </si>
  <si>
    <t>③教職員等の数（本務者のみ）</t>
    <rPh sb="1" eb="4">
      <t>キョウショクイン</t>
    </rPh>
    <rPh sb="4" eb="5">
      <t>トウ</t>
    </rPh>
    <rPh sb="6" eb="7">
      <t>スウ</t>
    </rPh>
    <rPh sb="8" eb="10">
      <t>ホンム</t>
    </rPh>
    <rPh sb="10" eb="11">
      <t>シャ</t>
    </rPh>
    <phoneticPr fontId="1"/>
  </si>
  <si>
    <t>副校長</t>
    <rPh sb="0" eb="1">
      <t>フク</t>
    </rPh>
    <rPh sb="1" eb="3">
      <t>コウチョウ</t>
    </rPh>
    <phoneticPr fontId="1"/>
  </si>
  <si>
    <t>主幹教諭</t>
    <rPh sb="0" eb="2">
      <t>シュカン</t>
    </rPh>
    <rPh sb="2" eb="4">
      <t>キョウユ</t>
    </rPh>
    <phoneticPr fontId="1"/>
  </si>
  <si>
    <t>指導教諭</t>
    <rPh sb="0" eb="2">
      <t>シドウ</t>
    </rPh>
    <rPh sb="2" eb="4">
      <t>キョウユ</t>
    </rPh>
    <phoneticPr fontId="1"/>
  </si>
  <si>
    <t>助教諭</t>
    <rPh sb="0" eb="3">
      <t>ジョキョウユ</t>
    </rPh>
    <phoneticPr fontId="1"/>
  </si>
  <si>
    <t>養護教諭</t>
    <rPh sb="0" eb="2">
      <t>ヨウゴ</t>
    </rPh>
    <rPh sb="2" eb="4">
      <t>キョウユ</t>
    </rPh>
    <phoneticPr fontId="1"/>
  </si>
  <si>
    <t>養護助教諭</t>
    <rPh sb="0" eb="2">
      <t>ヨウゴ</t>
    </rPh>
    <rPh sb="3" eb="5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</si>
  <si>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</si>
  <si>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負担法</t>
    <rPh sb="0" eb="2">
      <t>フタン</t>
    </rPh>
    <rPh sb="2" eb="3">
      <t>ホウ</t>
    </rPh>
    <phoneticPr fontId="1"/>
  </si>
  <si>
    <t>市費</t>
    <rPh sb="0" eb="2">
      <t>シヒ</t>
    </rPh>
    <phoneticPr fontId="1"/>
  </si>
  <si>
    <t>栄養職員</t>
    <rPh sb="0" eb="2">
      <t>エイヨウ</t>
    </rPh>
    <rPh sb="2" eb="4">
      <t>ショクイン</t>
    </rPh>
    <phoneticPr fontId="1"/>
  </si>
  <si>
    <t>給食職員</t>
    <rPh sb="0" eb="2">
      <t>キュウショク</t>
    </rPh>
    <rPh sb="2" eb="4">
      <t>ショクイン</t>
    </rPh>
    <phoneticPr fontId="1"/>
  </si>
  <si>
    <t>用務員</t>
    <rPh sb="0" eb="3">
      <t>ヨウムイン</t>
    </rPh>
    <phoneticPr fontId="1"/>
  </si>
  <si>
    <t>学校医</t>
    <rPh sb="0" eb="2">
      <t>ガッコウ</t>
    </rPh>
    <rPh sb="2" eb="3">
      <t>イ</t>
    </rPh>
    <phoneticPr fontId="1"/>
  </si>
  <si>
    <t>歯科医</t>
    <rPh sb="0" eb="3">
      <t>シカイ</t>
    </rPh>
    <phoneticPr fontId="1"/>
  </si>
  <si>
    <t>薬剤師</t>
    <rPh sb="0" eb="3">
      <t>ヤクザイシ</t>
    </rPh>
    <phoneticPr fontId="1"/>
  </si>
  <si>
    <t>学校医等</t>
    <rPh sb="0" eb="2">
      <t>ガッコウ</t>
    </rPh>
    <rPh sb="2" eb="3">
      <t>イ</t>
    </rPh>
    <rPh sb="3" eb="4">
      <t>トウ</t>
    </rPh>
    <phoneticPr fontId="1"/>
  </si>
  <si>
    <t>事務職員</t>
    <rPh sb="0" eb="2">
      <t>ジム</t>
    </rPh>
    <rPh sb="2" eb="4">
      <t>ショクイン</t>
    </rPh>
    <phoneticPr fontId="1"/>
  </si>
  <si>
    <t>(注) 給食職員は非常勤職員を含まない。</t>
    <rPh sb="1" eb="2">
      <t>チュウ</t>
    </rPh>
    <rPh sb="4" eb="6">
      <t>キュウショク</t>
    </rPh>
    <rPh sb="6" eb="8">
      <t>ショクイン</t>
    </rPh>
    <rPh sb="9" eb="12">
      <t>ヒジョウキン</t>
    </rPh>
    <rPh sb="12" eb="14">
      <t>ショクイン</t>
    </rPh>
    <rPh sb="15" eb="16">
      <t>フク</t>
    </rPh>
    <phoneticPr fontId="1"/>
  </si>
  <si>
    <t>(注) 事務職員の負担法とは，平成28年度までは県費負担による者，平成29年度より義務教育国庫負担法による者。</t>
    <rPh sb="1" eb="2">
      <t>チュウ</t>
    </rPh>
    <rPh sb="4" eb="6">
      <t>ジム</t>
    </rPh>
    <rPh sb="6" eb="8">
      <t>ショクイン</t>
    </rPh>
    <rPh sb="9" eb="11">
      <t>フタン</t>
    </rPh>
    <rPh sb="11" eb="12">
      <t>ホウ</t>
    </rPh>
    <rPh sb="15" eb="17">
      <t>ヘイセイ</t>
    </rPh>
    <rPh sb="19" eb="21">
      <t>ネンド</t>
    </rPh>
    <rPh sb="24" eb="25">
      <t>ケン</t>
    </rPh>
    <rPh sb="25" eb="26">
      <t>ヒ</t>
    </rPh>
    <rPh sb="26" eb="28">
      <t>フタン</t>
    </rPh>
    <rPh sb="31" eb="32">
      <t>モノ</t>
    </rPh>
    <rPh sb="33" eb="35">
      <t>ヘイセイ</t>
    </rPh>
    <rPh sb="37" eb="39">
      <t>ネンド</t>
    </rPh>
    <rPh sb="41" eb="43">
      <t>ギム</t>
    </rPh>
    <rPh sb="43" eb="45">
      <t>キョウイク</t>
    </rPh>
    <rPh sb="45" eb="47">
      <t>コッコ</t>
    </rPh>
    <rPh sb="47" eb="49">
      <t>フタン</t>
    </rPh>
    <rPh sb="49" eb="50">
      <t>ホウ</t>
    </rPh>
    <phoneticPr fontId="1"/>
  </si>
  <si>
    <t>（各年5.1現在，単位：学級）</t>
    <phoneticPr fontId="1"/>
  </si>
  <si>
    <t>（各年5.1現在，単位：人）</t>
    <rPh sb="12" eb="13">
      <t>ヒト</t>
    </rPh>
    <phoneticPr fontId="1"/>
  </si>
  <si>
    <t>(注) (　)内の数字は特別支援学級の児童数で内数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1">
      <t>ジドウ</t>
    </rPh>
    <rPh sb="21" eb="22">
      <t>スウ</t>
    </rPh>
    <rPh sb="23" eb="25">
      <t>ウチスウ</t>
    </rPh>
    <phoneticPr fontId="1"/>
  </si>
  <si>
    <t>教　　　　　　員　　　　　　数</t>
    <rPh sb="0" eb="1">
      <t>キョウ</t>
    </rPh>
    <rPh sb="7" eb="8">
      <t>イン</t>
    </rPh>
    <rPh sb="14" eb="15">
      <t>スウ</t>
    </rPh>
    <phoneticPr fontId="1"/>
  </si>
  <si>
    <t>職　　員　　数</t>
    <rPh sb="0" eb="1">
      <t>ショク</t>
    </rPh>
    <rPh sb="3" eb="4">
      <t>イン</t>
    </rPh>
    <rPh sb="6" eb="7">
      <t>スウ</t>
    </rPh>
    <phoneticPr fontId="1"/>
  </si>
  <si>
    <t>教職員数
合　　計</t>
    <rPh sb="0" eb="3">
      <t>キョウショクイン</t>
    </rPh>
    <rPh sb="3" eb="4">
      <t>スウ</t>
    </rPh>
    <rPh sb="5" eb="6">
      <t>ゴウ</t>
    </rPh>
    <rPh sb="8" eb="9">
      <t>ケイ</t>
    </rPh>
    <phoneticPr fontId="1"/>
  </si>
  <si>
    <t>④特別支援学級児童数</t>
    <rPh sb="1" eb="3">
      <t>トクベツ</t>
    </rPh>
    <rPh sb="3" eb="5">
      <t>シエン</t>
    </rPh>
    <rPh sb="5" eb="7">
      <t>ガッキュウ</t>
    </rPh>
    <rPh sb="7" eb="9">
      <t>ジドウ</t>
    </rPh>
    <rPh sb="9" eb="10">
      <t>スウ</t>
    </rPh>
    <phoneticPr fontId="1"/>
  </si>
  <si>
    <t>（各年5.1現在，単位：校，学級，人）</t>
    <rPh sb="12" eb="13">
      <t>コウ</t>
    </rPh>
    <rPh sb="14" eb="16">
      <t>ガッキュウ</t>
    </rPh>
    <rPh sb="17" eb="18">
      <t>ヒト</t>
    </rPh>
    <phoneticPr fontId="1"/>
  </si>
  <si>
    <t>設置校数</t>
    <rPh sb="0" eb="2">
      <t>セッチ</t>
    </rPh>
    <rPh sb="2" eb="3">
      <t>コウ</t>
    </rPh>
    <rPh sb="3" eb="4">
      <t>スウ</t>
    </rPh>
    <phoneticPr fontId="2"/>
  </si>
  <si>
    <t>(注) 設置校数については，２種以上の特別支援学級を併置している学校は１校として計上している。</t>
    <rPh sb="1" eb="2">
      <t>チュウ</t>
    </rPh>
    <rPh sb="4" eb="6">
      <t>セッチ</t>
    </rPh>
    <rPh sb="6" eb="8">
      <t>コウスウ</t>
    </rPh>
    <rPh sb="15" eb="16">
      <t>シュ</t>
    </rPh>
    <rPh sb="16" eb="18">
      <t>イジョウ</t>
    </rPh>
    <rPh sb="19" eb="21">
      <t>トクベツ</t>
    </rPh>
    <rPh sb="21" eb="23">
      <t>シエン</t>
    </rPh>
    <rPh sb="23" eb="25">
      <t>ガッキュウ</t>
    </rPh>
    <rPh sb="26" eb="28">
      <t>ヘイチ</t>
    </rPh>
    <rPh sb="32" eb="34">
      <t>ガッコウ</t>
    </rPh>
    <rPh sb="36" eb="37">
      <t>コウ</t>
    </rPh>
    <rPh sb="40" eb="42">
      <t>ケイジョウ</t>
    </rPh>
    <phoneticPr fontId="2"/>
  </si>
  <si>
    <t>⑤理由別長期欠席者数</t>
    <rPh sb="1" eb="3">
      <t>リユウ</t>
    </rPh>
    <rPh sb="3" eb="4">
      <t>ベツ</t>
    </rPh>
    <rPh sb="4" eb="6">
      <t>チョウキ</t>
    </rPh>
    <rPh sb="6" eb="9">
      <t>ケッセキシャ</t>
    </rPh>
    <rPh sb="9" eb="10">
      <t>スウ</t>
    </rPh>
    <phoneticPr fontId="2"/>
  </si>
  <si>
    <t>(注) 各年度通算30日以上の欠席者。</t>
    <rPh sb="1" eb="2">
      <t>チュウ</t>
    </rPh>
    <rPh sb="4" eb="5">
      <t>カク</t>
    </rPh>
    <rPh sb="5" eb="7">
      <t>ネンド</t>
    </rPh>
    <rPh sb="7" eb="9">
      <t>ツウサン</t>
    </rPh>
    <rPh sb="11" eb="12">
      <t>ニチ</t>
    </rPh>
    <rPh sb="12" eb="14">
      <t>イジョウ</t>
    </rPh>
    <rPh sb="15" eb="18">
      <t>ケッセキシャ</t>
    </rPh>
    <phoneticPr fontId="2"/>
  </si>
  <si>
    <t>年度</t>
    <rPh sb="0" eb="2">
      <t>ネンド</t>
    </rPh>
    <phoneticPr fontId="1"/>
  </si>
  <si>
    <t>病気</t>
    <rPh sb="0" eb="2">
      <t>ビョウキ</t>
    </rPh>
    <phoneticPr fontId="1"/>
  </si>
  <si>
    <t>経済的理由</t>
    <rPh sb="0" eb="3">
      <t>ケイザイテキ</t>
    </rPh>
    <rPh sb="3" eb="5">
      <t>リユウ</t>
    </rPh>
    <phoneticPr fontId="1"/>
  </si>
  <si>
    <t>不登校</t>
    <rPh sb="0" eb="3">
      <t>フトウコウ</t>
    </rPh>
    <phoneticPr fontId="1"/>
  </si>
  <si>
    <t>その他</t>
    <rPh sb="2" eb="3">
      <t>タ</t>
    </rPh>
    <phoneticPr fontId="1"/>
  </si>
  <si>
    <t>①学級数及び児童数</t>
    <rPh sb="1" eb="3">
      <t>ガッキュウ</t>
    </rPh>
    <rPh sb="3" eb="4">
      <t>スウ</t>
    </rPh>
    <rPh sb="4" eb="5">
      <t>オヨ</t>
    </rPh>
    <rPh sb="6" eb="8">
      <t>ジドウ</t>
    </rPh>
    <rPh sb="8" eb="9">
      <t>スウ</t>
    </rPh>
    <phoneticPr fontId="4"/>
  </si>
  <si>
    <t>学校名</t>
    <rPh sb="0" eb="3">
      <t>ガッコウメイ</t>
    </rPh>
    <phoneticPr fontId="4"/>
  </si>
  <si>
    <t>学　　　　　級　　　　　数</t>
    <rPh sb="0" eb="13">
      <t>ガッキュウスウ</t>
    </rPh>
    <phoneticPr fontId="4"/>
  </si>
  <si>
    <t>児　　　　　　　　　　童　　　　　　　　　　数</t>
    <rPh sb="0" eb="23">
      <t>ジドウスウ</t>
    </rPh>
    <phoneticPr fontId="4"/>
  </si>
  <si>
    <t>合 計</t>
    <rPh sb="0" eb="3">
      <t>ゴウケイ</t>
    </rPh>
    <phoneticPr fontId="4"/>
  </si>
  <si>
    <t>単  式  学  級</t>
    <rPh sb="0" eb="4">
      <t>タンシキ</t>
    </rPh>
    <rPh sb="6" eb="10">
      <t>ガッキュウ</t>
    </rPh>
    <phoneticPr fontId="4"/>
  </si>
  <si>
    <t>複式学級</t>
    <rPh sb="0" eb="2">
      <t>フクシキ</t>
    </rPh>
    <rPh sb="2" eb="4">
      <t>ガッキュウ</t>
    </rPh>
    <phoneticPr fontId="4"/>
  </si>
  <si>
    <t>特支学級</t>
    <rPh sb="0" eb="1">
      <t>トク</t>
    </rPh>
    <rPh sb="1" eb="2">
      <t>ササ</t>
    </rPh>
    <rPh sb="2" eb="4">
      <t>ガッキュウ</t>
    </rPh>
    <phoneticPr fontId="4"/>
  </si>
  <si>
    <t>合       計</t>
    <rPh sb="0" eb="9">
      <t>ゴウケイ</t>
    </rPh>
    <phoneticPr fontId="4"/>
  </si>
  <si>
    <t>１  学  年</t>
    <rPh sb="3" eb="7">
      <t>ガクネン</t>
    </rPh>
    <phoneticPr fontId="4"/>
  </si>
  <si>
    <t>２  学  年</t>
    <rPh sb="3" eb="7">
      <t>ガクネン</t>
    </rPh>
    <phoneticPr fontId="4"/>
  </si>
  <si>
    <t>３  学  年</t>
    <rPh sb="3" eb="7">
      <t>ガクネン</t>
    </rPh>
    <phoneticPr fontId="4"/>
  </si>
  <si>
    <t>４  学  年</t>
    <rPh sb="3" eb="7">
      <t>ガクネン</t>
    </rPh>
    <phoneticPr fontId="4"/>
  </si>
  <si>
    <t>５  学  年</t>
    <rPh sb="3" eb="7">
      <t>ガクネン</t>
    </rPh>
    <phoneticPr fontId="4"/>
  </si>
  <si>
    <t>６  学  年</t>
    <rPh sb="3" eb="7">
      <t>ガクネン</t>
    </rPh>
    <phoneticPr fontId="4"/>
  </si>
  <si>
    <t>１学年</t>
    <rPh sb="1" eb="3">
      <t>ガクネン</t>
    </rPh>
    <phoneticPr fontId="4"/>
  </si>
  <si>
    <t>２学年</t>
    <rPh sb="1" eb="3">
      <t>ガクネン</t>
    </rPh>
    <phoneticPr fontId="4"/>
  </si>
  <si>
    <t>３学年</t>
    <rPh sb="1" eb="3">
      <t>ガクネン</t>
    </rPh>
    <phoneticPr fontId="4"/>
  </si>
  <si>
    <t>４学年</t>
    <rPh sb="1" eb="3">
      <t>ガクネン</t>
    </rPh>
    <phoneticPr fontId="4"/>
  </si>
  <si>
    <t>５学年</t>
    <rPh sb="1" eb="3">
      <t>ガクネン</t>
    </rPh>
    <phoneticPr fontId="4"/>
  </si>
  <si>
    <t>６学年</t>
    <rPh sb="1" eb="3">
      <t>ガクネン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</si>
  <si>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</si>
  <si>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</si>
  <si>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舞　鶴</t>
    <rPh sb="0" eb="1">
      <t>マイ</t>
    </rPh>
    <rPh sb="2" eb="3">
      <t>ツル</t>
    </rPh>
    <phoneticPr fontId="2"/>
  </si>
  <si>
    <t>姪　北</t>
    <rPh sb="0" eb="1">
      <t>メイ</t>
    </rPh>
    <rPh sb="2" eb="3">
      <t>キタ</t>
    </rPh>
    <phoneticPr fontId="2"/>
  </si>
  <si>
    <t>西　都</t>
    <rPh sb="0" eb="1">
      <t>ニシ</t>
    </rPh>
    <rPh sb="2" eb="3">
      <t>ト</t>
    </rPh>
    <phoneticPr fontId="2"/>
  </si>
  <si>
    <t>学校
番号</t>
    <rPh sb="0" eb="2">
      <t>ガッコウ</t>
    </rPh>
    <rPh sb="3" eb="5">
      <t>バンゴウ</t>
    </rPh>
    <phoneticPr fontId="4"/>
  </si>
  <si>
    <t>(注) （　）内の数字は特別支援学級の児童数で内数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2">
      <t>ジドウスウ</t>
    </rPh>
    <rPh sb="23" eb="25">
      <t>ウチスウ</t>
    </rPh>
    <phoneticPr fontId="4"/>
  </si>
  <si>
    <t>⑥不就学児童数</t>
    <rPh sb="1" eb="2">
      <t>フ</t>
    </rPh>
    <rPh sb="2" eb="4">
      <t>シュウガク</t>
    </rPh>
    <rPh sb="4" eb="6">
      <t>ジドウ</t>
    </rPh>
    <rPh sb="6" eb="7">
      <t>カズ</t>
    </rPh>
    <phoneticPr fontId="1"/>
  </si>
  <si>
    <t>不就学児童数</t>
    <phoneticPr fontId="2"/>
  </si>
  <si>
    <t>(注) １　不就学とは，入学及び転入学の日以降１日も出席していない者である。</t>
    <rPh sb="1" eb="2">
      <t>チュウ</t>
    </rPh>
    <rPh sb="6" eb="7">
      <t>フ</t>
    </rPh>
    <rPh sb="7" eb="9">
      <t>シュウガク</t>
    </rPh>
    <rPh sb="12" eb="14">
      <t>ニュウガク</t>
    </rPh>
    <rPh sb="14" eb="15">
      <t>オヨ</t>
    </rPh>
    <rPh sb="16" eb="19">
      <t>テンニュウガク</t>
    </rPh>
    <rPh sb="20" eb="21">
      <t>ヒ</t>
    </rPh>
    <rPh sb="21" eb="23">
      <t>イコウ</t>
    </rPh>
    <rPh sb="24" eb="25">
      <t>ニチ</t>
    </rPh>
    <rPh sb="26" eb="28">
      <t>シュッセキ</t>
    </rPh>
    <rPh sb="33" eb="34">
      <t>モノ</t>
    </rPh>
    <phoneticPr fontId="2"/>
  </si>
  <si>
    <t>⑦就学援助認定児童数</t>
    <rPh sb="1" eb="3">
      <t>シュウガク</t>
    </rPh>
    <rPh sb="3" eb="5">
      <t>エンジョ</t>
    </rPh>
    <rPh sb="5" eb="7">
      <t>ニンテイ</t>
    </rPh>
    <rPh sb="7" eb="9">
      <t>ジドウ</t>
    </rPh>
    <rPh sb="9" eb="10">
      <t>カズ</t>
    </rPh>
    <phoneticPr fontId="1"/>
  </si>
  <si>
    <t>児童総数
(A)</t>
    <rPh sb="0" eb="2">
      <t>ジドウ</t>
    </rPh>
    <rPh sb="2" eb="4">
      <t>ソウスウ</t>
    </rPh>
    <phoneticPr fontId="2"/>
  </si>
  <si>
    <t>就学援助認定児童数</t>
    <phoneticPr fontId="2"/>
  </si>
  <si>
    <t>比率
(B/A)</t>
    <rPh sb="0" eb="2">
      <t>ヒリツ</t>
    </rPh>
    <phoneticPr fontId="2"/>
  </si>
  <si>
    <t>（各年度決算値，単位：人，％）</t>
    <rPh sb="1" eb="2">
      <t>カク</t>
    </rPh>
    <rPh sb="2" eb="4">
      <t>ネンド</t>
    </rPh>
    <rPh sb="4" eb="6">
      <t>ケッサン</t>
    </rPh>
    <rPh sb="6" eb="7">
      <t>アタイ</t>
    </rPh>
    <phoneticPr fontId="1"/>
  </si>
  <si>
    <t>（各年5.1現在，単位：人）</t>
    <phoneticPr fontId="1"/>
  </si>
  <si>
    <t>計(B)</t>
    <rPh sb="0" eb="1">
      <t>ケイ</t>
    </rPh>
    <phoneticPr fontId="2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</si>
  <si>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</si>
  <si>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</si>
  <si>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原</t>
  </si>
  <si>
    <t>堤</t>
  </si>
  <si>
    <t>香椎下原</t>
  </si>
  <si>
    <t>飯倉中央</t>
  </si>
  <si>
    <t>愛宕浜</t>
    <rPh sb="0" eb="1">
      <t>アイ</t>
    </rPh>
    <rPh sb="1" eb="2">
      <t>アタゴ</t>
    </rPh>
    <rPh sb="2" eb="3">
      <t>ハマ</t>
    </rPh>
    <phoneticPr fontId="2"/>
  </si>
  <si>
    <t>照葉北</t>
    <rPh sb="0" eb="1">
      <t>ショウ</t>
    </rPh>
    <rPh sb="1" eb="2">
      <t>ハ</t>
    </rPh>
    <rPh sb="2" eb="3">
      <t>キタ</t>
    </rPh>
    <phoneticPr fontId="2"/>
  </si>
  <si>
    <t>当　仁</t>
  </si>
  <si>
    <t>警　固</t>
  </si>
  <si>
    <t>西　新</t>
  </si>
  <si>
    <t>春　吉</t>
  </si>
  <si>
    <t>住　吉</t>
  </si>
  <si>
    <t>堅　粕</t>
  </si>
  <si>
    <t>馬　出</t>
  </si>
  <si>
    <t>千　代</t>
  </si>
  <si>
    <t>長　尾</t>
  </si>
  <si>
    <t>吉　塚</t>
  </si>
  <si>
    <t>筥　松</t>
  </si>
  <si>
    <t>平　尾</t>
  </si>
  <si>
    <t>高　宮</t>
  </si>
  <si>
    <t>姪　浜</t>
  </si>
  <si>
    <t>席　田</t>
  </si>
  <si>
    <t>三　宅</t>
  </si>
  <si>
    <t>花　畑</t>
  </si>
  <si>
    <t>月　隈</t>
  </si>
  <si>
    <t>箱　崎</t>
  </si>
  <si>
    <t>壱　岐</t>
  </si>
  <si>
    <t>能　古</t>
  </si>
  <si>
    <t>今　宿</t>
  </si>
  <si>
    <t>今　津</t>
  </si>
  <si>
    <t>玉　川</t>
  </si>
  <si>
    <t>高　取</t>
  </si>
  <si>
    <t>鳥　飼</t>
  </si>
  <si>
    <t>赤　坂</t>
  </si>
  <si>
    <t>百　道</t>
  </si>
  <si>
    <t>曰　佐</t>
  </si>
  <si>
    <t>宮　竹</t>
  </si>
  <si>
    <t>田　隈</t>
  </si>
  <si>
    <t>香　椎</t>
  </si>
  <si>
    <t>名　島</t>
  </si>
  <si>
    <t>大　楠</t>
  </si>
  <si>
    <t>春　住</t>
  </si>
  <si>
    <t>板　付</t>
  </si>
  <si>
    <t>那　珂</t>
  </si>
  <si>
    <t>東　光</t>
  </si>
  <si>
    <t>若　久</t>
  </si>
  <si>
    <t>笹　丘</t>
  </si>
  <si>
    <t>内　浜</t>
  </si>
  <si>
    <t>室　見</t>
  </si>
  <si>
    <t>別　府</t>
  </si>
  <si>
    <t>和　白</t>
  </si>
  <si>
    <t>金　武</t>
  </si>
  <si>
    <t>元　岡</t>
  </si>
  <si>
    <t>北　崎</t>
  </si>
  <si>
    <t>玄　界</t>
  </si>
  <si>
    <t>小　呂</t>
  </si>
  <si>
    <t>千　早</t>
  </si>
  <si>
    <t>小　笹</t>
  </si>
  <si>
    <t>七　隈</t>
  </si>
  <si>
    <t>老　司</t>
  </si>
  <si>
    <t>原　西</t>
  </si>
  <si>
    <t>長　住</t>
  </si>
  <si>
    <t>原　北</t>
  </si>
  <si>
    <t>弥　永</t>
  </si>
  <si>
    <t>飯　倉</t>
  </si>
  <si>
    <t>城　浜</t>
  </si>
  <si>
    <t>若　宮</t>
  </si>
  <si>
    <t>城　南</t>
  </si>
  <si>
    <t>勝　馬</t>
  </si>
  <si>
    <t>金　山</t>
  </si>
  <si>
    <t>長　丘</t>
  </si>
  <si>
    <t>八　田</t>
  </si>
  <si>
    <t>賀　茂</t>
  </si>
  <si>
    <t>脇　山</t>
  </si>
  <si>
    <t>内　野</t>
  </si>
  <si>
    <t>曲　渕</t>
  </si>
  <si>
    <t>入　部</t>
  </si>
  <si>
    <t>有　田</t>
  </si>
  <si>
    <t>片　江</t>
  </si>
  <si>
    <t>野　芥</t>
  </si>
  <si>
    <t>西　陵</t>
  </si>
  <si>
    <t>大　原</t>
  </si>
  <si>
    <t>石　丸</t>
  </si>
  <si>
    <t>鶴　田</t>
  </si>
  <si>
    <t>田　島</t>
  </si>
  <si>
    <t>愛　宕</t>
  </si>
  <si>
    <t>福　重</t>
  </si>
  <si>
    <t>三　筑</t>
  </si>
  <si>
    <t>飯　原</t>
  </si>
  <si>
    <t>青　葉</t>
  </si>
  <si>
    <t>奈　多</t>
  </si>
  <si>
    <t>高　木</t>
  </si>
  <si>
    <t>堤　丘</t>
  </si>
  <si>
    <t>有　住</t>
  </si>
  <si>
    <t>城　原</t>
  </si>
  <si>
    <t>大　池</t>
  </si>
  <si>
    <t>早　良</t>
  </si>
  <si>
    <t>弥　生</t>
  </si>
  <si>
    <t>塩　原</t>
  </si>
  <si>
    <t>田　村</t>
  </si>
  <si>
    <t>照　葉</t>
    <rPh sb="0" eb="1">
      <t>テ</t>
    </rPh>
    <rPh sb="2" eb="3">
      <t>ハ</t>
    </rPh>
    <phoneticPr fontId="2"/>
  </si>
  <si>
    <t>博　多</t>
    <phoneticPr fontId="1"/>
  </si>
  <si>
    <t>草ケ江</t>
    <phoneticPr fontId="1"/>
  </si>
  <si>
    <t>東住吉</t>
    <phoneticPr fontId="1"/>
  </si>
  <si>
    <t>西高宮</t>
    <phoneticPr fontId="1"/>
  </si>
  <si>
    <t>多々良</t>
    <phoneticPr fontId="1"/>
  </si>
  <si>
    <t>那珂南</t>
    <phoneticPr fontId="1"/>
  </si>
  <si>
    <t>香住丘</t>
    <phoneticPr fontId="1"/>
  </si>
  <si>
    <t>南当仁</t>
    <phoneticPr fontId="1"/>
  </si>
  <si>
    <t>東吉塚</t>
    <phoneticPr fontId="1"/>
  </si>
  <si>
    <t>周船寺</t>
    <phoneticPr fontId="1"/>
  </si>
  <si>
    <t>筑紫丘</t>
    <phoneticPr fontId="1"/>
  </si>
  <si>
    <t>西花畑</t>
    <phoneticPr fontId="1"/>
  </si>
  <si>
    <t>志賀島</t>
    <phoneticPr fontId="1"/>
  </si>
  <si>
    <t>西戸崎</t>
    <phoneticPr fontId="1"/>
  </si>
  <si>
    <t>東花畑</t>
    <phoneticPr fontId="1"/>
  </si>
  <si>
    <t>下山門</t>
    <phoneticPr fontId="1"/>
  </si>
  <si>
    <t>美和台</t>
    <phoneticPr fontId="1"/>
  </si>
  <si>
    <t>板付北</t>
    <phoneticPr fontId="1"/>
  </si>
  <si>
    <t>西長住</t>
    <phoneticPr fontId="1"/>
  </si>
  <si>
    <t>東月隈</t>
    <phoneticPr fontId="1"/>
  </si>
  <si>
    <t>壱岐南</t>
    <phoneticPr fontId="1"/>
  </si>
  <si>
    <t>和白東</t>
    <phoneticPr fontId="1"/>
  </si>
  <si>
    <t>舞松原</t>
    <phoneticPr fontId="1"/>
  </si>
  <si>
    <t>福　浜</t>
    <phoneticPr fontId="1"/>
  </si>
  <si>
    <t>南片江</t>
    <phoneticPr fontId="1"/>
  </si>
  <si>
    <t>香椎東</t>
    <phoneticPr fontId="1"/>
  </si>
  <si>
    <t>弥永西</t>
    <phoneticPr fontId="1"/>
  </si>
  <si>
    <t>東若久</t>
    <phoneticPr fontId="1"/>
  </si>
  <si>
    <t>四箇田</t>
    <phoneticPr fontId="1"/>
  </si>
  <si>
    <t>壱岐東</t>
    <phoneticPr fontId="1"/>
  </si>
  <si>
    <t>野多目</t>
    <phoneticPr fontId="1"/>
  </si>
  <si>
    <t>香椎浜</t>
    <phoneticPr fontId="1"/>
  </si>
  <si>
    <t>千早西</t>
    <phoneticPr fontId="1"/>
  </si>
  <si>
    <t>東箱崎</t>
    <phoneticPr fontId="1"/>
  </si>
  <si>
    <t>柏　原</t>
    <phoneticPr fontId="1"/>
  </si>
  <si>
    <t>玄　洋</t>
    <phoneticPr fontId="1"/>
  </si>
  <si>
    <t>小田部</t>
    <phoneticPr fontId="1"/>
  </si>
  <si>
    <t>香　陵</t>
    <phoneticPr fontId="1"/>
  </si>
  <si>
    <t>百道浜</t>
    <phoneticPr fontId="1"/>
  </si>
  <si>
    <t>松　島</t>
    <phoneticPr fontId="1"/>
  </si>
  <si>
    <t>横　手</t>
    <phoneticPr fontId="1"/>
  </si>
  <si>
    <t>三　苫</t>
    <phoneticPr fontId="1"/>
  </si>
  <si>
    <t>区</t>
    <rPh sb="0" eb="1">
      <t>ク</t>
    </rPh>
    <phoneticPr fontId="2"/>
  </si>
  <si>
    <t>学校
番号</t>
    <rPh sb="0" eb="2">
      <t>ガッコウ</t>
    </rPh>
    <rPh sb="3" eb="5">
      <t>バンゴウ</t>
    </rPh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</si>
  <si>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</si>
  <si>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学級数</t>
  </si>
  <si>
    <t>児    童　　数</t>
  </si>
  <si>
    <t>計</t>
  </si>
  <si>
    <t>１学年</t>
  </si>
  <si>
    <t>２学年</t>
  </si>
  <si>
    <t>３学年</t>
  </si>
  <si>
    <t>４学年</t>
  </si>
  <si>
    <t>５学年</t>
  </si>
  <si>
    <t>６学年</t>
  </si>
  <si>
    <t>東</t>
    <rPh sb="0" eb="1">
      <t>ヒガシ</t>
    </rPh>
    <phoneticPr fontId="2"/>
  </si>
  <si>
    <t>馬出</t>
  </si>
  <si>
    <t>筥松</t>
  </si>
  <si>
    <t>箱崎</t>
  </si>
  <si>
    <t>香椎</t>
  </si>
  <si>
    <t>多々良</t>
  </si>
  <si>
    <t>名島</t>
  </si>
  <si>
    <t>香住丘</t>
  </si>
  <si>
    <t>和白</t>
  </si>
  <si>
    <t>千早</t>
  </si>
  <si>
    <t>城浜</t>
  </si>
  <si>
    <t>若宮</t>
  </si>
  <si>
    <t>西戸崎</t>
  </si>
  <si>
    <t>美和台</t>
  </si>
  <si>
    <t>八田</t>
  </si>
  <si>
    <t>和白東</t>
  </si>
  <si>
    <t>舞松原</t>
  </si>
  <si>
    <t>香椎東</t>
  </si>
  <si>
    <t>青葉</t>
  </si>
  <si>
    <t>奈多</t>
  </si>
  <si>
    <t>千早西</t>
  </si>
  <si>
    <t>東箱崎</t>
  </si>
  <si>
    <t>香陵</t>
  </si>
  <si>
    <t>松島</t>
  </si>
  <si>
    <t>三苫</t>
  </si>
  <si>
    <t>照葉</t>
  </si>
  <si>
    <t>博多</t>
    <rPh sb="0" eb="2">
      <t>ハカタ</t>
    </rPh>
    <phoneticPr fontId="2"/>
  </si>
  <si>
    <t>博多</t>
  </si>
  <si>
    <t>住吉</t>
  </si>
  <si>
    <t>吉塚</t>
  </si>
  <si>
    <t>東住吉</t>
  </si>
  <si>
    <t>席田</t>
  </si>
  <si>
    <t>月隈</t>
  </si>
  <si>
    <t>春住</t>
  </si>
  <si>
    <t>板付</t>
  </si>
  <si>
    <t>那珂</t>
  </si>
  <si>
    <t>那珂南</t>
  </si>
  <si>
    <t>東吉塚</t>
  </si>
  <si>
    <t>板付北</t>
  </si>
  <si>
    <t>東月隈</t>
  </si>
  <si>
    <t>三筑</t>
  </si>
  <si>
    <t>弥生</t>
  </si>
  <si>
    <t>中央</t>
    <rPh sb="0" eb="2">
      <t>チュウオウ</t>
    </rPh>
    <phoneticPr fontId="2"/>
  </si>
  <si>
    <t>舞鶴</t>
  </si>
  <si>
    <t>警固</t>
  </si>
  <si>
    <t>春吉</t>
  </si>
  <si>
    <t>草ケ江</t>
  </si>
  <si>
    <t>平尾</t>
  </si>
  <si>
    <t>高宮</t>
  </si>
  <si>
    <t>赤坂</t>
  </si>
  <si>
    <t>南当仁</t>
  </si>
  <si>
    <t>笹丘</t>
  </si>
  <si>
    <t>小笹</t>
  </si>
  <si>
    <t>南</t>
    <rPh sb="0" eb="1">
      <t>ミナミ</t>
    </rPh>
    <phoneticPr fontId="2"/>
  </si>
  <si>
    <t>三宅</t>
  </si>
  <si>
    <t>花畑</t>
  </si>
  <si>
    <t>玉川</t>
  </si>
  <si>
    <t>西高宮</t>
  </si>
  <si>
    <t>曰佐</t>
  </si>
  <si>
    <t>宮竹</t>
  </si>
  <si>
    <t>大楠</t>
  </si>
  <si>
    <t>若久</t>
  </si>
  <si>
    <t>老司</t>
  </si>
  <si>
    <t>長住</t>
  </si>
  <si>
    <t>筑紫丘</t>
  </si>
  <si>
    <t>西花畑</t>
  </si>
  <si>
    <t>弥永</t>
  </si>
  <si>
    <t>東花畑</t>
  </si>
  <si>
    <t>長丘</t>
  </si>
  <si>
    <t>西長住</t>
  </si>
  <si>
    <t>弥永西</t>
  </si>
  <si>
    <t>東若久</t>
  </si>
  <si>
    <t>鶴田</t>
  </si>
  <si>
    <t>野多目</t>
  </si>
  <si>
    <t>大池</t>
  </si>
  <si>
    <t>塩原</t>
  </si>
  <si>
    <t>柏原</t>
  </si>
  <si>
    <t>横手</t>
  </si>
  <si>
    <t>城南</t>
    <rPh sb="0" eb="2">
      <t>ジョウナン</t>
    </rPh>
    <phoneticPr fontId="2"/>
  </si>
  <si>
    <t>長尾</t>
  </si>
  <si>
    <t>鳥飼</t>
  </si>
  <si>
    <t>七隈</t>
  </si>
  <si>
    <t>城南</t>
  </si>
  <si>
    <t>片江</t>
  </si>
  <si>
    <t>南片江</t>
  </si>
  <si>
    <t>田島</t>
  </si>
  <si>
    <t>早良</t>
    <rPh sb="0" eb="2">
      <t>サワラ</t>
    </rPh>
    <phoneticPr fontId="2"/>
  </si>
  <si>
    <t>高取</t>
  </si>
  <si>
    <t>百道</t>
  </si>
  <si>
    <t>田隈</t>
  </si>
  <si>
    <t>室見</t>
  </si>
  <si>
    <t>原西</t>
  </si>
  <si>
    <t>原北</t>
  </si>
  <si>
    <t>飯倉</t>
  </si>
  <si>
    <t>賀茂</t>
  </si>
  <si>
    <t>脇山</t>
  </si>
  <si>
    <t>内野</t>
  </si>
  <si>
    <t>入部</t>
  </si>
  <si>
    <t>有田</t>
  </si>
  <si>
    <t>野芥</t>
  </si>
  <si>
    <t>大原</t>
  </si>
  <si>
    <t>四箇田</t>
  </si>
  <si>
    <t>飯原</t>
  </si>
  <si>
    <t>有住</t>
  </si>
  <si>
    <t>早良</t>
  </si>
  <si>
    <t>田村</t>
  </si>
  <si>
    <t>小田部</t>
  </si>
  <si>
    <t>百道浜</t>
  </si>
  <si>
    <t>西</t>
    <rPh sb="0" eb="1">
      <t>ニシ</t>
    </rPh>
    <phoneticPr fontId="2"/>
  </si>
  <si>
    <t>姪浜</t>
  </si>
  <si>
    <t>壱岐</t>
  </si>
  <si>
    <t>今宿</t>
  </si>
  <si>
    <t>今津</t>
  </si>
  <si>
    <t>内浜</t>
  </si>
  <si>
    <t>金武</t>
  </si>
  <si>
    <t>周船寺</t>
  </si>
  <si>
    <t>元岡</t>
  </si>
  <si>
    <t>下山門</t>
  </si>
  <si>
    <t>壱岐南</t>
  </si>
  <si>
    <t>西陵</t>
  </si>
  <si>
    <t>壱岐東</t>
  </si>
  <si>
    <t>石丸</t>
  </si>
  <si>
    <t>愛宕</t>
  </si>
  <si>
    <t>福重</t>
  </si>
  <si>
    <t>城原</t>
  </si>
  <si>
    <t>玄洋</t>
  </si>
  <si>
    <t>愛宕浜</t>
  </si>
  <si>
    <t>姪北</t>
  </si>
  <si>
    <t>合　　　計</t>
    <rPh sb="0" eb="1">
      <t>ゴウ</t>
    </rPh>
    <rPh sb="4" eb="5">
      <t>ケイ</t>
    </rPh>
    <phoneticPr fontId="2"/>
  </si>
  <si>
    <t>東</t>
  </si>
  <si>
    <t>西</t>
  </si>
  <si>
    <t>② 肢体不自由（４校）</t>
    <rPh sb="2" eb="4">
      <t>シタイ</t>
    </rPh>
    <rPh sb="4" eb="7">
      <t>フジユウ</t>
    </rPh>
    <rPh sb="9" eb="10">
      <t>コウ</t>
    </rPh>
    <phoneticPr fontId="2"/>
  </si>
  <si>
    <t>③ 病弱・身体虚弱（４校）</t>
    <rPh sb="2" eb="4">
      <t>ビョウジャク</t>
    </rPh>
    <rPh sb="5" eb="7">
      <t>シンタイ</t>
    </rPh>
    <rPh sb="7" eb="9">
      <t>キョジャク</t>
    </rPh>
    <rPh sb="11" eb="12">
      <t>コウ</t>
    </rPh>
    <phoneticPr fontId="2"/>
  </si>
  <si>
    <t>校　長</t>
    <rPh sb="0" eb="1">
      <t>コウ</t>
    </rPh>
    <rPh sb="2" eb="3">
      <t>チョウ</t>
    </rPh>
    <phoneticPr fontId="1"/>
  </si>
  <si>
    <t>教　頭</t>
    <rPh sb="0" eb="1">
      <t>キョウ</t>
    </rPh>
    <rPh sb="2" eb="3">
      <t>アタマ</t>
    </rPh>
    <phoneticPr fontId="1"/>
  </si>
  <si>
    <t>教　諭</t>
    <rPh sb="0" eb="1">
      <t>キョウ</t>
    </rPh>
    <rPh sb="2" eb="3">
      <t>サトシ</t>
    </rPh>
    <phoneticPr fontId="1"/>
  </si>
  <si>
    <t>講　師</t>
    <rPh sb="0" eb="1">
      <t>コウ</t>
    </rPh>
    <rPh sb="2" eb="3">
      <t>シ</t>
    </rPh>
    <phoneticPr fontId="1"/>
  </si>
  <si>
    <t>合　計</t>
    <rPh sb="0" eb="1">
      <t>ゴウ</t>
    </rPh>
    <rPh sb="2" eb="3">
      <t>ケイ</t>
    </rPh>
    <phoneticPr fontId="1"/>
  </si>
  <si>
    <t>(2) 学校別学級数，児童数及び教職員等の数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トウ</t>
    </rPh>
    <rPh sb="21" eb="22">
      <t>カズ</t>
    </rPh>
    <phoneticPr fontId="4"/>
  </si>
  <si>
    <t>②教職員等の数（本務者のみ）</t>
    <rPh sb="1" eb="4">
      <t>キョウショクイン</t>
    </rPh>
    <rPh sb="4" eb="5">
      <t>トウ</t>
    </rPh>
    <rPh sb="6" eb="7">
      <t>スウ</t>
    </rPh>
    <rPh sb="8" eb="10">
      <t>ホンム</t>
    </rPh>
    <rPh sb="10" eb="11">
      <t>シャ</t>
    </rPh>
    <phoneticPr fontId="1"/>
  </si>
  <si>
    <t>(2) 学校別学級別，児童数及び教職員等の数</t>
    <rPh sb="4" eb="6">
      <t>ガッコウ</t>
    </rPh>
    <rPh sb="6" eb="7">
      <t>ベツ</t>
    </rPh>
    <rPh sb="7" eb="9">
      <t>ガッキュウ</t>
    </rPh>
    <rPh sb="9" eb="10">
      <t>ベツ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トウ</t>
    </rPh>
    <rPh sb="21" eb="22">
      <t>カズ</t>
    </rPh>
    <phoneticPr fontId="1"/>
  </si>
  <si>
    <t>(4) 障がい種別特別支援学級設置校</t>
    <rPh sb="4" eb="5">
      <t>サワ</t>
    </rPh>
    <rPh sb="7" eb="9">
      <t>シュベツ</t>
    </rPh>
    <rPh sb="9" eb="11">
      <t>トクベツ</t>
    </rPh>
    <rPh sb="11" eb="13">
      <t>シエン</t>
    </rPh>
    <rPh sb="13" eb="15">
      <t>ガッキュウ</t>
    </rPh>
    <rPh sb="15" eb="18">
      <t>セッチコウ</t>
    </rPh>
    <phoneticPr fontId="2"/>
  </si>
  <si>
    <t>④ 弱視（１校）</t>
    <rPh sb="2" eb="3">
      <t>ジャク</t>
    </rPh>
    <rPh sb="3" eb="4">
      <t>シ</t>
    </rPh>
    <rPh sb="6" eb="7">
      <t>コウ</t>
    </rPh>
    <phoneticPr fontId="2"/>
  </si>
  <si>
    <t>当　仁</t>
    <rPh sb="0" eb="1">
      <t>トウ</t>
    </rPh>
    <rPh sb="2" eb="3">
      <t>ジン</t>
    </rPh>
    <phoneticPr fontId="7"/>
  </si>
  <si>
    <t>博　多</t>
    <rPh sb="0" eb="3">
      <t>ハカタ</t>
    </rPh>
    <phoneticPr fontId="7"/>
  </si>
  <si>
    <t>警　固</t>
    <rPh sb="0" eb="3">
      <t>ケゴ</t>
    </rPh>
    <phoneticPr fontId="7"/>
  </si>
  <si>
    <t>西　新</t>
    <rPh sb="0" eb="3">
      <t>ニシジン</t>
    </rPh>
    <phoneticPr fontId="7"/>
  </si>
  <si>
    <t>春　吉</t>
    <rPh sb="0" eb="3">
      <t>ハルヨシ</t>
    </rPh>
    <phoneticPr fontId="7"/>
  </si>
  <si>
    <t>住　吉</t>
    <rPh sb="0" eb="3">
      <t>スミヨシ</t>
    </rPh>
    <phoneticPr fontId="7"/>
  </si>
  <si>
    <t>草ヶ江</t>
    <rPh sb="0" eb="3">
      <t>クサガエ</t>
    </rPh>
    <phoneticPr fontId="7"/>
  </si>
  <si>
    <t>堅　粕</t>
    <rPh sb="0" eb="3">
      <t>カタカス</t>
    </rPh>
    <phoneticPr fontId="7"/>
  </si>
  <si>
    <t>馬　出</t>
    <rPh sb="0" eb="3">
      <t>マイダシ</t>
    </rPh>
    <phoneticPr fontId="7"/>
  </si>
  <si>
    <t>千　代</t>
    <rPh sb="0" eb="3">
      <t>チヨ</t>
    </rPh>
    <phoneticPr fontId="7"/>
  </si>
  <si>
    <t>原</t>
    <rPh sb="0" eb="1">
      <t>ハラ</t>
    </rPh>
    <phoneticPr fontId="7"/>
  </si>
  <si>
    <t>長　尾</t>
    <rPh sb="0" eb="3">
      <t>ナガオ</t>
    </rPh>
    <phoneticPr fontId="7"/>
  </si>
  <si>
    <t>吉　塚</t>
    <rPh sb="0" eb="3">
      <t>ヨシヅカ</t>
    </rPh>
    <phoneticPr fontId="7"/>
  </si>
  <si>
    <t>東住吉</t>
    <rPh sb="0" eb="3">
      <t>ヒガシスミヨシ</t>
    </rPh>
    <phoneticPr fontId="7"/>
  </si>
  <si>
    <t>筥　松</t>
    <rPh sb="0" eb="3">
      <t>ハコマツ</t>
    </rPh>
    <phoneticPr fontId="7"/>
  </si>
  <si>
    <t>平　尾</t>
    <rPh sb="0" eb="3">
      <t>ヒラオ</t>
    </rPh>
    <phoneticPr fontId="7"/>
  </si>
  <si>
    <t>高　宮</t>
    <rPh sb="0" eb="3">
      <t>タカミヤ</t>
    </rPh>
    <phoneticPr fontId="7"/>
  </si>
  <si>
    <t>姪　浜</t>
    <rPh sb="0" eb="3">
      <t>メイノハマ</t>
    </rPh>
    <phoneticPr fontId="7"/>
  </si>
  <si>
    <t>席　田</t>
    <rPh sb="0" eb="3">
      <t>ムシロダ</t>
    </rPh>
    <phoneticPr fontId="7"/>
  </si>
  <si>
    <t>三　宅</t>
    <rPh sb="0" eb="3">
      <t>ミヤケ</t>
    </rPh>
    <phoneticPr fontId="7"/>
  </si>
  <si>
    <t>花　畑</t>
    <rPh sb="0" eb="3">
      <t>ハナハタ</t>
    </rPh>
    <phoneticPr fontId="7"/>
  </si>
  <si>
    <t>月　隈</t>
    <rPh sb="0" eb="3">
      <t>ツキグマ</t>
    </rPh>
    <phoneticPr fontId="7"/>
  </si>
  <si>
    <t>箱　崎</t>
    <rPh sb="0" eb="3">
      <t>ハコザキ</t>
    </rPh>
    <phoneticPr fontId="7"/>
  </si>
  <si>
    <t>壱　岐</t>
    <rPh sb="0" eb="3">
      <t>イキ</t>
    </rPh>
    <phoneticPr fontId="7"/>
  </si>
  <si>
    <t>舞　鶴</t>
    <rPh sb="0" eb="1">
      <t>マイ</t>
    </rPh>
    <rPh sb="2" eb="3">
      <t>ツル</t>
    </rPh>
    <phoneticPr fontId="7"/>
  </si>
  <si>
    <t>能　古</t>
    <rPh sb="0" eb="3">
      <t>ノコ</t>
    </rPh>
    <phoneticPr fontId="7"/>
  </si>
  <si>
    <t>今　宿</t>
    <rPh sb="0" eb="3">
      <t>イマジュク</t>
    </rPh>
    <phoneticPr fontId="7"/>
  </si>
  <si>
    <t>今　津</t>
    <rPh sb="0" eb="1">
      <t>イマ</t>
    </rPh>
    <rPh sb="2" eb="3">
      <t>ヅ</t>
    </rPh>
    <phoneticPr fontId="7"/>
  </si>
  <si>
    <t>玉　川</t>
    <rPh sb="0" eb="3">
      <t>タマガワ</t>
    </rPh>
    <phoneticPr fontId="7"/>
  </si>
  <si>
    <t>高　取</t>
    <rPh sb="0" eb="3">
      <t>タカトリ</t>
    </rPh>
    <phoneticPr fontId="7"/>
  </si>
  <si>
    <t>鳥　飼</t>
    <rPh sb="0" eb="3">
      <t>トリカイ</t>
    </rPh>
    <phoneticPr fontId="7"/>
  </si>
  <si>
    <t>西高宮</t>
    <rPh sb="0" eb="1">
      <t>ニシ</t>
    </rPh>
    <rPh sb="1" eb="3">
      <t>タカミヤ</t>
    </rPh>
    <phoneticPr fontId="7"/>
  </si>
  <si>
    <t>赤　坂</t>
    <rPh sb="0" eb="3">
      <t>アカサカ</t>
    </rPh>
    <phoneticPr fontId="7"/>
  </si>
  <si>
    <t>百　道</t>
    <rPh sb="0" eb="3">
      <t>モモチ</t>
    </rPh>
    <phoneticPr fontId="7"/>
  </si>
  <si>
    <t>曰　佐</t>
    <rPh sb="0" eb="3">
      <t>オサ</t>
    </rPh>
    <phoneticPr fontId="7"/>
  </si>
  <si>
    <t>宮　竹</t>
    <rPh sb="0" eb="3">
      <t>ミヤタケ</t>
    </rPh>
    <phoneticPr fontId="7"/>
  </si>
  <si>
    <t>田　隈</t>
    <rPh sb="0" eb="3">
      <t>タグマ</t>
    </rPh>
    <phoneticPr fontId="7"/>
  </si>
  <si>
    <t>香　椎</t>
    <rPh sb="0" eb="3">
      <t>カシイ</t>
    </rPh>
    <phoneticPr fontId="7"/>
  </si>
  <si>
    <t>多々良</t>
    <rPh sb="0" eb="3">
      <t>タタラ</t>
    </rPh>
    <phoneticPr fontId="7"/>
  </si>
  <si>
    <t>名　島</t>
    <rPh sb="0" eb="3">
      <t>ナジマ</t>
    </rPh>
    <phoneticPr fontId="7"/>
  </si>
  <si>
    <t>大　楠</t>
    <rPh sb="0" eb="3">
      <t>オオクス</t>
    </rPh>
    <phoneticPr fontId="7"/>
  </si>
  <si>
    <t>春　住</t>
    <rPh sb="0" eb="1">
      <t>ハル</t>
    </rPh>
    <rPh sb="2" eb="3">
      <t>スミ</t>
    </rPh>
    <phoneticPr fontId="7"/>
  </si>
  <si>
    <t>板　付</t>
    <rPh sb="0" eb="3">
      <t>イタヅケ</t>
    </rPh>
    <phoneticPr fontId="7"/>
  </si>
  <si>
    <t>那　珂</t>
    <rPh sb="0" eb="3">
      <t>ナカ</t>
    </rPh>
    <phoneticPr fontId="7"/>
  </si>
  <si>
    <t>那珂南</t>
    <rPh sb="0" eb="2">
      <t>ナカ</t>
    </rPh>
    <rPh sb="2" eb="3">
      <t>ミナミ</t>
    </rPh>
    <phoneticPr fontId="7"/>
  </si>
  <si>
    <t>香住丘</t>
    <rPh sb="0" eb="3">
      <t>カスミガオカ</t>
    </rPh>
    <phoneticPr fontId="7"/>
  </si>
  <si>
    <t>東　光</t>
    <rPh sb="0" eb="3">
      <t>トウコウ</t>
    </rPh>
    <phoneticPr fontId="7"/>
  </si>
  <si>
    <t>南当仁</t>
    <rPh sb="0" eb="1">
      <t>ミナミ</t>
    </rPh>
    <rPh sb="1" eb="2">
      <t>トウ</t>
    </rPh>
    <rPh sb="2" eb="3">
      <t>ジン</t>
    </rPh>
    <phoneticPr fontId="7"/>
  </si>
  <si>
    <t>東吉塚</t>
    <rPh sb="0" eb="1">
      <t>ヒガシ</t>
    </rPh>
    <rPh sb="1" eb="3">
      <t>ヨシヅカ</t>
    </rPh>
    <phoneticPr fontId="7"/>
  </si>
  <si>
    <t>若　久</t>
    <rPh sb="0" eb="3">
      <t>ワカヒサ</t>
    </rPh>
    <phoneticPr fontId="7"/>
  </si>
  <si>
    <t>笹　丘</t>
    <rPh sb="0" eb="3">
      <t>ササオカ</t>
    </rPh>
    <phoneticPr fontId="7"/>
  </si>
  <si>
    <t>内　浜</t>
    <rPh sb="0" eb="3">
      <t>ウチハマ</t>
    </rPh>
    <phoneticPr fontId="7"/>
  </si>
  <si>
    <t>室　見</t>
    <rPh sb="0" eb="3">
      <t>ムロミ</t>
    </rPh>
    <phoneticPr fontId="7"/>
  </si>
  <si>
    <t>別　府</t>
    <rPh sb="0" eb="3">
      <t>ベフ</t>
    </rPh>
    <phoneticPr fontId="7"/>
  </si>
  <si>
    <t>和　白</t>
    <rPh sb="0" eb="3">
      <t>ワジロ</t>
    </rPh>
    <phoneticPr fontId="7"/>
  </si>
  <si>
    <t>金　武</t>
    <rPh sb="0" eb="3">
      <t>カナタケ</t>
    </rPh>
    <phoneticPr fontId="7"/>
  </si>
  <si>
    <t>周船寺</t>
    <rPh sb="0" eb="3">
      <t>スセンジ</t>
    </rPh>
    <phoneticPr fontId="7"/>
  </si>
  <si>
    <t>元　岡</t>
    <rPh sb="0" eb="3">
      <t>モトオカ</t>
    </rPh>
    <phoneticPr fontId="7"/>
  </si>
  <si>
    <t>北　崎</t>
    <rPh sb="0" eb="3">
      <t>キタザキ</t>
    </rPh>
    <phoneticPr fontId="7"/>
  </si>
  <si>
    <t>玄　界</t>
    <rPh sb="0" eb="1">
      <t>ゲン</t>
    </rPh>
    <rPh sb="2" eb="3">
      <t>カイ</t>
    </rPh>
    <phoneticPr fontId="7"/>
  </si>
  <si>
    <t>小　呂</t>
    <rPh sb="0" eb="3">
      <t>オロ</t>
    </rPh>
    <phoneticPr fontId="7"/>
  </si>
  <si>
    <t>千　早</t>
    <rPh sb="0" eb="3">
      <t>チハヤ</t>
    </rPh>
    <phoneticPr fontId="7"/>
  </si>
  <si>
    <t>小　笹</t>
    <rPh sb="0" eb="3">
      <t>オザサ</t>
    </rPh>
    <phoneticPr fontId="7"/>
  </si>
  <si>
    <t>七　隈</t>
    <rPh sb="0" eb="3">
      <t>ナナクマ</t>
    </rPh>
    <phoneticPr fontId="7"/>
  </si>
  <si>
    <t>老　司</t>
    <rPh sb="0" eb="3">
      <t>ロウジ</t>
    </rPh>
    <phoneticPr fontId="7"/>
  </si>
  <si>
    <t>原　西</t>
    <rPh sb="0" eb="1">
      <t>ハラ</t>
    </rPh>
    <rPh sb="2" eb="3">
      <t>ニシ</t>
    </rPh>
    <phoneticPr fontId="7"/>
  </si>
  <si>
    <t>長　住</t>
    <rPh sb="0" eb="3">
      <t>ナガズミ</t>
    </rPh>
    <phoneticPr fontId="7"/>
  </si>
  <si>
    <t>原　北</t>
    <rPh sb="0" eb="1">
      <t>ハラ</t>
    </rPh>
    <rPh sb="2" eb="3">
      <t>キタ</t>
    </rPh>
    <phoneticPr fontId="7"/>
  </si>
  <si>
    <t>筑紫丘</t>
    <rPh sb="0" eb="3">
      <t>チクシガオカ</t>
    </rPh>
    <phoneticPr fontId="7"/>
  </si>
  <si>
    <t>西花畑</t>
    <rPh sb="0" eb="1">
      <t>ニシ</t>
    </rPh>
    <rPh sb="1" eb="3">
      <t>ハナハタ</t>
    </rPh>
    <phoneticPr fontId="7"/>
  </si>
  <si>
    <t>弥　永</t>
    <rPh sb="0" eb="3">
      <t>ヤナガ</t>
    </rPh>
    <phoneticPr fontId="7"/>
  </si>
  <si>
    <t>堤</t>
    <rPh sb="0" eb="1">
      <t>ツツミ</t>
    </rPh>
    <phoneticPr fontId="7"/>
  </si>
  <si>
    <t>飯　倉</t>
    <rPh sb="0" eb="3">
      <t>イイクラ</t>
    </rPh>
    <phoneticPr fontId="7"/>
  </si>
  <si>
    <t>城　浜</t>
    <rPh sb="0" eb="3">
      <t>シロハマ</t>
    </rPh>
    <phoneticPr fontId="7"/>
  </si>
  <si>
    <t>若　宮</t>
    <rPh sb="0" eb="3">
      <t>ワカミヤ</t>
    </rPh>
    <phoneticPr fontId="7"/>
  </si>
  <si>
    <t>城　南</t>
    <rPh sb="0" eb="3">
      <t>ジョウナン</t>
    </rPh>
    <phoneticPr fontId="7"/>
  </si>
  <si>
    <t>勝　馬</t>
    <rPh sb="0" eb="3">
      <t>カツマ</t>
    </rPh>
    <phoneticPr fontId="7"/>
  </si>
  <si>
    <t>志賀島</t>
    <rPh sb="0" eb="3">
      <t>シカシマ</t>
    </rPh>
    <phoneticPr fontId="7"/>
  </si>
  <si>
    <t>西戸崎</t>
    <rPh sb="0" eb="3">
      <t>サイトザキ</t>
    </rPh>
    <phoneticPr fontId="7"/>
  </si>
  <si>
    <t>東花畑</t>
    <rPh sb="0" eb="1">
      <t>ヒガシ</t>
    </rPh>
    <rPh sb="1" eb="3">
      <t>ハナハタ</t>
    </rPh>
    <phoneticPr fontId="7"/>
  </si>
  <si>
    <t>金　山</t>
    <rPh sb="0" eb="3">
      <t>カナヤマ</t>
    </rPh>
    <phoneticPr fontId="7"/>
  </si>
  <si>
    <t>下山門</t>
    <rPh sb="0" eb="3">
      <t>シモヤマト</t>
    </rPh>
    <phoneticPr fontId="7"/>
  </si>
  <si>
    <t>長　丘</t>
    <rPh sb="0" eb="3">
      <t>ナガオカ</t>
    </rPh>
    <phoneticPr fontId="7"/>
  </si>
  <si>
    <t>美和台</t>
    <rPh sb="0" eb="3">
      <t>ミワダイ</t>
    </rPh>
    <phoneticPr fontId="7"/>
  </si>
  <si>
    <t>八　田</t>
    <rPh sb="0" eb="3">
      <t>ハッタ</t>
    </rPh>
    <phoneticPr fontId="7"/>
  </si>
  <si>
    <t>板付北</t>
    <rPh sb="0" eb="2">
      <t>イタヅケ</t>
    </rPh>
    <rPh sb="2" eb="3">
      <t>キタ</t>
    </rPh>
    <phoneticPr fontId="7"/>
  </si>
  <si>
    <t>西長住</t>
    <rPh sb="0" eb="3">
      <t>ニシナガズミ</t>
    </rPh>
    <phoneticPr fontId="7"/>
  </si>
  <si>
    <t>賀　茂</t>
    <rPh sb="0" eb="3">
      <t>カモ</t>
    </rPh>
    <phoneticPr fontId="7"/>
  </si>
  <si>
    <t>脇　山</t>
    <rPh sb="0" eb="3">
      <t>ワキヤマ</t>
    </rPh>
    <phoneticPr fontId="7"/>
  </si>
  <si>
    <t>内　野</t>
    <rPh sb="0" eb="3">
      <t>ウチノ</t>
    </rPh>
    <phoneticPr fontId="7"/>
  </si>
  <si>
    <t>曲　渕</t>
    <rPh sb="0" eb="3">
      <t>マガリフチ</t>
    </rPh>
    <phoneticPr fontId="7"/>
  </si>
  <si>
    <t>入　部</t>
    <rPh sb="0" eb="3">
      <t>イルベ</t>
    </rPh>
    <phoneticPr fontId="7"/>
  </si>
  <si>
    <t>東月隈</t>
    <rPh sb="0" eb="3">
      <t>ヒガシツキグマ</t>
    </rPh>
    <phoneticPr fontId="7"/>
  </si>
  <si>
    <t>有　田</t>
    <rPh sb="0" eb="3">
      <t>アリタ</t>
    </rPh>
    <phoneticPr fontId="7"/>
  </si>
  <si>
    <t>壱岐南</t>
    <rPh sb="0" eb="2">
      <t>イキ</t>
    </rPh>
    <rPh sb="2" eb="3">
      <t>ミナミ</t>
    </rPh>
    <phoneticPr fontId="7"/>
  </si>
  <si>
    <t>和白東</t>
    <rPh sb="0" eb="2">
      <t>ワジロ</t>
    </rPh>
    <rPh sb="2" eb="3">
      <t>ヒガシ</t>
    </rPh>
    <phoneticPr fontId="7"/>
  </si>
  <si>
    <t>片　江</t>
    <rPh sb="0" eb="3">
      <t>カタエ</t>
    </rPh>
    <phoneticPr fontId="7"/>
  </si>
  <si>
    <t>野　芥</t>
    <rPh sb="0" eb="3">
      <t>ノケ</t>
    </rPh>
    <phoneticPr fontId="7"/>
  </si>
  <si>
    <t>西　陵</t>
    <rPh sb="0" eb="3">
      <t>セイリョウ</t>
    </rPh>
    <phoneticPr fontId="7"/>
  </si>
  <si>
    <t>舞松原</t>
    <rPh sb="0" eb="3">
      <t>マイマツバラ</t>
    </rPh>
    <phoneticPr fontId="7"/>
  </si>
  <si>
    <t>福　浜</t>
    <rPh sb="0" eb="3">
      <t>フクハマ</t>
    </rPh>
    <phoneticPr fontId="7"/>
  </si>
  <si>
    <t>南片江</t>
    <rPh sb="0" eb="3">
      <t>ミナミカタエ</t>
    </rPh>
    <phoneticPr fontId="7"/>
  </si>
  <si>
    <t>大　原</t>
    <rPh sb="0" eb="3">
      <t>オオハラ</t>
    </rPh>
    <phoneticPr fontId="7"/>
  </si>
  <si>
    <t>香椎東</t>
    <rPh sb="0" eb="2">
      <t>カシイ</t>
    </rPh>
    <rPh sb="2" eb="3">
      <t>ヒガシ</t>
    </rPh>
    <phoneticPr fontId="7"/>
  </si>
  <si>
    <t>弥永西</t>
    <rPh sb="0" eb="2">
      <t>ヤナガ</t>
    </rPh>
    <rPh sb="2" eb="3">
      <t>ニシ</t>
    </rPh>
    <phoneticPr fontId="7"/>
  </si>
  <si>
    <t>東若久</t>
    <rPh sb="0" eb="1">
      <t>ヒガシ</t>
    </rPh>
    <rPh sb="1" eb="3">
      <t>ワカヒサ</t>
    </rPh>
    <phoneticPr fontId="7"/>
  </si>
  <si>
    <t>四箇田</t>
    <rPh sb="0" eb="3">
      <t>シカタ</t>
    </rPh>
    <phoneticPr fontId="7"/>
  </si>
  <si>
    <t>壱岐東</t>
    <rPh sb="0" eb="2">
      <t>イキ</t>
    </rPh>
    <rPh sb="2" eb="3">
      <t>ヒガシ</t>
    </rPh>
    <phoneticPr fontId="7"/>
  </si>
  <si>
    <t>石　丸</t>
    <rPh sb="0" eb="3">
      <t>イシマル</t>
    </rPh>
    <phoneticPr fontId="7"/>
  </si>
  <si>
    <t>鶴　田</t>
    <rPh sb="0" eb="3">
      <t>ツルタ</t>
    </rPh>
    <phoneticPr fontId="7"/>
  </si>
  <si>
    <t>田　島</t>
    <rPh sb="0" eb="3">
      <t>タジマ</t>
    </rPh>
    <phoneticPr fontId="7"/>
  </si>
  <si>
    <t>愛　宕</t>
    <rPh sb="0" eb="3">
      <t>アタゴ</t>
    </rPh>
    <phoneticPr fontId="7"/>
  </si>
  <si>
    <t>福　重</t>
    <rPh sb="0" eb="3">
      <t>フクシゲ</t>
    </rPh>
    <phoneticPr fontId="7"/>
  </si>
  <si>
    <t>三　筑</t>
    <rPh sb="0" eb="3">
      <t>サンチク</t>
    </rPh>
    <phoneticPr fontId="7"/>
  </si>
  <si>
    <t>飯　原</t>
    <rPh sb="0" eb="3">
      <t>イイハラ</t>
    </rPh>
    <phoneticPr fontId="7"/>
  </si>
  <si>
    <t>青　葉</t>
    <rPh sb="0" eb="3">
      <t>アオバ</t>
    </rPh>
    <phoneticPr fontId="7"/>
  </si>
  <si>
    <t>奈　多</t>
    <rPh sb="0" eb="3">
      <t>ナタ</t>
    </rPh>
    <phoneticPr fontId="7"/>
  </si>
  <si>
    <t>野多目</t>
    <rPh sb="0" eb="1">
      <t>ノ</t>
    </rPh>
    <rPh sb="1" eb="2">
      <t>タメ</t>
    </rPh>
    <rPh sb="2" eb="3">
      <t>メ</t>
    </rPh>
    <phoneticPr fontId="7"/>
  </si>
  <si>
    <t>高　木</t>
    <rPh sb="0" eb="3">
      <t>タカギ</t>
    </rPh>
    <phoneticPr fontId="7"/>
  </si>
  <si>
    <t>堤　丘</t>
    <rPh sb="0" eb="3">
      <t>ツツミガオカ</t>
    </rPh>
    <phoneticPr fontId="7"/>
  </si>
  <si>
    <t>有　住</t>
    <rPh sb="0" eb="3">
      <t>アリズミ</t>
    </rPh>
    <phoneticPr fontId="7"/>
  </si>
  <si>
    <t>城　原</t>
    <rPh sb="0" eb="1">
      <t>ジョウ</t>
    </rPh>
    <rPh sb="2" eb="3">
      <t>ハル</t>
    </rPh>
    <phoneticPr fontId="7"/>
  </si>
  <si>
    <t>香椎浜</t>
    <rPh sb="0" eb="3">
      <t>カシイハマ</t>
    </rPh>
    <phoneticPr fontId="7"/>
  </si>
  <si>
    <t>大　池</t>
    <rPh sb="0" eb="3">
      <t>オオイケ</t>
    </rPh>
    <phoneticPr fontId="7"/>
  </si>
  <si>
    <t>早　良</t>
    <rPh sb="0" eb="3">
      <t>サワラ</t>
    </rPh>
    <phoneticPr fontId="7"/>
  </si>
  <si>
    <t>香椎下原</t>
    <rPh sb="0" eb="2">
      <t>カシイ</t>
    </rPh>
    <rPh sb="2" eb="4">
      <t>シモバル</t>
    </rPh>
    <phoneticPr fontId="7"/>
  </si>
  <si>
    <t>弥　生</t>
    <rPh sb="0" eb="3">
      <t>ヤヨイ</t>
    </rPh>
    <phoneticPr fontId="7"/>
  </si>
  <si>
    <t>塩　原</t>
    <rPh sb="0" eb="3">
      <t>シオバル</t>
    </rPh>
    <phoneticPr fontId="7"/>
  </si>
  <si>
    <t>田　村</t>
    <rPh sb="0" eb="3">
      <t>タムラ</t>
    </rPh>
    <phoneticPr fontId="7"/>
  </si>
  <si>
    <t>千早西</t>
    <rPh sb="0" eb="2">
      <t>チハヤ</t>
    </rPh>
    <rPh sb="2" eb="3">
      <t>ニシ</t>
    </rPh>
    <phoneticPr fontId="7"/>
  </si>
  <si>
    <t>東箱崎</t>
    <rPh sb="0" eb="1">
      <t>ヒガシ</t>
    </rPh>
    <rPh sb="1" eb="3">
      <t>ハコザキ</t>
    </rPh>
    <phoneticPr fontId="7"/>
  </si>
  <si>
    <t>柏　原</t>
    <rPh sb="0" eb="3">
      <t>カシハラ</t>
    </rPh>
    <phoneticPr fontId="7"/>
  </si>
  <si>
    <t>飯倉中央</t>
    <rPh sb="0" eb="2">
      <t>イイクラ</t>
    </rPh>
    <rPh sb="2" eb="4">
      <t>チュウオウ</t>
    </rPh>
    <phoneticPr fontId="7"/>
  </si>
  <si>
    <t>玄　洋</t>
    <rPh sb="0" eb="1">
      <t>ゲン</t>
    </rPh>
    <rPh sb="2" eb="3">
      <t>ヨウ</t>
    </rPh>
    <phoneticPr fontId="7"/>
  </si>
  <si>
    <t>小田部</t>
    <rPh sb="0" eb="3">
      <t>オタベ</t>
    </rPh>
    <phoneticPr fontId="7"/>
  </si>
  <si>
    <t>香　陵</t>
    <rPh sb="0" eb="3">
      <t>コウリョウ</t>
    </rPh>
    <phoneticPr fontId="7"/>
  </si>
  <si>
    <t>百道浜</t>
    <rPh sb="0" eb="3">
      <t>モモチハマ</t>
    </rPh>
    <phoneticPr fontId="7"/>
  </si>
  <si>
    <t>松　島</t>
    <rPh sb="0" eb="3">
      <t>マツシマ</t>
    </rPh>
    <phoneticPr fontId="7"/>
  </si>
  <si>
    <t>横　手</t>
    <rPh sb="0" eb="3">
      <t>ヨコテ</t>
    </rPh>
    <phoneticPr fontId="7"/>
  </si>
  <si>
    <t>三　苫</t>
    <rPh sb="0" eb="3">
      <t>ミトマ</t>
    </rPh>
    <phoneticPr fontId="7"/>
  </si>
  <si>
    <t>愛宕浜</t>
    <rPh sb="0" eb="3">
      <t>アタゴハマ</t>
    </rPh>
    <phoneticPr fontId="7"/>
  </si>
  <si>
    <t>姪　北</t>
    <rPh sb="0" eb="1">
      <t>メイ</t>
    </rPh>
    <rPh sb="2" eb="3">
      <t>キタ</t>
    </rPh>
    <phoneticPr fontId="7"/>
  </si>
  <si>
    <t>照　葉</t>
    <rPh sb="0" eb="1">
      <t>アキラ</t>
    </rPh>
    <rPh sb="2" eb="3">
      <t>ハ</t>
    </rPh>
    <phoneticPr fontId="7"/>
  </si>
  <si>
    <t>西　都</t>
    <rPh sb="0" eb="1">
      <t>ニシ</t>
    </rPh>
    <rPh sb="2" eb="3">
      <t>ト</t>
    </rPh>
    <phoneticPr fontId="7"/>
  </si>
  <si>
    <t>照葉北</t>
    <rPh sb="0" eb="2">
      <t>テリハ</t>
    </rPh>
    <rPh sb="2" eb="3">
      <t>キタ</t>
    </rPh>
    <phoneticPr fontId="7"/>
  </si>
  <si>
    <t>① 知的障がい（１４０校）</t>
    <rPh sb="2" eb="4">
      <t>チテキ</t>
    </rPh>
    <rPh sb="4" eb="5">
      <t>サワ</t>
    </rPh>
    <rPh sb="11" eb="12">
      <t>コウ</t>
    </rPh>
    <phoneticPr fontId="2"/>
  </si>
  <si>
    <t>博多</t>
    <rPh sb="0" eb="2">
      <t>ハカタ</t>
    </rPh>
    <phoneticPr fontId="11"/>
  </si>
  <si>
    <t>南</t>
    <rPh sb="0" eb="1">
      <t>ミナミ</t>
    </rPh>
    <phoneticPr fontId="11"/>
  </si>
  <si>
    <t>早良</t>
    <rPh sb="0" eb="2">
      <t>サワラ</t>
    </rPh>
    <phoneticPr fontId="11"/>
  </si>
  <si>
    <t>東</t>
    <rPh sb="0" eb="1">
      <t>ヒガシ</t>
    </rPh>
    <phoneticPr fontId="11"/>
  </si>
  <si>
    <t>中央</t>
    <rPh sb="0" eb="2">
      <t>チュウオウ</t>
    </rPh>
    <phoneticPr fontId="11"/>
  </si>
  <si>
    <t>南</t>
  </si>
  <si>
    <t>西</t>
    <rPh sb="0" eb="1">
      <t>ニシ</t>
    </rPh>
    <phoneticPr fontId="11"/>
  </si>
  <si>
    <t>香椎浜</t>
  </si>
  <si>
    <t>照葉北</t>
  </si>
  <si>
    <t>堅粕</t>
  </si>
  <si>
    <t>千代</t>
  </si>
  <si>
    <t>東光</t>
  </si>
  <si>
    <t>当仁</t>
  </si>
  <si>
    <t>福浜</t>
  </si>
  <si>
    <t>高木</t>
  </si>
  <si>
    <t>別府</t>
  </si>
  <si>
    <t>金山</t>
  </si>
  <si>
    <t>堤丘</t>
  </si>
  <si>
    <t>西新</t>
  </si>
  <si>
    <t>能古</t>
  </si>
  <si>
    <t>北崎</t>
  </si>
  <si>
    <t>西都</t>
  </si>
  <si>
    <t>東</t>
    <phoneticPr fontId="2"/>
  </si>
  <si>
    <t>博多</t>
    <phoneticPr fontId="2"/>
  </si>
  <si>
    <t>城南</t>
    <phoneticPr fontId="2"/>
  </si>
  <si>
    <t>東</t>
    <phoneticPr fontId="2"/>
  </si>
  <si>
    <t>総計</t>
    <rPh sb="0" eb="2">
      <t>ソウケイ</t>
    </rPh>
    <phoneticPr fontId="2"/>
  </si>
  <si>
    <t>-</t>
  </si>
  <si>
    <t>年度別⇒</t>
    <rPh sb="0" eb="2">
      <t>ネンド</t>
    </rPh>
    <rPh sb="2" eb="3">
      <t>ベツ</t>
    </rPh>
    <phoneticPr fontId="1"/>
  </si>
  <si>
    <t>チェック⇒</t>
    <phoneticPr fontId="1"/>
  </si>
  <si>
    <t>２年</t>
    <rPh sb="1" eb="2">
      <t>ネン</t>
    </rPh>
    <phoneticPr fontId="2"/>
  </si>
  <si>
    <t>中央</t>
    <rPh sb="0" eb="2">
      <t>チュウオウ</t>
    </rPh>
    <phoneticPr fontId="1"/>
  </si>
  <si>
    <t>城南</t>
    <rPh sb="0" eb="2">
      <t>ジョウナン</t>
    </rPh>
    <phoneticPr fontId="1"/>
  </si>
  <si>
    <t>田島</t>
    <rPh sb="0" eb="2">
      <t>タジマ</t>
    </rPh>
    <phoneticPr fontId="1"/>
  </si>
  <si>
    <t>福重</t>
    <rPh sb="0" eb="2">
      <t>フクシゲ</t>
    </rPh>
    <phoneticPr fontId="1"/>
  </si>
  <si>
    <t>平成２８年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</si>
  <si>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ゲン</t>
    </rPh>
    <rPh sb="3" eb="4">
      <t>ネン</t>
    </rPh>
    <phoneticPr fontId="2"/>
  </si>
  <si>
    <t>平成２９年</t>
    <rPh sb="0" eb="2">
      <t>ヘイセイ</t>
    </rPh>
    <rPh sb="4" eb="5">
      <t>ネン</t>
    </rPh>
    <phoneticPr fontId="1"/>
  </si>
  <si>
    <t>３年</t>
    <rPh sb="1" eb="2">
      <t>ネン</t>
    </rPh>
    <phoneticPr fontId="2"/>
  </si>
  <si>
    <t>平成２９年</t>
    <rPh sb="0" eb="2">
      <t>ヘイセイ</t>
    </rPh>
    <rPh sb="4" eb="5">
      <t>ネン</t>
    </rPh>
    <phoneticPr fontId="2"/>
  </si>
  <si>
    <t>（R3.5.1現在，単位：人）</t>
    <rPh sb="13" eb="14">
      <t>ヒト</t>
    </rPh>
    <phoneticPr fontId="1"/>
  </si>
  <si>
    <t>令和３年</t>
    <rPh sb="0" eb="2">
      <t>レイワ</t>
    </rPh>
    <rPh sb="3" eb="4">
      <t>ネン</t>
    </rPh>
    <phoneticPr fontId="2"/>
  </si>
  <si>
    <t>平成２８年</t>
    <rPh sb="0" eb="2">
      <t>ヘイセイ</t>
    </rPh>
    <rPh sb="4" eb="5">
      <t>ネン</t>
    </rPh>
    <phoneticPr fontId="2"/>
  </si>
  <si>
    <t>(注) 令和３年度のみ５月１日現在の認定児童数。</t>
    <rPh sb="1" eb="2">
      <t>チュウ</t>
    </rPh>
    <rPh sb="4" eb="6">
      <t>レイワ</t>
    </rPh>
    <rPh sb="7" eb="9">
      <t>ネンド</t>
    </rPh>
    <rPh sb="8" eb="9">
      <t>ド</t>
    </rPh>
    <rPh sb="12" eb="13">
      <t>ガツ</t>
    </rPh>
    <rPh sb="14" eb="15">
      <t>ニチ</t>
    </rPh>
    <rPh sb="15" eb="17">
      <t>ゲンザイ</t>
    </rPh>
    <rPh sb="18" eb="20">
      <t>ニンテイ</t>
    </rPh>
    <rPh sb="20" eb="22">
      <t>ジドウ</t>
    </rPh>
    <rPh sb="22" eb="23">
      <t>カズ</t>
    </rPh>
    <phoneticPr fontId="2"/>
  </si>
  <si>
    <t>(R3.5.1現在，単位：学級，人)</t>
    <rPh sb="7" eb="9">
      <t>ゲンザイ</t>
    </rPh>
    <rPh sb="10" eb="12">
      <t>タンイ</t>
    </rPh>
    <rPh sb="13" eb="15">
      <t>ガッキュウ</t>
    </rPh>
    <rPh sb="16" eb="17">
      <t>ヒト</t>
    </rPh>
    <phoneticPr fontId="4"/>
  </si>
  <si>
    <t>(R3.5.1現在，単位：学級，人）</t>
    <phoneticPr fontId="1"/>
  </si>
  <si>
    <t>博多</t>
    <rPh sb="0" eb="2">
      <t>ハカタ</t>
    </rPh>
    <phoneticPr fontId="1"/>
  </si>
  <si>
    <t>⑥ 難聴（２校）</t>
    <rPh sb="2" eb="3">
      <t>ナン</t>
    </rPh>
    <rPh sb="3" eb="4">
      <t>チョウ</t>
    </rPh>
    <rPh sb="6" eb="7">
      <t>コウ</t>
    </rPh>
    <phoneticPr fontId="2"/>
  </si>
  <si>
    <t>⑤ 情緒障がい（１３校）</t>
    <rPh sb="2" eb="4">
      <t>ジョウチョ</t>
    </rPh>
    <rPh sb="4" eb="5">
      <t>サワ</t>
    </rPh>
    <rPh sb="10" eb="11">
      <t>コウ</t>
    </rPh>
    <phoneticPr fontId="2"/>
  </si>
  <si>
    <t>（R3.5.1現在，単位：人）</t>
    <phoneticPr fontId="1"/>
  </si>
  <si>
    <t xml:space="preserve">     ２　（　）内の数字は，就学猶予者及び就学免除者の数で外数。</t>
    <rPh sb="10" eb="11">
      <t>ナイ</t>
    </rPh>
    <rPh sb="12" eb="14">
      <t>スウジ</t>
    </rPh>
    <rPh sb="16" eb="18">
      <t>シュウガク</t>
    </rPh>
    <rPh sb="18" eb="20">
      <t>ユウヨ</t>
    </rPh>
    <rPh sb="20" eb="21">
      <t>シャ</t>
    </rPh>
    <rPh sb="21" eb="22">
      <t>オヨ</t>
    </rPh>
    <rPh sb="23" eb="25">
      <t>シュウガク</t>
    </rPh>
    <rPh sb="25" eb="27">
      <t>メンジョ</t>
    </rPh>
    <rPh sb="27" eb="28">
      <t>シャ</t>
    </rPh>
    <rPh sb="29" eb="30">
      <t>カズ</t>
    </rPh>
    <rPh sb="31" eb="32">
      <t>ソト</t>
    </rPh>
    <rPh sb="32" eb="33">
      <t>カズ</t>
    </rPh>
    <phoneticPr fontId="1"/>
  </si>
  <si>
    <t>新型コロナウイルスの
感染回避</t>
    <rPh sb="0" eb="2">
      <t>シンガタ</t>
    </rPh>
    <rPh sb="11" eb="13">
      <t>カンセン</t>
    </rPh>
    <rPh sb="13" eb="15">
      <t>カイヒ</t>
    </rPh>
    <phoneticPr fontId="1"/>
  </si>
  <si>
    <t>…</t>
  </si>
  <si>
    <t>　　　４　大学には通信大学を含まない。　　　　　　　　　　　　　　　　　　　　　　　　　</t>
    <rPh sb="5" eb="7">
      <t>ダイガク</t>
    </rPh>
    <rPh sb="9" eb="11">
      <t>ツウシン</t>
    </rPh>
    <rPh sb="11" eb="13">
      <t>ダイガク</t>
    </rPh>
    <rPh sb="14" eb="15">
      <t>フク</t>
    </rPh>
    <phoneticPr fontId="4"/>
  </si>
  <si>
    <t>　　　　　実学校数とは一致しない。（実学校数４２校）</t>
    <rPh sb="18" eb="19">
      <t>ジツ</t>
    </rPh>
    <rPh sb="19" eb="21">
      <t>ガッコウ</t>
    </rPh>
    <rPh sb="21" eb="22">
      <t>スウ</t>
    </rPh>
    <rPh sb="24" eb="25">
      <t>コウ</t>
    </rPh>
    <phoneticPr fontId="4"/>
  </si>
  <si>
    <t>　　　３　高等学校の全日制、定時制、通信制の学校数には、各課程の併置校を含むため、各課程の合計校数は、　　　　　　　　　　　　　　　　　　　　　　　　　</t>
    <rPh sb="5" eb="7">
      <t>コウトウ</t>
    </rPh>
    <rPh sb="7" eb="9">
      <t>ガッコウ</t>
    </rPh>
    <rPh sb="10" eb="13">
      <t>ゼンニチセイ</t>
    </rPh>
    <rPh sb="14" eb="16">
      <t>テイジ</t>
    </rPh>
    <rPh sb="16" eb="17">
      <t>セイ</t>
    </rPh>
    <rPh sb="18" eb="20">
      <t>ツウシン</t>
    </rPh>
    <rPh sb="20" eb="21">
      <t>セイ</t>
    </rPh>
    <rPh sb="22" eb="24">
      <t>ガッコウ</t>
    </rPh>
    <rPh sb="24" eb="25">
      <t>スウ</t>
    </rPh>
    <rPh sb="28" eb="29">
      <t>カク</t>
    </rPh>
    <rPh sb="29" eb="31">
      <t>カテイ</t>
    </rPh>
    <rPh sb="32" eb="34">
      <t>ヘイチ</t>
    </rPh>
    <rPh sb="34" eb="35">
      <t>コウ</t>
    </rPh>
    <rPh sb="36" eb="37">
      <t>フク</t>
    </rPh>
    <phoneticPr fontId="4"/>
  </si>
  <si>
    <t>　　　２　行政区域別学校数は学校の所在地による。ただし、短期大学・大学については本部所在地による。</t>
    <rPh sb="5" eb="7">
      <t>ギョウセイ</t>
    </rPh>
    <rPh sb="7" eb="10">
      <t>クベツ</t>
    </rPh>
    <rPh sb="10" eb="13">
      <t>ガッコウスウ</t>
    </rPh>
    <rPh sb="14" eb="16">
      <t>ガッコウ</t>
    </rPh>
    <rPh sb="17" eb="20">
      <t>ショザイチ</t>
    </rPh>
    <rPh sb="28" eb="30">
      <t>タンキ</t>
    </rPh>
    <rPh sb="30" eb="32">
      <t>ダイガク</t>
    </rPh>
    <rPh sb="33" eb="35">
      <t>ダイガク</t>
    </rPh>
    <rPh sb="40" eb="42">
      <t>ホンブ</t>
    </rPh>
    <rPh sb="42" eb="45">
      <t>ショザイチ</t>
    </rPh>
    <phoneticPr fontId="4"/>
  </si>
  <si>
    <t>（注）１　市立の学校数欄の &lt;　&gt; は休校中で内数</t>
    <rPh sb="5" eb="7">
      <t>イチリツ</t>
    </rPh>
    <rPh sb="8" eb="11">
      <t>ガッコウスウ</t>
    </rPh>
    <rPh sb="11" eb="12">
      <t>ラン</t>
    </rPh>
    <rPh sb="19" eb="21">
      <t>キュウコウ</t>
    </rPh>
    <rPh sb="21" eb="22">
      <t>ナカ</t>
    </rPh>
    <rPh sb="23" eb="24">
      <t>ウチ</t>
    </rPh>
    <rPh sb="24" eb="25">
      <t>スウ</t>
    </rPh>
    <phoneticPr fontId="4"/>
  </si>
  <si>
    <t>私立</t>
    <rPh sb="0" eb="2">
      <t>シリツ</t>
    </rPh>
    <phoneticPr fontId="4"/>
  </si>
  <si>
    <t>県立</t>
    <rPh sb="0" eb="2">
      <t>ケンリツ</t>
    </rPh>
    <phoneticPr fontId="4"/>
  </si>
  <si>
    <t>…</t>
    <phoneticPr fontId="4"/>
  </si>
  <si>
    <t>国立</t>
    <rPh sb="0" eb="2">
      <t>コクリツ</t>
    </rPh>
    <phoneticPr fontId="4"/>
  </si>
  <si>
    <t>大　学</t>
    <rPh sb="0" eb="3">
      <t>ダイガク</t>
    </rPh>
    <phoneticPr fontId="4"/>
  </si>
  <si>
    <t>短期大学</t>
    <rPh sb="0" eb="2">
      <t>タンキ</t>
    </rPh>
    <rPh sb="2" eb="4">
      <t>ダイガク</t>
    </rPh>
    <phoneticPr fontId="4"/>
  </si>
  <si>
    <t>各種学校</t>
    <rPh sb="0" eb="2">
      <t>カクシュ</t>
    </rPh>
    <rPh sb="2" eb="4">
      <t>ガッコウ</t>
    </rPh>
    <phoneticPr fontId="4"/>
  </si>
  <si>
    <t>専修学校</t>
    <rPh sb="0" eb="2">
      <t>センシュウ</t>
    </rPh>
    <rPh sb="2" eb="4">
      <t>ガッコウ</t>
    </rPh>
    <phoneticPr fontId="4"/>
  </si>
  <si>
    <t>通信制</t>
    <rPh sb="0" eb="3">
      <t>ツウシンセイ</t>
    </rPh>
    <phoneticPr fontId="4"/>
  </si>
  <si>
    <t>定時制　　</t>
    <rPh sb="0" eb="3">
      <t>テイジセイ</t>
    </rPh>
    <phoneticPr fontId="4"/>
  </si>
  <si>
    <t>市立</t>
    <rPh sb="0" eb="2">
      <t>イチリツ</t>
    </rPh>
    <phoneticPr fontId="4"/>
  </si>
  <si>
    <t>全日制</t>
    <rPh sb="0" eb="3">
      <t>ゼンニチセイ</t>
    </rPh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</si>
  <si>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</si>
  <si>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</si>
  <si>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中学校</t>
    <rPh sb="0" eb="3">
      <t>チュウガッコウ</t>
    </rPh>
    <phoneticPr fontId="4"/>
  </si>
  <si>
    <t>25&lt;1&gt;</t>
    <phoneticPr fontId="1"/>
  </si>
  <si>
    <t>145&lt;1&gt;</t>
    <phoneticPr fontId="1"/>
  </si>
  <si>
    <t>26&lt;1&gt;</t>
    <phoneticPr fontId="1"/>
  </si>
  <si>
    <t>149&lt;１&gt;</t>
    <phoneticPr fontId="4"/>
  </si>
  <si>
    <t>小学校</t>
    <rPh sb="0" eb="3">
      <t>ショウガッコウ</t>
    </rPh>
    <phoneticPr fontId="4"/>
  </si>
  <si>
    <t xml:space="preserve"> </t>
    <phoneticPr fontId="4"/>
  </si>
  <si>
    <t>幼保連携型
認定こども園</t>
    <rPh sb="0" eb="1">
      <t>ヨウ</t>
    </rPh>
    <rPh sb="1" eb="2">
      <t>ホ</t>
    </rPh>
    <rPh sb="2" eb="4">
      <t>レンケイ</t>
    </rPh>
    <rPh sb="4" eb="5">
      <t>カタ</t>
    </rPh>
    <rPh sb="6" eb="8">
      <t>ニンテイ</t>
    </rPh>
    <rPh sb="11" eb="12">
      <t>エン</t>
    </rPh>
    <phoneticPr fontId="4"/>
  </si>
  <si>
    <t>幼稚園</t>
    <rPh sb="0" eb="3">
      <t>ヨウチエン</t>
    </rPh>
    <phoneticPr fontId="4"/>
  </si>
  <si>
    <t>本務</t>
    <rPh sb="0" eb="2">
      <t>ホンム</t>
    </rPh>
    <phoneticPr fontId="4"/>
  </si>
  <si>
    <t>兼務</t>
    <rPh sb="0" eb="2">
      <t>ケンム</t>
    </rPh>
    <phoneticPr fontId="4"/>
  </si>
  <si>
    <t>西　区</t>
    <rPh sb="0" eb="1">
      <t>ニシ</t>
    </rPh>
    <rPh sb="2" eb="3">
      <t>ク</t>
    </rPh>
    <phoneticPr fontId="4"/>
  </si>
  <si>
    <t>早良区</t>
    <rPh sb="0" eb="3">
      <t>サワラク</t>
    </rPh>
    <phoneticPr fontId="4"/>
  </si>
  <si>
    <t>城南区</t>
    <rPh sb="0" eb="3">
      <t>ジョウナンク</t>
    </rPh>
    <phoneticPr fontId="4"/>
  </si>
  <si>
    <t>南　区</t>
    <rPh sb="0" eb="1">
      <t>ミナミ</t>
    </rPh>
    <rPh sb="2" eb="3">
      <t>ク</t>
    </rPh>
    <phoneticPr fontId="4"/>
  </si>
  <si>
    <t>中央区</t>
    <rPh sb="0" eb="3">
      <t>チュウオウク</t>
    </rPh>
    <phoneticPr fontId="4"/>
  </si>
  <si>
    <t>博多区</t>
    <rPh sb="0" eb="3">
      <t>ハカタク</t>
    </rPh>
    <phoneticPr fontId="4"/>
  </si>
  <si>
    <t>東　区</t>
    <rPh sb="0" eb="1">
      <t>ヒガシ</t>
    </rPh>
    <rPh sb="2" eb="3">
      <t>ク</t>
    </rPh>
    <phoneticPr fontId="4"/>
  </si>
  <si>
    <t>合　計</t>
    <rPh sb="0" eb="1">
      <t>ゴウ</t>
    </rPh>
    <rPh sb="2" eb="3">
      <t>ケイ</t>
    </rPh>
    <phoneticPr fontId="4"/>
  </si>
  <si>
    <t>職員数</t>
    <rPh sb="0" eb="3">
      <t>ショクインスウ</t>
    </rPh>
    <phoneticPr fontId="4"/>
  </si>
  <si>
    <t>教員数</t>
    <rPh sb="0" eb="2">
      <t>キョウイン</t>
    </rPh>
    <rPh sb="2" eb="3">
      <t>スウ</t>
    </rPh>
    <phoneticPr fontId="4"/>
  </si>
  <si>
    <t>学　　　　　校　　　　　数</t>
    <rPh sb="0" eb="1">
      <t>ガク</t>
    </rPh>
    <rPh sb="6" eb="7">
      <t>コウ</t>
    </rPh>
    <rPh sb="12" eb="13">
      <t>スウ</t>
    </rPh>
    <phoneticPr fontId="4"/>
  </si>
  <si>
    <t>学 校 種 別</t>
    <rPh sb="0" eb="1">
      <t>ガク</t>
    </rPh>
    <rPh sb="2" eb="3">
      <t>コウ</t>
    </rPh>
    <rPh sb="4" eb="5">
      <t>シュ</t>
    </rPh>
    <rPh sb="6" eb="7">
      <t>ベツ</t>
    </rPh>
    <phoneticPr fontId="4"/>
  </si>
  <si>
    <t>(R3.5.1現在，単位：校〔園〕，人)</t>
    <rPh sb="7" eb="9">
      <t>ゲンザイ</t>
    </rPh>
    <rPh sb="10" eb="12">
      <t>タンイ</t>
    </rPh>
    <rPh sb="13" eb="14">
      <t>コウ</t>
    </rPh>
    <rPh sb="15" eb="16">
      <t>エン</t>
    </rPh>
    <rPh sb="18" eb="19">
      <t>ヒト</t>
    </rPh>
    <phoneticPr fontId="4"/>
  </si>
  <si>
    <t>(1)学校数</t>
    <rPh sb="3" eb="5">
      <t>ガッコウ</t>
    </rPh>
    <rPh sb="5" eb="6">
      <t>スウ</t>
    </rPh>
    <phoneticPr fontId="1"/>
  </si>
  <si>
    <t>1　市内に位置する学校の概況</t>
    <rPh sb="2" eb="4">
      <t>シナイ</t>
    </rPh>
    <rPh sb="5" eb="7">
      <t>イチ</t>
    </rPh>
    <rPh sb="9" eb="11">
      <t>ガッコウ</t>
    </rPh>
    <rPh sb="12" eb="14">
      <t>ガイキョウ</t>
    </rPh>
    <phoneticPr fontId="1"/>
  </si>
  <si>
    <t>　　　　６　大学の大学院等には、大学院、専攻科及び別科並びに聴講生等を含む。</t>
    <rPh sb="6" eb="8">
      <t>ダイガク</t>
    </rPh>
    <rPh sb="9" eb="12">
      <t>ダイガクイン</t>
    </rPh>
    <rPh sb="12" eb="13">
      <t>トウ</t>
    </rPh>
    <rPh sb="16" eb="19">
      <t>ダイガクイン</t>
    </rPh>
    <rPh sb="20" eb="22">
      <t>センコウ</t>
    </rPh>
    <rPh sb="22" eb="23">
      <t>カ</t>
    </rPh>
    <rPh sb="23" eb="24">
      <t>オヨ</t>
    </rPh>
    <rPh sb="25" eb="27">
      <t>ベッカ</t>
    </rPh>
    <rPh sb="27" eb="28">
      <t>ナラ</t>
    </rPh>
    <rPh sb="30" eb="33">
      <t>チョウコウセイ</t>
    </rPh>
    <rPh sb="33" eb="34">
      <t>トウ</t>
    </rPh>
    <rPh sb="35" eb="36">
      <t>フク</t>
    </rPh>
    <phoneticPr fontId="4"/>
  </si>
  <si>
    <t>　　　　５　大学には通信大学を含まない。</t>
    <rPh sb="6" eb="8">
      <t>ダイガク</t>
    </rPh>
    <rPh sb="10" eb="12">
      <t>ツウシン</t>
    </rPh>
    <rPh sb="12" eb="14">
      <t>ダイガク</t>
    </rPh>
    <rPh sb="15" eb="16">
      <t>フク</t>
    </rPh>
    <phoneticPr fontId="4"/>
  </si>
  <si>
    <t>　　　　４　短期大学の別科等には、別科及び専攻科並びに聴講生等を含む。</t>
    <rPh sb="6" eb="8">
      <t>タンキ</t>
    </rPh>
    <rPh sb="8" eb="10">
      <t>ダイガク</t>
    </rPh>
    <rPh sb="11" eb="13">
      <t>ベッカ</t>
    </rPh>
    <rPh sb="13" eb="14">
      <t>トウ</t>
    </rPh>
    <rPh sb="17" eb="19">
      <t>ベッカ</t>
    </rPh>
    <rPh sb="19" eb="20">
      <t>オヨ</t>
    </rPh>
    <rPh sb="21" eb="23">
      <t>センコウ</t>
    </rPh>
    <rPh sb="23" eb="24">
      <t>カ</t>
    </rPh>
    <rPh sb="24" eb="25">
      <t>ナラ</t>
    </rPh>
    <rPh sb="27" eb="30">
      <t>チョウコウセイ</t>
    </rPh>
    <rPh sb="30" eb="31">
      <t>トウ</t>
    </rPh>
    <rPh sb="32" eb="33">
      <t>フク</t>
    </rPh>
    <phoneticPr fontId="4"/>
  </si>
  <si>
    <t>　　　　３　高等学校全日制の在学者数には私立学校専攻科在学者（東区：129名，博多区：65名，南区：70名）を含む。</t>
    <rPh sb="6" eb="8">
      <t>コウトウ</t>
    </rPh>
    <rPh sb="8" eb="10">
      <t>ガッコウ</t>
    </rPh>
    <rPh sb="10" eb="12">
      <t>ゼンニチ</t>
    </rPh>
    <rPh sb="12" eb="13">
      <t>セイ</t>
    </rPh>
    <rPh sb="14" eb="17">
      <t>ザイガクシャ</t>
    </rPh>
    <rPh sb="17" eb="18">
      <t>スウ</t>
    </rPh>
    <rPh sb="20" eb="22">
      <t>ワタクシリツ</t>
    </rPh>
    <rPh sb="22" eb="24">
      <t>ガッコウ</t>
    </rPh>
    <rPh sb="24" eb="26">
      <t>センコウ</t>
    </rPh>
    <rPh sb="26" eb="27">
      <t>カ</t>
    </rPh>
    <rPh sb="27" eb="30">
      <t>ザイガクシャ</t>
    </rPh>
    <rPh sb="31" eb="33">
      <t>ヒガシク</t>
    </rPh>
    <rPh sb="37" eb="38">
      <t>メイ</t>
    </rPh>
    <rPh sb="39" eb="42">
      <t>ハカタク</t>
    </rPh>
    <rPh sb="45" eb="46">
      <t>メイ</t>
    </rPh>
    <rPh sb="47" eb="49">
      <t>ミナミク</t>
    </rPh>
    <rPh sb="52" eb="53">
      <t>メイ</t>
    </rPh>
    <rPh sb="55" eb="56">
      <t>フク</t>
    </rPh>
    <phoneticPr fontId="19"/>
  </si>
  <si>
    <t>　　　　２　特別支援学校の在学者数・学級数の（　）は訪問教育の在学者数・学級数で内数</t>
    <rPh sb="6" eb="8">
      <t>トクベツ</t>
    </rPh>
    <rPh sb="8" eb="10">
      <t>シエン</t>
    </rPh>
    <rPh sb="10" eb="11">
      <t>ガック</t>
    </rPh>
    <rPh sb="11" eb="12">
      <t>コウ</t>
    </rPh>
    <rPh sb="13" eb="16">
      <t>ザイガクシャ</t>
    </rPh>
    <rPh sb="16" eb="17">
      <t>スウ</t>
    </rPh>
    <rPh sb="18" eb="21">
      <t>ガッキュウスウ</t>
    </rPh>
    <rPh sb="26" eb="28">
      <t>ホウモン</t>
    </rPh>
    <rPh sb="28" eb="30">
      <t>キョウイク</t>
    </rPh>
    <rPh sb="31" eb="34">
      <t>ザイガクシャ</t>
    </rPh>
    <rPh sb="34" eb="35">
      <t>スウ</t>
    </rPh>
    <rPh sb="36" eb="39">
      <t>ガッキュウスウ</t>
    </rPh>
    <rPh sb="40" eb="41">
      <t>ウチ</t>
    </rPh>
    <rPh sb="41" eb="42">
      <t>スウ</t>
    </rPh>
    <phoneticPr fontId="4"/>
  </si>
  <si>
    <t>（注）　１　小・中学校の在学者・学級数の（　）は特別支援学級の在学者数・学級数で内数</t>
    <rPh sb="1" eb="2">
      <t>チュウ</t>
    </rPh>
    <rPh sb="6" eb="7">
      <t>ショウ</t>
    </rPh>
    <rPh sb="8" eb="9">
      <t>チュウ</t>
    </rPh>
    <rPh sb="9" eb="11">
      <t>ガッコウ</t>
    </rPh>
    <rPh sb="12" eb="15">
      <t>ザイガクシャ</t>
    </rPh>
    <rPh sb="16" eb="19">
      <t>ガッキュウスウ</t>
    </rPh>
    <rPh sb="24" eb="26">
      <t>トクベツ</t>
    </rPh>
    <rPh sb="26" eb="28">
      <t>シエン</t>
    </rPh>
    <rPh sb="28" eb="30">
      <t>ガッキュウ</t>
    </rPh>
    <rPh sb="31" eb="34">
      <t>ザイガクシャ</t>
    </rPh>
    <rPh sb="34" eb="35">
      <t>スウ</t>
    </rPh>
    <rPh sb="36" eb="39">
      <t>ガッキュウスウ</t>
    </rPh>
    <rPh sb="40" eb="41">
      <t>ウチ</t>
    </rPh>
    <rPh sb="41" eb="42">
      <t>スウ</t>
    </rPh>
    <phoneticPr fontId="4"/>
  </si>
  <si>
    <t>私　　立</t>
    <rPh sb="0" eb="4">
      <t>シリツ</t>
    </rPh>
    <phoneticPr fontId="4"/>
  </si>
  <si>
    <t>県　　立</t>
    <rPh sb="0" eb="4">
      <t>ケンリツ</t>
    </rPh>
    <phoneticPr fontId="4"/>
  </si>
  <si>
    <t>国　　立</t>
    <rPh sb="0" eb="4">
      <t>コクリツ</t>
    </rPh>
    <phoneticPr fontId="4"/>
  </si>
  <si>
    <t>大学院等</t>
    <rPh sb="0" eb="3">
      <t>ダイガクイン</t>
    </rPh>
    <rPh sb="3" eb="4">
      <t>トウ</t>
    </rPh>
    <phoneticPr fontId="4"/>
  </si>
  <si>
    <t>学　部</t>
    <rPh sb="0" eb="3">
      <t>ガクブ</t>
    </rPh>
    <phoneticPr fontId="4"/>
  </si>
  <si>
    <t>別科等</t>
    <rPh sb="0" eb="2">
      <t>ベッカ</t>
    </rPh>
    <rPh sb="2" eb="3">
      <t>トウ</t>
    </rPh>
    <phoneticPr fontId="4"/>
  </si>
  <si>
    <t>本　科</t>
    <rPh sb="0" eb="3">
      <t>ホンカ</t>
    </rPh>
    <phoneticPr fontId="4"/>
  </si>
  <si>
    <t>大　　　学</t>
    <rPh sb="0" eb="5">
      <t>ダイガク</t>
    </rPh>
    <phoneticPr fontId="4"/>
  </si>
  <si>
    <t>短　　期　　大　　学</t>
    <rPh sb="0" eb="4">
      <t>タンキ</t>
    </rPh>
    <rPh sb="6" eb="10">
      <t>ダイガク</t>
    </rPh>
    <phoneticPr fontId="4"/>
  </si>
  <si>
    <t>在　　学　　者　　数</t>
    <rPh sb="0" eb="7">
      <t>ザイガクシャ</t>
    </rPh>
    <rPh sb="9" eb="10">
      <t>スウ</t>
    </rPh>
    <phoneticPr fontId="4"/>
  </si>
  <si>
    <t>設　置　者</t>
    <rPh sb="0" eb="5">
      <t>セッチシャ</t>
    </rPh>
    <phoneticPr fontId="4"/>
  </si>
  <si>
    <t>各種
学校</t>
    <rPh sb="0" eb="2">
      <t>カクシュ</t>
    </rPh>
    <rPh sb="3" eb="5">
      <t>ガッコウ</t>
    </rPh>
    <phoneticPr fontId="4"/>
  </si>
  <si>
    <t>専修
学校</t>
    <rPh sb="0" eb="2">
      <t>センシュウ</t>
    </rPh>
    <rPh sb="3" eb="5">
      <t>ガッコウ</t>
    </rPh>
    <phoneticPr fontId="4"/>
  </si>
  <si>
    <t>定時制</t>
    <rPh sb="0" eb="3">
      <t>テイジセイ</t>
    </rPh>
    <phoneticPr fontId="4"/>
  </si>
  <si>
    <t>特別
支援
学校</t>
    <rPh sb="0" eb="2">
      <t>トクベツ</t>
    </rPh>
    <rPh sb="3" eb="5">
      <t>シエン</t>
    </rPh>
    <rPh sb="6" eb="8">
      <t>ガッコウ</t>
    </rPh>
    <phoneticPr fontId="4"/>
  </si>
  <si>
    <t>西   区</t>
    <rPh sb="0" eb="5">
      <t>ニシク</t>
    </rPh>
    <phoneticPr fontId="4"/>
  </si>
  <si>
    <t>早 良 区</t>
    <rPh sb="0" eb="5">
      <t>サワラク</t>
    </rPh>
    <phoneticPr fontId="4"/>
  </si>
  <si>
    <t>城 南 区</t>
    <rPh sb="0" eb="5">
      <t>ジョウナンク</t>
    </rPh>
    <phoneticPr fontId="4"/>
  </si>
  <si>
    <t>南   区</t>
    <rPh sb="0" eb="5">
      <t>ミナミク</t>
    </rPh>
    <phoneticPr fontId="4"/>
  </si>
  <si>
    <t>中 央 区</t>
    <rPh sb="0" eb="5">
      <t>チュウオウク</t>
    </rPh>
    <phoneticPr fontId="4"/>
  </si>
  <si>
    <t>博 多 区</t>
    <rPh sb="0" eb="5">
      <t>ハカタク</t>
    </rPh>
    <phoneticPr fontId="4"/>
  </si>
  <si>
    <t>東   区</t>
    <rPh sb="0" eb="5">
      <t>ヒガシク</t>
    </rPh>
    <phoneticPr fontId="4"/>
  </si>
  <si>
    <t>合   計</t>
    <rPh sb="0" eb="5">
      <t>ゴウケイ</t>
    </rPh>
    <phoneticPr fontId="4"/>
  </si>
  <si>
    <t>学 級 数</t>
    <rPh sb="0" eb="5">
      <t>ガッキュウスウ</t>
    </rPh>
    <phoneticPr fontId="4"/>
  </si>
  <si>
    <t>在　　　　学　　　　者　　　　数</t>
    <rPh sb="0" eb="11">
      <t>ザイガクシャ</t>
    </rPh>
    <rPh sb="15" eb="16">
      <t>スウ</t>
    </rPh>
    <phoneticPr fontId="4"/>
  </si>
  <si>
    <t>学校種別</t>
    <rPh sb="0" eb="2">
      <t>ガッコウ</t>
    </rPh>
    <rPh sb="2" eb="4">
      <t>シュベツ</t>
    </rPh>
    <phoneticPr fontId="4"/>
  </si>
  <si>
    <t>(2) 在学者数</t>
    <rPh sb="4" eb="6">
      <t>ザイガク</t>
    </rPh>
    <rPh sb="6" eb="7">
      <t>シャ</t>
    </rPh>
    <rPh sb="7" eb="8">
      <t>スウ</t>
    </rPh>
    <phoneticPr fontId="1"/>
  </si>
  <si>
    <t>（注）１  在学者の（  ）は特別支援学級の在学者数で内数</t>
    <rPh sb="1" eb="2">
      <t>チュウ</t>
    </rPh>
    <rPh sb="6" eb="9">
      <t>ザイガクシャ</t>
    </rPh>
    <rPh sb="15" eb="17">
      <t>トクベツ</t>
    </rPh>
    <rPh sb="17" eb="19">
      <t>シエン</t>
    </rPh>
    <rPh sb="19" eb="21">
      <t>ガッキュウ</t>
    </rPh>
    <rPh sb="22" eb="25">
      <t>ザイガクシャ</t>
    </rPh>
    <rPh sb="25" eb="26">
      <t>スウ</t>
    </rPh>
    <rPh sb="27" eb="28">
      <t>ウチ</t>
    </rPh>
    <rPh sb="28" eb="29">
      <t>スウ</t>
    </rPh>
    <phoneticPr fontId="2"/>
  </si>
  <si>
    <t>単式
学級</t>
    <rPh sb="0" eb="2">
      <t>タンシキ</t>
    </rPh>
    <rPh sb="3" eb="5">
      <t>ガッキュウ</t>
    </rPh>
    <phoneticPr fontId="2"/>
  </si>
  <si>
    <t>合計</t>
    <rPh sb="0" eb="2">
      <t>ゴウケイ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</si>
  <si>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</si>
  <si>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</si>
  <si>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生徒数</t>
    <rPh sb="0" eb="2">
      <t>セイト</t>
    </rPh>
    <rPh sb="2" eb="3">
      <t>スウ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</si>
  <si>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</si>
  <si>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</si>
  <si>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西区</t>
    <phoneticPr fontId="2"/>
  </si>
  <si>
    <t>早良区</t>
    <phoneticPr fontId="2"/>
  </si>
  <si>
    <t>城南区</t>
    <phoneticPr fontId="2"/>
  </si>
  <si>
    <t>南区</t>
    <phoneticPr fontId="2"/>
  </si>
  <si>
    <t>中央区</t>
    <phoneticPr fontId="2"/>
  </si>
  <si>
    <t>博多区</t>
    <phoneticPr fontId="2"/>
  </si>
  <si>
    <t>東区</t>
    <phoneticPr fontId="2"/>
  </si>
  <si>
    <t>合計</t>
    <phoneticPr fontId="2"/>
  </si>
  <si>
    <t>在学者数</t>
    <rPh sb="3" eb="4">
      <t>スウ</t>
    </rPh>
    <phoneticPr fontId="2"/>
  </si>
  <si>
    <t>学校種別</t>
    <phoneticPr fontId="2"/>
  </si>
  <si>
    <t>(R3.5.1現在，単位：人，学級)</t>
    <rPh sb="7" eb="9">
      <t>ゲンザイ</t>
    </rPh>
    <rPh sb="10" eb="12">
      <t>タンイ</t>
    </rPh>
    <rPh sb="13" eb="14">
      <t>ヒト</t>
    </rPh>
    <rPh sb="15" eb="17">
      <t>ガッキュウ</t>
    </rPh>
    <phoneticPr fontId="4"/>
  </si>
  <si>
    <t>(3) 市立小・中学校の行政区別の概況</t>
    <phoneticPr fontId="1"/>
  </si>
  <si>
    <t>　　　２　学校数欄の〈　〉は休校（園）で内数</t>
    <rPh sb="5" eb="8">
      <t>ガッコウスウ</t>
    </rPh>
    <rPh sb="8" eb="9">
      <t>ラン</t>
    </rPh>
    <rPh sb="14" eb="16">
      <t>キュウコウ</t>
    </rPh>
    <rPh sb="17" eb="18">
      <t>エン</t>
    </rPh>
    <rPh sb="20" eb="21">
      <t>ウチ</t>
    </rPh>
    <rPh sb="21" eb="22">
      <t>スウ</t>
    </rPh>
    <phoneticPr fontId="2"/>
  </si>
  <si>
    <t>（注）１　学校数欄の（　）は分校（園）で外数</t>
    <rPh sb="1" eb="2">
      <t>チュウ</t>
    </rPh>
    <rPh sb="5" eb="8">
      <t>ガッコウスウ</t>
    </rPh>
    <rPh sb="8" eb="9">
      <t>ラン</t>
    </rPh>
    <rPh sb="14" eb="16">
      <t>ブンコウ</t>
    </rPh>
    <rPh sb="17" eb="18">
      <t>エン</t>
    </rPh>
    <rPh sb="20" eb="21">
      <t>ソト</t>
    </rPh>
    <rPh sb="21" eb="22">
      <t>スウ</t>
    </rPh>
    <phoneticPr fontId="2"/>
  </si>
  <si>
    <t>在学者数</t>
  </si>
  <si>
    <t>学校数</t>
  </si>
  <si>
    <t>R3</t>
    <phoneticPr fontId="1"/>
  </si>
  <si>
    <t>R2</t>
    <phoneticPr fontId="1"/>
  </si>
  <si>
    <t>照葉北小設置（H31.4.1）</t>
    <rPh sb="0" eb="2">
      <t>テリハ</t>
    </rPh>
    <rPh sb="2" eb="3">
      <t>キタ</t>
    </rPh>
    <rPh sb="3" eb="4">
      <t>ショウ</t>
    </rPh>
    <rPh sb="4" eb="6">
      <t>セッチ</t>
    </rPh>
    <phoneticPr fontId="3"/>
  </si>
  <si>
    <t>曲渕小休校(H31.3.31)</t>
    <phoneticPr fontId="1"/>
  </si>
  <si>
    <t>雁ノ巣幼稚園、金武幼稚園廃園(H31.3.31)</t>
    <rPh sb="0" eb="1">
      <t>ガン</t>
    </rPh>
    <rPh sb="2" eb="3">
      <t>ス</t>
    </rPh>
    <rPh sb="7" eb="9">
      <t>カナタケ</t>
    </rPh>
    <phoneticPr fontId="3"/>
  </si>
  <si>
    <t>R1</t>
    <phoneticPr fontId="1"/>
  </si>
  <si>
    <t>(H30.3.31)</t>
    <phoneticPr fontId="1"/>
  </si>
  <si>
    <t>内野幼稚園、脇山幼稚園、姪浜幼稚園廃園</t>
    <rPh sb="6" eb="8">
      <t>ワキヤマ</t>
    </rPh>
    <rPh sb="8" eb="11">
      <t>ヨウチエン</t>
    </rPh>
    <rPh sb="12" eb="14">
      <t>メイノハマ</t>
    </rPh>
    <rPh sb="14" eb="17">
      <t>ヨウチエン</t>
    </rPh>
    <rPh sb="17" eb="19">
      <t>ハイエン</t>
    </rPh>
    <phoneticPr fontId="22"/>
  </si>
  <si>
    <t>和白幼稚園、赤坂幼稚園、入部幼稚園、</t>
    <rPh sb="0" eb="2">
      <t>ワジロ</t>
    </rPh>
    <rPh sb="6" eb="8">
      <t>アカサカ</t>
    </rPh>
    <rPh sb="8" eb="11">
      <t>ヨウチエン</t>
    </rPh>
    <rPh sb="12" eb="14">
      <t>イルベ</t>
    </rPh>
    <rPh sb="14" eb="17">
      <t>ヨウチエン</t>
    </rPh>
    <phoneticPr fontId="22"/>
  </si>
  <si>
    <t>H30</t>
    <phoneticPr fontId="1"/>
  </si>
  <si>
    <t>西都小設置（H29.4.1）</t>
    <rPh sb="0" eb="2">
      <t>サイト</t>
    </rPh>
    <rPh sb="2" eb="3">
      <t>ショウ</t>
    </rPh>
    <rPh sb="3" eb="5">
      <t>セッチ</t>
    </rPh>
    <phoneticPr fontId="2"/>
  </si>
  <si>
    <t>H29</t>
    <phoneticPr fontId="1"/>
  </si>
  <si>
    <t>H28</t>
    <phoneticPr fontId="1"/>
  </si>
  <si>
    <t>住吉小、住吉中移転（H27.4.1）</t>
    <rPh sb="0" eb="2">
      <t>スミヨシ</t>
    </rPh>
    <rPh sb="2" eb="3">
      <t>ショウ</t>
    </rPh>
    <rPh sb="4" eb="6">
      <t>スミヨシ</t>
    </rPh>
    <rPh sb="6" eb="7">
      <t>チュウ</t>
    </rPh>
    <rPh sb="7" eb="9">
      <t>イテン</t>
    </rPh>
    <phoneticPr fontId="23"/>
  </si>
  <si>
    <t>H27</t>
    <phoneticPr fontId="1"/>
  </si>
  <si>
    <t>大名小・簀子小・舞鶴小統合→舞鶴小（H26.4.1）</t>
    <rPh sb="0" eb="2">
      <t>ダイミョウ</t>
    </rPh>
    <rPh sb="2" eb="3">
      <t>ショウ</t>
    </rPh>
    <rPh sb="4" eb="6">
      <t>スノコ</t>
    </rPh>
    <rPh sb="6" eb="7">
      <t>ショウ</t>
    </rPh>
    <rPh sb="8" eb="10">
      <t>マイヅル</t>
    </rPh>
    <rPh sb="10" eb="11">
      <t>ショウ</t>
    </rPh>
    <rPh sb="11" eb="13">
      <t>トウゴウ</t>
    </rPh>
    <rPh sb="14" eb="16">
      <t>マイヅル</t>
    </rPh>
    <rPh sb="16" eb="17">
      <t>ショウ</t>
    </rPh>
    <phoneticPr fontId="2"/>
  </si>
  <si>
    <t>H26</t>
    <phoneticPr fontId="1"/>
  </si>
  <si>
    <t>H25</t>
    <phoneticPr fontId="1"/>
  </si>
  <si>
    <t>住吉小・美野島小統合→住吉小(H24.4.1)</t>
    <phoneticPr fontId="1"/>
  </si>
  <si>
    <t>H24</t>
    <phoneticPr fontId="1"/>
  </si>
  <si>
    <t>H23</t>
    <phoneticPr fontId="1"/>
  </si>
  <si>
    <t>H22</t>
    <phoneticPr fontId="1"/>
  </si>
  <si>
    <t>北崎小学校西浦分校廃校(H22.3.31)</t>
    <rPh sb="0" eb="3">
      <t>キタザキショウ</t>
    </rPh>
    <rPh sb="3" eb="5">
      <t>ガッコウ</t>
    </rPh>
    <phoneticPr fontId="2"/>
  </si>
  <si>
    <t>H21</t>
    <phoneticPr fontId="1"/>
  </si>
  <si>
    <t>照葉中設置（H20.4.1）</t>
    <rPh sb="0" eb="2">
      <t>テリハ</t>
    </rPh>
    <rPh sb="2" eb="3">
      <t>ナカ</t>
    </rPh>
    <rPh sb="3" eb="5">
      <t>セッチ</t>
    </rPh>
    <phoneticPr fontId="2"/>
  </si>
  <si>
    <t>H20</t>
    <phoneticPr fontId="1"/>
  </si>
  <si>
    <t>曲渕幼稚園廃園(H20.3.31)</t>
    <rPh sb="0" eb="1">
      <t>マ</t>
    </rPh>
    <rPh sb="1" eb="2">
      <t>フチ</t>
    </rPh>
    <rPh sb="2" eb="5">
      <t>ヨウチエン</t>
    </rPh>
    <rPh sb="5" eb="7">
      <t>ハイエン</t>
    </rPh>
    <phoneticPr fontId="2"/>
  </si>
  <si>
    <t>姪北小、照葉小設置（H19.4.1）</t>
    <rPh sb="0" eb="3">
      <t>メイホクショウ</t>
    </rPh>
    <rPh sb="4" eb="6">
      <t>テリハ</t>
    </rPh>
    <rPh sb="6" eb="7">
      <t>ショウ</t>
    </rPh>
    <rPh sb="7" eb="9">
      <t>セッチ</t>
    </rPh>
    <phoneticPr fontId="2"/>
  </si>
  <si>
    <t>H19</t>
    <phoneticPr fontId="1"/>
  </si>
  <si>
    <t>姪浜中移転（H18.4.1）</t>
    <rPh sb="0" eb="2">
      <t>メイノハマ</t>
    </rPh>
    <rPh sb="2" eb="3">
      <t>チュウ</t>
    </rPh>
    <rPh sb="3" eb="5">
      <t>イテン</t>
    </rPh>
    <phoneticPr fontId="2"/>
  </si>
  <si>
    <t>H18</t>
    <phoneticPr fontId="1"/>
  </si>
  <si>
    <t>在学者数</t>
    <rPh sb="0" eb="3">
      <t>ザイガクシャ</t>
    </rPh>
    <rPh sb="3" eb="4">
      <t>スウ</t>
    </rPh>
    <phoneticPr fontId="2"/>
  </si>
  <si>
    <t>学級数</t>
    <rPh sb="0" eb="3">
      <t>ガッキュウスウ</t>
    </rPh>
    <phoneticPr fontId="2"/>
  </si>
  <si>
    <t>学校数</t>
    <rPh sb="0" eb="3">
      <t>ガッコウスウ</t>
    </rPh>
    <phoneticPr fontId="2"/>
  </si>
  <si>
    <t>H17</t>
    <phoneticPr fontId="1"/>
  </si>
  <si>
    <t>養護学校「博多高等学園」設置(H16.4.1)</t>
    <rPh sb="0" eb="2">
      <t>ヨウゴ</t>
    </rPh>
    <rPh sb="2" eb="4">
      <t>ガッコウ</t>
    </rPh>
    <rPh sb="5" eb="7">
      <t>ハカタ</t>
    </rPh>
    <rPh sb="7" eb="9">
      <t>コウトウ</t>
    </rPh>
    <rPh sb="9" eb="11">
      <t>ガクエン</t>
    </rPh>
    <rPh sb="12" eb="14">
      <t>セッチ</t>
    </rPh>
    <phoneticPr fontId="2"/>
  </si>
  <si>
    <t>H16</t>
    <phoneticPr fontId="1"/>
  </si>
  <si>
    <t>定時制
（併置）</t>
    <rPh sb="0" eb="3">
      <t>テイジセイ</t>
    </rPh>
    <phoneticPr fontId="2"/>
  </si>
  <si>
    <t>全日制</t>
    <rPh sb="0" eb="3">
      <t>ゼンニチセイ</t>
    </rPh>
    <phoneticPr fontId="2"/>
  </si>
  <si>
    <t>備　　　　　　考</t>
    <rPh sb="0" eb="8">
      <t>ビコウ</t>
    </rPh>
    <phoneticPr fontId="2"/>
  </si>
  <si>
    <t>高等学校</t>
    <rPh sb="0" eb="2">
      <t>コウトウ</t>
    </rPh>
    <rPh sb="2" eb="4">
      <t>ガッコウ</t>
    </rPh>
    <phoneticPr fontId="2"/>
  </si>
  <si>
    <t>特別
支援
学校</t>
    <rPh sb="0" eb="2">
      <t>トクベツ</t>
    </rPh>
    <rPh sb="3" eb="5">
      <t>シエン</t>
    </rPh>
    <rPh sb="6" eb="8">
      <t>ガッコウ</t>
    </rPh>
    <phoneticPr fontId="2"/>
  </si>
  <si>
    <t>幼稚園</t>
    <rPh sb="0" eb="3">
      <t>ヨウチエン</t>
    </rPh>
    <phoneticPr fontId="2"/>
  </si>
  <si>
    <t>区　　分</t>
    <rPh sb="0" eb="4">
      <t>クブン</t>
    </rPh>
    <phoneticPr fontId="2"/>
  </si>
  <si>
    <t>年度</t>
    <rPh sb="0" eb="2">
      <t>ネンド</t>
    </rPh>
    <phoneticPr fontId="2"/>
  </si>
  <si>
    <t>（各年5.1現在,単位;校〔園〕,学級,人）</t>
  </si>
  <si>
    <t>　(１)　学校種ごとの推移</t>
    <rPh sb="5" eb="7">
      <t>ガッコウ</t>
    </rPh>
    <rPh sb="7" eb="8">
      <t>シュ</t>
    </rPh>
    <rPh sb="11" eb="13">
      <t>スイイ</t>
    </rPh>
    <phoneticPr fontId="2"/>
  </si>
  <si>
    <t>２　市立学校の概況</t>
    <rPh sb="2" eb="4">
      <t>イチリツ</t>
    </rPh>
    <rPh sb="4" eb="6">
      <t>ガッコウ</t>
    </rPh>
    <rPh sb="7" eb="9">
      <t>ガイキョウ</t>
    </rPh>
    <phoneticPr fontId="2"/>
  </si>
  <si>
    <t>(２)　戦後の小・中学校の推移</t>
    <phoneticPr fontId="4"/>
  </si>
  <si>
    <t/>
  </si>
  <si>
    <t>玄界</t>
  </si>
  <si>
    <t>小呂</t>
  </si>
  <si>
    <t>（注）　児童生徒数及び学級数ともに特別支援学級を含む</t>
    <rPh sb="17" eb="19">
      <t>トクベツ</t>
    </rPh>
    <rPh sb="19" eb="21">
      <t>シエン</t>
    </rPh>
    <phoneticPr fontId="3"/>
  </si>
  <si>
    <t>勝馬</t>
  </si>
  <si>
    <t>志賀島</t>
  </si>
  <si>
    <t>福岡</t>
  </si>
  <si>
    <t>城香</t>
  </si>
  <si>
    <t>志賀</t>
  </si>
  <si>
    <t>壱岐丘</t>
  </si>
  <si>
    <t>梅林</t>
  </si>
  <si>
    <t>松崎</t>
  </si>
  <si>
    <t>野間</t>
  </si>
  <si>
    <t>次郎丸</t>
  </si>
  <si>
    <t>原中央</t>
  </si>
  <si>
    <t>多々良中央</t>
  </si>
  <si>
    <t>西福岡</t>
  </si>
  <si>
    <t>金武</t>
    <rPh sb="0" eb="2">
      <t>カナタケ</t>
    </rPh>
    <phoneticPr fontId="2"/>
  </si>
  <si>
    <t>城西</t>
  </si>
  <si>
    <t>香椎第３</t>
  </si>
  <si>
    <t>香椎第１</t>
  </si>
  <si>
    <t>和白丘</t>
  </si>
  <si>
    <t>箱崎清松</t>
  </si>
  <si>
    <t>香椎第２</t>
  </si>
  <si>
    <t>友泉</t>
  </si>
  <si>
    <t>草ヶ江</t>
  </si>
  <si>
    <t>中学校</t>
    <rPh sb="0" eb="3">
      <t>チュウガッコウ</t>
    </rPh>
    <phoneticPr fontId="1"/>
  </si>
  <si>
    <t>学級数</t>
    <rPh sb="0" eb="3">
      <t>ガッキュウスウ</t>
    </rPh>
    <phoneticPr fontId="25"/>
  </si>
  <si>
    <t>小学校</t>
    <rPh sb="0" eb="3">
      <t>ショウガッコウ</t>
    </rPh>
    <phoneticPr fontId="1"/>
  </si>
  <si>
    <t>（R3.5.１現在，単位：人，学級）</t>
    <rPh sb="7" eb="9">
      <t>ゲンザイ</t>
    </rPh>
    <rPh sb="10" eb="12">
      <t>タンイ</t>
    </rPh>
    <rPh sb="13" eb="14">
      <t>ヒト</t>
    </rPh>
    <rPh sb="15" eb="17">
      <t>ガッキュウ</t>
    </rPh>
    <phoneticPr fontId="25"/>
  </si>
  <si>
    <t>(3) 小・中学校の規模別一覧</t>
    <rPh sb="10" eb="12">
      <t>キボ</t>
    </rPh>
    <rPh sb="12" eb="13">
      <t>ベツ</t>
    </rPh>
    <rPh sb="13" eb="15">
      <t>イチラン</t>
    </rPh>
    <phoneticPr fontId="4"/>
  </si>
  <si>
    <t>2　市立学校の概況</t>
    <rPh sb="2" eb="4">
      <t>イチリツ</t>
    </rPh>
    <rPh sb="4" eb="6">
      <t>ガッコウ</t>
    </rPh>
    <rPh sb="7" eb="9">
      <t>ガイキョウ</t>
    </rPh>
    <phoneticPr fontId="2"/>
  </si>
  <si>
    <t>4　市立中学校</t>
    <rPh sb="2" eb="4">
      <t>イチリツ</t>
    </rPh>
    <rPh sb="4" eb="7">
      <t>チュウガッコウ</t>
    </rPh>
    <phoneticPr fontId="1"/>
  </si>
  <si>
    <t>単式学級</t>
    <rPh sb="0" eb="2">
      <t>タンシキ</t>
    </rPh>
    <rPh sb="2" eb="4">
      <t>ガッキュウ</t>
    </rPh>
    <phoneticPr fontId="2"/>
  </si>
  <si>
    <t>複式
学級</t>
    <rPh sb="0" eb="2">
      <t>フクシキ</t>
    </rPh>
    <rPh sb="3" eb="5">
      <t>ガッキュウ</t>
    </rPh>
    <phoneticPr fontId="2"/>
  </si>
  <si>
    <t>特別
支援
学級</t>
    <rPh sb="0" eb="2">
      <t>トクベツ</t>
    </rPh>
    <rPh sb="3" eb="5">
      <t>シエン</t>
    </rPh>
    <rPh sb="6" eb="8">
      <t>ガッキュウ</t>
    </rPh>
    <phoneticPr fontId="2"/>
  </si>
  <si>
    <t>平成２９年</t>
    <rPh sb="4" eb="5">
      <t>ネン</t>
    </rPh>
    <phoneticPr fontId="1"/>
  </si>
  <si>
    <t>②生徒数</t>
    <rPh sb="1" eb="3">
      <t>セイト</t>
    </rPh>
    <rPh sb="3" eb="4">
      <t>スウ</t>
    </rPh>
    <phoneticPr fontId="1"/>
  </si>
  <si>
    <t>(注) (　)内の数字は特別支援学級の生徒数で内数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1">
      <t>セイト</t>
    </rPh>
    <rPh sb="21" eb="22">
      <t>スウ</t>
    </rPh>
    <rPh sb="23" eb="25">
      <t>ウチスウ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</si>
  <si>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</si>
  <si>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</si>
  <si>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</si>
  <si>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講師</t>
    <rPh sb="0" eb="2">
      <t>コウシ</t>
    </rPh>
    <phoneticPr fontId="1"/>
  </si>
  <si>
    <t>④特別支援学級生徒数</t>
    <rPh sb="1" eb="3">
      <t>トクベツ</t>
    </rPh>
    <rPh sb="3" eb="5">
      <t>シエン</t>
    </rPh>
    <rPh sb="5" eb="7">
      <t>ガッキュウ</t>
    </rPh>
    <rPh sb="7" eb="9">
      <t>セイト</t>
    </rPh>
    <rPh sb="9" eb="10">
      <t>スウ</t>
    </rPh>
    <phoneticPr fontId="1"/>
  </si>
  <si>
    <t>生　　徒　　数</t>
    <rPh sb="0" eb="1">
      <t>セイ</t>
    </rPh>
    <rPh sb="3" eb="4">
      <t>ト</t>
    </rPh>
    <rPh sb="6" eb="7">
      <t>スウ</t>
    </rPh>
    <phoneticPr fontId="2"/>
  </si>
  <si>
    <t>年　度</t>
    <rPh sb="0" eb="1">
      <t>ネン</t>
    </rPh>
    <rPh sb="2" eb="3">
      <t>ド</t>
    </rPh>
    <phoneticPr fontId="1"/>
  </si>
  <si>
    <t>病　気</t>
    <rPh sb="0" eb="1">
      <t>ヤマイ</t>
    </rPh>
    <rPh sb="2" eb="3">
      <t>キ</t>
    </rPh>
    <phoneticPr fontId="1"/>
  </si>
  <si>
    <t>２９年</t>
    <rPh sb="2" eb="3">
      <t>ネン</t>
    </rPh>
    <phoneticPr fontId="2"/>
  </si>
  <si>
    <t>不就学生徒数</t>
    <rPh sb="3" eb="5">
      <t>セイト</t>
    </rPh>
    <phoneticPr fontId="2"/>
  </si>
  <si>
    <t>⑦就学援助認定生徒数</t>
    <rPh sb="1" eb="3">
      <t>シュウガク</t>
    </rPh>
    <rPh sb="3" eb="5">
      <t>エンジョ</t>
    </rPh>
    <rPh sb="5" eb="7">
      <t>ニンテイ</t>
    </rPh>
    <rPh sb="7" eb="9">
      <t>セイト</t>
    </rPh>
    <rPh sb="9" eb="10">
      <t>カズ</t>
    </rPh>
    <phoneticPr fontId="1"/>
  </si>
  <si>
    <t>生徒総数
(A)</t>
    <rPh sb="0" eb="2">
      <t>セイト</t>
    </rPh>
    <rPh sb="2" eb="4">
      <t>ソウスウ</t>
    </rPh>
    <phoneticPr fontId="2"/>
  </si>
  <si>
    <t>就学援助認定生徒数</t>
    <rPh sb="6" eb="8">
      <t>セイト</t>
    </rPh>
    <phoneticPr fontId="2"/>
  </si>
  <si>
    <t>(注) 令和３年度のみ５月１日現在の認定生徒数。</t>
    <rPh sb="1" eb="2">
      <t>チュウ</t>
    </rPh>
    <rPh sb="4" eb="6">
      <t>レイワ</t>
    </rPh>
    <rPh sb="7" eb="9">
      <t>ネンド</t>
    </rPh>
    <rPh sb="8" eb="9">
      <t>ド</t>
    </rPh>
    <rPh sb="12" eb="13">
      <t>ガツ</t>
    </rPh>
    <rPh sb="14" eb="15">
      <t>ニチ</t>
    </rPh>
    <rPh sb="15" eb="17">
      <t>ゲンザイ</t>
    </rPh>
    <rPh sb="18" eb="20">
      <t>ニンテイ</t>
    </rPh>
    <rPh sb="20" eb="22">
      <t>セイト</t>
    </rPh>
    <rPh sb="22" eb="23">
      <t>カズ</t>
    </rPh>
    <phoneticPr fontId="2"/>
  </si>
  <si>
    <t>(2) 学校別学級数，生徒数及び教職員等の数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セイト</t>
    </rPh>
    <rPh sb="13" eb="14">
      <t>スウ</t>
    </rPh>
    <rPh sb="14" eb="15">
      <t>オヨ</t>
    </rPh>
    <rPh sb="16" eb="19">
      <t>キョウショクイン</t>
    </rPh>
    <rPh sb="19" eb="20">
      <t>トウ</t>
    </rPh>
    <rPh sb="21" eb="22">
      <t>カズ</t>
    </rPh>
    <phoneticPr fontId="4"/>
  </si>
  <si>
    <t>①学級数及び生徒数</t>
    <rPh sb="1" eb="3">
      <t>ガッキュウ</t>
    </rPh>
    <rPh sb="3" eb="4">
      <t>スウ</t>
    </rPh>
    <rPh sb="4" eb="5">
      <t>オヨ</t>
    </rPh>
    <rPh sb="6" eb="8">
      <t>セイト</t>
    </rPh>
    <rPh sb="8" eb="9">
      <t>スウ</t>
    </rPh>
    <phoneticPr fontId="4"/>
  </si>
  <si>
    <t>学　級　数</t>
    <rPh sb="0" eb="1">
      <t>ガク</t>
    </rPh>
    <rPh sb="2" eb="3">
      <t>キュウ</t>
    </rPh>
    <rPh sb="4" eb="5">
      <t>スウ</t>
    </rPh>
    <phoneticPr fontId="4"/>
  </si>
  <si>
    <t>生　　　　　徒　　　　　数</t>
    <rPh sb="0" eb="1">
      <t>セイ</t>
    </rPh>
    <rPh sb="6" eb="7">
      <t>ト</t>
    </rPh>
    <rPh sb="12" eb="13">
      <t>スウ</t>
    </rPh>
    <phoneticPr fontId="4"/>
  </si>
  <si>
    <t>普通教室</t>
    <rPh sb="0" eb="2">
      <t>フツウ</t>
    </rPh>
    <rPh sb="2" eb="4">
      <t>キョウシツ</t>
    </rPh>
    <phoneticPr fontId="4"/>
  </si>
  <si>
    <t>合計</t>
    <rPh sb="0" eb="2">
      <t>ゴウケイ</t>
    </rPh>
    <phoneticPr fontId="4"/>
  </si>
  <si>
    <t>３学年</t>
    <rPh sb="1" eb="2">
      <t>ガク</t>
    </rPh>
    <rPh sb="2" eb="3">
      <t>トシ</t>
    </rPh>
    <phoneticPr fontId="4"/>
  </si>
  <si>
    <t>中央</t>
  </si>
  <si>
    <t>(注) （　）内の数字は特別支援学級の生徒数で内数</t>
    <rPh sb="1" eb="2">
      <t>チュウ</t>
    </rPh>
    <rPh sb="7" eb="8">
      <t>ナイ</t>
    </rPh>
    <rPh sb="9" eb="11">
      <t>スウジ</t>
    </rPh>
    <rPh sb="12" eb="14">
      <t>トクベツ</t>
    </rPh>
    <rPh sb="14" eb="16">
      <t>シエン</t>
    </rPh>
    <rPh sb="16" eb="18">
      <t>ガッキュウ</t>
    </rPh>
    <rPh sb="19" eb="21">
      <t>セイト</t>
    </rPh>
    <rPh sb="21" eb="22">
      <t>スウ</t>
    </rPh>
    <rPh sb="23" eb="25">
      <t>ウチスウ</t>
    </rPh>
    <phoneticPr fontId="4"/>
  </si>
  <si>
    <t>(2) 学校別学級数，生徒数及び教職員の数</t>
    <rPh sb="4" eb="6">
      <t>ガッコウ</t>
    </rPh>
    <rPh sb="6" eb="7">
      <t>ベツ</t>
    </rPh>
    <rPh sb="7" eb="9">
      <t>ガッキュウ</t>
    </rPh>
    <rPh sb="9" eb="10">
      <t>スウ</t>
    </rPh>
    <rPh sb="11" eb="14">
      <t>セイトスウ</t>
    </rPh>
    <rPh sb="14" eb="15">
      <t>オヨ</t>
    </rPh>
    <rPh sb="16" eb="19">
      <t>キョウショクイン</t>
    </rPh>
    <rPh sb="20" eb="21">
      <t>カズ</t>
    </rPh>
    <phoneticPr fontId="1"/>
  </si>
  <si>
    <t>県費</t>
    <rPh sb="0" eb="1">
      <t>ケン</t>
    </rPh>
    <rPh sb="1" eb="2">
      <t>ヒ</t>
    </rPh>
    <phoneticPr fontId="1"/>
  </si>
  <si>
    <t>箱　崎</t>
    <phoneticPr fontId="1"/>
  </si>
  <si>
    <t>福　岡</t>
    <phoneticPr fontId="1"/>
  </si>
  <si>
    <t>千　代</t>
    <phoneticPr fontId="1"/>
  </si>
  <si>
    <t>東　光</t>
    <phoneticPr fontId="1"/>
  </si>
  <si>
    <t>春　吉</t>
    <phoneticPr fontId="1"/>
  </si>
  <si>
    <t>舞　鶴</t>
    <phoneticPr fontId="1"/>
  </si>
  <si>
    <t>高　宮</t>
    <phoneticPr fontId="1"/>
  </si>
  <si>
    <t>三　宅</t>
    <phoneticPr fontId="1"/>
  </si>
  <si>
    <t>警　固</t>
    <phoneticPr fontId="1"/>
  </si>
  <si>
    <t>当　仁</t>
    <phoneticPr fontId="1"/>
  </si>
  <si>
    <t>城　西</t>
    <phoneticPr fontId="1"/>
  </si>
  <si>
    <t>百　道</t>
    <phoneticPr fontId="1"/>
  </si>
  <si>
    <t>姪　浜</t>
    <phoneticPr fontId="1"/>
  </si>
  <si>
    <t>能　古</t>
    <phoneticPr fontId="1"/>
  </si>
  <si>
    <t>香　椎
第　１</t>
    <phoneticPr fontId="1"/>
  </si>
  <si>
    <t>住　吉</t>
    <phoneticPr fontId="1"/>
  </si>
  <si>
    <t>花　畑</t>
    <phoneticPr fontId="1"/>
  </si>
  <si>
    <t>高　取</t>
    <phoneticPr fontId="1"/>
  </si>
  <si>
    <t>友　泉</t>
    <phoneticPr fontId="1"/>
  </si>
  <si>
    <t>三　筑</t>
    <phoneticPr fontId="1"/>
  </si>
  <si>
    <t>那　珂</t>
    <phoneticPr fontId="1"/>
  </si>
  <si>
    <t>和　白</t>
    <phoneticPr fontId="1"/>
  </si>
  <si>
    <t>金　武</t>
    <phoneticPr fontId="1"/>
  </si>
  <si>
    <t>吉　塚</t>
    <phoneticPr fontId="1"/>
  </si>
  <si>
    <t>城　南</t>
    <phoneticPr fontId="1"/>
  </si>
  <si>
    <t>元　岡</t>
    <phoneticPr fontId="1"/>
  </si>
  <si>
    <t>北　崎</t>
    <phoneticPr fontId="1"/>
  </si>
  <si>
    <t>平　尾</t>
    <phoneticPr fontId="1"/>
  </si>
  <si>
    <t>玄　界</t>
    <phoneticPr fontId="1"/>
  </si>
  <si>
    <t>梅　林</t>
    <phoneticPr fontId="1"/>
  </si>
  <si>
    <t>長　尾</t>
    <phoneticPr fontId="1"/>
  </si>
  <si>
    <t>小　呂</t>
    <phoneticPr fontId="1"/>
  </si>
  <si>
    <t>志　賀</t>
    <phoneticPr fontId="1"/>
  </si>
  <si>
    <t>香　椎
第　２</t>
    <phoneticPr fontId="1"/>
  </si>
  <si>
    <t>曰　佐</t>
    <phoneticPr fontId="1"/>
  </si>
  <si>
    <t>原</t>
    <phoneticPr fontId="1"/>
  </si>
  <si>
    <t>席　田</t>
    <phoneticPr fontId="1"/>
  </si>
  <si>
    <t>壱　岐</t>
    <phoneticPr fontId="1"/>
  </si>
  <si>
    <t>早　良</t>
    <phoneticPr fontId="1"/>
  </si>
  <si>
    <t>多々良
中　央</t>
    <rPh sb="0" eb="3">
      <t>タタラ</t>
    </rPh>
    <phoneticPr fontId="1"/>
  </si>
  <si>
    <t>原　北</t>
    <phoneticPr fontId="1"/>
  </si>
  <si>
    <t>長　丘</t>
    <phoneticPr fontId="1"/>
  </si>
  <si>
    <t>西　陵</t>
    <phoneticPr fontId="1"/>
  </si>
  <si>
    <t>田　隈</t>
    <phoneticPr fontId="1"/>
  </si>
  <si>
    <t>内　浜</t>
    <phoneticPr fontId="1"/>
  </si>
  <si>
    <t>老　司</t>
    <phoneticPr fontId="1"/>
  </si>
  <si>
    <t>香　椎
第　３</t>
    <phoneticPr fontId="1"/>
  </si>
  <si>
    <t>城　香</t>
    <phoneticPr fontId="1"/>
  </si>
  <si>
    <t>片　江</t>
    <phoneticPr fontId="1"/>
  </si>
  <si>
    <t>板　付</t>
    <phoneticPr fontId="1"/>
  </si>
  <si>
    <t>宮　竹</t>
    <phoneticPr fontId="1"/>
  </si>
  <si>
    <t>青　葉</t>
    <phoneticPr fontId="1"/>
  </si>
  <si>
    <t>野　間</t>
    <phoneticPr fontId="1"/>
  </si>
  <si>
    <t>松　崎</t>
    <phoneticPr fontId="1"/>
  </si>
  <si>
    <t>箱　崎
清　松</t>
    <phoneticPr fontId="1"/>
  </si>
  <si>
    <t>照　葉</t>
    <phoneticPr fontId="1"/>
  </si>
  <si>
    <t>①知的障がい（６６校）</t>
    <rPh sb="1" eb="3">
      <t>チテキ</t>
    </rPh>
    <rPh sb="3" eb="4">
      <t>サワ</t>
    </rPh>
    <rPh sb="9" eb="10">
      <t>コウ</t>
    </rPh>
    <phoneticPr fontId="2"/>
  </si>
  <si>
    <t>生    徒　　数</t>
    <rPh sb="0" eb="1">
      <t>セイ</t>
    </rPh>
    <rPh sb="5" eb="6">
      <t>ト</t>
    </rPh>
    <phoneticPr fontId="1"/>
  </si>
  <si>
    <t>東</t>
    <rPh sb="0" eb="1">
      <t>ヒガシ</t>
    </rPh>
    <phoneticPr fontId="1"/>
  </si>
  <si>
    <t>南</t>
    <rPh sb="0" eb="1">
      <t>ミナミ</t>
    </rPh>
    <phoneticPr fontId="1"/>
  </si>
  <si>
    <t>筑紫丘</t>
    <rPh sb="0" eb="3">
      <t>チクシガオカ</t>
    </rPh>
    <phoneticPr fontId="2"/>
  </si>
  <si>
    <t>曰佐</t>
    <rPh sb="0" eb="2">
      <t>オサ</t>
    </rPh>
    <phoneticPr fontId="2"/>
  </si>
  <si>
    <t>長丘</t>
    <rPh sb="0" eb="2">
      <t>ナガオカ</t>
    </rPh>
    <phoneticPr fontId="2"/>
  </si>
  <si>
    <t>老司</t>
    <rPh sb="0" eb="2">
      <t>ロウジ</t>
    </rPh>
    <phoneticPr fontId="2"/>
  </si>
  <si>
    <t>柏原</t>
    <rPh sb="0" eb="1">
      <t>カシワ</t>
    </rPh>
    <rPh sb="1" eb="2">
      <t>ハラ</t>
    </rPh>
    <phoneticPr fontId="2"/>
  </si>
  <si>
    <t>宮竹</t>
    <rPh sb="0" eb="2">
      <t>ミヤタケ</t>
    </rPh>
    <phoneticPr fontId="2"/>
  </si>
  <si>
    <t>横手</t>
    <rPh sb="0" eb="2">
      <t>ヨコテ</t>
    </rPh>
    <phoneticPr fontId="2"/>
  </si>
  <si>
    <t>野間</t>
    <rPh sb="0" eb="2">
      <t>ノマ</t>
    </rPh>
    <phoneticPr fontId="2"/>
  </si>
  <si>
    <t>城西</t>
    <rPh sb="0" eb="2">
      <t>ジョウセイ</t>
    </rPh>
    <phoneticPr fontId="1"/>
  </si>
  <si>
    <t>梅林</t>
    <rPh sb="0" eb="2">
      <t>ウメバヤシ</t>
    </rPh>
    <phoneticPr fontId="1"/>
  </si>
  <si>
    <t>長尾</t>
    <rPh sb="0" eb="2">
      <t>ナガオ</t>
    </rPh>
    <phoneticPr fontId="1"/>
  </si>
  <si>
    <t>片江</t>
    <rPh sb="0" eb="2">
      <t>カタエ</t>
    </rPh>
    <phoneticPr fontId="1"/>
  </si>
  <si>
    <t>早良</t>
    <rPh sb="0" eb="2">
      <t>サワラ</t>
    </rPh>
    <phoneticPr fontId="1"/>
  </si>
  <si>
    <t>百道</t>
    <rPh sb="0" eb="1">
      <t>モモ</t>
    </rPh>
    <rPh sb="1" eb="2">
      <t>ミチ</t>
    </rPh>
    <phoneticPr fontId="1"/>
  </si>
  <si>
    <t>西福岡</t>
    <rPh sb="0" eb="2">
      <t>ニシフク</t>
    </rPh>
    <rPh sb="2" eb="3">
      <t>オカ</t>
    </rPh>
    <phoneticPr fontId="1"/>
  </si>
  <si>
    <t>高取</t>
    <rPh sb="0" eb="2">
      <t>タカトリ</t>
    </rPh>
    <phoneticPr fontId="1"/>
  </si>
  <si>
    <t>金武</t>
    <rPh sb="0" eb="2">
      <t>カナタケ</t>
    </rPh>
    <phoneticPr fontId="1"/>
  </si>
  <si>
    <t>原</t>
    <rPh sb="0" eb="1">
      <t>ハラ</t>
    </rPh>
    <phoneticPr fontId="1"/>
  </si>
  <si>
    <t>原北</t>
    <rPh sb="0" eb="1">
      <t>ハラ</t>
    </rPh>
    <rPh sb="1" eb="2">
      <t>キタ</t>
    </rPh>
    <phoneticPr fontId="1"/>
  </si>
  <si>
    <t>田隈</t>
    <rPh sb="0" eb="2">
      <t>タグマ</t>
    </rPh>
    <phoneticPr fontId="1"/>
  </si>
  <si>
    <t>次郎丸</t>
    <rPh sb="0" eb="3">
      <t>ジロウマル</t>
    </rPh>
    <phoneticPr fontId="1"/>
  </si>
  <si>
    <t>原中央</t>
    <rPh sb="0" eb="1">
      <t>ハラ</t>
    </rPh>
    <rPh sb="1" eb="3">
      <t>チュウオウ</t>
    </rPh>
    <phoneticPr fontId="1"/>
  </si>
  <si>
    <t>西</t>
    <rPh sb="0" eb="1">
      <t>ニシ</t>
    </rPh>
    <phoneticPr fontId="1"/>
  </si>
  <si>
    <t>姪浜</t>
    <rPh sb="0" eb="2">
      <t>メイノハマ</t>
    </rPh>
    <phoneticPr fontId="1"/>
  </si>
  <si>
    <t>玄洋</t>
    <rPh sb="0" eb="1">
      <t>ゲン</t>
    </rPh>
    <rPh sb="1" eb="2">
      <t>ヨウ</t>
    </rPh>
    <phoneticPr fontId="1"/>
  </si>
  <si>
    <t>能古</t>
    <rPh sb="0" eb="2">
      <t>ノコ</t>
    </rPh>
    <phoneticPr fontId="1"/>
  </si>
  <si>
    <t>元岡</t>
    <rPh sb="0" eb="2">
      <t>モトオカ</t>
    </rPh>
    <phoneticPr fontId="1"/>
  </si>
  <si>
    <t>北崎</t>
    <rPh sb="0" eb="2">
      <t>キタザキ</t>
    </rPh>
    <phoneticPr fontId="1"/>
  </si>
  <si>
    <t>壱岐</t>
    <rPh sb="0" eb="2">
      <t>イキ</t>
    </rPh>
    <phoneticPr fontId="1"/>
  </si>
  <si>
    <t>春吉</t>
    <rPh sb="0" eb="2">
      <t>ハルヨシ</t>
    </rPh>
    <phoneticPr fontId="2"/>
  </si>
  <si>
    <t>西陵</t>
    <rPh sb="0" eb="2">
      <t>セイリョウ</t>
    </rPh>
    <phoneticPr fontId="1"/>
  </si>
  <si>
    <t>高宮</t>
    <rPh sb="0" eb="2">
      <t>タカミヤ</t>
    </rPh>
    <phoneticPr fontId="2"/>
  </si>
  <si>
    <t>内浜</t>
    <rPh sb="0" eb="1">
      <t>ウチ</t>
    </rPh>
    <rPh sb="1" eb="2">
      <t>ハマ</t>
    </rPh>
    <phoneticPr fontId="1"/>
  </si>
  <si>
    <t>三宅</t>
    <rPh sb="0" eb="2">
      <t>ミヤケ</t>
    </rPh>
    <phoneticPr fontId="2"/>
  </si>
  <si>
    <t>壱岐丘</t>
    <rPh sb="0" eb="2">
      <t>イキ</t>
    </rPh>
    <rPh sb="2" eb="3">
      <t>オカ</t>
    </rPh>
    <phoneticPr fontId="1"/>
  </si>
  <si>
    <t>花畑</t>
    <rPh sb="0" eb="2">
      <t>ハナハタ</t>
    </rPh>
    <phoneticPr fontId="2"/>
  </si>
  <si>
    <t>下山門</t>
    <rPh sb="0" eb="3">
      <t>シモヤマト</t>
    </rPh>
    <phoneticPr fontId="1"/>
  </si>
  <si>
    <t>②肢体不自由（３校）</t>
    <rPh sb="1" eb="3">
      <t>シタイ</t>
    </rPh>
    <rPh sb="3" eb="6">
      <t>フジユウ</t>
    </rPh>
    <rPh sb="8" eb="9">
      <t>コウ</t>
    </rPh>
    <phoneticPr fontId="2"/>
  </si>
  <si>
    <t>③病弱・身体虚弱（４校）</t>
    <rPh sb="1" eb="3">
      <t>ビョウジャク</t>
    </rPh>
    <rPh sb="4" eb="6">
      <t>シンタイ</t>
    </rPh>
    <rPh sb="6" eb="8">
      <t>キョジャク</t>
    </rPh>
    <rPh sb="10" eb="11">
      <t>コウ</t>
    </rPh>
    <phoneticPr fontId="2"/>
  </si>
  <si>
    <t>照葉</t>
    <rPh sb="0" eb="2">
      <t>テリハ</t>
    </rPh>
    <phoneticPr fontId="3"/>
  </si>
  <si>
    <t>南</t>
    <rPh sb="0" eb="1">
      <t>ミナミ</t>
    </rPh>
    <phoneticPr fontId="27"/>
  </si>
  <si>
    <t>長丘</t>
    <rPh sb="0" eb="1">
      <t>チョウ</t>
    </rPh>
    <rPh sb="1" eb="2">
      <t>オカ</t>
    </rPh>
    <phoneticPr fontId="2"/>
  </si>
  <si>
    <t>千代</t>
    <rPh sb="0" eb="2">
      <t>チヨ</t>
    </rPh>
    <phoneticPr fontId="3"/>
  </si>
  <si>
    <t>西</t>
    <rPh sb="0" eb="1">
      <t>ニシ</t>
    </rPh>
    <phoneticPr fontId="27"/>
  </si>
  <si>
    <t>梅林</t>
    <rPh sb="0" eb="2">
      <t>バイリン</t>
    </rPh>
    <phoneticPr fontId="3"/>
  </si>
  <si>
    <t>④情緒障がい（８校）</t>
    <rPh sb="1" eb="3">
      <t>ジョウチョ</t>
    </rPh>
    <rPh sb="3" eb="4">
      <t>サワ</t>
    </rPh>
    <rPh sb="8" eb="9">
      <t>コウ</t>
    </rPh>
    <phoneticPr fontId="2"/>
  </si>
  <si>
    <t>⑤難聴（１校）</t>
    <rPh sb="1" eb="2">
      <t>ナン</t>
    </rPh>
    <rPh sb="2" eb="3">
      <t>チョウ</t>
    </rPh>
    <rPh sb="5" eb="6">
      <t>コウ</t>
    </rPh>
    <phoneticPr fontId="2"/>
  </si>
  <si>
    <t>箱崎</t>
    <rPh sb="0" eb="2">
      <t>ハコザキ</t>
    </rPh>
    <phoneticPr fontId="2"/>
  </si>
  <si>
    <t>香椎第２</t>
    <rPh sb="0" eb="2">
      <t>カシイ</t>
    </rPh>
    <rPh sb="2" eb="3">
      <t>ダイ</t>
    </rPh>
    <phoneticPr fontId="3"/>
  </si>
  <si>
    <t>東住吉</t>
    <rPh sb="0" eb="1">
      <t>ヒガシ</t>
    </rPh>
    <rPh sb="1" eb="2">
      <t>ジュウ</t>
    </rPh>
    <rPh sb="2" eb="3">
      <t>キチ</t>
    </rPh>
    <phoneticPr fontId="1"/>
  </si>
  <si>
    <t>総合計</t>
    <rPh sb="0" eb="1">
      <t>ソウ</t>
    </rPh>
    <rPh sb="1" eb="3">
      <t>ゴウケイ</t>
    </rPh>
    <phoneticPr fontId="2"/>
  </si>
  <si>
    <t>花畑</t>
    <rPh sb="0" eb="1">
      <t>ハナ</t>
    </rPh>
    <rPh sb="1" eb="2">
      <t>ハタケ</t>
    </rPh>
    <phoneticPr fontId="1"/>
  </si>
  <si>
    <t>↑高宮の院内学級があるため計合わない</t>
    <rPh sb="1" eb="2">
      <t>タカ</t>
    </rPh>
    <rPh sb="2" eb="3">
      <t>ミヤ</t>
    </rPh>
    <rPh sb="4" eb="6">
      <t>インナイ</t>
    </rPh>
    <rPh sb="6" eb="8">
      <t>ガッキュウ</t>
    </rPh>
    <rPh sb="13" eb="14">
      <t>ケイ</t>
    </rPh>
    <rPh sb="14" eb="15">
      <t>ア</t>
    </rPh>
    <phoneticPr fontId="1"/>
  </si>
  <si>
    <t>西福岡</t>
    <rPh sb="0" eb="1">
      <t>ニシ</t>
    </rPh>
    <rPh sb="1" eb="2">
      <t>フク</t>
    </rPh>
    <rPh sb="2" eb="3">
      <t>オカ</t>
    </rPh>
    <phoneticPr fontId="1"/>
  </si>
  <si>
    <t>壱岐</t>
    <rPh sb="0" eb="1">
      <t>イチ</t>
    </rPh>
    <rPh sb="1" eb="2">
      <t>チマタ</t>
    </rPh>
    <phoneticPr fontId="1"/>
  </si>
  <si>
    <t>(5) 卒業後の状況</t>
    <phoneticPr fontId="1"/>
  </si>
  <si>
    <t>①進路別</t>
    <rPh sb="1" eb="3">
      <t>シンロ</t>
    </rPh>
    <rPh sb="3" eb="4">
      <t>ベツ</t>
    </rPh>
    <phoneticPr fontId="1"/>
  </si>
  <si>
    <t>（各年5.1現在，単位：人）</t>
    <rPh sb="1" eb="3">
      <t>カクネン</t>
    </rPh>
    <rPh sb="6" eb="8">
      <t>ゲンザイ</t>
    </rPh>
    <rPh sb="9" eb="11">
      <t>タンイ</t>
    </rPh>
    <rPh sb="12" eb="13">
      <t>ヒト</t>
    </rPh>
    <phoneticPr fontId="5"/>
  </si>
  <si>
    <t>年</t>
    <rPh sb="0" eb="1">
      <t>ネン</t>
    </rPh>
    <phoneticPr fontId="5"/>
  </si>
  <si>
    <t>卒業者
総　数</t>
    <rPh sb="0" eb="3">
      <t>ソツギョウシャ</t>
    </rPh>
    <rPh sb="4" eb="5">
      <t>ソウ</t>
    </rPh>
    <rPh sb="6" eb="7">
      <t>スウ</t>
    </rPh>
    <phoneticPr fontId="5"/>
  </si>
  <si>
    <t>進学者 (A)</t>
    <rPh sb="0" eb="3">
      <t>シンガクシャ</t>
    </rPh>
    <phoneticPr fontId="5"/>
  </si>
  <si>
    <t>(B)</t>
    <phoneticPr fontId="1"/>
  </si>
  <si>
    <t>就職者等
（左記A
及びBを
除く）</t>
    <rPh sb="0" eb="3">
      <t>シュウショクシャ</t>
    </rPh>
    <rPh sb="3" eb="4">
      <t>トウ</t>
    </rPh>
    <rPh sb="6" eb="8">
      <t>サキ</t>
    </rPh>
    <rPh sb="10" eb="11">
      <t>オヨ</t>
    </rPh>
    <rPh sb="15" eb="16">
      <t>ノゾ</t>
    </rPh>
    <phoneticPr fontId="5"/>
  </si>
  <si>
    <t>その他</t>
    <rPh sb="2" eb="3">
      <t>タ</t>
    </rPh>
    <phoneticPr fontId="5"/>
  </si>
  <si>
    <t>就職している者(再掲)</t>
    <rPh sb="0" eb="2">
      <t>シュウショク</t>
    </rPh>
    <phoneticPr fontId="5"/>
  </si>
  <si>
    <t>計</t>
    <rPh sb="0" eb="1">
      <t>ケイ</t>
    </rPh>
    <phoneticPr fontId="5"/>
  </si>
  <si>
    <t>高等学校</t>
    <rPh sb="0" eb="2">
      <t>コウトウ</t>
    </rPh>
    <rPh sb="2" eb="4">
      <t>ガッコウ</t>
    </rPh>
    <phoneticPr fontId="5"/>
  </si>
  <si>
    <t>中等教育学校
後期課程
（本科）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phoneticPr fontId="5"/>
  </si>
  <si>
    <t>高等
専門
学校</t>
    <rPh sb="0" eb="1">
      <t>タカ</t>
    </rPh>
    <rPh sb="1" eb="2">
      <t>トウ</t>
    </rPh>
    <rPh sb="3" eb="4">
      <t>アツム</t>
    </rPh>
    <rPh sb="4" eb="5">
      <t>モン</t>
    </rPh>
    <rPh sb="6" eb="7">
      <t>ガク</t>
    </rPh>
    <rPh sb="7" eb="8">
      <t>コウ</t>
    </rPh>
    <phoneticPr fontId="5"/>
  </si>
  <si>
    <t>特別
支援
学校
本科</t>
    <rPh sb="0" eb="1">
      <t>トク</t>
    </rPh>
    <rPh sb="1" eb="2">
      <t>ベツ</t>
    </rPh>
    <rPh sb="3" eb="4">
      <t>ササ</t>
    </rPh>
    <rPh sb="4" eb="5">
      <t>エン</t>
    </rPh>
    <rPh sb="6" eb="7">
      <t>ガク</t>
    </rPh>
    <rPh sb="7" eb="8">
      <t>コウ</t>
    </rPh>
    <rPh sb="9" eb="10">
      <t>ホン</t>
    </rPh>
    <rPh sb="10" eb="11">
      <t>カ</t>
    </rPh>
    <phoneticPr fontId="5"/>
  </si>
  <si>
    <t>専　修
学校等
入学者</t>
    <rPh sb="0" eb="1">
      <t>セン</t>
    </rPh>
    <rPh sb="2" eb="3">
      <t>オサム</t>
    </rPh>
    <rPh sb="4" eb="6">
      <t>ガッコウ</t>
    </rPh>
    <rPh sb="6" eb="7">
      <t>トウ</t>
    </rPh>
    <rPh sb="8" eb="11">
      <t>ニュウガクシャ</t>
    </rPh>
    <phoneticPr fontId="5"/>
  </si>
  <si>
    <t>本科</t>
    <rPh sb="0" eb="2">
      <t>ホンカ</t>
    </rPh>
    <phoneticPr fontId="5"/>
  </si>
  <si>
    <t>別科</t>
    <rPh sb="0" eb="2">
      <t>ベッカ</t>
    </rPh>
    <phoneticPr fontId="5"/>
  </si>
  <si>
    <t>Ａのうち</t>
  </si>
  <si>
    <t>Ｂのうち</t>
  </si>
  <si>
    <t>全日制</t>
    <rPh sb="0" eb="3">
      <t>ゼンニチセイ</t>
    </rPh>
    <phoneticPr fontId="5"/>
  </si>
  <si>
    <t>定時制</t>
    <rPh sb="0" eb="3">
      <t>テイジセイ</t>
    </rPh>
    <phoneticPr fontId="5"/>
  </si>
  <si>
    <t>通信制</t>
    <rPh sb="0" eb="3">
      <t>ツウシンセイ</t>
    </rPh>
    <phoneticPr fontId="5"/>
  </si>
  <si>
    <t>平成２９年</t>
    <rPh sb="0" eb="2">
      <t>ヘイセイ</t>
    </rPh>
    <phoneticPr fontId="1"/>
  </si>
  <si>
    <t>３０年</t>
    <phoneticPr fontId="1"/>
  </si>
  <si>
    <t>令和元年</t>
    <rPh sb="0" eb="4">
      <t>レイワガンネン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</si>
  <si>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</si>
  <si>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</si>
  <si>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卒業者総数のうち高等学校本科等への入学志願者数(再掲）</t>
    <rPh sb="8" eb="10">
      <t>コウトウ</t>
    </rPh>
    <rPh sb="10" eb="12">
      <t>ガッコウ</t>
    </rPh>
    <rPh sb="12" eb="14">
      <t>ホンカ</t>
    </rPh>
    <rPh sb="14" eb="15">
      <t>トウ</t>
    </rPh>
    <rPh sb="21" eb="22">
      <t>シャ</t>
    </rPh>
    <rPh sb="22" eb="23">
      <t>スウ</t>
    </rPh>
    <phoneticPr fontId="5"/>
  </si>
  <si>
    <t>高等学校
（本科）</t>
    <rPh sb="0" eb="2">
      <t>コウトウ</t>
    </rPh>
    <rPh sb="2" eb="4">
      <t>ガッコウ</t>
    </rPh>
    <rPh sb="6" eb="8">
      <t>ホンカ</t>
    </rPh>
    <phoneticPr fontId="5"/>
  </si>
  <si>
    <t>３０年</t>
    <rPh sb="2" eb="3">
      <t>ネン</t>
    </rPh>
    <phoneticPr fontId="5"/>
  </si>
  <si>
    <t>②高等学校本科進学者の内訳（設置者・課程別）</t>
    <phoneticPr fontId="1"/>
  </si>
  <si>
    <t>高等学校本科進学者</t>
  </si>
  <si>
    <t>国 立</t>
    <rPh sb="0" eb="1">
      <t>クニ</t>
    </rPh>
    <rPh sb="2" eb="3">
      <t>リツ</t>
    </rPh>
    <phoneticPr fontId="5"/>
  </si>
  <si>
    <t>公立高校</t>
    <rPh sb="0" eb="2">
      <t>コウリツ</t>
    </rPh>
    <rPh sb="2" eb="4">
      <t>コウコウ</t>
    </rPh>
    <phoneticPr fontId="5"/>
  </si>
  <si>
    <t>私立高校</t>
    <rPh sb="0" eb="2">
      <t>シリツ</t>
    </rPh>
    <rPh sb="2" eb="4">
      <t>コウコウ</t>
    </rPh>
    <phoneticPr fontId="5"/>
  </si>
  <si>
    <t>（注）就職進学者を除く。</t>
    <rPh sb="1" eb="2">
      <t>チュウ</t>
    </rPh>
    <rPh sb="3" eb="5">
      <t>シュウショク</t>
    </rPh>
    <rPh sb="5" eb="8">
      <t>シンガクシャ</t>
    </rPh>
    <rPh sb="9" eb="10">
      <t>ノゾ</t>
    </rPh>
    <phoneticPr fontId="5"/>
  </si>
  <si>
    <t>③産業別、地域別就職状況</t>
    <phoneticPr fontId="1"/>
  </si>
  <si>
    <t>就職者
総　数</t>
    <rPh sb="0" eb="3">
      <t>シュウショクシャ</t>
    </rPh>
    <rPh sb="4" eb="5">
      <t>ソウ</t>
    </rPh>
    <rPh sb="6" eb="7">
      <t>スウ</t>
    </rPh>
    <phoneticPr fontId="5"/>
  </si>
  <si>
    <t>産業別内訳</t>
    <rPh sb="0" eb="3">
      <t>サンギョウベツ</t>
    </rPh>
    <rPh sb="3" eb="5">
      <t>ウチワケ</t>
    </rPh>
    <phoneticPr fontId="5"/>
  </si>
  <si>
    <t>地域別内訳</t>
    <rPh sb="0" eb="3">
      <t>チイキベツ</t>
    </rPh>
    <rPh sb="3" eb="5">
      <t>ウチワケ</t>
    </rPh>
    <phoneticPr fontId="5"/>
  </si>
  <si>
    <t>第１次
産　業</t>
    <rPh sb="0" eb="1">
      <t>ダイ</t>
    </rPh>
    <rPh sb="2" eb="3">
      <t>ジ</t>
    </rPh>
    <rPh sb="4" eb="5">
      <t>サン</t>
    </rPh>
    <rPh sb="6" eb="7">
      <t>ギョウ</t>
    </rPh>
    <phoneticPr fontId="5"/>
  </si>
  <si>
    <t>第２次
産　業</t>
    <rPh sb="0" eb="1">
      <t>ダイ</t>
    </rPh>
    <rPh sb="2" eb="3">
      <t>ジ</t>
    </rPh>
    <phoneticPr fontId="5"/>
  </si>
  <si>
    <t>第３次
産　業</t>
    <rPh sb="0" eb="1">
      <t>ダイ</t>
    </rPh>
    <rPh sb="2" eb="3">
      <t>ジ</t>
    </rPh>
    <phoneticPr fontId="5"/>
  </si>
  <si>
    <t>その他
・不詳</t>
    <rPh sb="2" eb="3">
      <t>タ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</si>
  <si>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</si>
  <si>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</si>
  <si>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5　市立特別支援学校</t>
    <rPh sb="2" eb="4">
      <t>イチリツ</t>
    </rPh>
    <rPh sb="4" eb="6">
      <t>トクベツ</t>
    </rPh>
    <rPh sb="6" eb="8">
      <t>シエン</t>
    </rPh>
    <rPh sb="8" eb="10">
      <t>ガッコウ</t>
    </rPh>
    <phoneticPr fontId="1"/>
  </si>
  <si>
    <t>①学級数及び児童生徒数</t>
    <rPh sb="1" eb="3">
      <t>ガッキュウ</t>
    </rPh>
    <rPh sb="3" eb="4">
      <t>スウ</t>
    </rPh>
    <rPh sb="4" eb="5">
      <t>オヨ</t>
    </rPh>
    <rPh sb="6" eb="8">
      <t>ジドウ</t>
    </rPh>
    <rPh sb="8" eb="10">
      <t>セイト</t>
    </rPh>
    <rPh sb="10" eb="11">
      <t>カズ</t>
    </rPh>
    <phoneticPr fontId="1"/>
  </si>
  <si>
    <t>ア　合計</t>
    <rPh sb="2" eb="4">
      <t>ゴウケイ</t>
    </rPh>
    <phoneticPr fontId="1"/>
  </si>
  <si>
    <t>学級数</t>
    <rPh sb="0" eb="2">
      <t>ガッキュウ</t>
    </rPh>
    <rPh sb="2" eb="3">
      <t>カズ</t>
    </rPh>
    <phoneticPr fontId="2"/>
  </si>
  <si>
    <t>児童・生徒数</t>
    <rPh sb="0" eb="2">
      <t>ジドウ</t>
    </rPh>
    <rPh sb="3" eb="5">
      <t>セイト</t>
    </rPh>
    <rPh sb="5" eb="6">
      <t>カズ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</si>
  <si>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</si>
  <si>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</si>
  <si>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（注）（　）は訪問教育児童生徒数・学級数で内数</t>
    <rPh sb="13" eb="15">
      <t>セイト</t>
    </rPh>
    <phoneticPr fontId="1"/>
  </si>
  <si>
    <t>(2) 学校別学級数，児童生徒数及び教職員等の数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ジドウ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トウ</t>
    </rPh>
    <rPh sb="23" eb="24">
      <t>カズ</t>
    </rPh>
    <phoneticPr fontId="1"/>
  </si>
  <si>
    <t>（R3.5.1現在，単位：学級，人）</t>
    <rPh sb="16" eb="17">
      <t>ヒト</t>
    </rPh>
    <phoneticPr fontId="1"/>
  </si>
  <si>
    <t>学校名</t>
    <rPh sb="0" eb="3">
      <t>ガッコウメイ</t>
    </rPh>
    <phoneticPr fontId="2"/>
  </si>
  <si>
    <t>東</t>
    <rPh sb="0" eb="1">
      <t>ヒガシ</t>
    </rPh>
    <phoneticPr fontId="5"/>
  </si>
  <si>
    <t>博多</t>
    <rPh sb="0" eb="2">
      <t>ハカタ</t>
    </rPh>
    <phoneticPr fontId="5"/>
  </si>
  <si>
    <t>中央</t>
    <rPh sb="0" eb="2">
      <t>チュウオウ</t>
    </rPh>
    <phoneticPr fontId="5"/>
  </si>
  <si>
    <t>南</t>
    <rPh sb="0" eb="1">
      <t>ミナミ</t>
    </rPh>
    <phoneticPr fontId="5"/>
  </si>
  <si>
    <t>城南</t>
    <rPh sb="0" eb="2">
      <t>ジョウナン</t>
    </rPh>
    <phoneticPr fontId="5"/>
  </si>
  <si>
    <t>早良</t>
    <rPh sb="0" eb="2">
      <t>サワラ</t>
    </rPh>
    <phoneticPr fontId="5"/>
  </si>
  <si>
    <t>西</t>
    <rPh sb="0" eb="1">
      <t>セイ</t>
    </rPh>
    <phoneticPr fontId="5"/>
  </si>
  <si>
    <t>学級数</t>
    <rPh sb="0" eb="2">
      <t>ガッキュウ</t>
    </rPh>
    <rPh sb="2" eb="3">
      <t>スウ</t>
    </rPh>
    <phoneticPr fontId="1"/>
  </si>
  <si>
    <t>児童・生徒数</t>
    <rPh sb="0" eb="2">
      <t>ジドウ</t>
    </rPh>
    <rPh sb="3" eb="5">
      <t>セイト</t>
    </rPh>
    <rPh sb="5" eb="6">
      <t>スウ</t>
    </rPh>
    <phoneticPr fontId="1"/>
  </si>
  <si>
    <t>福岡中央</t>
  </si>
  <si>
    <t>若    久</t>
  </si>
  <si>
    <t>屋 形 原</t>
  </si>
  <si>
    <t>南 福 岡</t>
  </si>
  <si>
    <t>東 福 岡</t>
  </si>
  <si>
    <t>生の松原</t>
  </si>
  <si>
    <t>今　  津</t>
  </si>
  <si>
    <t>博多高等学園</t>
    <rPh sb="0" eb="2">
      <t>ハカタ</t>
    </rPh>
    <rPh sb="2" eb="4">
      <t>コウトウ</t>
    </rPh>
    <rPh sb="4" eb="6">
      <t>ガクエン</t>
    </rPh>
    <phoneticPr fontId="1"/>
  </si>
  <si>
    <t>イ　小学部</t>
    <rPh sb="2" eb="4">
      <t>ショウガク</t>
    </rPh>
    <rPh sb="4" eb="5">
      <t>ブ</t>
    </rPh>
    <phoneticPr fontId="1"/>
  </si>
  <si>
    <t>年</t>
    <rPh sb="0" eb="1">
      <t>ネン</t>
    </rPh>
    <phoneticPr fontId="4"/>
  </si>
  <si>
    <t>学級数</t>
    <phoneticPr fontId="4"/>
  </si>
  <si>
    <t>児童数</t>
    <phoneticPr fontId="4"/>
  </si>
  <si>
    <t>２学年</t>
    <phoneticPr fontId="4"/>
  </si>
  <si>
    <t>３学年</t>
    <phoneticPr fontId="4"/>
  </si>
  <si>
    <t>４学年</t>
    <phoneticPr fontId="4"/>
  </si>
  <si>
    <t>５学年</t>
    <phoneticPr fontId="4"/>
  </si>
  <si>
    <t>６学年</t>
    <phoneticPr fontId="4"/>
  </si>
  <si>
    <t>（注）（　）は訪問教育児童数・学級数で内数</t>
    <rPh sb="13" eb="14">
      <t>スウ</t>
    </rPh>
    <phoneticPr fontId="1"/>
  </si>
  <si>
    <t>(2) 学校別学級数，児童生徒数及び教職員等の数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3">
      <t>ジドウ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トウ</t>
    </rPh>
    <rPh sb="23" eb="24">
      <t>カズ</t>
    </rPh>
    <phoneticPr fontId="1"/>
  </si>
  <si>
    <t>ウ　中学部</t>
    <rPh sb="2" eb="4">
      <t>チュウガク</t>
    </rPh>
    <rPh sb="4" eb="5">
      <t>ブ</t>
    </rPh>
    <phoneticPr fontId="1"/>
  </si>
  <si>
    <t>生徒数</t>
    <rPh sb="0" eb="2">
      <t>セイト</t>
    </rPh>
    <phoneticPr fontId="4"/>
  </si>
  <si>
    <t>単式学級</t>
    <rPh sb="0" eb="2">
      <t>タンシキ</t>
    </rPh>
    <rPh sb="2" eb="4">
      <t>ガッキュウ</t>
    </rPh>
    <phoneticPr fontId="4"/>
  </si>
  <si>
    <t>（注）（　）は訪問教育生徒数・学級数で内数</t>
    <rPh sb="11" eb="13">
      <t>セイト</t>
    </rPh>
    <phoneticPr fontId="1"/>
  </si>
  <si>
    <t>エ　高等部</t>
    <rPh sb="2" eb="4">
      <t>コウトウ</t>
    </rPh>
    <rPh sb="4" eb="5">
      <t>ガクブ</t>
    </rPh>
    <phoneticPr fontId="1"/>
  </si>
  <si>
    <t>博多高等</t>
    <rPh sb="0" eb="1">
      <t>ハカタ</t>
    </rPh>
    <rPh sb="1" eb="3">
      <t>コウトウ</t>
    </rPh>
    <phoneticPr fontId="1"/>
  </si>
  <si>
    <t>学　　園</t>
    <rPh sb="0" eb="1">
      <t>ガクエン</t>
    </rPh>
    <phoneticPr fontId="1"/>
  </si>
  <si>
    <t>②教職員等の数</t>
    <rPh sb="1" eb="4">
      <t>キョウショクイン</t>
    </rPh>
    <rPh sb="4" eb="5">
      <t>トウ</t>
    </rPh>
    <rPh sb="6" eb="7">
      <t>カズ</t>
    </rPh>
    <phoneticPr fontId="1"/>
  </si>
  <si>
    <t>校 長</t>
    <rPh sb="0" eb="1">
      <t>コウ</t>
    </rPh>
    <rPh sb="2" eb="3">
      <t>チョウ</t>
    </rPh>
    <phoneticPr fontId="1"/>
  </si>
  <si>
    <t>教 頭</t>
    <rPh sb="0" eb="1">
      <t>キョウ</t>
    </rPh>
    <rPh sb="2" eb="3">
      <t>アタマ</t>
    </rPh>
    <phoneticPr fontId="1"/>
  </si>
  <si>
    <t>教 諭</t>
    <rPh sb="0" eb="1">
      <t>キョウ</t>
    </rPh>
    <rPh sb="2" eb="3">
      <t>サトシ</t>
    </rPh>
    <phoneticPr fontId="1"/>
  </si>
  <si>
    <t>講 師</t>
    <rPh sb="0" eb="1">
      <t>コウ</t>
    </rPh>
    <rPh sb="2" eb="3">
      <t>シ</t>
    </rPh>
    <phoneticPr fontId="1"/>
  </si>
  <si>
    <t>実習助手</t>
    <rPh sb="0" eb="2">
      <t>ジッシュウ</t>
    </rPh>
    <rPh sb="2" eb="4">
      <t>ジョシュ</t>
    </rPh>
    <phoneticPr fontId="1"/>
  </si>
  <si>
    <t>(注) （　）は兼務者で外数</t>
    <rPh sb="1" eb="2">
      <t>チュウ</t>
    </rPh>
    <rPh sb="8" eb="10">
      <t>ケンム</t>
    </rPh>
    <rPh sb="10" eb="11">
      <t>シャ</t>
    </rPh>
    <rPh sb="12" eb="13">
      <t>ソト</t>
    </rPh>
    <rPh sb="13" eb="14">
      <t>スウ</t>
    </rPh>
    <phoneticPr fontId="1"/>
  </si>
  <si>
    <t>(2) 学校別学級別，児童生徒数及び教職員等の数</t>
    <rPh sb="4" eb="6">
      <t>ガッコウ</t>
    </rPh>
    <rPh sb="6" eb="7">
      <t>ベツ</t>
    </rPh>
    <rPh sb="7" eb="9">
      <t>ガッキュウ</t>
    </rPh>
    <rPh sb="9" eb="10">
      <t>ベツ</t>
    </rPh>
    <rPh sb="11" eb="13">
      <t>ジドウ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トウ</t>
    </rPh>
    <rPh sb="23" eb="24">
      <t>カズ</t>
    </rPh>
    <phoneticPr fontId="1"/>
  </si>
  <si>
    <t>学　　園</t>
    <rPh sb="0" eb="1">
      <t>ガク</t>
    </rPh>
    <rPh sb="3" eb="4">
      <t>エン</t>
    </rPh>
    <phoneticPr fontId="1"/>
  </si>
  <si>
    <t>6　市立特別支援学校</t>
    <rPh sb="2" eb="4">
      <t>イチリツ</t>
    </rPh>
    <rPh sb="4" eb="6">
      <t>トクベツ</t>
    </rPh>
    <rPh sb="6" eb="8">
      <t>シエン</t>
    </rPh>
    <rPh sb="8" eb="10">
      <t>ガッコウ</t>
    </rPh>
    <phoneticPr fontId="1"/>
  </si>
  <si>
    <t>(4) 卒業後の状況</t>
    <rPh sb="4" eb="7">
      <t>ソツギョウゴ</t>
    </rPh>
    <rPh sb="8" eb="10">
      <t>ジョウキョウ</t>
    </rPh>
    <phoneticPr fontId="1"/>
  </si>
  <si>
    <t>中　　学　　部</t>
    <rPh sb="0" eb="1">
      <t>ナカ</t>
    </rPh>
    <rPh sb="3" eb="4">
      <t>ガク</t>
    </rPh>
    <rPh sb="6" eb="7">
      <t>ブ</t>
    </rPh>
    <phoneticPr fontId="5"/>
  </si>
  <si>
    <t>高　　等　　部</t>
    <rPh sb="0" eb="1">
      <t>コウ</t>
    </rPh>
    <rPh sb="3" eb="4">
      <t>トウ</t>
    </rPh>
    <rPh sb="6" eb="7">
      <t>ブ</t>
    </rPh>
    <phoneticPr fontId="5"/>
  </si>
  <si>
    <t>卒業生
総　数</t>
    <rPh sb="0" eb="3">
      <t>ソツギョウセイ</t>
    </rPh>
    <rPh sb="4" eb="5">
      <t>ソウ</t>
    </rPh>
    <rPh sb="6" eb="7">
      <t>スウ</t>
    </rPh>
    <phoneticPr fontId="5"/>
  </si>
  <si>
    <t>進学者</t>
    <rPh sb="0" eb="3">
      <t>シンガクシャ</t>
    </rPh>
    <phoneticPr fontId="5"/>
  </si>
  <si>
    <t>就職者等</t>
    <rPh sb="0" eb="2">
      <t>シュウショク</t>
    </rPh>
    <rPh sb="2" eb="3">
      <t>シャ</t>
    </rPh>
    <rPh sb="3" eb="4">
      <t>トウ</t>
    </rPh>
    <phoneticPr fontId="5"/>
  </si>
  <si>
    <t>左記以
外の者</t>
    <rPh sb="0" eb="2">
      <t>サキ</t>
    </rPh>
    <rPh sb="2" eb="3">
      <t>イ</t>
    </rPh>
    <rPh sb="4" eb="5">
      <t>ガイ</t>
    </rPh>
    <rPh sb="6" eb="7">
      <t>モノ</t>
    </rPh>
    <phoneticPr fontId="5"/>
  </si>
  <si>
    <t>令和元年</t>
    <rPh sb="0" eb="2">
      <t>レイワ</t>
    </rPh>
    <rPh sb="2" eb="3">
      <t>ゲン</t>
    </rPh>
    <rPh sb="3" eb="4">
      <t>ネン</t>
    </rPh>
    <phoneticPr fontId="5"/>
  </si>
  <si>
    <t>（注）進学者には，専修学校等入学者を含む</t>
    <rPh sb="1" eb="2">
      <t>チュウ</t>
    </rPh>
    <rPh sb="3" eb="6">
      <t>シンガクシャ</t>
    </rPh>
    <rPh sb="9" eb="13">
      <t>センシュウガッコウ</t>
    </rPh>
    <rPh sb="13" eb="14">
      <t>トウ</t>
    </rPh>
    <rPh sb="14" eb="16">
      <t>ニュウガク</t>
    </rPh>
    <rPh sb="18" eb="19">
      <t>フク</t>
    </rPh>
    <phoneticPr fontId="5"/>
  </si>
  <si>
    <t>6　市立高等学校</t>
    <rPh sb="2" eb="4">
      <t>イチリツ</t>
    </rPh>
    <rPh sb="4" eb="6">
      <t>コウトウ</t>
    </rPh>
    <rPh sb="6" eb="8">
      <t>ガッコウ</t>
    </rPh>
    <phoneticPr fontId="1"/>
  </si>
  <si>
    <t>①学級数及び生徒数</t>
    <rPh sb="1" eb="3">
      <t>ガッキュウ</t>
    </rPh>
    <rPh sb="3" eb="4">
      <t>スウ</t>
    </rPh>
    <rPh sb="4" eb="5">
      <t>オヨ</t>
    </rPh>
    <rPh sb="6" eb="9">
      <t>セイトスウ</t>
    </rPh>
    <phoneticPr fontId="1"/>
  </si>
  <si>
    <t>ア　男女別生徒数及び学級数</t>
    <rPh sb="2" eb="4">
      <t>ダンジョ</t>
    </rPh>
    <rPh sb="4" eb="5">
      <t>ベツ</t>
    </rPh>
    <rPh sb="5" eb="8">
      <t>セイトスウ</t>
    </rPh>
    <rPh sb="8" eb="9">
      <t>オヨ</t>
    </rPh>
    <rPh sb="10" eb="12">
      <t>ガッキュウ</t>
    </rPh>
    <rPh sb="12" eb="13">
      <t>スウ</t>
    </rPh>
    <phoneticPr fontId="1"/>
  </si>
  <si>
    <t>（各年5.1現在，単位：人，学級）</t>
    <rPh sb="12" eb="13">
      <t>ヒト</t>
    </rPh>
    <phoneticPr fontId="1"/>
  </si>
  <si>
    <t>年・課程</t>
    <rPh sb="0" eb="1">
      <t>ネン</t>
    </rPh>
    <rPh sb="2" eb="4">
      <t>カテイ</t>
    </rPh>
    <phoneticPr fontId="2"/>
  </si>
  <si>
    <t>１年</t>
    <rPh sb="1" eb="2">
      <t>ネン</t>
    </rPh>
    <phoneticPr fontId="2"/>
  </si>
  <si>
    <t>全日制</t>
    <rPh sb="0" eb="3">
      <t>ゼンニチセイ</t>
    </rPh>
    <phoneticPr fontId="1"/>
  </si>
  <si>
    <t>(2) 学校別学級数，生徒数及び教職員等の数</t>
    <rPh sb="4" eb="6">
      <t>ガッコウ</t>
    </rPh>
    <rPh sb="6" eb="7">
      <t>ベツ</t>
    </rPh>
    <rPh sb="7" eb="9">
      <t>ガッキュウ</t>
    </rPh>
    <rPh sb="9" eb="10">
      <t>スウ</t>
    </rPh>
    <rPh sb="11" eb="14">
      <t>セイトスウ</t>
    </rPh>
    <rPh sb="14" eb="15">
      <t>オヨ</t>
    </rPh>
    <rPh sb="16" eb="20">
      <t>キョウショクイントウ</t>
    </rPh>
    <rPh sb="21" eb="22">
      <t>カズ</t>
    </rPh>
    <phoneticPr fontId="1"/>
  </si>
  <si>
    <t>（R3.5.1現在，単位：人，学級）</t>
    <rPh sb="13" eb="14">
      <t>ヒト</t>
    </rPh>
    <phoneticPr fontId="1"/>
  </si>
  <si>
    <t>福翔</t>
    <rPh sb="0" eb="1">
      <t>フク</t>
    </rPh>
    <rPh sb="1" eb="2">
      <t>ショウ</t>
    </rPh>
    <phoneticPr fontId="1"/>
  </si>
  <si>
    <t>博多工業</t>
    <rPh sb="0" eb="2">
      <t>ハカタ</t>
    </rPh>
    <rPh sb="2" eb="4">
      <t>コウギョウ</t>
    </rPh>
    <phoneticPr fontId="1"/>
  </si>
  <si>
    <t>福岡女子</t>
    <rPh sb="0" eb="2">
      <t>フクオカ</t>
    </rPh>
    <rPh sb="2" eb="4">
      <t>ジョシ</t>
    </rPh>
    <phoneticPr fontId="1"/>
  </si>
  <si>
    <t>福岡西陵</t>
    <rPh sb="0" eb="2">
      <t>フクオカ</t>
    </rPh>
    <rPh sb="2" eb="3">
      <t>セイ</t>
    </rPh>
    <rPh sb="3" eb="4">
      <t>リョウ</t>
    </rPh>
    <phoneticPr fontId="1"/>
  </si>
  <si>
    <t>イ　学科別学級数及び生徒数</t>
    <rPh sb="2" eb="4">
      <t>ガッカ</t>
    </rPh>
    <rPh sb="4" eb="5">
      <t>ベツ</t>
    </rPh>
    <rPh sb="5" eb="7">
      <t>ガッキュウ</t>
    </rPh>
    <rPh sb="7" eb="8">
      <t>スウ</t>
    </rPh>
    <rPh sb="8" eb="9">
      <t>オヨ</t>
    </rPh>
    <rPh sb="10" eb="13">
      <t>セイトスウ</t>
    </rPh>
    <phoneticPr fontId="1"/>
  </si>
  <si>
    <t>（各年5.1現在，単位：人，学級）</t>
    <rPh sb="1" eb="3">
      <t>カクネン</t>
    </rPh>
    <rPh sb="12" eb="13">
      <t>ヒト</t>
    </rPh>
    <phoneticPr fontId="1"/>
  </si>
  <si>
    <t>年・課程</t>
    <rPh sb="0" eb="1">
      <t>ネン</t>
    </rPh>
    <rPh sb="2" eb="4">
      <t>カテイ</t>
    </rPh>
    <phoneticPr fontId="1"/>
  </si>
  <si>
    <t>普通科</t>
    <rPh sb="0" eb="3">
      <t>フツウカ</t>
    </rPh>
    <phoneticPr fontId="1"/>
  </si>
  <si>
    <t>工業科</t>
    <rPh sb="0" eb="3">
      <t>コウギョウカ</t>
    </rPh>
    <phoneticPr fontId="1"/>
  </si>
  <si>
    <t>家庭科</t>
    <rPh sb="0" eb="3">
      <t>カテイカ</t>
    </rPh>
    <phoneticPr fontId="1"/>
  </si>
  <si>
    <t>機械科</t>
    <rPh sb="0" eb="2">
      <t>キカイ</t>
    </rPh>
    <rPh sb="2" eb="3">
      <t>カ</t>
    </rPh>
    <phoneticPr fontId="1"/>
  </si>
  <si>
    <t>建築科</t>
    <rPh sb="0" eb="2">
      <t>ケンチク</t>
    </rPh>
    <rPh sb="2" eb="3">
      <t>カ</t>
    </rPh>
    <phoneticPr fontId="1"/>
  </si>
  <si>
    <t>インテリア科</t>
    <rPh sb="5" eb="6">
      <t>カ</t>
    </rPh>
    <phoneticPr fontId="1"/>
  </si>
  <si>
    <t>画　像
工学科</t>
    <rPh sb="0" eb="1">
      <t>ガ</t>
    </rPh>
    <rPh sb="2" eb="3">
      <t>ゾウ</t>
    </rPh>
    <rPh sb="4" eb="6">
      <t>コウガク</t>
    </rPh>
    <rPh sb="6" eb="7">
      <t>カ</t>
    </rPh>
    <phoneticPr fontId="1"/>
  </si>
  <si>
    <t>自動車
工学科</t>
    <rPh sb="0" eb="3">
      <t>ジドウシャ</t>
    </rPh>
    <rPh sb="4" eb="6">
      <t>コウガク</t>
    </rPh>
    <rPh sb="6" eb="7">
      <t>カ</t>
    </rPh>
    <phoneticPr fontId="1"/>
  </si>
  <si>
    <t>電　子
情報科</t>
    <rPh sb="0" eb="1">
      <t>デン</t>
    </rPh>
    <rPh sb="2" eb="3">
      <t>コ</t>
    </rPh>
    <rPh sb="4" eb="6">
      <t>ジョウホウ</t>
    </rPh>
    <rPh sb="6" eb="7">
      <t>カ</t>
    </rPh>
    <phoneticPr fontId="1"/>
  </si>
  <si>
    <t>生　活
情報科</t>
    <rPh sb="0" eb="1">
      <t>セイ</t>
    </rPh>
    <rPh sb="2" eb="3">
      <t>カツ</t>
    </rPh>
    <rPh sb="4" eb="6">
      <t>ジョウホウ</t>
    </rPh>
    <rPh sb="6" eb="7">
      <t>カ</t>
    </rPh>
    <phoneticPr fontId="1"/>
  </si>
  <si>
    <t>食　物
調理科</t>
    <rPh sb="0" eb="1">
      <t>ショク</t>
    </rPh>
    <rPh sb="2" eb="3">
      <t>モノ</t>
    </rPh>
    <rPh sb="4" eb="6">
      <t>チョウリ</t>
    </rPh>
    <rPh sb="6" eb="7">
      <t>カ</t>
    </rPh>
    <phoneticPr fontId="1"/>
  </si>
  <si>
    <t>服飾
デザイン科</t>
    <rPh sb="0" eb="2">
      <t>フクショク</t>
    </rPh>
    <rPh sb="7" eb="8">
      <t>カ</t>
    </rPh>
    <phoneticPr fontId="1"/>
  </si>
  <si>
    <t>保　育
福祉科</t>
    <rPh sb="0" eb="1">
      <t>タモツ</t>
    </rPh>
    <rPh sb="2" eb="3">
      <t>イク</t>
    </rPh>
    <rPh sb="4" eb="6">
      <t>フクシ</t>
    </rPh>
    <rPh sb="6" eb="7">
      <t>カ</t>
    </rPh>
    <phoneticPr fontId="1"/>
  </si>
  <si>
    <t>国　際
教養科</t>
    <rPh sb="0" eb="1">
      <t>クニ</t>
    </rPh>
    <rPh sb="2" eb="3">
      <t>サイ</t>
    </rPh>
    <rPh sb="4" eb="6">
      <t>キョウヨウ</t>
    </rPh>
    <rPh sb="6" eb="7">
      <t>カ</t>
    </rPh>
    <phoneticPr fontId="1"/>
  </si>
  <si>
    <t>総　合
学　科</t>
    <rPh sb="0" eb="1">
      <t>ソウ</t>
    </rPh>
    <rPh sb="2" eb="3">
      <t>ゴウ</t>
    </rPh>
    <rPh sb="4" eb="5">
      <t>マナブ</t>
    </rPh>
    <rPh sb="6" eb="7">
      <t>カ</t>
    </rPh>
    <phoneticPr fontId="1"/>
  </si>
  <si>
    <t>生徒</t>
    <rPh sb="0" eb="2">
      <t>セイト</t>
    </rPh>
    <phoneticPr fontId="1"/>
  </si>
  <si>
    <t>学級</t>
    <rPh sb="0" eb="2">
      <t>ガッキュウ</t>
    </rPh>
    <phoneticPr fontId="1"/>
  </si>
  <si>
    <t>②教職員の数</t>
    <rPh sb="1" eb="4">
      <t>キョウショクイン</t>
    </rPh>
    <rPh sb="5" eb="6">
      <t>カズ</t>
    </rPh>
    <phoneticPr fontId="1"/>
  </si>
  <si>
    <t>（各年5.1現在，単位：人）</t>
    <rPh sb="1" eb="3">
      <t>カクネン</t>
    </rPh>
    <rPh sb="12" eb="13">
      <t>ヒト</t>
    </rPh>
    <phoneticPr fontId="1"/>
  </si>
  <si>
    <t>卒業生
総　数</t>
    <rPh sb="0" eb="3">
      <t>ソツギョウセイ</t>
    </rPh>
    <rPh sb="4" eb="5">
      <t>ソウ</t>
    </rPh>
    <rPh sb="6" eb="7">
      <t>スウ</t>
    </rPh>
    <phoneticPr fontId="1"/>
  </si>
  <si>
    <t>進学者(A)</t>
    <rPh sb="0" eb="3">
      <t>シンガクシャ</t>
    </rPh>
    <phoneticPr fontId="1"/>
  </si>
  <si>
    <t>就職者等（左記Ａ・Ｂを除く）</t>
    <rPh sb="0" eb="2">
      <t>シュウショク</t>
    </rPh>
    <rPh sb="2" eb="3">
      <t>シャ</t>
    </rPh>
    <rPh sb="3" eb="4">
      <t>トウ</t>
    </rPh>
    <rPh sb="5" eb="7">
      <t>サキ</t>
    </rPh>
    <rPh sb="11" eb="12">
      <t>ノゾ</t>
    </rPh>
    <phoneticPr fontId="1"/>
  </si>
  <si>
    <t>左記Ａ及びＢのうち
就職している者</t>
    <rPh sb="0" eb="2">
      <t>サキ</t>
    </rPh>
    <rPh sb="3" eb="4">
      <t>オヨ</t>
    </rPh>
    <rPh sb="10" eb="12">
      <t>シュウショク</t>
    </rPh>
    <rPh sb="16" eb="17">
      <t>モノ</t>
    </rPh>
    <phoneticPr fontId="1"/>
  </si>
  <si>
    <t>左記卒業者総数のうち大学等への入学志願者数(再掲)</t>
    <rPh sb="0" eb="2">
      <t>サキ</t>
    </rPh>
    <rPh sb="2" eb="5">
      <t>ソツギョウシャ</t>
    </rPh>
    <rPh sb="5" eb="7">
      <t>ソウスウ</t>
    </rPh>
    <rPh sb="10" eb="12">
      <t>ダイガク</t>
    </rPh>
    <rPh sb="12" eb="13">
      <t>トウ</t>
    </rPh>
    <rPh sb="15" eb="17">
      <t>ニュウガク</t>
    </rPh>
    <rPh sb="17" eb="20">
      <t>シガンシャ</t>
    </rPh>
    <rPh sb="20" eb="21">
      <t>カズ</t>
    </rPh>
    <rPh sb="22" eb="24">
      <t>サイケイ</t>
    </rPh>
    <phoneticPr fontId="1"/>
  </si>
  <si>
    <t>大学</t>
    <rPh sb="0" eb="2">
      <t>ダイガク</t>
    </rPh>
    <phoneticPr fontId="1"/>
  </si>
  <si>
    <t>短期
大学</t>
    <rPh sb="0" eb="2">
      <t>タンキ</t>
    </rPh>
    <rPh sb="3" eb="5">
      <t>ダイガク</t>
    </rPh>
    <phoneticPr fontId="1"/>
  </si>
  <si>
    <t>専　修
学校等</t>
    <rPh sb="0" eb="1">
      <t>セン</t>
    </rPh>
    <rPh sb="2" eb="3">
      <t>オサム</t>
    </rPh>
    <rPh sb="4" eb="6">
      <t>ガッコウ</t>
    </rPh>
    <rPh sb="6" eb="7">
      <t>トウ</t>
    </rPh>
    <phoneticPr fontId="1"/>
  </si>
  <si>
    <t>Ａの
うち</t>
    <phoneticPr fontId="1"/>
  </si>
  <si>
    <t>Ｂの
うち</t>
    <phoneticPr fontId="1"/>
  </si>
  <si>
    <t>令和元年</t>
    <rPh sb="0" eb="2">
      <t>レイワ</t>
    </rPh>
    <rPh sb="2" eb="4">
      <t>ガンネン</t>
    </rPh>
    <phoneticPr fontId="1"/>
  </si>
  <si>
    <t>（注）就職者等には，臨時労働者等を含む。</t>
    <rPh sb="1" eb="2">
      <t>チュウ</t>
    </rPh>
    <rPh sb="3" eb="5">
      <t>シュウショク</t>
    </rPh>
    <rPh sb="6" eb="7">
      <t>トウ</t>
    </rPh>
    <rPh sb="10" eb="12">
      <t>リンジ</t>
    </rPh>
    <rPh sb="12" eb="15">
      <t>ロウドウシャ</t>
    </rPh>
    <rPh sb="15" eb="16">
      <t>トウ</t>
    </rPh>
    <rPh sb="17" eb="18">
      <t>フク</t>
    </rPh>
    <phoneticPr fontId="1"/>
  </si>
  <si>
    <t>②産業別就職状況</t>
    <rPh sb="1" eb="3">
      <t>サンギョウ</t>
    </rPh>
    <rPh sb="3" eb="4">
      <t>ベツ</t>
    </rPh>
    <rPh sb="4" eb="6">
      <t>シュウショク</t>
    </rPh>
    <rPh sb="6" eb="8">
      <t>ジョウキョウ</t>
    </rPh>
    <phoneticPr fontId="1"/>
  </si>
  <si>
    <t>就職者
総　数</t>
    <rPh sb="0" eb="3">
      <t>シュウショクシャ</t>
    </rPh>
    <rPh sb="4" eb="5">
      <t>ソウ</t>
    </rPh>
    <rPh sb="6" eb="7">
      <t>スウ</t>
    </rPh>
    <phoneticPr fontId="1"/>
  </si>
  <si>
    <t>農業・林業</t>
    <rPh sb="0" eb="2">
      <t>ノウギョウ</t>
    </rPh>
    <rPh sb="3" eb="5">
      <t>リンギョウ</t>
    </rPh>
    <phoneticPr fontId="1"/>
  </si>
  <si>
    <t>漁業</t>
    <rPh sb="0" eb="2">
      <t>ギョギョウ</t>
    </rPh>
    <phoneticPr fontId="1"/>
  </si>
  <si>
    <t>鉱業・採石業等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</si>
  <si>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</si>
  <si>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</si>
  <si>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
・水道業等</t>
    <phoneticPr fontId="1"/>
  </si>
  <si>
    <t>運輸通信業</t>
    <rPh sb="0" eb="2">
      <t>ウンユ</t>
    </rPh>
    <rPh sb="2" eb="5">
      <t>ツウシンギョウ</t>
    </rPh>
    <phoneticPr fontId="1"/>
  </si>
  <si>
    <t>卸売・小売業等</t>
    <rPh sb="3" eb="5">
      <t>コウリ</t>
    </rPh>
    <rPh sb="5" eb="6">
      <t>ギョウ</t>
    </rPh>
    <rPh sb="6" eb="7">
      <t>トウ</t>
    </rPh>
    <phoneticPr fontId="1"/>
  </si>
  <si>
    <t>金融・保険業</t>
    <rPh sb="3" eb="6">
      <t>ホケンギョウ</t>
    </rPh>
    <phoneticPr fontId="1"/>
  </si>
  <si>
    <t>不動産業</t>
    <rPh sb="0" eb="4">
      <t>フドウサンギョウ</t>
    </rPh>
    <phoneticPr fontId="1"/>
  </si>
  <si>
    <t>サービス業等</t>
    <rPh sb="4" eb="5">
      <t>ギョウ</t>
    </rPh>
    <rPh sb="5" eb="6">
      <t>トウ</t>
    </rPh>
    <phoneticPr fontId="1"/>
  </si>
  <si>
    <t>公務</t>
    <rPh sb="0" eb="2">
      <t>コウム</t>
    </rPh>
    <phoneticPr fontId="1"/>
  </si>
  <si>
    <t>（注）就職進学者を含む。臨時労働者等を含まない。</t>
    <rPh sb="1" eb="2">
      <t>チュウ</t>
    </rPh>
    <rPh sb="3" eb="5">
      <t>シュウショク</t>
    </rPh>
    <rPh sb="5" eb="8">
      <t>シンガクシャ</t>
    </rPh>
    <rPh sb="9" eb="10">
      <t>フク</t>
    </rPh>
    <rPh sb="12" eb="14">
      <t>リンジ</t>
    </rPh>
    <rPh sb="14" eb="17">
      <t>ロウドウシャ</t>
    </rPh>
    <rPh sb="17" eb="18">
      <t>トウ</t>
    </rPh>
    <rPh sb="19" eb="20">
      <t>フク</t>
    </rPh>
    <phoneticPr fontId="1"/>
  </si>
  <si>
    <t>③職業別就職状況</t>
    <rPh sb="1" eb="3">
      <t>ショクギョウ</t>
    </rPh>
    <rPh sb="3" eb="4">
      <t>ベツ</t>
    </rPh>
    <rPh sb="4" eb="6">
      <t>シュウショク</t>
    </rPh>
    <rPh sb="6" eb="8">
      <t>ジョウキョウ</t>
    </rPh>
    <phoneticPr fontId="1"/>
  </si>
  <si>
    <t>的職業従事者
専門的・技術</t>
    <rPh sb="0" eb="1">
      <t>テキ</t>
    </rPh>
    <rPh sb="7" eb="10">
      <t>センモンテキ</t>
    </rPh>
    <rPh sb="11" eb="13">
      <t>ギジュツ</t>
    </rPh>
    <phoneticPr fontId="1"/>
  </si>
  <si>
    <t>事務従事者</t>
    <rPh sb="0" eb="2">
      <t>ジム</t>
    </rPh>
    <rPh sb="2" eb="5">
      <t>ジュウジシャ</t>
    </rPh>
    <phoneticPr fontId="1"/>
  </si>
  <si>
    <t>販売従事者</t>
    <rPh sb="0" eb="2">
      <t>ハンバイ</t>
    </rPh>
    <rPh sb="2" eb="5">
      <t>ジュウジシャ</t>
    </rPh>
    <phoneticPr fontId="1"/>
  </si>
  <si>
    <t>職業従事者
サービス</t>
    <rPh sb="0" eb="2">
      <t>ショクギョウ</t>
    </rPh>
    <rPh sb="2" eb="5">
      <t>ジュウジシャ</t>
    </rPh>
    <phoneticPr fontId="1"/>
  </si>
  <si>
    <t>保安職業従事者</t>
    <rPh sb="0" eb="2">
      <t>ホアン</t>
    </rPh>
    <rPh sb="2" eb="4">
      <t>ショクギョウ</t>
    </rPh>
    <rPh sb="4" eb="7">
      <t>ジュウジシャ</t>
    </rPh>
    <phoneticPr fontId="1"/>
  </si>
  <si>
    <t>農林業</t>
    <rPh sb="0" eb="3">
      <t>ノウリンギョウ</t>
    </rPh>
    <phoneticPr fontId="1"/>
  </si>
  <si>
    <t>事業者
運輸・通信</t>
    <rPh sb="0" eb="3">
      <t>ジギョウシャ</t>
    </rPh>
    <rPh sb="4" eb="6">
      <t>ウンユ</t>
    </rPh>
    <rPh sb="7" eb="9">
      <t>ツウシン</t>
    </rPh>
    <phoneticPr fontId="1"/>
  </si>
  <si>
    <t>労務作業者
生産工程・</t>
    <rPh sb="0" eb="2">
      <t>ロウム</t>
    </rPh>
    <rPh sb="2" eb="5">
      <t>サギョウシャ</t>
    </rPh>
    <rPh sb="6" eb="8">
      <t>セイサン</t>
    </rPh>
    <rPh sb="8" eb="10">
      <t>コウテイ</t>
    </rPh>
    <phoneticPr fontId="1"/>
  </si>
  <si>
    <t>7　市内国・県・私立学校の概況</t>
    <rPh sb="2" eb="4">
      <t>シナイ</t>
    </rPh>
    <rPh sb="4" eb="5">
      <t>コク</t>
    </rPh>
    <rPh sb="6" eb="7">
      <t>ケン</t>
    </rPh>
    <rPh sb="8" eb="9">
      <t>シ</t>
    </rPh>
    <rPh sb="9" eb="10">
      <t>リツ</t>
    </rPh>
    <rPh sb="10" eb="12">
      <t>ガッコウ</t>
    </rPh>
    <rPh sb="13" eb="15">
      <t>ガイキョウ</t>
    </rPh>
    <phoneticPr fontId="30"/>
  </si>
  <si>
    <t>(1) 幼稚園（私立のみ）</t>
    <rPh sb="4" eb="5">
      <t>ヨウ</t>
    </rPh>
    <rPh sb="5" eb="6">
      <t>オサナイ</t>
    </rPh>
    <rPh sb="6" eb="7">
      <t>エン</t>
    </rPh>
    <rPh sb="8" eb="10">
      <t>ワタクシリツ</t>
    </rPh>
    <phoneticPr fontId="30"/>
  </si>
  <si>
    <t>（各年5.1現在，単位：園，学級，人）</t>
    <rPh sb="1" eb="2">
      <t>カク</t>
    </rPh>
    <rPh sb="2" eb="3">
      <t>トシ</t>
    </rPh>
    <rPh sb="6" eb="8">
      <t>ゲンザイ</t>
    </rPh>
    <rPh sb="9" eb="11">
      <t>タンイ</t>
    </rPh>
    <rPh sb="12" eb="13">
      <t>エン</t>
    </rPh>
    <rPh sb="14" eb="16">
      <t>ガッキュウ</t>
    </rPh>
    <rPh sb="17" eb="18">
      <t>ヒト</t>
    </rPh>
    <phoneticPr fontId="32"/>
  </si>
  <si>
    <t>年</t>
    <rPh sb="0" eb="1">
      <t>ネン</t>
    </rPh>
    <phoneticPr fontId="30"/>
  </si>
  <si>
    <t>園数</t>
    <rPh sb="0" eb="1">
      <t>エン</t>
    </rPh>
    <rPh sb="1" eb="2">
      <t>スウ</t>
    </rPh>
    <phoneticPr fontId="30"/>
  </si>
  <si>
    <t>学級数</t>
    <rPh sb="0" eb="3">
      <t>ガッキュウスウ</t>
    </rPh>
    <phoneticPr fontId="30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</si>
  <si>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30"/>
  </si>
  <si>
    <t>当該年度入園者数（再掲）</t>
    <rPh sb="0" eb="2">
      <t>トウガイ</t>
    </rPh>
    <rPh sb="2" eb="4">
      <t>ネンド</t>
    </rPh>
    <rPh sb="4" eb="7">
      <t>ニュウエンシャ</t>
    </rPh>
    <rPh sb="7" eb="8">
      <t>スウ</t>
    </rPh>
    <rPh sb="9" eb="11">
      <t>サイケイ</t>
    </rPh>
    <phoneticPr fontId="30"/>
  </si>
  <si>
    <t>前年度修了者数</t>
    <rPh sb="0" eb="3">
      <t>ゼンネンド</t>
    </rPh>
    <rPh sb="3" eb="6">
      <t>シュウリョウシャ</t>
    </rPh>
    <rPh sb="6" eb="7">
      <t>スウ</t>
    </rPh>
    <phoneticPr fontId="30"/>
  </si>
  <si>
    <t>教員数</t>
    <rPh sb="0" eb="3">
      <t>キョウインスウ</t>
    </rPh>
    <phoneticPr fontId="30"/>
  </si>
  <si>
    <t>教育補助員</t>
    <rPh sb="0" eb="2">
      <t>キョウイク</t>
    </rPh>
    <rPh sb="2" eb="5">
      <t>ホジョイン</t>
    </rPh>
    <phoneticPr fontId="30"/>
  </si>
  <si>
    <t>職員数</t>
    <rPh sb="0" eb="3">
      <t>ショクインスウ</t>
    </rPh>
    <phoneticPr fontId="30"/>
  </si>
  <si>
    <t>計</t>
    <rPh sb="0" eb="1">
      <t>ケイ</t>
    </rPh>
    <phoneticPr fontId="30"/>
  </si>
  <si>
    <t>３歳児</t>
    <rPh sb="1" eb="3">
      <t>サイジ</t>
    </rPh>
    <phoneticPr fontId="30"/>
  </si>
  <si>
    <t>４歳児</t>
    <rPh sb="1" eb="3">
      <t>サイジ</t>
    </rPh>
    <phoneticPr fontId="30"/>
  </si>
  <si>
    <t>５歳児</t>
    <rPh sb="1" eb="3">
      <t>サイジ</t>
    </rPh>
    <phoneticPr fontId="30"/>
  </si>
  <si>
    <t>男</t>
    <rPh sb="0" eb="1">
      <t>ダン</t>
    </rPh>
    <phoneticPr fontId="30"/>
  </si>
  <si>
    <t>女</t>
    <rPh sb="0" eb="1">
      <t>ジョ</t>
    </rPh>
    <phoneticPr fontId="30"/>
  </si>
  <si>
    <t>平成２９年</t>
    <rPh sb="0" eb="2">
      <t>ヘイセイ</t>
    </rPh>
    <rPh sb="4" eb="5">
      <t>ネン</t>
    </rPh>
    <phoneticPr fontId="32"/>
  </si>
  <si>
    <t>３０年</t>
    <rPh sb="2" eb="3">
      <t>ネン</t>
    </rPh>
    <phoneticPr fontId="30"/>
  </si>
  <si>
    <t>令和元年</t>
    <rPh sb="0" eb="2">
      <t>レイワ</t>
    </rPh>
    <rPh sb="2" eb="4">
      <t>ガンネン</t>
    </rPh>
    <phoneticPr fontId="30"/>
  </si>
  <si>
    <t>２年</t>
    <rPh sb="1" eb="2">
      <t>ネン</t>
    </rPh>
    <phoneticPr fontId="30"/>
  </si>
  <si>
    <t>３年</t>
    <rPh sb="1" eb="2">
      <t>ネン</t>
    </rPh>
    <phoneticPr fontId="30"/>
  </si>
  <si>
    <t>（注）（　）は兼務者で外数</t>
    <rPh sb="1" eb="2">
      <t>チュウ</t>
    </rPh>
    <rPh sb="7" eb="9">
      <t>ケンム</t>
    </rPh>
    <rPh sb="9" eb="10">
      <t>シャ</t>
    </rPh>
    <rPh sb="11" eb="12">
      <t>ソト</t>
    </rPh>
    <rPh sb="12" eb="13">
      <t>スウ</t>
    </rPh>
    <phoneticPr fontId="30"/>
  </si>
  <si>
    <t>(2) 幼保連携型認定こども園（私立のみ）</t>
    <rPh sb="4" eb="6">
      <t>ヨウホ</t>
    </rPh>
    <rPh sb="6" eb="9">
      <t>レンケイガタ</t>
    </rPh>
    <rPh sb="9" eb="11">
      <t>ニンテイ</t>
    </rPh>
    <rPh sb="14" eb="15">
      <t>エン</t>
    </rPh>
    <rPh sb="16" eb="18">
      <t>ワタクシリツ</t>
    </rPh>
    <phoneticPr fontId="30"/>
  </si>
  <si>
    <t>教育・保育職員数</t>
    <rPh sb="0" eb="2">
      <t>キョウイク</t>
    </rPh>
    <rPh sb="3" eb="4">
      <t>ホ</t>
    </rPh>
    <rPh sb="4" eb="5">
      <t>イク</t>
    </rPh>
    <rPh sb="5" eb="8">
      <t>ショクインスウ</t>
    </rPh>
    <phoneticPr fontId="30"/>
  </si>
  <si>
    <t>教育・保育補助員等</t>
    <rPh sb="0" eb="2">
      <t>キョウイク</t>
    </rPh>
    <rPh sb="3" eb="4">
      <t>ホ</t>
    </rPh>
    <rPh sb="4" eb="5">
      <t>イク</t>
    </rPh>
    <rPh sb="5" eb="8">
      <t>ホジョイン</t>
    </rPh>
    <rPh sb="8" eb="9">
      <t>トウ</t>
    </rPh>
    <phoneticPr fontId="30"/>
  </si>
  <si>
    <t>０歳児</t>
    <rPh sb="1" eb="3">
      <t>サイジ</t>
    </rPh>
    <phoneticPr fontId="30"/>
  </si>
  <si>
    <t>１歳児</t>
    <rPh sb="1" eb="3">
      <t>サイジ</t>
    </rPh>
    <phoneticPr fontId="30"/>
  </si>
  <si>
    <t>２歳児</t>
    <rPh sb="1" eb="3">
      <t>サイジ</t>
    </rPh>
    <phoneticPr fontId="30"/>
  </si>
  <si>
    <t>-</t>
    <phoneticPr fontId="32"/>
  </si>
  <si>
    <t>３０年</t>
    <rPh sb="2" eb="3">
      <t>ネン</t>
    </rPh>
    <phoneticPr fontId="32"/>
  </si>
  <si>
    <t>令和元年</t>
    <rPh sb="0" eb="2">
      <t>レイワ</t>
    </rPh>
    <rPh sb="2" eb="4">
      <t>ガンネン</t>
    </rPh>
    <phoneticPr fontId="32"/>
  </si>
  <si>
    <t>２年</t>
    <rPh sb="1" eb="2">
      <t>ネン</t>
    </rPh>
    <phoneticPr fontId="32"/>
  </si>
  <si>
    <t>３年</t>
    <rPh sb="1" eb="2">
      <t>ネン</t>
    </rPh>
    <phoneticPr fontId="32"/>
  </si>
  <si>
    <t>(3) 小学校</t>
    <rPh sb="4" eb="7">
      <t>ショウガッコウ</t>
    </rPh>
    <phoneticPr fontId="30"/>
  </si>
  <si>
    <t>（各年5.1現在，単位：校，学級，人）</t>
    <rPh sb="1" eb="2">
      <t>カク</t>
    </rPh>
    <rPh sb="2" eb="3">
      <t>トシ</t>
    </rPh>
    <rPh sb="6" eb="8">
      <t>ゲンザイ</t>
    </rPh>
    <rPh sb="9" eb="11">
      <t>タンイ</t>
    </rPh>
    <rPh sb="12" eb="13">
      <t>コウ</t>
    </rPh>
    <rPh sb="14" eb="16">
      <t>ガッキュウ</t>
    </rPh>
    <rPh sb="17" eb="18">
      <t>ヒト</t>
    </rPh>
    <phoneticPr fontId="32"/>
  </si>
  <si>
    <t>年・区分・学校名</t>
    <rPh sb="0" eb="1">
      <t>トシ</t>
    </rPh>
    <rPh sb="2" eb="4">
      <t>クブン</t>
    </rPh>
    <rPh sb="5" eb="7">
      <t>ガッコウ</t>
    </rPh>
    <rPh sb="7" eb="8">
      <t>メイ</t>
    </rPh>
    <phoneticPr fontId="32"/>
  </si>
  <si>
    <t>学校数</t>
    <rPh sb="0" eb="2">
      <t>ガッコウ</t>
    </rPh>
    <rPh sb="2" eb="3">
      <t>スウ</t>
    </rPh>
    <phoneticPr fontId="32"/>
  </si>
  <si>
    <t>学級数</t>
    <rPh sb="0" eb="2">
      <t>ガッキュウ</t>
    </rPh>
    <rPh sb="2" eb="3">
      <t>スウ</t>
    </rPh>
    <phoneticPr fontId="32"/>
  </si>
  <si>
    <t>児童数</t>
    <rPh sb="0" eb="2">
      <t>ジドウ</t>
    </rPh>
    <rPh sb="2" eb="3">
      <t>スウ</t>
    </rPh>
    <phoneticPr fontId="32"/>
  </si>
  <si>
    <t>教員数</t>
    <rPh sb="0" eb="2">
      <t>キョウイン</t>
    </rPh>
    <rPh sb="2" eb="3">
      <t>スウ</t>
    </rPh>
    <phoneticPr fontId="32"/>
  </si>
  <si>
    <t>職員数</t>
    <rPh sb="0" eb="3">
      <t>ショクインスウ</t>
    </rPh>
    <phoneticPr fontId="32"/>
  </si>
  <si>
    <t>計</t>
    <rPh sb="0" eb="1">
      <t>ケイ</t>
    </rPh>
    <phoneticPr fontId="32"/>
  </si>
  <si>
    <t>１学年</t>
    <rPh sb="1" eb="3">
      <t>ガクネン</t>
    </rPh>
    <phoneticPr fontId="32"/>
  </si>
  <si>
    <t>２学年</t>
    <rPh sb="1" eb="3">
      <t>ガクネン</t>
    </rPh>
    <phoneticPr fontId="32"/>
  </si>
  <si>
    <t>３学年</t>
    <rPh sb="1" eb="3">
      <t>ガクネン</t>
    </rPh>
    <phoneticPr fontId="32"/>
  </si>
  <si>
    <t>４学年</t>
    <rPh sb="1" eb="3">
      <t>ガクネン</t>
    </rPh>
    <phoneticPr fontId="32"/>
  </si>
  <si>
    <t>５学年</t>
    <rPh sb="1" eb="3">
      <t>ガクネン</t>
    </rPh>
    <phoneticPr fontId="32"/>
  </si>
  <si>
    <t>６学年</t>
    <rPh sb="1" eb="3">
      <t>ガクネン</t>
    </rPh>
    <phoneticPr fontId="32"/>
  </si>
  <si>
    <t>令和元年</t>
    <rPh sb="0" eb="2">
      <t>レイワ</t>
    </rPh>
    <rPh sb="2" eb="3">
      <t>ゲン</t>
    </rPh>
    <rPh sb="3" eb="4">
      <t>ネン</t>
    </rPh>
    <phoneticPr fontId="32"/>
  </si>
  <si>
    <t>（R1.5.1現在，単位：学級，人）</t>
    <rPh sb="7" eb="9">
      <t>ゲンザイ</t>
    </rPh>
    <rPh sb="10" eb="12">
      <t>タンイ</t>
    </rPh>
    <rPh sb="13" eb="15">
      <t>ガッキュウ</t>
    </rPh>
    <rPh sb="16" eb="17">
      <t>ヒト</t>
    </rPh>
    <phoneticPr fontId="32"/>
  </si>
  <si>
    <t>区分・学校名</t>
    <rPh sb="0" eb="2">
      <t>クブン</t>
    </rPh>
    <rPh sb="3" eb="6">
      <t>ガッコウメイ</t>
    </rPh>
    <phoneticPr fontId="32"/>
  </si>
  <si>
    <t>国立</t>
    <rPh sb="0" eb="2">
      <t>コクリツ</t>
    </rPh>
    <phoneticPr fontId="32"/>
  </si>
  <si>
    <t>福岡教育大学付属福岡</t>
    <rPh sb="0" eb="2">
      <t>フクオカ</t>
    </rPh>
    <rPh sb="2" eb="4">
      <t>キョウイク</t>
    </rPh>
    <rPh sb="4" eb="6">
      <t>ダイガク</t>
    </rPh>
    <rPh sb="6" eb="7">
      <t>ヅケ</t>
    </rPh>
    <rPh sb="7" eb="8">
      <t>ゾク</t>
    </rPh>
    <rPh sb="8" eb="9">
      <t>フク</t>
    </rPh>
    <rPh sb="9" eb="10">
      <t>オカ</t>
    </rPh>
    <phoneticPr fontId="32"/>
  </si>
  <si>
    <t>…</t>
    <phoneticPr fontId="32"/>
  </si>
  <si>
    <t>私立</t>
    <rPh sb="0" eb="2">
      <t>ワタクシリツ</t>
    </rPh>
    <phoneticPr fontId="32"/>
  </si>
  <si>
    <t>福岡雙葉</t>
    <rPh sb="0" eb="2">
      <t>フクオカ</t>
    </rPh>
    <rPh sb="2" eb="4">
      <t>フタバ</t>
    </rPh>
    <phoneticPr fontId="32"/>
  </si>
  <si>
    <t>(…)</t>
    <phoneticPr fontId="32"/>
  </si>
  <si>
    <t>福岡海星女子学院</t>
    <rPh sb="0" eb="2">
      <t>フクオカ</t>
    </rPh>
    <rPh sb="2" eb="4">
      <t>カイセイ</t>
    </rPh>
    <rPh sb="4" eb="6">
      <t>ジョシ</t>
    </rPh>
    <rPh sb="6" eb="8">
      <t>ガクイン</t>
    </rPh>
    <phoneticPr fontId="32"/>
  </si>
  <si>
    <t>西南学院</t>
    <rPh sb="0" eb="2">
      <t>セイナン</t>
    </rPh>
    <rPh sb="2" eb="4">
      <t>ガクイン</t>
    </rPh>
    <phoneticPr fontId="32"/>
  </si>
  <si>
    <t>私立計</t>
    <rPh sb="0" eb="2">
      <t>ワタクシリツ</t>
    </rPh>
    <rPh sb="2" eb="3">
      <t>ケイ</t>
    </rPh>
    <phoneticPr fontId="32"/>
  </si>
  <si>
    <t>(4) 中学校</t>
    <rPh sb="4" eb="7">
      <t>チュウガッコウ</t>
    </rPh>
    <phoneticPr fontId="30"/>
  </si>
  <si>
    <t>生徒数</t>
    <rPh sb="2" eb="3">
      <t>スウ</t>
    </rPh>
    <phoneticPr fontId="32"/>
  </si>
  <si>
    <t>福岡教育大学付属福岡</t>
    <rPh sb="0" eb="2">
      <t>フクオカ</t>
    </rPh>
    <rPh sb="2" eb="4">
      <t>キョウイク</t>
    </rPh>
    <rPh sb="4" eb="6">
      <t>ダイガク</t>
    </rPh>
    <rPh sb="6" eb="8">
      <t>フゾク</t>
    </rPh>
    <rPh sb="8" eb="10">
      <t>フクオカ</t>
    </rPh>
    <phoneticPr fontId="32"/>
  </si>
  <si>
    <t>筑紫女学園</t>
    <rPh sb="0" eb="2">
      <t>チクシ</t>
    </rPh>
    <rPh sb="2" eb="5">
      <t>ジョガクエン</t>
    </rPh>
    <phoneticPr fontId="32"/>
  </si>
  <si>
    <t>福岡女学院</t>
    <rPh sb="0" eb="2">
      <t>フクオカ</t>
    </rPh>
    <rPh sb="2" eb="5">
      <t>ジョガクイン</t>
    </rPh>
    <phoneticPr fontId="32"/>
  </si>
  <si>
    <t>上智福岡</t>
    <rPh sb="0" eb="2">
      <t>ジョウチ</t>
    </rPh>
    <rPh sb="2" eb="4">
      <t>フクオカ</t>
    </rPh>
    <phoneticPr fontId="32"/>
  </si>
  <si>
    <t>中村学園三陽</t>
    <rPh sb="0" eb="2">
      <t>ナカムラ</t>
    </rPh>
    <rPh sb="2" eb="4">
      <t>ガクエン</t>
    </rPh>
    <rPh sb="4" eb="6">
      <t>サンヨウ</t>
    </rPh>
    <phoneticPr fontId="32"/>
  </si>
  <si>
    <t>博多女子</t>
    <rPh sb="0" eb="2">
      <t>ハカタ</t>
    </rPh>
    <rPh sb="2" eb="4">
      <t>ジョシ</t>
    </rPh>
    <phoneticPr fontId="32"/>
  </si>
  <si>
    <t>沖学園</t>
    <rPh sb="0" eb="1">
      <t>オキ</t>
    </rPh>
    <rPh sb="1" eb="3">
      <t>ガクエン</t>
    </rPh>
    <phoneticPr fontId="32"/>
  </si>
  <si>
    <t>中村学園女子</t>
    <rPh sb="0" eb="2">
      <t>ナカムラ</t>
    </rPh>
    <rPh sb="2" eb="4">
      <t>ガクエン</t>
    </rPh>
    <rPh sb="4" eb="6">
      <t>ジョシ</t>
    </rPh>
    <phoneticPr fontId="32"/>
  </si>
  <si>
    <t>福岡舞鶴誠和</t>
    <rPh sb="0" eb="2">
      <t>フクオカ</t>
    </rPh>
    <rPh sb="2" eb="4">
      <t>マイヅル</t>
    </rPh>
    <rPh sb="4" eb="6">
      <t>セイワ</t>
    </rPh>
    <phoneticPr fontId="32"/>
  </si>
  <si>
    <t>福岡大学付属大濠</t>
    <rPh sb="0" eb="2">
      <t>フクオカ</t>
    </rPh>
    <rPh sb="2" eb="4">
      <t>ダイガク</t>
    </rPh>
    <rPh sb="4" eb="6">
      <t>フゾク</t>
    </rPh>
    <rPh sb="6" eb="8">
      <t>オオホリ</t>
    </rPh>
    <phoneticPr fontId="32"/>
  </si>
  <si>
    <t>東福岡自彊館</t>
    <rPh sb="0" eb="1">
      <t>ヒガシ</t>
    </rPh>
    <rPh sb="1" eb="3">
      <t>フクオカ</t>
    </rPh>
    <rPh sb="3" eb="4">
      <t>ジキョウ</t>
    </rPh>
    <rPh sb="5" eb="6">
      <t>カン</t>
    </rPh>
    <phoneticPr fontId="32"/>
  </si>
  <si>
    <t>(5) 特別支援学校</t>
    <rPh sb="4" eb="6">
      <t>トクベツ</t>
    </rPh>
    <rPh sb="6" eb="8">
      <t>シエン</t>
    </rPh>
    <rPh sb="8" eb="10">
      <t>ガッコウ</t>
    </rPh>
    <phoneticPr fontId="30"/>
  </si>
  <si>
    <t>学　　級　　数　　・　　在　　学　　者　　数</t>
    <rPh sb="0" eb="1">
      <t>ガク</t>
    </rPh>
    <rPh sb="3" eb="4">
      <t>キュウ</t>
    </rPh>
    <rPh sb="6" eb="7">
      <t>スウ</t>
    </rPh>
    <rPh sb="12" eb="13">
      <t>ザイ</t>
    </rPh>
    <rPh sb="15" eb="16">
      <t>ガク</t>
    </rPh>
    <rPh sb="18" eb="19">
      <t>シャ</t>
    </rPh>
    <rPh sb="21" eb="22">
      <t>スウ</t>
    </rPh>
    <phoneticPr fontId="32"/>
  </si>
  <si>
    <t>合計</t>
    <rPh sb="0" eb="2">
      <t>ゴウケイ</t>
    </rPh>
    <phoneticPr fontId="32"/>
  </si>
  <si>
    <t>幼稚部</t>
    <rPh sb="0" eb="2">
      <t>ヨウチ</t>
    </rPh>
    <rPh sb="2" eb="3">
      <t>ブ</t>
    </rPh>
    <phoneticPr fontId="32"/>
  </si>
  <si>
    <t>小学部</t>
    <rPh sb="0" eb="2">
      <t>ショウガク</t>
    </rPh>
    <rPh sb="2" eb="3">
      <t>ブ</t>
    </rPh>
    <phoneticPr fontId="32"/>
  </si>
  <si>
    <t>中学部</t>
    <rPh sb="0" eb="2">
      <t>チュウガク</t>
    </rPh>
    <rPh sb="2" eb="3">
      <t>ブ</t>
    </rPh>
    <phoneticPr fontId="32"/>
  </si>
  <si>
    <t>高等部</t>
    <rPh sb="0" eb="3">
      <t>コウトウブ</t>
    </rPh>
    <phoneticPr fontId="32"/>
  </si>
  <si>
    <t>在学
者数</t>
    <rPh sb="0" eb="2">
      <t>ザイガク</t>
    </rPh>
    <rPh sb="3" eb="4">
      <t>シャ</t>
    </rPh>
    <rPh sb="4" eb="5">
      <t>カズ</t>
    </rPh>
    <phoneticPr fontId="32"/>
  </si>
  <si>
    <t>幼児数</t>
    <rPh sb="0" eb="2">
      <t>ヨウジ</t>
    </rPh>
    <rPh sb="2" eb="3">
      <t>スウ</t>
    </rPh>
    <phoneticPr fontId="32"/>
  </si>
  <si>
    <t>生徒数</t>
    <rPh sb="0" eb="3">
      <t>セイトスウ</t>
    </rPh>
    <phoneticPr fontId="32"/>
  </si>
  <si>
    <t>県立</t>
    <rPh sb="0" eb="2">
      <t>ケンリツ</t>
    </rPh>
    <phoneticPr fontId="32"/>
  </si>
  <si>
    <t>福岡聴覚</t>
    <rPh sb="0" eb="2">
      <t>フクオカ</t>
    </rPh>
    <rPh sb="2" eb="4">
      <t>チョウカク</t>
    </rPh>
    <phoneticPr fontId="32"/>
  </si>
  <si>
    <t>福岡高等聴覚</t>
    <rPh sb="0" eb="2">
      <t>フクオカ</t>
    </rPh>
    <rPh sb="2" eb="4">
      <t>コウトウ</t>
    </rPh>
    <rPh sb="4" eb="6">
      <t>チョウカク</t>
    </rPh>
    <phoneticPr fontId="32"/>
  </si>
  <si>
    <t>（注）教員数は本務者のみ</t>
    <rPh sb="1" eb="2">
      <t>チュウ</t>
    </rPh>
    <rPh sb="3" eb="5">
      <t>キョウイン</t>
    </rPh>
    <rPh sb="5" eb="6">
      <t>スウ</t>
    </rPh>
    <rPh sb="7" eb="9">
      <t>ホンム</t>
    </rPh>
    <rPh sb="9" eb="10">
      <t>シャ</t>
    </rPh>
    <phoneticPr fontId="30"/>
  </si>
  <si>
    <t>(6) 高等学校</t>
    <phoneticPr fontId="32"/>
  </si>
  <si>
    <t>①学年別本科生徒数及び教職員数（＊専攻科は含まない）</t>
    <rPh sb="1" eb="4">
      <t>ガクネンベツ</t>
    </rPh>
    <rPh sb="4" eb="6">
      <t>ホンカ</t>
    </rPh>
    <rPh sb="6" eb="9">
      <t>セイトスウ</t>
    </rPh>
    <rPh sb="9" eb="10">
      <t>オヨ</t>
    </rPh>
    <rPh sb="11" eb="14">
      <t>キョウショクイン</t>
    </rPh>
    <rPh sb="14" eb="15">
      <t>スウ</t>
    </rPh>
    <rPh sb="17" eb="19">
      <t>センコウ</t>
    </rPh>
    <rPh sb="19" eb="20">
      <t>カ</t>
    </rPh>
    <rPh sb="21" eb="22">
      <t>フク</t>
    </rPh>
    <phoneticPr fontId="26"/>
  </si>
  <si>
    <t>（各年5.1現在，単位：校，人）</t>
    <rPh sb="1" eb="3">
      <t>カクネン</t>
    </rPh>
    <rPh sb="6" eb="8">
      <t>ゲンザイ</t>
    </rPh>
    <rPh sb="9" eb="11">
      <t>タンイ</t>
    </rPh>
    <rPh sb="12" eb="13">
      <t>コウ</t>
    </rPh>
    <rPh sb="14" eb="15">
      <t>ヒト</t>
    </rPh>
    <phoneticPr fontId="26"/>
  </si>
  <si>
    <t>年・課程・区分・学校名</t>
    <rPh sb="0" eb="1">
      <t>ネン</t>
    </rPh>
    <rPh sb="2" eb="4">
      <t>カテイ</t>
    </rPh>
    <rPh sb="5" eb="7">
      <t>クブン</t>
    </rPh>
    <rPh sb="8" eb="11">
      <t>ガッコウメイ</t>
    </rPh>
    <phoneticPr fontId="26"/>
  </si>
  <si>
    <t>学校数</t>
    <rPh sb="0" eb="3">
      <t>ガッコウスウ</t>
    </rPh>
    <phoneticPr fontId="26"/>
  </si>
  <si>
    <t>生　徒　数　(本科）</t>
    <rPh sb="0" eb="1">
      <t>ショウ</t>
    </rPh>
    <rPh sb="2" eb="3">
      <t>ト</t>
    </rPh>
    <rPh sb="4" eb="5">
      <t>カズ</t>
    </rPh>
    <rPh sb="7" eb="8">
      <t>ホン</t>
    </rPh>
    <rPh sb="8" eb="9">
      <t>カ</t>
    </rPh>
    <phoneticPr fontId="26"/>
  </si>
  <si>
    <t>教員数</t>
    <rPh sb="0" eb="3">
      <t>キョウインスウ</t>
    </rPh>
    <phoneticPr fontId="26"/>
  </si>
  <si>
    <t>職員数</t>
    <rPh sb="0" eb="3">
      <t>ショクインスウ</t>
    </rPh>
    <phoneticPr fontId="26"/>
  </si>
  <si>
    <t>計</t>
    <rPh sb="0" eb="1">
      <t>ケイ</t>
    </rPh>
    <phoneticPr fontId="26"/>
  </si>
  <si>
    <t>１学年</t>
    <rPh sb="1" eb="3">
      <t>ガクネン</t>
    </rPh>
    <phoneticPr fontId="26"/>
  </si>
  <si>
    <t>２学年</t>
    <rPh sb="1" eb="3">
      <t>ガクネン</t>
    </rPh>
    <phoneticPr fontId="26"/>
  </si>
  <si>
    <t>３学年</t>
    <rPh sb="1" eb="3">
      <t>ガクネン</t>
    </rPh>
    <phoneticPr fontId="26"/>
  </si>
  <si>
    <t>４学年</t>
    <rPh sb="1" eb="3">
      <t>ガクネン</t>
    </rPh>
    <phoneticPr fontId="26"/>
  </si>
  <si>
    <t>全日制</t>
    <phoneticPr fontId="32"/>
  </si>
  <si>
    <t>定時制</t>
    <phoneticPr fontId="32"/>
  </si>
  <si>
    <t>通信制</t>
    <phoneticPr fontId="32"/>
  </si>
  <si>
    <t>３０年</t>
    <rPh sb="2" eb="3">
      <t>ネン</t>
    </rPh>
    <phoneticPr fontId="26"/>
  </si>
  <si>
    <t>令和元年</t>
    <rPh sb="0" eb="2">
      <t>レイワ</t>
    </rPh>
    <rPh sb="2" eb="4">
      <t>ガンネン</t>
    </rPh>
    <phoneticPr fontId="26"/>
  </si>
  <si>
    <t>２年</t>
    <rPh sb="1" eb="2">
      <t>ネン</t>
    </rPh>
    <phoneticPr fontId="26"/>
  </si>
  <si>
    <t>３年</t>
    <rPh sb="1" eb="2">
      <t>ネン</t>
    </rPh>
    <phoneticPr fontId="26"/>
  </si>
  <si>
    <t>←チェック行（印刷対象外）</t>
    <rPh sb="5" eb="6">
      <t>ギョウ</t>
    </rPh>
    <rPh sb="7" eb="9">
      <t>インサツ</t>
    </rPh>
    <rPh sb="9" eb="11">
      <t>タイショウ</t>
    </rPh>
    <rPh sb="11" eb="12">
      <t>ガイ</t>
    </rPh>
    <phoneticPr fontId="32"/>
  </si>
  <si>
    <t>（R1.5.1現在，単位：校，人）</t>
    <rPh sb="7" eb="9">
      <t>ゲンザイ</t>
    </rPh>
    <rPh sb="10" eb="12">
      <t>タンイ</t>
    </rPh>
    <rPh sb="13" eb="14">
      <t>コウ</t>
    </rPh>
    <rPh sb="15" eb="16">
      <t>ヒト</t>
    </rPh>
    <phoneticPr fontId="26"/>
  </si>
  <si>
    <t>区分・学校名</t>
    <rPh sb="0" eb="2">
      <t>クブン</t>
    </rPh>
    <rPh sb="3" eb="5">
      <t>ガッコウ</t>
    </rPh>
    <rPh sb="5" eb="6">
      <t>メイ</t>
    </rPh>
    <phoneticPr fontId="26"/>
  </si>
  <si>
    <t>全日制</t>
    <rPh sb="0" eb="1">
      <t>ゼン</t>
    </rPh>
    <rPh sb="1" eb="2">
      <t>ヒ</t>
    </rPh>
    <rPh sb="2" eb="3">
      <t>セイ</t>
    </rPh>
    <phoneticPr fontId="26"/>
  </si>
  <si>
    <t>県立</t>
    <rPh sb="0" eb="1">
      <t>ケン</t>
    </rPh>
    <rPh sb="1" eb="2">
      <t>リツ</t>
    </rPh>
    <phoneticPr fontId="26"/>
  </si>
  <si>
    <t>県　立　計</t>
    <rPh sb="0" eb="1">
      <t>ケン</t>
    </rPh>
    <rPh sb="2" eb="3">
      <t>リツ</t>
    </rPh>
    <rPh sb="4" eb="5">
      <t>ケイ</t>
    </rPh>
    <phoneticPr fontId="26"/>
  </si>
  <si>
    <t>香椎</t>
    <rPh sb="0" eb="1">
      <t>カオリ</t>
    </rPh>
    <rPh sb="1" eb="2">
      <t>シイ</t>
    </rPh>
    <phoneticPr fontId="26"/>
  </si>
  <si>
    <t>香椎工業</t>
    <rPh sb="0" eb="1">
      <t>カオリ</t>
    </rPh>
    <rPh sb="1" eb="2">
      <t>シイ</t>
    </rPh>
    <rPh sb="2" eb="3">
      <t>コウ</t>
    </rPh>
    <rPh sb="3" eb="4">
      <t>ギョウ</t>
    </rPh>
    <phoneticPr fontId="26"/>
  </si>
  <si>
    <t>福岡</t>
    <rPh sb="0" eb="1">
      <t>フク</t>
    </rPh>
    <rPh sb="1" eb="2">
      <t>オカ</t>
    </rPh>
    <phoneticPr fontId="26"/>
  </si>
  <si>
    <t>筑紫丘</t>
    <rPh sb="0" eb="1">
      <t>チク</t>
    </rPh>
    <rPh sb="1" eb="2">
      <t>ムラサキ</t>
    </rPh>
    <rPh sb="2" eb="3">
      <t>オカ</t>
    </rPh>
    <phoneticPr fontId="26"/>
  </si>
  <si>
    <t>福岡中央</t>
    <rPh sb="0" eb="2">
      <t>フクオカ</t>
    </rPh>
    <rPh sb="2" eb="4">
      <t>チュウオウ</t>
    </rPh>
    <phoneticPr fontId="26"/>
  </si>
  <si>
    <t>城南</t>
    <rPh sb="0" eb="2">
      <t>ジョウナン</t>
    </rPh>
    <phoneticPr fontId="26"/>
  </si>
  <si>
    <t>修猷館</t>
    <rPh sb="0" eb="3">
      <t>シュウユウカン</t>
    </rPh>
    <phoneticPr fontId="26"/>
  </si>
  <si>
    <t>福岡工業</t>
    <rPh sb="0" eb="2">
      <t>フクオカ</t>
    </rPh>
    <rPh sb="2" eb="4">
      <t>コウギョウ</t>
    </rPh>
    <phoneticPr fontId="26"/>
  </si>
  <si>
    <t>福岡講倫館</t>
    <rPh sb="0" eb="2">
      <t>フクオカ</t>
    </rPh>
    <rPh sb="2" eb="3">
      <t>コウ</t>
    </rPh>
    <rPh sb="3" eb="4">
      <t>リン</t>
    </rPh>
    <rPh sb="4" eb="5">
      <t>カン</t>
    </rPh>
    <phoneticPr fontId="11"/>
  </si>
  <si>
    <t>筑前</t>
    <rPh sb="0" eb="2">
      <t>チクゼン</t>
    </rPh>
    <phoneticPr fontId="26"/>
  </si>
  <si>
    <t>柏陵</t>
    <rPh sb="0" eb="1">
      <t>ハク</t>
    </rPh>
    <rPh sb="1" eb="2">
      <t>リョウ</t>
    </rPh>
    <phoneticPr fontId="26"/>
  </si>
  <si>
    <t>玄洋</t>
    <rPh sb="0" eb="1">
      <t>ゲン</t>
    </rPh>
    <rPh sb="1" eb="2">
      <t>ヨウ</t>
    </rPh>
    <phoneticPr fontId="26"/>
  </si>
  <si>
    <t>香住丘</t>
    <rPh sb="0" eb="3">
      <t>カスミガオカ</t>
    </rPh>
    <phoneticPr fontId="26"/>
  </si>
  <si>
    <t>早良</t>
    <rPh sb="0" eb="2">
      <t>サワラ</t>
    </rPh>
    <phoneticPr fontId="26"/>
  </si>
  <si>
    <t>私立</t>
    <rPh sb="0" eb="1">
      <t>ワタシ</t>
    </rPh>
    <rPh sb="1" eb="2">
      <t>リツ</t>
    </rPh>
    <phoneticPr fontId="26"/>
  </si>
  <si>
    <t>私　立　計</t>
    <rPh sb="0" eb="1">
      <t>ワタシ</t>
    </rPh>
    <rPh sb="2" eb="3">
      <t>リツ</t>
    </rPh>
    <rPh sb="4" eb="5">
      <t>ケイ</t>
    </rPh>
    <phoneticPr fontId="26"/>
  </si>
  <si>
    <t>西南学院</t>
    <rPh sb="0" eb="2">
      <t>セイナン</t>
    </rPh>
    <rPh sb="2" eb="4">
      <t>ガクイン</t>
    </rPh>
    <phoneticPr fontId="26"/>
  </si>
  <si>
    <t>上智福岡</t>
    <rPh sb="0" eb="2">
      <t>ジョウチ</t>
    </rPh>
    <rPh sb="2" eb="4">
      <t>フクオカ</t>
    </rPh>
    <phoneticPr fontId="26"/>
  </si>
  <si>
    <t>筑紫女学園</t>
    <rPh sb="0" eb="2">
      <t>チクシ</t>
    </rPh>
    <rPh sb="2" eb="5">
      <t>ジョガクエン</t>
    </rPh>
    <phoneticPr fontId="26"/>
  </si>
  <si>
    <t>福岡大学附属若葉</t>
    <rPh sb="0" eb="2">
      <t>フクオカ</t>
    </rPh>
    <rPh sb="2" eb="4">
      <t>ダイガク</t>
    </rPh>
    <rPh sb="4" eb="6">
      <t>フゾク</t>
    </rPh>
    <rPh sb="6" eb="8">
      <t>ワカバ</t>
    </rPh>
    <phoneticPr fontId="26"/>
  </si>
  <si>
    <t>福岡女学院</t>
    <rPh sb="0" eb="2">
      <t>フクオカ</t>
    </rPh>
    <rPh sb="2" eb="5">
      <t>ジョガクイン</t>
    </rPh>
    <phoneticPr fontId="26"/>
  </si>
  <si>
    <t>福岡雙葉</t>
    <rPh sb="0" eb="2">
      <t>フクオカ</t>
    </rPh>
    <rPh sb="3" eb="4">
      <t>ハ</t>
    </rPh>
    <phoneticPr fontId="26"/>
  </si>
  <si>
    <t>精華女子</t>
    <rPh sb="0" eb="1">
      <t>セイ</t>
    </rPh>
    <rPh sb="1" eb="2">
      <t>ハナ</t>
    </rPh>
    <rPh sb="2" eb="4">
      <t>ジョシ</t>
    </rPh>
    <phoneticPr fontId="26"/>
  </si>
  <si>
    <t>福岡大学附属大濠</t>
    <rPh sb="0" eb="2">
      <t>フクオカ</t>
    </rPh>
    <rPh sb="2" eb="4">
      <t>ダイガク</t>
    </rPh>
    <rPh sb="4" eb="6">
      <t>フゾク</t>
    </rPh>
    <rPh sb="6" eb="8">
      <t>オオホリ</t>
    </rPh>
    <phoneticPr fontId="26"/>
  </si>
  <si>
    <t>東福岡</t>
    <rPh sb="0" eb="1">
      <t>ヒガシ</t>
    </rPh>
    <rPh sb="1" eb="3">
      <t>フクオカ</t>
    </rPh>
    <phoneticPr fontId="26"/>
  </si>
  <si>
    <t>博多</t>
    <rPh sb="0" eb="2">
      <t>ハカタ</t>
    </rPh>
    <phoneticPr fontId="26"/>
  </si>
  <si>
    <t>博多女子</t>
    <rPh sb="0" eb="2">
      <t>ハカタ</t>
    </rPh>
    <rPh sb="2" eb="4">
      <t>ジョシ</t>
    </rPh>
    <phoneticPr fontId="26"/>
  </si>
  <si>
    <t>福岡第一</t>
    <rPh sb="0" eb="2">
      <t>フクオカ</t>
    </rPh>
    <rPh sb="2" eb="4">
      <t>ダイイチ</t>
    </rPh>
    <phoneticPr fontId="26"/>
  </si>
  <si>
    <t>純真</t>
    <rPh sb="0" eb="2">
      <t>ジュンシン</t>
    </rPh>
    <phoneticPr fontId="26"/>
  </si>
  <si>
    <t>沖学園</t>
    <rPh sb="0" eb="1">
      <t>オキ</t>
    </rPh>
    <rPh sb="1" eb="3">
      <t>ガクエン</t>
    </rPh>
    <phoneticPr fontId="26"/>
  </si>
  <si>
    <t>中村学園女子</t>
    <rPh sb="0" eb="2">
      <t>ナカムラ</t>
    </rPh>
    <rPh sb="2" eb="4">
      <t>ガクエン</t>
    </rPh>
    <rPh sb="4" eb="6">
      <t>ジョシ</t>
    </rPh>
    <phoneticPr fontId="26"/>
  </si>
  <si>
    <t>立花</t>
    <rPh sb="0" eb="2">
      <t>タチバナ</t>
    </rPh>
    <phoneticPr fontId="26"/>
  </si>
  <si>
    <t>福岡舞鶴</t>
    <rPh sb="0" eb="2">
      <t>フクオカ</t>
    </rPh>
    <rPh sb="2" eb="4">
      <t>マイヅル</t>
    </rPh>
    <phoneticPr fontId="26"/>
  </si>
  <si>
    <t>第一薬科大学付属</t>
    <rPh sb="0" eb="2">
      <t>ダイイチ</t>
    </rPh>
    <rPh sb="2" eb="4">
      <t>ヤッカ</t>
    </rPh>
    <rPh sb="4" eb="6">
      <t>ダイガク</t>
    </rPh>
    <rPh sb="6" eb="8">
      <t>フゾク</t>
    </rPh>
    <phoneticPr fontId="26"/>
  </si>
  <si>
    <t>福岡工業大学附属城東</t>
    <rPh sb="0" eb="2">
      <t>フクオカ</t>
    </rPh>
    <rPh sb="2" eb="4">
      <t>コウギョウ</t>
    </rPh>
    <rPh sb="4" eb="6">
      <t>ダイガク</t>
    </rPh>
    <rPh sb="6" eb="8">
      <t>フゾク</t>
    </rPh>
    <rPh sb="8" eb="10">
      <t>ジョウトウ</t>
    </rPh>
    <phoneticPr fontId="26"/>
  </si>
  <si>
    <t>九州産業大学付属九州</t>
    <rPh sb="0" eb="2">
      <t>キュウシュウ</t>
    </rPh>
    <rPh sb="2" eb="4">
      <t>サンギョウ</t>
    </rPh>
    <rPh sb="4" eb="6">
      <t>ダイガク</t>
    </rPh>
    <rPh sb="6" eb="8">
      <t>フゾク</t>
    </rPh>
    <rPh sb="8" eb="10">
      <t>キュウシュウ</t>
    </rPh>
    <phoneticPr fontId="26"/>
  </si>
  <si>
    <t>福岡海星女子学院</t>
    <rPh sb="0" eb="2">
      <t>フクオカ</t>
    </rPh>
    <rPh sb="2" eb="3">
      <t>ウミ</t>
    </rPh>
    <rPh sb="3" eb="4">
      <t>ホシ</t>
    </rPh>
    <rPh sb="4" eb="6">
      <t>ジョシ</t>
    </rPh>
    <rPh sb="6" eb="8">
      <t>ガクイン</t>
    </rPh>
    <phoneticPr fontId="26"/>
  </si>
  <si>
    <t>中村学園三陽</t>
    <rPh sb="0" eb="2">
      <t>ナカムラ</t>
    </rPh>
    <rPh sb="2" eb="4">
      <t>ガクエン</t>
    </rPh>
    <rPh sb="4" eb="6">
      <t>サンヨウ</t>
    </rPh>
    <phoneticPr fontId="26"/>
  </si>
  <si>
    <t>定時制</t>
    <rPh sb="0" eb="3">
      <t>テイジセイ</t>
    </rPh>
    <phoneticPr fontId="26"/>
  </si>
  <si>
    <t>県立</t>
    <rPh sb="0" eb="2">
      <t>ケンリツ</t>
    </rPh>
    <phoneticPr fontId="26"/>
  </si>
  <si>
    <t>博多青松</t>
    <rPh sb="0" eb="2">
      <t>ハカタ</t>
    </rPh>
    <rPh sb="2" eb="4">
      <t>セイショウ</t>
    </rPh>
    <phoneticPr fontId="26"/>
  </si>
  <si>
    <t>通信制</t>
    <rPh sb="0" eb="3">
      <t>ツウシンセイ</t>
    </rPh>
    <phoneticPr fontId="26"/>
  </si>
  <si>
    <t>私立</t>
    <rPh sb="0" eb="2">
      <t>シリツ</t>
    </rPh>
    <phoneticPr fontId="26"/>
  </si>
  <si>
    <t>つくば開成福岡</t>
    <rPh sb="3" eb="5">
      <t>カイセイ</t>
    </rPh>
    <rPh sb="5" eb="7">
      <t>フクオカ</t>
    </rPh>
    <phoneticPr fontId="26"/>
  </si>
  <si>
    <t>（注）　１  教員数は本務者のみ</t>
  </si>
  <si>
    <t>　　　　２  下記３校については、専攻科を併置</t>
    <phoneticPr fontId="32"/>
  </si>
  <si>
    <t>私立</t>
    <rPh sb="0" eb="2">
      <t>ワタクシリツ</t>
    </rPh>
    <phoneticPr fontId="26"/>
  </si>
  <si>
    <t>博多</t>
    <rPh sb="0" eb="1">
      <t>ヒロシ</t>
    </rPh>
    <rPh sb="1" eb="2">
      <t>タ</t>
    </rPh>
    <phoneticPr fontId="26"/>
  </si>
  <si>
    <t>看護専攻科</t>
  </si>
  <si>
    <t>生徒数</t>
    <rPh sb="0" eb="3">
      <t>セイトスウ</t>
    </rPh>
    <phoneticPr fontId="4"/>
  </si>
  <si>
    <t>129名</t>
    <rPh sb="3" eb="4">
      <t>メイ</t>
    </rPh>
    <phoneticPr fontId="4"/>
  </si>
  <si>
    <t>精華女子</t>
    <rPh sb="0" eb="1">
      <t>セイ</t>
    </rPh>
    <rPh sb="1" eb="2">
      <t>カ</t>
    </rPh>
    <rPh sb="2" eb="3">
      <t>オンナ</t>
    </rPh>
    <rPh sb="3" eb="4">
      <t>コ</t>
    </rPh>
    <phoneticPr fontId="26"/>
  </si>
  <si>
    <t xml:space="preserve"> 65名</t>
    <rPh sb="3" eb="4">
      <t>メイ</t>
    </rPh>
    <phoneticPr fontId="4"/>
  </si>
  <si>
    <t>純真</t>
    <rPh sb="0" eb="1">
      <t>ジュン</t>
    </rPh>
    <rPh sb="1" eb="2">
      <t>マコト</t>
    </rPh>
    <phoneticPr fontId="26"/>
  </si>
  <si>
    <t xml:space="preserve"> 70名</t>
    <rPh sb="3" eb="4">
      <t>メイ</t>
    </rPh>
    <phoneticPr fontId="4"/>
  </si>
  <si>
    <t>(6) 高等学校</t>
    <rPh sb="4" eb="6">
      <t>コウトウ</t>
    </rPh>
    <rPh sb="6" eb="8">
      <t>ガッコウ</t>
    </rPh>
    <phoneticPr fontId="30"/>
  </si>
  <si>
    <t>② 学科別生徒数</t>
    <rPh sb="2" eb="5">
      <t>ガッカベツ</t>
    </rPh>
    <rPh sb="5" eb="8">
      <t>セイトスウ</t>
    </rPh>
    <phoneticPr fontId="26"/>
  </si>
  <si>
    <t>（各年5.1現在，単位：人）</t>
    <rPh sb="1" eb="3">
      <t>カクネン</t>
    </rPh>
    <rPh sb="6" eb="8">
      <t>ゲンザイ</t>
    </rPh>
    <rPh sb="9" eb="11">
      <t>タンイ</t>
    </rPh>
    <rPh sb="12" eb="13">
      <t>ヒト</t>
    </rPh>
    <phoneticPr fontId="26"/>
  </si>
  <si>
    <t>年・学科</t>
    <rPh sb="0" eb="1">
      <t>ネン</t>
    </rPh>
    <rPh sb="2" eb="4">
      <t>ガッカ</t>
    </rPh>
    <phoneticPr fontId="34"/>
  </si>
  <si>
    <t>合　　　計</t>
    <rPh sb="0" eb="1">
      <t>ゴウ</t>
    </rPh>
    <rPh sb="4" eb="5">
      <t>ケイ</t>
    </rPh>
    <phoneticPr fontId="26"/>
  </si>
  <si>
    <t>全日制</t>
    <rPh sb="0" eb="3">
      <t>ゼンニチセイ</t>
    </rPh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</si>
  <si>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</si>
  <si>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</si>
  <si>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令和元年</t>
    <rPh sb="3" eb="4">
      <t>ネン</t>
    </rPh>
    <phoneticPr fontId="26"/>
  </si>
  <si>
    <t>普　通</t>
    <rPh sb="0" eb="1">
      <t>ススム</t>
    </rPh>
    <rPh sb="2" eb="3">
      <t>ツウ</t>
    </rPh>
    <phoneticPr fontId="26"/>
  </si>
  <si>
    <t>工　業</t>
    <rPh sb="0" eb="1">
      <t>コウ</t>
    </rPh>
    <rPh sb="2" eb="3">
      <t>ギョウ</t>
    </rPh>
    <phoneticPr fontId="26"/>
  </si>
  <si>
    <t>商　業</t>
    <rPh sb="0" eb="1">
      <t>ショウ</t>
    </rPh>
    <rPh sb="2" eb="3">
      <t>ギョウ</t>
    </rPh>
    <phoneticPr fontId="26"/>
  </si>
  <si>
    <t>家　庭</t>
    <rPh sb="0" eb="1">
      <t>イエ</t>
    </rPh>
    <rPh sb="2" eb="3">
      <t>ニワ</t>
    </rPh>
    <phoneticPr fontId="26"/>
  </si>
  <si>
    <t>看　護</t>
    <rPh sb="0" eb="1">
      <t>ミ</t>
    </rPh>
    <rPh sb="2" eb="3">
      <t>ユズル</t>
    </rPh>
    <phoneticPr fontId="26"/>
  </si>
  <si>
    <t>その他</t>
    <rPh sb="2" eb="3">
      <t>タ</t>
    </rPh>
    <phoneticPr fontId="32"/>
  </si>
  <si>
    <t>（注）専攻科在学者を含む</t>
    <rPh sb="1" eb="2">
      <t>チュウ</t>
    </rPh>
    <rPh sb="3" eb="5">
      <t>センコウ</t>
    </rPh>
    <rPh sb="5" eb="6">
      <t>カ</t>
    </rPh>
    <rPh sb="6" eb="8">
      <t>ザイガク</t>
    </rPh>
    <rPh sb="8" eb="9">
      <t>シャ</t>
    </rPh>
    <rPh sb="10" eb="11">
      <t>フク</t>
    </rPh>
    <phoneticPr fontId="34"/>
  </si>
  <si>
    <t>③卒後の進路状況</t>
    <rPh sb="1" eb="3">
      <t>ソツゴ</t>
    </rPh>
    <rPh sb="4" eb="6">
      <t>シンロ</t>
    </rPh>
    <rPh sb="6" eb="8">
      <t>ジョウキョウ</t>
    </rPh>
    <phoneticPr fontId="26"/>
  </si>
  <si>
    <t>年・区分</t>
    <rPh sb="0" eb="1">
      <t>ネン</t>
    </rPh>
    <rPh sb="2" eb="4">
      <t>クブン</t>
    </rPh>
    <phoneticPr fontId="26"/>
  </si>
  <si>
    <t>卒業者
総　数</t>
    <rPh sb="0" eb="3">
      <t>ソツギョウシャ</t>
    </rPh>
    <rPh sb="4" eb="5">
      <t>ソウ</t>
    </rPh>
    <rPh sb="6" eb="7">
      <t>スウ</t>
    </rPh>
    <phoneticPr fontId="26"/>
  </si>
  <si>
    <t>進学者（Ａ）</t>
    <rPh sb="0" eb="3">
      <t>シンガクシャ</t>
    </rPh>
    <phoneticPr fontId="26"/>
  </si>
  <si>
    <t>専修学校等
入学者(Ｂ)</t>
    <rPh sb="0" eb="2">
      <t>センシュウ</t>
    </rPh>
    <rPh sb="2" eb="4">
      <t>ガッコウ</t>
    </rPh>
    <rPh sb="4" eb="5">
      <t>トウ</t>
    </rPh>
    <phoneticPr fontId="26"/>
  </si>
  <si>
    <t>就職者等</t>
    <rPh sb="0" eb="3">
      <t>シュウショクシャ</t>
    </rPh>
    <rPh sb="3" eb="4">
      <t>トウ</t>
    </rPh>
    <phoneticPr fontId="26"/>
  </si>
  <si>
    <t>その他</t>
    <rPh sb="2" eb="3">
      <t>タ</t>
    </rPh>
    <phoneticPr fontId="26"/>
  </si>
  <si>
    <t>大　学</t>
    <rPh sb="0" eb="3">
      <t>ダイガク</t>
    </rPh>
    <phoneticPr fontId="26"/>
  </si>
  <si>
    <t>短期大学</t>
    <rPh sb="0" eb="2">
      <t>タンキ</t>
    </rPh>
    <rPh sb="2" eb="4">
      <t>ダイガク</t>
    </rPh>
    <phoneticPr fontId="26"/>
  </si>
  <si>
    <t>平成２９年</t>
    <rPh sb="0" eb="2">
      <t>ヘイセイ</t>
    </rPh>
    <phoneticPr fontId="34"/>
  </si>
  <si>
    <t>計</t>
    <rPh sb="0" eb="1">
      <t>ケイ</t>
    </rPh>
    <phoneticPr fontId="34"/>
  </si>
  <si>
    <t>県立</t>
    <phoneticPr fontId="26"/>
  </si>
  <si>
    <t>私立</t>
    <phoneticPr fontId="34"/>
  </si>
  <si>
    <t>３０年</t>
    <phoneticPr fontId="34"/>
  </si>
  <si>
    <t>令和元年</t>
    <rPh sb="0" eb="2">
      <t>レイワ</t>
    </rPh>
    <rPh sb="2" eb="3">
      <t>ゲン</t>
    </rPh>
    <phoneticPr fontId="34"/>
  </si>
  <si>
    <t>２年</t>
    <rPh sb="1" eb="2">
      <t>ドシ</t>
    </rPh>
    <phoneticPr fontId="34"/>
  </si>
  <si>
    <t>３年</t>
    <rPh sb="1" eb="2">
      <t>ネン</t>
    </rPh>
    <phoneticPr fontId="34"/>
  </si>
  <si>
    <t>（注）「進学者」の「その他」には，大学・短期大学の別科等への入学者を含む</t>
    <rPh sb="1" eb="2">
      <t>チュウ</t>
    </rPh>
    <rPh sb="4" eb="7">
      <t>シンガクシャ</t>
    </rPh>
    <rPh sb="12" eb="13">
      <t>タ</t>
    </rPh>
    <rPh sb="17" eb="19">
      <t>ダイガク</t>
    </rPh>
    <rPh sb="20" eb="22">
      <t>タンキ</t>
    </rPh>
    <rPh sb="22" eb="24">
      <t>ダイガク</t>
    </rPh>
    <rPh sb="25" eb="27">
      <t>ベッカ</t>
    </rPh>
    <rPh sb="27" eb="28">
      <t>トウ</t>
    </rPh>
    <rPh sb="30" eb="33">
      <t>ニュウガクシャ</t>
    </rPh>
    <rPh sb="34" eb="35">
      <t>フク</t>
    </rPh>
    <phoneticPr fontId="34"/>
  </si>
  <si>
    <t>（注）全日制と定時制の合計値</t>
    <rPh sb="1" eb="2">
      <t>チュウ</t>
    </rPh>
    <rPh sb="3" eb="6">
      <t>ゼンニチセイ</t>
    </rPh>
    <rPh sb="7" eb="10">
      <t>テイジセイ</t>
    </rPh>
    <rPh sb="11" eb="14">
      <t>ゴウケイチ</t>
    </rPh>
    <phoneticPr fontId="34"/>
  </si>
  <si>
    <t>(7) 専修学校</t>
    <rPh sb="4" eb="6">
      <t>センシュウ</t>
    </rPh>
    <rPh sb="6" eb="8">
      <t>ガッコウ</t>
    </rPh>
    <phoneticPr fontId="30"/>
  </si>
  <si>
    <t>学校数</t>
    <rPh sb="0" eb="2">
      <t>ガッコウ</t>
    </rPh>
    <rPh sb="2" eb="3">
      <t>スウ</t>
    </rPh>
    <phoneticPr fontId="26"/>
  </si>
  <si>
    <t>生徒数</t>
    <rPh sb="0" eb="2">
      <t>セイト</t>
    </rPh>
    <rPh sb="2" eb="3">
      <t>スウ</t>
    </rPh>
    <phoneticPr fontId="26"/>
  </si>
  <si>
    <t>教員数</t>
    <rPh sb="0" eb="2">
      <t>キョウイン</t>
    </rPh>
    <rPh sb="2" eb="3">
      <t>スウ</t>
    </rPh>
    <phoneticPr fontId="26"/>
  </si>
  <si>
    <t>国立</t>
    <rPh sb="0" eb="2">
      <t>コクリツ</t>
    </rPh>
    <phoneticPr fontId="34"/>
  </si>
  <si>
    <t>令和元年</t>
    <rPh sb="0" eb="2">
      <t>レイワ</t>
    </rPh>
    <rPh sb="2" eb="4">
      <t>ガンネン</t>
    </rPh>
    <phoneticPr fontId="34"/>
  </si>
  <si>
    <t>２年</t>
    <rPh sb="1" eb="2">
      <t>ネン</t>
    </rPh>
    <phoneticPr fontId="34"/>
  </si>
  <si>
    <t>（注）教員数欄の（　）は，兼務者で外数。</t>
    <rPh sb="1" eb="2">
      <t>チュウ</t>
    </rPh>
    <rPh sb="3" eb="5">
      <t>キョウイン</t>
    </rPh>
    <rPh sb="5" eb="6">
      <t>スウ</t>
    </rPh>
    <rPh sb="6" eb="7">
      <t>ラン</t>
    </rPh>
    <rPh sb="13" eb="15">
      <t>ケンム</t>
    </rPh>
    <rPh sb="15" eb="16">
      <t>シャ</t>
    </rPh>
    <rPh sb="17" eb="18">
      <t>ソト</t>
    </rPh>
    <rPh sb="18" eb="19">
      <t>スウ</t>
    </rPh>
    <phoneticPr fontId="34"/>
  </si>
  <si>
    <t>(8) 各種学校</t>
    <rPh sb="4" eb="6">
      <t>カクシュ</t>
    </rPh>
    <rPh sb="6" eb="8">
      <t>ガッコウ</t>
    </rPh>
    <phoneticPr fontId="30"/>
  </si>
  <si>
    <t>年</t>
    <rPh sb="0" eb="1">
      <t>ネン</t>
    </rPh>
    <phoneticPr fontId="26"/>
  </si>
  <si>
    <t>（注）教員数欄の（　）は，兼務者で外数。</t>
    <rPh sb="1" eb="2">
      <t>チュウ</t>
    </rPh>
    <phoneticPr fontId="34"/>
  </si>
  <si>
    <t>（３）施設等の状況</t>
    <rPh sb="3" eb="5">
      <t>シセツ</t>
    </rPh>
    <rPh sb="5" eb="6">
      <t>トウ</t>
    </rPh>
    <rPh sb="7" eb="9">
      <t>ジョウキョウ</t>
    </rPh>
    <phoneticPr fontId="32"/>
  </si>
  <si>
    <r>
      <t>（R</t>
    </r>
    <r>
      <rPr>
        <sz val="11"/>
        <rFont val="ＭＳ 明朝"/>
        <family val="1"/>
        <charset val="128"/>
      </rPr>
      <t>3</t>
    </r>
    <r>
      <rPr>
        <sz val="11"/>
        <rFont val="ＭＳ 明朝"/>
        <family val="2"/>
        <charset val="128"/>
      </rPr>
      <t>.5.1現在，単位：㎡，室）</t>
    </r>
    <phoneticPr fontId="32"/>
  </si>
  <si>
    <t>学校番号
学 校 名</t>
    <rPh sb="5" eb="6">
      <t>マナブ</t>
    </rPh>
    <rPh sb="7" eb="8">
      <t>コウ</t>
    </rPh>
    <rPh sb="9" eb="10">
      <t>ナ</t>
    </rPh>
    <phoneticPr fontId="32"/>
  </si>
  <si>
    <t>校 地 面 積</t>
  </si>
  <si>
    <t>校 舎
面 積</t>
    <rPh sb="4" eb="5">
      <t>メン</t>
    </rPh>
    <rPh sb="6" eb="7">
      <t>セキ</t>
    </rPh>
    <phoneticPr fontId="32"/>
  </si>
  <si>
    <t>普  通
教室数</t>
    <rPh sb="5" eb="7">
      <t>キョウシツ</t>
    </rPh>
    <rPh sb="7" eb="8">
      <t>カズ</t>
    </rPh>
    <phoneticPr fontId="32"/>
  </si>
  <si>
    <t>特 別 教 室 保 有 状 況(主なもの)</t>
    <rPh sb="16" eb="17">
      <t>オモ</t>
    </rPh>
    <phoneticPr fontId="32"/>
  </si>
  <si>
    <t>そ の 他</t>
  </si>
  <si>
    <t>総 面 積</t>
  </si>
  <si>
    <t>借用地
(再掲)</t>
    <phoneticPr fontId="32"/>
  </si>
  <si>
    <t>理 科</t>
    <phoneticPr fontId="32"/>
  </si>
  <si>
    <t>音　楽</t>
    <rPh sb="0" eb="3">
      <t>オンガク</t>
    </rPh>
    <phoneticPr fontId="37"/>
  </si>
  <si>
    <t>家 庭</t>
    <rPh sb="0" eb="1">
      <t>イエ</t>
    </rPh>
    <rPh sb="2" eb="3">
      <t>ニワ</t>
    </rPh>
    <phoneticPr fontId="37"/>
  </si>
  <si>
    <t>図 工</t>
    <phoneticPr fontId="32"/>
  </si>
  <si>
    <t>図 書</t>
    <phoneticPr fontId="32"/>
  </si>
  <si>
    <t>講堂兼
体育館</t>
    <phoneticPr fontId="32"/>
  </si>
  <si>
    <t>プール</t>
    <phoneticPr fontId="32"/>
  </si>
  <si>
    <t>第１</t>
  </si>
  <si>
    <t>第２</t>
  </si>
  <si>
    <t>合   計</t>
  </si>
  <si>
    <t>舞    鶴</t>
    <rPh sb="0" eb="1">
      <t>マイ</t>
    </rPh>
    <rPh sb="5" eb="6">
      <t>ツル</t>
    </rPh>
    <phoneticPr fontId="37"/>
  </si>
  <si>
    <t>○</t>
  </si>
  <si>
    <t>当    仁</t>
  </si>
  <si>
    <t>博  　多</t>
  </si>
  <si>
    <t>警    固</t>
  </si>
  <si>
    <r>
      <t>（注）1　校地面積</t>
    </r>
    <r>
      <rPr>
        <sz val="11"/>
        <rFont val="ＭＳ 明朝"/>
        <family val="1"/>
        <charset val="128"/>
      </rPr>
      <t>及び</t>
    </r>
    <r>
      <rPr>
        <sz val="11"/>
        <rFont val="ＭＳ 明朝"/>
        <family val="2"/>
        <charset val="128"/>
      </rPr>
      <t>校舎面積は、福岡市</t>
    </r>
    <r>
      <rPr>
        <sz val="11"/>
        <rFont val="ＭＳ 明朝"/>
        <family val="1"/>
        <charset val="128"/>
      </rPr>
      <t>固定資産</t>
    </r>
    <r>
      <rPr>
        <sz val="11"/>
        <rFont val="ＭＳ 明朝"/>
        <family val="2"/>
        <charset val="128"/>
      </rPr>
      <t>台帳による（体育館等も含む）。</t>
    </r>
    <rPh sb="9" eb="10">
      <t>オヨ</t>
    </rPh>
    <rPh sb="20" eb="24">
      <t>コテイシサン</t>
    </rPh>
    <phoneticPr fontId="32"/>
  </si>
  <si>
    <r>
      <t>　　　2　小中併設校（舞鶴小）の校地面積及び校舎面積は、中学校分を含む</t>
    </r>
    <r>
      <rPr>
        <sz val="11"/>
        <rFont val="ＭＳ 明朝"/>
        <family val="1"/>
        <charset val="128"/>
      </rPr>
      <t>。</t>
    </r>
    <rPh sb="5" eb="10">
      <t>ショウチュウヘイセツコウ</t>
    </rPh>
    <rPh sb="11" eb="14">
      <t>マイヅルショウ</t>
    </rPh>
    <rPh sb="16" eb="20">
      <t>コウチメンセキ</t>
    </rPh>
    <rPh sb="20" eb="21">
      <t>オヨ</t>
    </rPh>
    <rPh sb="22" eb="24">
      <t>コウシャ</t>
    </rPh>
    <rPh sb="24" eb="26">
      <t>メンセキ</t>
    </rPh>
    <rPh sb="28" eb="32">
      <t>チュウガッコウブン</t>
    </rPh>
    <rPh sb="33" eb="34">
      <t>フク</t>
    </rPh>
    <phoneticPr fontId="32"/>
  </si>
  <si>
    <r>
      <t>　　　</t>
    </r>
    <r>
      <rPr>
        <sz val="11"/>
        <rFont val="ＭＳ 明朝"/>
        <family val="1"/>
        <charset val="128"/>
      </rPr>
      <t>3</t>
    </r>
    <r>
      <rPr>
        <sz val="11"/>
        <rFont val="ＭＳ 明朝"/>
        <family val="2"/>
        <charset val="128"/>
      </rPr>
      <t>　特別教室欄の△は、他の特別教室との共用を示す。</t>
    </r>
    <phoneticPr fontId="32"/>
  </si>
  <si>
    <t>西    新</t>
  </si>
  <si>
    <t>春    吉</t>
  </si>
  <si>
    <t>住    吉</t>
  </si>
  <si>
    <t>草 ケ 江</t>
  </si>
  <si>
    <t>堅    粕</t>
  </si>
  <si>
    <t>馬    出</t>
  </si>
  <si>
    <t>千    代</t>
  </si>
  <si>
    <t>長    尾</t>
  </si>
  <si>
    <t>吉    塚</t>
  </si>
  <si>
    <t>東 住 吉</t>
  </si>
  <si>
    <t>筥    松</t>
  </si>
  <si>
    <t>平    尾</t>
  </si>
  <si>
    <t>高    宮</t>
  </si>
  <si>
    <t>姪    浜</t>
  </si>
  <si>
    <t>席    田</t>
  </si>
  <si>
    <t>三    宅</t>
  </si>
  <si>
    <t>花    畑</t>
  </si>
  <si>
    <t>月    隈</t>
  </si>
  <si>
    <t>箱    崎</t>
  </si>
  <si>
    <t>壱    岐</t>
  </si>
  <si>
    <t>能    古</t>
  </si>
  <si>
    <t>今    宿</t>
  </si>
  <si>
    <t>今    津</t>
  </si>
  <si>
    <t>玉    川</t>
  </si>
  <si>
    <t>高    取</t>
  </si>
  <si>
    <t>鳥    飼</t>
  </si>
  <si>
    <t>西 高 宮</t>
  </si>
  <si>
    <t>赤    坂</t>
  </si>
  <si>
    <t>百    道</t>
  </si>
  <si>
    <t>曰    佐</t>
  </si>
  <si>
    <t>宮    竹</t>
  </si>
  <si>
    <t>田    隈</t>
  </si>
  <si>
    <t>香    椎</t>
  </si>
  <si>
    <t>多 々 良</t>
  </si>
  <si>
    <t>名    島</t>
  </si>
  <si>
    <t>大    楠</t>
  </si>
  <si>
    <t>春    住</t>
  </si>
  <si>
    <t>板    付</t>
  </si>
  <si>
    <t>那    珂</t>
  </si>
  <si>
    <t>那 珂 南</t>
  </si>
  <si>
    <t>香 住 丘</t>
  </si>
  <si>
    <r>
      <t>　　　2　小中併設校（住吉小、能古小）の校地面積及び校舎面積は、中学校分を含む</t>
    </r>
    <r>
      <rPr>
        <sz val="11"/>
        <rFont val="ＭＳ 明朝"/>
        <family val="1"/>
        <charset val="128"/>
      </rPr>
      <t>。</t>
    </r>
    <rPh sb="5" eb="10">
      <t>ショウチュウヘイセツコウ</t>
    </rPh>
    <rPh sb="11" eb="13">
      <t>スミヨシ</t>
    </rPh>
    <rPh sb="13" eb="14">
      <t>ショウ</t>
    </rPh>
    <rPh sb="15" eb="16">
      <t>ノウ</t>
    </rPh>
    <rPh sb="16" eb="17">
      <t>イニシエ</t>
    </rPh>
    <rPh sb="17" eb="18">
      <t>ショウ</t>
    </rPh>
    <rPh sb="20" eb="24">
      <t>コウチメンセキ</t>
    </rPh>
    <rPh sb="24" eb="25">
      <t>オヨ</t>
    </rPh>
    <rPh sb="26" eb="28">
      <t>コウシャ</t>
    </rPh>
    <rPh sb="28" eb="30">
      <t>メンセキ</t>
    </rPh>
    <rPh sb="32" eb="36">
      <t>チュウガッコウブン</t>
    </rPh>
    <rPh sb="37" eb="38">
      <t>フク</t>
    </rPh>
    <phoneticPr fontId="32"/>
  </si>
  <si>
    <t>東    光</t>
  </si>
  <si>
    <t>南 当 仁</t>
  </si>
  <si>
    <t>東 吉 塚</t>
  </si>
  <si>
    <t>笹    丘</t>
  </si>
  <si>
    <t>内    浜</t>
  </si>
  <si>
    <t>室    見</t>
  </si>
  <si>
    <t>別    府</t>
  </si>
  <si>
    <t>和    白</t>
  </si>
  <si>
    <t>金    武</t>
  </si>
  <si>
    <t>〇</t>
    <phoneticPr fontId="32"/>
  </si>
  <si>
    <t>周 船 寺</t>
  </si>
  <si>
    <t>元    岡</t>
  </si>
  <si>
    <t>北    崎</t>
  </si>
  <si>
    <t>玄    界</t>
  </si>
  <si>
    <t>小    呂</t>
  </si>
  <si>
    <t>△</t>
  </si>
  <si>
    <t>千    早</t>
  </si>
  <si>
    <t>小    笹</t>
  </si>
  <si>
    <t>七    隈</t>
  </si>
  <si>
    <t>老    司</t>
  </si>
  <si>
    <t>原    西</t>
  </si>
  <si>
    <t>長    住</t>
  </si>
  <si>
    <t>原    北</t>
  </si>
  <si>
    <t>筑 紫 丘</t>
  </si>
  <si>
    <t>西 花 畑</t>
  </si>
  <si>
    <t>弥    永</t>
  </si>
  <si>
    <t>飯    倉</t>
  </si>
  <si>
    <t>城    浜</t>
  </si>
  <si>
    <t>若    宮</t>
  </si>
  <si>
    <t>城    南</t>
  </si>
  <si>
    <t>勝    馬</t>
  </si>
  <si>
    <t>志 賀 島</t>
  </si>
  <si>
    <t>西 戸 崎</t>
  </si>
  <si>
    <t>東 花 畑</t>
  </si>
  <si>
    <t>金    山</t>
  </si>
  <si>
    <t>下 山 門</t>
  </si>
  <si>
    <t>長    丘</t>
  </si>
  <si>
    <t>美 和 台</t>
  </si>
  <si>
    <t>八    田</t>
  </si>
  <si>
    <t>板 付 北</t>
  </si>
  <si>
    <t>西 長 住</t>
  </si>
  <si>
    <t>賀    茂</t>
  </si>
  <si>
    <r>
      <t>　　　2　小中併設校（玄界小、小呂小）の校地面積及び校舎面積は、中学校分を含む</t>
    </r>
    <r>
      <rPr>
        <sz val="11"/>
        <rFont val="ＭＳ 明朝"/>
        <family val="1"/>
        <charset val="128"/>
      </rPr>
      <t>。</t>
    </r>
    <rPh sb="5" eb="10">
      <t>ショウチュウヘイセツコウ</t>
    </rPh>
    <rPh sb="11" eb="13">
      <t>ゲンカイ</t>
    </rPh>
    <rPh sb="13" eb="14">
      <t>ショウ</t>
    </rPh>
    <rPh sb="15" eb="17">
      <t>オロ</t>
    </rPh>
    <rPh sb="17" eb="18">
      <t>ショウ</t>
    </rPh>
    <rPh sb="20" eb="24">
      <t>コウチメンセキ</t>
    </rPh>
    <rPh sb="24" eb="25">
      <t>オヨ</t>
    </rPh>
    <rPh sb="26" eb="28">
      <t>コウシャ</t>
    </rPh>
    <rPh sb="28" eb="30">
      <t>メンセキ</t>
    </rPh>
    <rPh sb="32" eb="36">
      <t>チュウガッコウブン</t>
    </rPh>
    <rPh sb="37" eb="38">
      <t>フク</t>
    </rPh>
    <phoneticPr fontId="32"/>
  </si>
  <si>
    <t>脇    山</t>
  </si>
  <si>
    <t>内    野</t>
  </si>
  <si>
    <t>曲    渕</t>
  </si>
  <si>
    <t>入    部</t>
  </si>
  <si>
    <t>東 月 隈</t>
  </si>
  <si>
    <t>有    田</t>
  </si>
  <si>
    <t>壱 岐 南</t>
  </si>
  <si>
    <t>和 白 東</t>
  </si>
  <si>
    <t>片    江</t>
  </si>
  <si>
    <t>野    芥</t>
  </si>
  <si>
    <t>西    陵</t>
  </si>
  <si>
    <t>舞 松 原</t>
  </si>
  <si>
    <t>福    浜</t>
  </si>
  <si>
    <t>南 片 江</t>
  </si>
  <si>
    <t>大    原</t>
  </si>
  <si>
    <t>香 椎 東</t>
  </si>
  <si>
    <t>弥 永 西</t>
  </si>
  <si>
    <t>東 若 久</t>
  </si>
  <si>
    <t>四 箇 田</t>
  </si>
  <si>
    <t>壱 岐 東</t>
  </si>
  <si>
    <t>石    丸</t>
  </si>
  <si>
    <t>鶴    田</t>
  </si>
  <si>
    <t>田    島</t>
  </si>
  <si>
    <t>愛    宕</t>
  </si>
  <si>
    <t>福    重</t>
  </si>
  <si>
    <t>三    筑</t>
  </si>
  <si>
    <t>飯    原</t>
  </si>
  <si>
    <t>青    葉</t>
  </si>
  <si>
    <t>奈    多</t>
  </si>
  <si>
    <t>野 多 目</t>
  </si>
  <si>
    <t>高    木</t>
  </si>
  <si>
    <t>堤    丘</t>
  </si>
  <si>
    <t>有    住</t>
  </si>
  <si>
    <t>城    原</t>
  </si>
  <si>
    <t>香 椎 浜</t>
  </si>
  <si>
    <t>大    池</t>
  </si>
  <si>
    <t>早    良</t>
  </si>
  <si>
    <t>弥    生</t>
  </si>
  <si>
    <t>塩    原</t>
  </si>
  <si>
    <t>田    村</t>
  </si>
  <si>
    <t>千 早 西</t>
  </si>
  <si>
    <t>　　　2　特別教室欄の△は、他の特別教室との共用を示す。</t>
    <phoneticPr fontId="32"/>
  </si>
  <si>
    <t>東 箱 崎</t>
  </si>
  <si>
    <t>柏  　原</t>
  </si>
  <si>
    <t>玄  　洋</t>
  </si>
  <si>
    <t>小 田 部</t>
  </si>
  <si>
    <t>香    陵</t>
  </si>
  <si>
    <t>百 道 浜</t>
  </si>
  <si>
    <t>松  　島</t>
  </si>
  <si>
    <t>横  　手</t>
  </si>
  <si>
    <t>三  　苫</t>
  </si>
  <si>
    <t>愛 宕 浜</t>
    <rPh sb="0" eb="1">
      <t>アイ</t>
    </rPh>
    <rPh sb="2" eb="3">
      <t>アタゴ</t>
    </rPh>
    <rPh sb="4" eb="5">
      <t>ハマ</t>
    </rPh>
    <phoneticPr fontId="37"/>
  </si>
  <si>
    <t>姪　　北</t>
    <rPh sb="0" eb="1">
      <t>メイ</t>
    </rPh>
    <rPh sb="3" eb="4">
      <t>キタ</t>
    </rPh>
    <phoneticPr fontId="37"/>
  </si>
  <si>
    <t>照　　葉</t>
    <rPh sb="0" eb="1">
      <t>テ</t>
    </rPh>
    <rPh sb="3" eb="4">
      <t>ハ</t>
    </rPh>
    <phoneticPr fontId="37"/>
  </si>
  <si>
    <t>西　　都</t>
    <rPh sb="0" eb="1">
      <t>ニシ</t>
    </rPh>
    <rPh sb="3" eb="4">
      <t>ト</t>
    </rPh>
    <phoneticPr fontId="37"/>
  </si>
  <si>
    <t>照 葉 北</t>
    <rPh sb="0" eb="1">
      <t>ショウ</t>
    </rPh>
    <rPh sb="2" eb="3">
      <t>ハ</t>
    </rPh>
    <rPh sb="4" eb="5">
      <t>キタ</t>
    </rPh>
    <phoneticPr fontId="37"/>
  </si>
  <si>
    <t>特 別 教 室 保 有 状 況（主なもの）</t>
    <rPh sb="16" eb="17">
      <t>オモ</t>
    </rPh>
    <phoneticPr fontId="32"/>
  </si>
  <si>
    <t>理　科</t>
    <phoneticPr fontId="37"/>
  </si>
  <si>
    <t>家　庭</t>
    <rPh sb="0" eb="1">
      <t>イエ</t>
    </rPh>
    <rPh sb="2" eb="3">
      <t>ニワ</t>
    </rPh>
    <phoneticPr fontId="37"/>
  </si>
  <si>
    <t>技術</t>
    <rPh sb="0" eb="2">
      <t>ギジュツ</t>
    </rPh>
    <phoneticPr fontId="32"/>
  </si>
  <si>
    <t>美術</t>
    <rPh sb="0" eb="2">
      <t>ビジュツ</t>
    </rPh>
    <phoneticPr fontId="32"/>
  </si>
  <si>
    <t>図書</t>
  </si>
  <si>
    <t>パソコン</t>
    <phoneticPr fontId="37"/>
  </si>
  <si>
    <t>体育館</t>
    <phoneticPr fontId="32"/>
  </si>
  <si>
    <t>調理</t>
    <rPh sb="0" eb="2">
      <t>チョウリ</t>
    </rPh>
    <phoneticPr fontId="32"/>
  </si>
  <si>
    <t>被服</t>
    <rPh sb="0" eb="2">
      <t>ヒフク</t>
    </rPh>
    <phoneticPr fontId="32"/>
  </si>
  <si>
    <t>福    岡</t>
  </si>
  <si>
    <t>博    多</t>
  </si>
  <si>
    <t>東 住 吉</t>
    <phoneticPr fontId="32"/>
  </si>
  <si>
    <t>舞    鶴</t>
  </si>
  <si>
    <t>城    西</t>
  </si>
  <si>
    <t>西 福 岡</t>
    <phoneticPr fontId="32"/>
  </si>
  <si>
    <t>玄    洋</t>
  </si>
  <si>
    <t>多 々 良</t>
    <phoneticPr fontId="32"/>
  </si>
  <si>
    <r>
      <t>　　　2　小中併設校（舞鶴中、能古中、住吉中）の校地面積及び校舎面積は、小学校分を含む</t>
    </r>
    <r>
      <rPr>
        <sz val="11"/>
        <rFont val="ＭＳ 明朝"/>
        <family val="1"/>
        <charset val="128"/>
      </rPr>
      <t>。</t>
    </r>
    <rPh sb="5" eb="10">
      <t>ショウチュウヘイセツコウ</t>
    </rPh>
    <rPh sb="11" eb="13">
      <t>マイヅル</t>
    </rPh>
    <rPh sb="13" eb="14">
      <t>チュウ</t>
    </rPh>
    <rPh sb="15" eb="17">
      <t>ノコ</t>
    </rPh>
    <rPh sb="17" eb="18">
      <t>チュウ</t>
    </rPh>
    <rPh sb="19" eb="21">
      <t>スミヨシ</t>
    </rPh>
    <rPh sb="21" eb="22">
      <t>チュウ</t>
    </rPh>
    <rPh sb="24" eb="28">
      <t>コウチメンセキ</t>
    </rPh>
    <rPh sb="28" eb="29">
      <t>オヨ</t>
    </rPh>
    <rPh sb="30" eb="32">
      <t>コウシャ</t>
    </rPh>
    <rPh sb="32" eb="34">
      <t>メンセキ</t>
    </rPh>
    <rPh sb="36" eb="40">
      <t>ショウガッコウブン</t>
    </rPh>
    <rPh sb="41" eb="42">
      <t>フク</t>
    </rPh>
    <phoneticPr fontId="32"/>
  </si>
  <si>
    <t>友    泉</t>
  </si>
  <si>
    <t>筑 紫 丘</t>
    <phoneticPr fontId="32"/>
  </si>
  <si>
    <t>梅    林</t>
  </si>
  <si>
    <t>志    賀</t>
  </si>
  <si>
    <t>和 白 丘</t>
    <phoneticPr fontId="32"/>
  </si>
  <si>
    <t>次 郎 丸</t>
    <phoneticPr fontId="32"/>
  </si>
  <si>
    <t>柏    原</t>
  </si>
  <si>
    <t>城    香</t>
  </si>
  <si>
    <t>壱 岐 丘</t>
    <phoneticPr fontId="32"/>
  </si>
  <si>
    <t>下 山 門</t>
    <phoneticPr fontId="32"/>
  </si>
  <si>
    <t>横    手</t>
  </si>
  <si>
    <t>原 中 央</t>
    <phoneticPr fontId="32"/>
  </si>
  <si>
    <r>
      <t>（注）1　校地面積</t>
    </r>
    <r>
      <rPr>
        <sz val="11"/>
        <rFont val="ＭＳ 明朝"/>
        <family val="1"/>
        <charset val="128"/>
      </rPr>
      <t>及び</t>
    </r>
    <r>
      <rPr>
        <sz val="11"/>
        <rFont val="ＭＳ 明朝"/>
        <family val="2"/>
        <charset val="128"/>
      </rPr>
      <t>校舎面積は、福岡市</t>
    </r>
    <r>
      <rPr>
        <sz val="11"/>
        <rFont val="ＭＳ 明朝"/>
        <family val="1"/>
        <charset val="128"/>
      </rPr>
      <t>固定資産</t>
    </r>
    <r>
      <rPr>
        <sz val="11"/>
        <rFont val="ＭＳ 明朝"/>
        <family val="2"/>
        <charset val="128"/>
      </rPr>
      <t>台帳による（体育館等も含む）。</t>
    </r>
    <rPh sb="9" eb="10">
      <t>オヨ</t>
    </rPh>
    <rPh sb="20" eb="22">
      <t>コテイ</t>
    </rPh>
    <rPh sb="22" eb="24">
      <t>シサン</t>
    </rPh>
    <phoneticPr fontId="32"/>
  </si>
  <si>
    <r>
      <t>　　　2　小中併設校（玄界中、小呂中）の校地面積及び校舎面積は、小学校分を含む</t>
    </r>
    <r>
      <rPr>
        <sz val="11"/>
        <rFont val="ＭＳ 明朝"/>
        <family val="1"/>
        <charset val="128"/>
      </rPr>
      <t>。</t>
    </r>
    <rPh sb="5" eb="10">
      <t>ショウチュウヘイセツコウ</t>
    </rPh>
    <rPh sb="11" eb="13">
      <t>ゲンカイ</t>
    </rPh>
    <rPh sb="13" eb="14">
      <t>チュウ</t>
    </rPh>
    <rPh sb="15" eb="17">
      <t>オロ</t>
    </rPh>
    <rPh sb="17" eb="18">
      <t>チュウ</t>
    </rPh>
    <rPh sb="20" eb="24">
      <t>コウチメンセキ</t>
    </rPh>
    <rPh sb="24" eb="25">
      <t>オヨ</t>
    </rPh>
    <rPh sb="26" eb="28">
      <t>コウシャ</t>
    </rPh>
    <rPh sb="28" eb="30">
      <t>メンセキ</t>
    </rPh>
    <rPh sb="32" eb="36">
      <t>ショウガッコウブン</t>
    </rPh>
    <rPh sb="37" eb="38">
      <t>フク</t>
    </rPh>
    <phoneticPr fontId="32"/>
  </si>
  <si>
    <t>野    間</t>
  </si>
  <si>
    <t>松    崎</t>
  </si>
  <si>
    <t>照    葉</t>
  </si>
  <si>
    <r>
      <t>（R</t>
    </r>
    <r>
      <rPr>
        <sz val="11"/>
        <rFont val="ＭＳ 明朝"/>
        <family val="1"/>
        <charset val="128"/>
      </rPr>
      <t>3.5.1現在，単位：㎡，室）</t>
    </r>
    <phoneticPr fontId="32"/>
  </si>
  <si>
    <t>理 科</t>
    <rPh sb="0" eb="1">
      <t>リ</t>
    </rPh>
    <rPh sb="2" eb="3">
      <t>カ</t>
    </rPh>
    <phoneticPr fontId="32"/>
  </si>
  <si>
    <t>音 楽</t>
    <rPh sb="0" eb="1">
      <t>オト</t>
    </rPh>
    <rPh sb="2" eb="3">
      <t>ラク</t>
    </rPh>
    <phoneticPr fontId="32"/>
  </si>
  <si>
    <t>家 庭</t>
    <rPh sb="0" eb="1">
      <t>イエ</t>
    </rPh>
    <rPh sb="2" eb="3">
      <t>ニワ</t>
    </rPh>
    <phoneticPr fontId="32"/>
  </si>
  <si>
    <t>技 術</t>
    <rPh sb="0" eb="1">
      <t>ワザ</t>
    </rPh>
    <rPh sb="2" eb="3">
      <t>ジュツ</t>
    </rPh>
    <phoneticPr fontId="32"/>
  </si>
  <si>
    <t>美 術</t>
    <rPh sb="0" eb="1">
      <t>ビ</t>
    </rPh>
    <rPh sb="2" eb="3">
      <t>ジュツ</t>
    </rPh>
    <phoneticPr fontId="32"/>
  </si>
  <si>
    <t>図 書</t>
    <rPh sb="0" eb="1">
      <t>ズ</t>
    </rPh>
    <rPh sb="2" eb="3">
      <t>ショ</t>
    </rPh>
    <phoneticPr fontId="32"/>
  </si>
  <si>
    <t>職 訓</t>
    <rPh sb="0" eb="1">
      <t>ショク</t>
    </rPh>
    <rPh sb="2" eb="3">
      <t>クン</t>
    </rPh>
    <phoneticPr fontId="32"/>
  </si>
  <si>
    <t>福岡中央</t>
    <phoneticPr fontId="2"/>
  </si>
  <si>
    <t>若久</t>
    <rPh sb="0" eb="1">
      <t>ワカ</t>
    </rPh>
    <rPh sb="1" eb="2">
      <t>ヒサシ</t>
    </rPh>
    <phoneticPr fontId="2"/>
  </si>
  <si>
    <t>屋形原</t>
    <rPh sb="0" eb="1">
      <t>ヤ</t>
    </rPh>
    <rPh sb="1" eb="2">
      <t>カタチ</t>
    </rPh>
    <rPh sb="2" eb="3">
      <t>ハラ</t>
    </rPh>
    <phoneticPr fontId="2"/>
  </si>
  <si>
    <t>南福岡</t>
    <phoneticPr fontId="2"/>
  </si>
  <si>
    <t>東福岡</t>
    <rPh sb="0" eb="1">
      <t>ヒガシ</t>
    </rPh>
    <phoneticPr fontId="2"/>
  </si>
  <si>
    <t>生の松原</t>
    <rPh sb="0" eb="1">
      <t>ナマ</t>
    </rPh>
    <phoneticPr fontId="2"/>
  </si>
  <si>
    <t>今津</t>
    <phoneticPr fontId="2"/>
  </si>
  <si>
    <t>博多高等学園</t>
    <rPh sb="0" eb="2">
      <t>ハカタ</t>
    </rPh>
    <rPh sb="2" eb="4">
      <t>コウトウ</t>
    </rPh>
    <rPh sb="4" eb="6">
      <t>ガクエン</t>
    </rPh>
    <phoneticPr fontId="2"/>
  </si>
  <si>
    <t>（注）校地面積及び校舎面積は、福岡市固定資産台帳による。</t>
    <rPh sb="7" eb="8">
      <t>オヨ</t>
    </rPh>
    <rPh sb="18" eb="22">
      <t>コテイシサン</t>
    </rPh>
    <phoneticPr fontId="32"/>
  </si>
  <si>
    <t>特別教室保有状況（主なもの）</t>
    <rPh sb="9" eb="10">
      <t>オモ</t>
    </rPh>
    <phoneticPr fontId="32"/>
  </si>
  <si>
    <t>理　科</t>
    <rPh sb="0" eb="1">
      <t>リ</t>
    </rPh>
    <rPh sb="2" eb="3">
      <t>カ</t>
    </rPh>
    <phoneticPr fontId="32"/>
  </si>
  <si>
    <t>音　楽</t>
    <rPh sb="0" eb="1">
      <t>オト</t>
    </rPh>
    <rPh sb="2" eb="3">
      <t>ラク</t>
    </rPh>
    <phoneticPr fontId="32"/>
  </si>
  <si>
    <t>家　庭</t>
    <rPh sb="0" eb="1">
      <t>イエ</t>
    </rPh>
    <rPh sb="2" eb="3">
      <t>ニワ</t>
    </rPh>
    <phoneticPr fontId="32"/>
  </si>
  <si>
    <t>美　術</t>
    <rPh sb="0" eb="1">
      <t>ビ</t>
    </rPh>
    <rPh sb="2" eb="3">
      <t>ジュツ</t>
    </rPh>
    <phoneticPr fontId="32"/>
  </si>
  <si>
    <t>図　書</t>
    <rPh sb="0" eb="1">
      <t>ズ</t>
    </rPh>
    <rPh sb="2" eb="3">
      <t>ショ</t>
    </rPh>
    <phoneticPr fontId="32"/>
  </si>
  <si>
    <t>福　　　翔</t>
    <rPh sb="0" eb="1">
      <t>フクオカ</t>
    </rPh>
    <rPh sb="4" eb="5">
      <t>ショウ</t>
    </rPh>
    <phoneticPr fontId="2"/>
  </si>
  <si>
    <t>〇</t>
  </si>
  <si>
    <t>博多工業</t>
    <rPh sb="0" eb="2">
      <t>ハカタ</t>
    </rPh>
    <rPh sb="2" eb="4">
      <t>コウギョウ</t>
    </rPh>
    <phoneticPr fontId="2"/>
  </si>
  <si>
    <t>福岡女子</t>
    <rPh sb="0" eb="2">
      <t>フクオカ</t>
    </rPh>
    <rPh sb="2" eb="4">
      <t>ジョシ</t>
    </rPh>
    <phoneticPr fontId="2"/>
  </si>
  <si>
    <t>福岡西陵</t>
    <rPh sb="0" eb="2">
      <t>フクオカ</t>
    </rPh>
    <rPh sb="2" eb="4">
      <t>セイリョウ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</si>
</sst>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(#,##0\)"/>
    <numFmt numFmtId="177" formatCode="#,##0;;\-"/>
    <numFmt numFmtId="178" formatCode="#,##0_ ;;\-"/>
    <numFmt numFmtId="179" formatCode="#,##0_ "/>
    <numFmt numFmtId="180" formatCode="\(#,##0\);;"/>
    <numFmt numFmtId="181" formatCode="\(0\)"/>
    <numFmt numFmtId="182" formatCode="\&lt;0\&gt;"/>
    <numFmt numFmtId="183" formatCode="0_);\(0\)"/>
    <numFmt numFmtId="184" formatCode="#,##0_ ;[Red]\-#,##0"/>
    <numFmt numFmtId="185" formatCode="#,##0;;\…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12"/>
      <name val="ＭＳ Ｐ明朝"/>
      <family val="1"/>
      <charset val="128"/>
    </font>
    <font>
      <b/>
      <sz val="8.5"/>
      <name val="ＭＳ Ｐ明朝"/>
      <family val="1"/>
      <charset val="128"/>
    </font>
    <font>
      <sz val="8.5"/>
      <name val="ＭＳ Ｐ明朝"/>
      <family val="1"/>
      <charset val="128"/>
    </font>
    <font>
      <sz val="11"/>
      <color rgb="FF9C0006"/>
      <name val="ＭＳ 明朝"/>
      <family val="2"/>
      <charset val="128"/>
    </font>
    <font>
      <sz val="8.5"/>
      <name val="ＭＳ 明朝"/>
      <family val="1"/>
      <charset val="128"/>
    </font>
    <font>
      <b/>
      <sz val="8.5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.5"/>
      <color rgb="FFFFC000"/>
      <name val="ＭＳ 明朝"/>
      <family val="1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8.5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.5"/>
      <color theme="1"/>
      <name val="ＭＳ ゴシック"/>
      <family val="3"/>
      <charset val="128"/>
    </font>
    <font>
      <b/>
      <sz val="11"/>
      <color rgb="FFFA7D00"/>
      <name val="ＭＳ 明朝"/>
      <family val="2"/>
      <charset val="128"/>
    </font>
    <font>
      <sz val="8.5"/>
      <color rgb="FFFF0000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8.5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1"/>
      <color rgb="FF9C6500"/>
      <name val="ＭＳ 明朝"/>
      <family val="2"/>
      <charset val="128"/>
    </font>
    <font>
      <sz val="11"/>
      <name val="ＭＳ 明朝"/>
      <family val="2"/>
      <charset val="128"/>
    </font>
    <font>
      <sz val="10"/>
      <name val="ＭＳ 明朝"/>
      <family val="2"/>
      <charset val="128"/>
    </font>
    <font>
      <b/>
      <sz val="13"/>
      <color theme="3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38" fontId="29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636">
    <xf numFmtId="0" fontId="0" fillId="0" borderId="0" xfId="0">
      <alignment vertical="center"/>
    </xf>
    <xf numFmtId="38" fontId="6" fillId="0" borderId="0" xfId="3" applyFont="1">
      <alignment vertical="center"/>
    </xf>
    <xf numFmtId="38" fontId="9" fillId="2" borderId="0" xfId="3" applyFont="1" applyFill="1" applyBorder="1" applyAlignment="1">
      <alignment horizontal="center" vertical="center"/>
    </xf>
    <xf numFmtId="38" fontId="9" fillId="2" borderId="0" xfId="3" applyFont="1" applyFill="1" applyAlignment="1">
      <alignment horizontal="center" vertical="center"/>
    </xf>
    <xf numFmtId="38" fontId="10" fillId="2" borderId="0" xfId="3" applyFont="1" applyFill="1" applyAlignment="1">
      <alignment horizontal="center" vertical="center"/>
    </xf>
    <xf numFmtId="38" fontId="10" fillId="2" borderId="0" xfId="3" applyFont="1" applyFill="1" applyBorder="1" applyAlignment="1">
      <alignment horizontal="center" vertical="center"/>
    </xf>
    <xf numFmtId="38" fontId="10" fillId="2" borderId="0" xfId="3" applyFont="1" applyFill="1" applyAlignment="1">
      <alignment vertical="center"/>
    </xf>
    <xf numFmtId="38" fontId="10" fillId="2" borderId="0" xfId="3" applyFont="1" applyFill="1" applyBorder="1" applyAlignment="1">
      <alignment vertical="center"/>
    </xf>
    <xf numFmtId="38" fontId="10" fillId="2" borderId="0" xfId="3" applyFont="1" applyFill="1" applyBorder="1" applyAlignment="1">
      <alignment horizontal="right" vertical="center"/>
    </xf>
    <xf numFmtId="38" fontId="10" fillId="2" borderId="4" xfId="3" applyFont="1" applyFill="1" applyBorder="1" applyAlignment="1">
      <alignment horizontal="center" vertical="center" shrinkToFit="1"/>
    </xf>
    <xf numFmtId="176" fontId="10" fillId="2" borderId="4" xfId="3" applyNumberFormat="1" applyFont="1" applyFill="1" applyBorder="1" applyAlignment="1">
      <alignment vertical="center" textRotation="255" shrinkToFit="1"/>
    </xf>
    <xf numFmtId="176" fontId="10" fillId="2" borderId="4" xfId="3" applyNumberFormat="1" applyFont="1" applyFill="1" applyBorder="1" applyAlignment="1">
      <alignment vertical="center" shrinkToFit="1"/>
    </xf>
    <xf numFmtId="38" fontId="10" fillId="2" borderId="2" xfId="3" applyFont="1" applyFill="1" applyBorder="1" applyAlignment="1">
      <alignment horizontal="center" vertical="center" shrinkToFit="1"/>
    </xf>
    <xf numFmtId="38" fontId="10" fillId="2" borderId="2" xfId="3" applyFont="1" applyFill="1" applyBorder="1" applyAlignment="1">
      <alignment vertical="center" shrinkToFit="1"/>
    </xf>
    <xf numFmtId="38" fontId="10" fillId="2" borderId="0" xfId="3" applyFont="1" applyFill="1" applyBorder="1" applyAlignment="1">
      <alignment horizontal="center" vertical="center" textRotation="255"/>
    </xf>
    <xf numFmtId="38" fontId="10" fillId="2" borderId="0" xfId="3" applyFont="1" applyFill="1" applyAlignment="1">
      <alignment horizontal="center" vertical="center" shrinkToFit="1"/>
    </xf>
    <xf numFmtId="38" fontId="10" fillId="2" borderId="2" xfId="3" quotePrefix="1" applyFont="1" applyFill="1" applyBorder="1" applyAlignment="1">
      <alignment horizontal="center" vertical="center" shrinkToFit="1"/>
    </xf>
    <xf numFmtId="38" fontId="10" fillId="2" borderId="0" xfId="3" applyFont="1" applyFill="1" applyBorder="1" applyAlignment="1">
      <alignment horizontal="center" vertical="center" shrinkToFit="1"/>
    </xf>
    <xf numFmtId="38" fontId="10" fillId="2" borderId="0" xfId="3" applyFont="1" applyFill="1" applyBorder="1" applyAlignment="1">
      <alignment vertical="center" shrinkToFit="1"/>
    </xf>
    <xf numFmtId="38" fontId="10" fillId="2" borderId="1" xfId="3" applyFont="1" applyFill="1" applyBorder="1" applyAlignment="1">
      <alignment horizontal="center" vertical="center" wrapText="1"/>
    </xf>
    <xf numFmtId="38" fontId="10" fillId="2" borderId="1" xfId="3" applyFont="1" applyFill="1" applyBorder="1" applyAlignment="1">
      <alignment horizontal="center" vertical="center"/>
    </xf>
    <xf numFmtId="38" fontId="10" fillId="2" borderId="1" xfId="3" applyFont="1" applyFill="1" applyBorder="1" applyAlignment="1">
      <alignment horizontal="center" vertical="center" textRotation="255"/>
    </xf>
    <xf numFmtId="38" fontId="12" fillId="0" borderId="0" xfId="3" applyFont="1">
      <alignment vertical="center"/>
    </xf>
    <xf numFmtId="38" fontId="12" fillId="0" borderId="0" xfId="3" applyFont="1" applyAlignment="1">
      <alignment horizontal="right" vertical="center"/>
    </xf>
    <xf numFmtId="38" fontId="12" fillId="0" borderId="3" xfId="3" applyFont="1" applyBorder="1" applyAlignment="1">
      <alignment horizontal="center" vertical="center"/>
    </xf>
    <xf numFmtId="38" fontId="12" fillId="0" borderId="3" xfId="3" applyFont="1" applyBorder="1" applyAlignment="1">
      <alignment horizontal="right" vertical="center"/>
    </xf>
    <xf numFmtId="38" fontId="12" fillId="0" borderId="3" xfId="3" applyFont="1" applyBorder="1">
      <alignment vertical="center"/>
    </xf>
    <xf numFmtId="176" fontId="10" fillId="0" borderId="4" xfId="3" applyNumberFormat="1" applyFont="1" applyBorder="1">
      <alignment vertical="center"/>
    </xf>
    <xf numFmtId="38" fontId="10" fillId="0" borderId="2" xfId="3" applyFont="1" applyBorder="1">
      <alignment vertical="center"/>
    </xf>
    <xf numFmtId="38" fontId="10" fillId="0" borderId="2" xfId="3" applyFont="1" applyBorder="1" applyAlignment="1">
      <alignment vertical="center" wrapText="1"/>
    </xf>
    <xf numFmtId="38" fontId="12" fillId="0" borderId="3" xfId="3" applyFont="1" applyBorder="1" applyAlignment="1">
      <alignment horizontal="center" vertical="center" shrinkToFit="1"/>
    </xf>
    <xf numFmtId="177" fontId="10" fillId="0" borderId="3" xfId="3" applyNumberFormat="1" applyFont="1" applyBorder="1" applyAlignment="1">
      <alignment vertical="center" shrinkToFit="1"/>
    </xf>
    <xf numFmtId="177" fontId="10" fillId="0" borderId="3" xfId="3" applyNumberFormat="1" applyFont="1" applyBorder="1">
      <alignment vertical="center"/>
    </xf>
    <xf numFmtId="177" fontId="10" fillId="0" borderId="3" xfId="3" applyNumberFormat="1" applyFont="1" applyBorder="1" applyAlignment="1">
      <alignment horizontal="right" vertical="center"/>
    </xf>
    <xf numFmtId="38" fontId="12" fillId="0" borderId="0" xfId="3" applyFont="1" applyAlignment="1">
      <alignment vertical="center"/>
    </xf>
    <xf numFmtId="38" fontId="12" fillId="0" borderId="0" xfId="3" applyFont="1" applyAlignment="1">
      <alignment horizontal="center" vertical="center"/>
    </xf>
    <xf numFmtId="177" fontId="10" fillId="0" borderId="3" xfId="3" applyNumberFormat="1" applyFont="1" applyBorder="1" applyAlignment="1">
      <alignment horizontal="right" vertical="center" shrinkToFit="1"/>
    </xf>
    <xf numFmtId="38" fontId="13" fillId="0" borderId="0" xfId="3" applyFont="1">
      <alignment vertical="center"/>
    </xf>
    <xf numFmtId="40" fontId="12" fillId="0" borderId="3" xfId="3" applyNumberFormat="1" applyFont="1" applyBorder="1">
      <alignment vertical="center"/>
    </xf>
    <xf numFmtId="38" fontId="6" fillId="0" borderId="0" xfId="3" applyFont="1" applyAlignment="1">
      <alignment vertical="center"/>
    </xf>
    <xf numFmtId="38" fontId="12" fillId="0" borderId="0" xfId="3" applyFont="1" applyBorder="1">
      <alignment vertical="center"/>
    </xf>
    <xf numFmtId="38" fontId="12" fillId="0" borderId="5" xfId="3" applyFont="1" applyBorder="1">
      <alignment vertical="center"/>
    </xf>
    <xf numFmtId="38" fontId="12" fillId="0" borderId="8" xfId="3" applyFont="1" applyBorder="1" applyAlignment="1">
      <alignment horizontal="distributed" vertical="center"/>
    </xf>
    <xf numFmtId="38" fontId="12" fillId="0" borderId="6" xfId="3" applyFont="1" applyBorder="1">
      <alignment vertical="center"/>
    </xf>
    <xf numFmtId="177" fontId="12" fillId="0" borderId="3" xfId="3" applyNumberFormat="1" applyFont="1" applyBorder="1" applyAlignment="1">
      <alignment horizontal="right" vertical="center"/>
    </xf>
    <xf numFmtId="38" fontId="12" fillId="0" borderId="7" xfId="3" applyFont="1" applyBorder="1" applyAlignment="1">
      <alignment horizontal="center" vertical="center"/>
    </xf>
    <xf numFmtId="38" fontId="12" fillId="0" borderId="7" xfId="3" applyFont="1" applyBorder="1">
      <alignment vertical="center"/>
    </xf>
    <xf numFmtId="38" fontId="12" fillId="0" borderId="7" xfId="3" applyFont="1" applyBorder="1" applyAlignment="1">
      <alignment horizontal="distributed" vertical="center"/>
    </xf>
    <xf numFmtId="38" fontId="12" fillId="0" borderId="7" xfId="3" applyFont="1" applyBorder="1" applyAlignment="1">
      <alignment horizontal="right" vertical="center"/>
    </xf>
    <xf numFmtId="38" fontId="12" fillId="0" borderId="0" xfId="3" applyFont="1" applyBorder="1" applyAlignment="1">
      <alignment vertical="center"/>
    </xf>
    <xf numFmtId="38" fontId="12" fillId="0" borderId="0" xfId="3" applyFont="1" applyBorder="1" applyAlignment="1">
      <alignment horizontal="center" vertical="center"/>
    </xf>
    <xf numFmtId="38" fontId="12" fillId="0" borderId="0" xfId="3" applyFont="1" applyBorder="1" applyAlignment="1">
      <alignment horizontal="distributed" vertical="center"/>
    </xf>
    <xf numFmtId="38" fontId="12" fillId="0" borderId="0" xfId="3" applyFont="1" applyBorder="1" applyAlignment="1">
      <alignment horizontal="right" vertical="center"/>
    </xf>
    <xf numFmtId="38" fontId="12" fillId="0" borderId="9" xfId="3" applyFont="1" applyBorder="1" applyAlignment="1">
      <alignment horizontal="center" vertical="center"/>
    </xf>
    <xf numFmtId="38" fontId="12" fillId="0" borderId="9" xfId="3" applyFont="1" applyBorder="1">
      <alignment vertical="center"/>
    </xf>
    <xf numFmtId="38" fontId="12" fillId="0" borderId="9" xfId="3" applyFont="1" applyBorder="1" applyAlignment="1">
      <alignment horizontal="distributed" vertical="center"/>
    </xf>
    <xf numFmtId="38" fontId="12" fillId="0" borderId="9" xfId="3" applyFont="1" applyBorder="1" applyAlignment="1">
      <alignment horizontal="right" vertical="center"/>
    </xf>
    <xf numFmtId="38" fontId="12" fillId="0" borderId="3" xfId="3" applyFont="1" applyBorder="1" applyAlignment="1">
      <alignment horizontal="center" vertical="center"/>
    </xf>
    <xf numFmtId="38" fontId="12" fillId="0" borderId="0" xfId="3" applyFont="1" applyBorder="1" applyAlignment="1">
      <alignment horizontal="center" vertical="center" shrinkToFit="1"/>
    </xf>
    <xf numFmtId="177" fontId="10" fillId="0" borderId="0" xfId="3" applyNumberFormat="1" applyFont="1" applyBorder="1" applyAlignment="1">
      <alignment vertical="center" shrinkToFit="1"/>
    </xf>
    <xf numFmtId="177" fontId="10" fillId="0" borderId="0" xfId="3" applyNumberFormat="1" applyFont="1" applyBorder="1" applyAlignment="1">
      <alignment horizontal="right" vertical="center" shrinkToFit="1"/>
    </xf>
    <xf numFmtId="177" fontId="12" fillId="0" borderId="0" xfId="3" applyNumberFormat="1" applyFont="1" applyBorder="1" applyAlignment="1">
      <alignment horizontal="right" vertical="center"/>
    </xf>
    <xf numFmtId="38" fontId="12" fillId="0" borderId="0" xfId="3" applyFont="1" applyAlignment="1">
      <alignment vertical="center" shrinkToFit="1"/>
    </xf>
    <xf numFmtId="38" fontId="12" fillId="0" borderId="3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/>
    </xf>
    <xf numFmtId="177" fontId="10" fillId="2" borderId="4" xfId="3" applyNumberFormat="1" applyFont="1" applyFill="1" applyBorder="1" applyAlignment="1">
      <alignment vertical="center" shrinkToFit="1"/>
    </xf>
    <xf numFmtId="177" fontId="10" fillId="2" borderId="2" xfId="3" applyNumberFormat="1" applyFont="1" applyFill="1" applyBorder="1" applyAlignment="1">
      <alignment vertical="center" shrinkToFit="1"/>
    </xf>
    <xf numFmtId="38" fontId="12" fillId="0" borderId="3" xfId="3" applyFont="1" applyBorder="1" applyAlignment="1">
      <alignment horizontal="center" vertical="center"/>
    </xf>
    <xf numFmtId="38" fontId="12" fillId="0" borderId="10" xfId="3" applyFont="1" applyBorder="1" applyAlignment="1">
      <alignment horizontal="center" vertical="center"/>
    </xf>
    <xf numFmtId="38" fontId="12" fillId="0" borderId="3" xfId="3" applyFont="1" applyFill="1" applyBorder="1" applyAlignment="1">
      <alignment horizontal="center" vertical="center"/>
    </xf>
    <xf numFmtId="38" fontId="12" fillId="0" borderId="3" xfId="3" applyFont="1" applyFill="1" applyBorder="1" applyAlignment="1">
      <alignment horizontal="center" vertical="center" shrinkToFit="1"/>
    </xf>
    <xf numFmtId="38" fontId="12" fillId="0" borderId="3" xfId="3" applyFont="1" applyFill="1" applyBorder="1">
      <alignment vertical="center"/>
    </xf>
    <xf numFmtId="38" fontId="12" fillId="0" borderId="0" xfId="3" applyFont="1" applyAlignment="1">
      <alignment horizontal="left" vertical="center"/>
    </xf>
    <xf numFmtId="38" fontId="12" fillId="0" borderId="3" xfId="3" applyFont="1" applyBorder="1" applyAlignment="1">
      <alignment horizontal="center" vertical="center"/>
    </xf>
    <xf numFmtId="38" fontId="12" fillId="0" borderId="5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/>
    </xf>
    <xf numFmtId="176" fontId="12" fillId="0" borderId="4" xfId="3" applyNumberFormat="1" applyFont="1" applyBorder="1">
      <alignment vertical="center"/>
    </xf>
    <xf numFmtId="38" fontId="12" fillId="0" borderId="2" xfId="3" applyFont="1" applyBorder="1">
      <alignment vertical="center"/>
    </xf>
    <xf numFmtId="38" fontId="12" fillId="0" borderId="3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 textRotation="255"/>
    </xf>
    <xf numFmtId="38" fontId="12" fillId="0" borderId="4" xfId="3" applyFont="1" applyBorder="1" applyAlignment="1">
      <alignment horizontal="right" vertical="center"/>
    </xf>
    <xf numFmtId="38" fontId="12" fillId="0" borderId="2" xfId="3" applyFont="1" applyBorder="1" applyAlignment="1">
      <alignment horizontal="right" vertical="center"/>
    </xf>
    <xf numFmtId="38" fontId="12" fillId="0" borderId="4" xfId="3" applyFont="1" applyBorder="1" applyAlignment="1">
      <alignment horizontal="center" vertical="center"/>
    </xf>
    <xf numFmtId="38" fontId="12" fillId="0" borderId="2" xfId="3" applyFont="1" applyBorder="1" applyAlignment="1">
      <alignment horizontal="center" vertical="center"/>
    </xf>
    <xf numFmtId="0" fontId="12" fillId="2" borderId="0" xfId="9" applyFont="1" applyFill="1" applyAlignment="1">
      <alignment vertical="center"/>
    </xf>
    <xf numFmtId="0" fontId="12" fillId="2" borderId="0" xfId="9" applyFont="1" applyFill="1" applyAlignment="1">
      <alignment vertical="center" wrapText="1"/>
    </xf>
    <xf numFmtId="0" fontId="12" fillId="2" borderId="0" xfId="9" applyFont="1" applyFill="1" applyAlignment="1">
      <alignment horizontal="left" vertical="center"/>
    </xf>
    <xf numFmtId="38" fontId="7" fillId="2" borderId="3" xfId="2" applyFont="1" applyFill="1" applyBorder="1" applyAlignment="1">
      <alignment horizontal="right" vertical="center"/>
    </xf>
    <xf numFmtId="177" fontId="7" fillId="2" borderId="3" xfId="2" applyNumberFormat="1" applyFont="1" applyFill="1" applyBorder="1" applyAlignment="1">
      <alignment horizontal="right" vertical="center"/>
    </xf>
    <xf numFmtId="38" fontId="7" fillId="2" borderId="3" xfId="2" applyFont="1" applyFill="1" applyBorder="1" applyAlignment="1">
      <alignment horizontal="right" vertical="center" shrinkToFit="1"/>
    </xf>
    <xf numFmtId="0" fontId="12" fillId="2" borderId="3" xfId="9" applyFont="1" applyFill="1" applyBorder="1" applyAlignment="1">
      <alignment horizontal="center" vertical="center"/>
    </xf>
    <xf numFmtId="179" fontId="12" fillId="2" borderId="0" xfId="9" applyNumberFormat="1" applyFont="1" applyFill="1" applyAlignment="1">
      <alignment vertical="center"/>
    </xf>
    <xf numFmtId="0" fontId="12" fillId="2" borderId="0" xfId="9" applyFont="1" applyFill="1" applyAlignment="1">
      <alignment horizontal="left" vertical="center" wrapText="1"/>
    </xf>
    <xf numFmtId="0" fontId="12" fillId="2" borderId="3" xfId="9" applyFont="1" applyFill="1" applyBorder="1" applyAlignment="1">
      <alignment horizontal="center" vertical="center" wrapText="1"/>
    </xf>
    <xf numFmtId="38" fontId="12" fillId="2" borderId="0" xfId="9" applyNumberFormat="1" applyFont="1" applyFill="1" applyAlignment="1">
      <alignment vertical="center"/>
    </xf>
    <xf numFmtId="0" fontId="12" fillId="2" borderId="0" xfId="9" applyFont="1" applyFill="1" applyAlignment="1">
      <alignment horizontal="left" vertical="top" wrapText="1"/>
    </xf>
    <xf numFmtId="0" fontId="12" fillId="2" borderId="0" xfId="9" applyFont="1" applyFill="1" applyAlignment="1">
      <alignment horizontal="right" vertical="center"/>
    </xf>
    <xf numFmtId="0" fontId="17" fillId="2" borderId="0" xfId="9" applyFont="1" applyFill="1" applyAlignment="1">
      <alignment vertical="center"/>
    </xf>
    <xf numFmtId="0" fontId="6" fillId="2" borderId="0" xfId="9" applyFont="1" applyFill="1" applyAlignment="1">
      <alignment vertical="center"/>
    </xf>
    <xf numFmtId="179" fontId="12" fillId="2" borderId="0" xfId="9" applyNumberFormat="1" applyFont="1" applyFill="1" applyBorder="1" applyAlignment="1">
      <alignment vertical="center"/>
    </xf>
    <xf numFmtId="179" fontId="18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79" fontId="12" fillId="2" borderId="0" xfId="9" applyNumberFormat="1" applyFont="1" applyFill="1" applyBorder="1" applyAlignment="1">
      <alignment horizontal="right" vertical="center"/>
    </xf>
    <xf numFmtId="179" fontId="12" fillId="2" borderId="0" xfId="9" applyNumberFormat="1" applyFont="1" applyFill="1" applyBorder="1" applyAlignment="1">
      <alignment horizontal="center" vertical="center"/>
    </xf>
    <xf numFmtId="179" fontId="12" fillId="2" borderId="0" xfId="9" applyNumberFormat="1" applyFont="1" applyFill="1" applyAlignment="1">
      <alignment vertical="center" wrapText="1"/>
    </xf>
    <xf numFmtId="179" fontId="12" fillId="2" borderId="0" xfId="9" applyNumberFormat="1" applyFont="1" applyFill="1" applyAlignment="1">
      <alignment horizontal="left" vertical="center" wrapText="1"/>
    </xf>
    <xf numFmtId="179" fontId="12" fillId="2" borderId="0" xfId="9" applyNumberFormat="1" applyFont="1" applyFill="1" applyAlignment="1">
      <alignment horizontal="left" vertical="center"/>
    </xf>
    <xf numFmtId="177" fontId="10" fillId="2" borderId="6" xfId="9" applyNumberFormat="1" applyFont="1" applyFill="1" applyBorder="1" applyAlignment="1">
      <alignment horizontal="right" vertical="center" shrinkToFit="1"/>
    </xf>
    <xf numFmtId="3" fontId="10" fillId="2" borderId="5" xfId="9" applyNumberFormat="1" applyFont="1" applyFill="1" applyBorder="1" applyAlignment="1">
      <alignment horizontal="right" vertical="center" shrinkToFit="1"/>
    </xf>
    <xf numFmtId="177" fontId="10" fillId="2" borderId="5" xfId="9" applyNumberFormat="1" applyFont="1" applyFill="1" applyBorder="1" applyAlignment="1">
      <alignment horizontal="right" vertical="center" shrinkToFit="1"/>
    </xf>
    <xf numFmtId="180" fontId="10" fillId="2" borderId="6" xfId="9" applyNumberFormat="1" applyFont="1" applyFill="1" applyBorder="1" applyAlignment="1">
      <alignment horizontal="right" vertical="center" shrinkToFit="1"/>
    </xf>
    <xf numFmtId="179" fontId="12" fillId="2" borderId="3" xfId="9" applyNumberFormat="1" applyFont="1" applyFill="1" applyBorder="1" applyAlignment="1">
      <alignment horizontal="center" vertical="center" shrinkToFit="1"/>
    </xf>
    <xf numFmtId="179" fontId="21" fillId="2" borderId="0" xfId="9" applyNumberFormat="1" applyFont="1" applyFill="1" applyAlignment="1">
      <alignment vertical="center"/>
    </xf>
    <xf numFmtId="177" fontId="10" fillId="2" borderId="6" xfId="9" applyNumberFormat="1" applyFont="1" applyFill="1" applyBorder="1" applyAlignment="1">
      <alignment vertical="center" shrinkToFit="1"/>
    </xf>
    <xf numFmtId="177" fontId="10" fillId="2" borderId="5" xfId="9" applyNumberFormat="1" applyFont="1" applyFill="1" applyBorder="1" applyAlignment="1">
      <alignment horizontal="right" vertical="center"/>
    </xf>
    <xf numFmtId="177" fontId="10" fillId="2" borderId="6" xfId="9" applyNumberFormat="1" applyFont="1" applyFill="1" applyBorder="1" applyAlignment="1">
      <alignment vertical="top" shrinkToFit="1"/>
    </xf>
    <xf numFmtId="177" fontId="10" fillId="2" borderId="5" xfId="9" applyNumberFormat="1" applyFont="1" applyFill="1" applyBorder="1" applyAlignment="1">
      <alignment horizontal="right" vertical="center" wrapText="1"/>
    </xf>
    <xf numFmtId="177" fontId="10" fillId="2" borderId="5" xfId="2" applyNumberFormat="1" applyFont="1" applyFill="1" applyBorder="1" applyAlignment="1">
      <alignment horizontal="right" vertical="center"/>
    </xf>
    <xf numFmtId="177" fontId="10" fillId="2" borderId="6" xfId="2" applyNumberFormat="1" applyFont="1" applyFill="1" applyBorder="1" applyAlignment="1">
      <alignment horizontal="right" vertical="center" shrinkToFit="1"/>
    </xf>
    <xf numFmtId="3" fontId="10" fillId="2" borderId="6" xfId="9" applyNumberFormat="1" applyFont="1" applyFill="1" applyBorder="1" applyAlignment="1">
      <alignment horizontal="right" vertical="center" shrinkToFit="1"/>
    </xf>
    <xf numFmtId="179" fontId="10" fillId="2" borderId="6" xfId="9" applyNumberFormat="1" applyFont="1" applyFill="1" applyBorder="1" applyAlignment="1">
      <alignment horizontal="right" vertical="center" shrinkToFit="1"/>
    </xf>
    <xf numFmtId="179" fontId="12" fillId="2" borderId="0" xfId="9" applyNumberFormat="1" applyFont="1" applyFill="1" applyBorder="1" applyAlignment="1">
      <alignment horizontal="left" vertical="center"/>
    </xf>
    <xf numFmtId="180" fontId="10" fillId="0" borderId="6" xfId="3" applyNumberFormat="1" applyFont="1" applyBorder="1">
      <alignment vertical="center"/>
    </xf>
    <xf numFmtId="177" fontId="10" fillId="0" borderId="5" xfId="3" applyNumberFormat="1" applyFont="1" applyBorder="1">
      <alignment vertical="center"/>
    </xf>
    <xf numFmtId="180" fontId="10" fillId="0" borderId="6" xfId="3" applyNumberFormat="1" applyFont="1" applyBorder="1" applyAlignment="1">
      <alignment vertical="center" shrinkToFit="1"/>
    </xf>
    <xf numFmtId="180" fontId="10" fillId="0" borderId="6" xfId="3" applyNumberFormat="1" applyFont="1" applyBorder="1" applyAlignment="1">
      <alignment horizontal="right" vertical="center"/>
    </xf>
    <xf numFmtId="177" fontId="10" fillId="0" borderId="5" xfId="3" applyNumberFormat="1" applyFont="1" applyBorder="1" applyAlignment="1">
      <alignment horizontal="right" vertical="center"/>
    </xf>
    <xf numFmtId="38" fontId="10" fillId="0" borderId="5" xfId="3" applyFont="1" applyBorder="1">
      <alignment vertical="center"/>
    </xf>
    <xf numFmtId="38" fontId="7" fillId="0" borderId="0" xfId="3" applyFont="1">
      <alignment vertical="center"/>
    </xf>
    <xf numFmtId="38" fontId="7" fillId="0" borderId="2" xfId="3" applyFont="1" applyBorder="1">
      <alignment vertical="center"/>
    </xf>
    <xf numFmtId="177" fontId="7" fillId="0" borderId="3" xfId="3" applyNumberFormat="1" applyFont="1" applyBorder="1" applyAlignment="1">
      <alignment horizontal="right" vertical="center"/>
    </xf>
    <xf numFmtId="38" fontId="7" fillId="0" borderId="3" xfId="3" applyFont="1" applyBorder="1">
      <alignment vertical="center"/>
    </xf>
    <xf numFmtId="181" fontId="7" fillId="0" borderId="6" xfId="3" applyNumberFormat="1" applyFont="1" applyBorder="1">
      <alignment vertical="center"/>
    </xf>
    <xf numFmtId="38" fontId="7" fillId="0" borderId="5" xfId="3" applyFont="1" applyBorder="1">
      <alignment vertical="center"/>
    </xf>
    <xf numFmtId="182" fontId="7" fillId="0" borderId="6" xfId="3" applyNumberFormat="1" applyFont="1" applyBorder="1">
      <alignment vertical="center"/>
    </xf>
    <xf numFmtId="177" fontId="7" fillId="0" borderId="5" xfId="3" applyNumberFormat="1" applyFont="1" applyBorder="1">
      <alignment vertical="center"/>
    </xf>
    <xf numFmtId="38" fontId="7" fillId="0" borderId="10" xfId="3" applyFont="1" applyBorder="1">
      <alignment vertical="center"/>
    </xf>
    <xf numFmtId="38" fontId="7" fillId="0" borderId="4" xfId="3" applyFont="1" applyBorder="1">
      <alignment vertical="center"/>
    </xf>
    <xf numFmtId="38" fontId="7" fillId="0" borderId="3" xfId="3" applyFont="1" applyBorder="1" applyAlignment="1">
      <alignment horizontal="center" vertical="center" wrapText="1"/>
    </xf>
    <xf numFmtId="38" fontId="7" fillId="0" borderId="3" xfId="3" applyFont="1" applyBorder="1" applyAlignment="1">
      <alignment horizontal="center" vertical="center"/>
    </xf>
    <xf numFmtId="38" fontId="7" fillId="0" borderId="0" xfId="3" applyFont="1" applyAlignment="1">
      <alignment horizontal="right" vertical="center"/>
    </xf>
    <xf numFmtId="0" fontId="3" fillId="2" borderId="0" xfId="4" applyFill="1">
      <alignment vertical="center"/>
    </xf>
    <xf numFmtId="183" fontId="24" fillId="2" borderId="0" xfId="4" applyNumberFormat="1" applyFont="1" applyFill="1" applyAlignment="1">
      <alignment horizontal="right" vertical="center"/>
    </xf>
    <xf numFmtId="0" fontId="12" fillId="2" borderId="0" xfId="4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12" fillId="0" borderId="0" xfId="6" applyFont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38" fontId="12" fillId="0" borderId="0" xfId="5" applyFont="1" applyAlignment="1">
      <alignment horizontal="center" vertical="center"/>
    </xf>
    <xf numFmtId="38" fontId="12" fillId="0" borderId="0" xfId="5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38" fontId="12" fillId="0" borderId="0" xfId="5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12" fillId="0" borderId="0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8" fontId="12" fillId="0" borderId="0" xfId="3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2" fillId="0" borderId="15" xfId="6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12" fillId="0" borderId="13" xfId="6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15" xfId="6" applyFont="1" applyBorder="1" applyAlignment="1">
      <alignment horizontal="center" vertical="center" shrinkToFit="1"/>
    </xf>
    <xf numFmtId="0" fontId="12" fillId="0" borderId="14" xfId="6" applyFont="1" applyBorder="1" applyAlignment="1">
      <alignment horizontal="center" vertical="center" shrinkToFit="1"/>
    </xf>
    <xf numFmtId="0" fontId="12" fillId="0" borderId="0" xfId="6" applyFont="1" applyBorder="1" applyAlignment="1">
      <alignment horizontal="center" vertical="center" shrinkToFit="1"/>
    </xf>
    <xf numFmtId="0" fontId="12" fillId="0" borderId="2" xfId="6" applyFont="1" applyBorder="1" applyAlignment="1">
      <alignment horizontal="center" vertical="center" shrinkToFit="1"/>
    </xf>
    <xf numFmtId="0" fontId="12" fillId="0" borderId="4" xfId="6" applyFont="1" applyBorder="1" applyAlignment="1">
      <alignment horizontal="center" vertical="center" shrinkToFit="1"/>
    </xf>
    <xf numFmtId="0" fontId="12" fillId="0" borderId="10" xfId="6" applyFont="1" applyBorder="1" applyAlignment="1">
      <alignment horizontal="center" vertical="center" shrinkToFit="1"/>
    </xf>
    <xf numFmtId="0" fontId="12" fillId="0" borderId="13" xfId="6" applyFont="1" applyBorder="1" applyAlignment="1">
      <alignment horizontal="center" vertical="center" shrinkToFit="1"/>
    </xf>
    <xf numFmtId="0" fontId="12" fillId="0" borderId="12" xfId="6" applyFont="1" applyBorder="1" applyAlignment="1">
      <alignment horizontal="center" vertical="center" shrinkToFit="1"/>
    </xf>
    <xf numFmtId="0" fontId="12" fillId="0" borderId="16" xfId="6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0" xfId="6" applyFont="1" applyAlignment="1">
      <alignment horizontal="center"/>
    </xf>
    <xf numFmtId="0" fontId="12" fillId="0" borderId="2" xfId="6" applyFont="1" applyBorder="1" applyAlignment="1">
      <alignment horizontal="center"/>
    </xf>
    <xf numFmtId="0" fontId="12" fillId="0" borderId="4" xfId="6" applyFont="1" applyBorder="1" applyAlignment="1">
      <alignment horizontal="center"/>
    </xf>
    <xf numFmtId="38" fontId="12" fillId="0" borderId="0" xfId="5" applyFont="1" applyAlignment="1">
      <alignment horizontal="center"/>
    </xf>
    <xf numFmtId="0" fontId="12" fillId="0" borderId="0" xfId="6" applyFont="1" applyBorder="1" applyAlignment="1">
      <alignment horizontal="center"/>
    </xf>
    <xf numFmtId="38" fontId="12" fillId="0" borderId="0" xfId="5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4" applyFont="1" applyFill="1">
      <alignment vertical="center"/>
    </xf>
    <xf numFmtId="38" fontId="21" fillId="0" borderId="0" xfId="3" applyFont="1" applyAlignment="1">
      <alignment horizontal="right" vertical="center"/>
    </xf>
    <xf numFmtId="38" fontId="26" fillId="0" borderId="0" xfId="3" applyFont="1">
      <alignment vertical="center"/>
    </xf>
    <xf numFmtId="38" fontId="7" fillId="0" borderId="3" xfId="3" applyFont="1" applyBorder="1" applyAlignment="1">
      <alignment horizontal="right" vertical="center"/>
    </xf>
    <xf numFmtId="177" fontId="7" fillId="0" borderId="3" xfId="3" applyNumberFormat="1" applyFont="1" applyBorder="1">
      <alignment vertical="center"/>
    </xf>
    <xf numFmtId="177" fontId="12" fillId="0" borderId="3" xfId="3" applyNumberFormat="1" applyFont="1" applyBorder="1">
      <alignment vertical="center"/>
    </xf>
    <xf numFmtId="176" fontId="7" fillId="0" borderId="4" xfId="3" applyNumberFormat="1" applyFont="1" applyBorder="1" applyAlignment="1">
      <alignment vertical="center" wrapText="1"/>
    </xf>
    <xf numFmtId="176" fontId="7" fillId="0" borderId="4" xfId="3" applyNumberFormat="1" applyFont="1" applyBorder="1">
      <alignment vertical="center"/>
    </xf>
    <xf numFmtId="38" fontId="7" fillId="0" borderId="2" xfId="3" applyFont="1" applyBorder="1" applyAlignment="1">
      <alignment vertical="center" wrapText="1"/>
    </xf>
    <xf numFmtId="38" fontId="7" fillId="0" borderId="3" xfId="3" applyFont="1" applyBorder="1" applyAlignment="1">
      <alignment horizontal="center" vertical="center" shrinkToFit="1"/>
    </xf>
    <xf numFmtId="38" fontId="7" fillId="0" borderId="3" xfId="3" applyFont="1" applyBorder="1" applyAlignment="1">
      <alignment vertical="center" shrinkToFit="1"/>
    </xf>
    <xf numFmtId="184" fontId="12" fillId="0" borderId="2" xfId="3" applyNumberFormat="1" applyFont="1" applyBorder="1">
      <alignment vertical="center"/>
    </xf>
    <xf numFmtId="38" fontId="6" fillId="2" borderId="0" xfId="3" applyFont="1" applyFill="1" applyBorder="1" applyAlignment="1">
      <alignment vertical="center"/>
    </xf>
    <xf numFmtId="38" fontId="13" fillId="2" borderId="0" xfId="3" applyFont="1" applyFill="1" applyBorder="1" applyAlignment="1">
      <alignment vertical="center"/>
    </xf>
    <xf numFmtId="38" fontId="13" fillId="2" borderId="0" xfId="3" applyFont="1" applyFill="1" applyBorder="1" applyAlignment="1">
      <alignment horizontal="center" vertical="center"/>
    </xf>
    <xf numFmtId="177" fontId="13" fillId="2" borderId="0" xfId="3" applyNumberFormat="1" applyFont="1" applyFill="1" applyBorder="1" applyAlignment="1">
      <alignment horizontal="center" vertical="center"/>
    </xf>
    <xf numFmtId="38" fontId="13" fillId="2" borderId="0" xfId="3" applyFont="1" applyFill="1" applyAlignment="1">
      <alignment horizontal="center" vertical="center"/>
    </xf>
    <xf numFmtId="38" fontId="12" fillId="2" borderId="0" xfId="3" applyFont="1" applyFill="1" applyAlignment="1">
      <alignment horizontal="center" vertical="center"/>
    </xf>
    <xf numFmtId="38" fontId="12" fillId="2" borderId="0" xfId="3" applyFont="1" applyFill="1" applyBorder="1" applyAlignment="1">
      <alignment horizontal="center" vertical="center"/>
    </xf>
    <xf numFmtId="38" fontId="12" fillId="2" borderId="0" xfId="3" applyFont="1" applyFill="1" applyAlignment="1">
      <alignment vertical="center"/>
    </xf>
    <xf numFmtId="38" fontId="12" fillId="2" borderId="0" xfId="3" applyFont="1" applyFill="1" applyBorder="1" applyAlignment="1">
      <alignment vertical="center"/>
    </xf>
    <xf numFmtId="177" fontId="12" fillId="2" borderId="0" xfId="3" applyNumberFormat="1" applyFont="1" applyFill="1" applyBorder="1" applyAlignment="1">
      <alignment horizontal="center" vertical="center"/>
    </xf>
    <xf numFmtId="38" fontId="12" fillId="2" borderId="0" xfId="3" applyFont="1" applyFill="1" applyBorder="1" applyAlignment="1">
      <alignment horizontal="right" vertical="center"/>
    </xf>
    <xf numFmtId="177" fontId="12" fillId="2" borderId="3" xfId="3" applyNumberFormat="1" applyFont="1" applyFill="1" applyBorder="1" applyAlignment="1">
      <alignment horizontal="center" vertical="center" textRotation="255"/>
    </xf>
    <xf numFmtId="38" fontId="12" fillId="2" borderId="3" xfId="3" applyFont="1" applyFill="1" applyBorder="1" applyAlignment="1">
      <alignment horizontal="center" vertical="center" wrapText="1"/>
    </xf>
    <xf numFmtId="38" fontId="12" fillId="2" borderId="3" xfId="3" applyFont="1" applyFill="1" applyBorder="1" applyAlignment="1">
      <alignment horizontal="center" vertical="center"/>
    </xf>
    <xf numFmtId="38" fontId="12" fillId="2" borderId="4" xfId="3" applyFont="1" applyFill="1" applyBorder="1" applyAlignment="1">
      <alignment horizontal="center" vertical="center" shrinkToFit="1"/>
    </xf>
    <xf numFmtId="38" fontId="12" fillId="2" borderId="14" xfId="3" applyFont="1" applyFill="1" applyBorder="1" applyAlignment="1">
      <alignment horizontal="center" vertical="center" shrinkToFit="1"/>
    </xf>
    <xf numFmtId="38" fontId="12" fillId="2" borderId="7" xfId="3" applyFont="1" applyFill="1" applyBorder="1" applyAlignment="1">
      <alignment horizontal="distributed" vertical="center" shrinkToFit="1"/>
    </xf>
    <xf numFmtId="38" fontId="12" fillId="2" borderId="16" xfId="3" applyFont="1" applyFill="1" applyBorder="1" applyAlignment="1">
      <alignment horizontal="distributed" vertical="center" shrinkToFit="1"/>
    </xf>
    <xf numFmtId="177" fontId="12" fillId="2" borderId="4" xfId="3" applyNumberFormat="1" applyFont="1" applyFill="1" applyBorder="1" applyAlignment="1">
      <alignment vertical="center" textRotation="255" shrinkToFit="1"/>
    </xf>
    <xf numFmtId="177" fontId="12" fillId="2" borderId="4" xfId="3" applyNumberFormat="1" applyFont="1" applyFill="1" applyBorder="1" applyAlignment="1">
      <alignment vertical="center" shrinkToFit="1"/>
    </xf>
    <xf numFmtId="176" fontId="12" fillId="2" borderId="4" xfId="3" applyNumberFormat="1" applyFont="1" applyFill="1" applyBorder="1" applyAlignment="1">
      <alignment vertical="center" shrinkToFit="1"/>
    </xf>
    <xf numFmtId="38" fontId="12" fillId="2" borderId="2" xfId="3" quotePrefix="1" applyFont="1" applyFill="1" applyBorder="1" applyAlignment="1">
      <alignment horizontal="center" vertical="center" shrinkToFit="1"/>
    </xf>
    <xf numFmtId="38" fontId="12" fillId="2" borderId="13" xfId="3" quotePrefix="1" applyFont="1" applyFill="1" applyBorder="1" applyAlignment="1">
      <alignment horizontal="center" vertical="center" shrinkToFit="1"/>
    </xf>
    <xf numFmtId="38" fontId="12" fillId="2" borderId="9" xfId="3" applyFont="1" applyFill="1" applyBorder="1" applyAlignment="1">
      <alignment horizontal="distributed" vertical="center" shrinkToFit="1"/>
    </xf>
    <xf numFmtId="38" fontId="12" fillId="2" borderId="12" xfId="3" applyFont="1" applyFill="1" applyBorder="1" applyAlignment="1">
      <alignment horizontal="distributed" vertical="center" shrinkToFit="1"/>
    </xf>
    <xf numFmtId="177" fontId="12" fillId="2" borderId="2" xfId="3" applyNumberFormat="1" applyFont="1" applyFill="1" applyBorder="1" applyAlignment="1">
      <alignment vertical="center" shrinkToFit="1"/>
    </xf>
    <xf numFmtId="38" fontId="12" fillId="2" borderId="2" xfId="3" applyFont="1" applyFill="1" applyBorder="1" applyAlignment="1">
      <alignment vertical="center" shrinkToFit="1"/>
    </xf>
    <xf numFmtId="38" fontId="12" fillId="2" borderId="7" xfId="3" applyFont="1" applyFill="1" applyBorder="1" applyAlignment="1">
      <alignment vertical="center"/>
    </xf>
    <xf numFmtId="38" fontId="12" fillId="2" borderId="0" xfId="3" quotePrefix="1" applyFont="1" applyFill="1" applyBorder="1" applyAlignment="1">
      <alignment horizontal="center" vertical="center" shrinkToFit="1"/>
    </xf>
    <xf numFmtId="38" fontId="12" fillId="2" borderId="0" xfId="3" applyFont="1" applyFill="1" applyBorder="1" applyAlignment="1">
      <alignment horizontal="distributed" vertical="center" shrinkToFit="1"/>
    </xf>
    <xf numFmtId="177" fontId="12" fillId="2" borderId="0" xfId="3" applyNumberFormat="1" applyFont="1" applyFill="1" applyBorder="1" applyAlignment="1">
      <alignment vertical="center" shrinkToFit="1"/>
    </xf>
    <xf numFmtId="38" fontId="12" fillId="2" borderId="0" xfId="3" applyFont="1" applyFill="1" applyBorder="1" applyAlignment="1">
      <alignment vertical="center" shrinkToFit="1"/>
    </xf>
    <xf numFmtId="38" fontId="12" fillId="0" borderId="4" xfId="3" applyFont="1" applyFill="1" applyBorder="1" applyAlignment="1">
      <alignment horizontal="center" vertical="center" shrinkToFit="1"/>
    </xf>
    <xf numFmtId="38" fontId="12" fillId="0" borderId="14" xfId="3" applyFont="1" applyFill="1" applyBorder="1" applyAlignment="1">
      <alignment horizontal="center" vertical="center" shrinkToFit="1"/>
    </xf>
    <xf numFmtId="38" fontId="12" fillId="0" borderId="7" xfId="3" applyFont="1" applyFill="1" applyBorder="1" applyAlignment="1">
      <alignment horizontal="distributed" vertical="center" shrinkToFit="1"/>
    </xf>
    <xf numFmtId="38" fontId="12" fillId="0" borderId="16" xfId="3" applyFont="1" applyFill="1" applyBorder="1" applyAlignment="1">
      <alignment horizontal="distributed" vertical="center" shrinkToFit="1"/>
    </xf>
    <xf numFmtId="177" fontId="12" fillId="0" borderId="4" xfId="3" applyNumberFormat="1" applyFont="1" applyFill="1" applyBorder="1" applyAlignment="1">
      <alignment vertical="center" textRotation="255" shrinkToFit="1"/>
    </xf>
    <xf numFmtId="177" fontId="12" fillId="0" borderId="4" xfId="3" applyNumberFormat="1" applyFont="1" applyFill="1" applyBorder="1" applyAlignment="1">
      <alignment vertical="center" shrinkToFit="1"/>
    </xf>
    <xf numFmtId="176" fontId="12" fillId="0" borderId="4" xfId="3" applyNumberFormat="1" applyFont="1" applyFill="1" applyBorder="1" applyAlignment="1">
      <alignment vertical="center" shrinkToFit="1"/>
    </xf>
    <xf numFmtId="38" fontId="12" fillId="0" borderId="0" xfId="3" applyFont="1" applyFill="1" applyAlignment="1">
      <alignment vertical="center"/>
    </xf>
    <xf numFmtId="38" fontId="12" fillId="0" borderId="2" xfId="3" quotePrefix="1" applyFont="1" applyFill="1" applyBorder="1" applyAlignment="1">
      <alignment horizontal="center" vertical="center" shrinkToFit="1"/>
    </xf>
    <xf numFmtId="38" fontId="12" fillId="0" borderId="13" xfId="3" quotePrefix="1" applyFont="1" applyFill="1" applyBorder="1" applyAlignment="1">
      <alignment horizontal="center" vertical="center" shrinkToFit="1"/>
    </xf>
    <xf numFmtId="38" fontId="12" fillId="0" borderId="9" xfId="3" applyFont="1" applyFill="1" applyBorder="1" applyAlignment="1">
      <alignment horizontal="distributed" vertical="center" shrinkToFit="1"/>
    </xf>
    <xf numFmtId="38" fontId="12" fillId="0" borderId="12" xfId="3" applyFont="1" applyFill="1" applyBorder="1" applyAlignment="1">
      <alignment horizontal="distributed" vertical="center" shrinkToFit="1"/>
    </xf>
    <xf numFmtId="177" fontId="12" fillId="0" borderId="2" xfId="3" applyNumberFormat="1" applyFont="1" applyFill="1" applyBorder="1" applyAlignment="1">
      <alignment vertical="center" shrinkToFit="1"/>
    </xf>
    <xf numFmtId="38" fontId="12" fillId="0" borderId="2" xfId="3" applyFont="1" applyFill="1" applyBorder="1" applyAlignment="1">
      <alignment vertical="center" shrinkToFit="1"/>
    </xf>
    <xf numFmtId="177" fontId="12" fillId="2" borderId="7" xfId="3" applyNumberFormat="1" applyFont="1" applyFill="1" applyBorder="1" applyAlignment="1">
      <alignment vertical="center"/>
    </xf>
    <xf numFmtId="38" fontId="12" fillId="2" borderId="0" xfId="3" applyFont="1" applyFill="1" applyAlignment="1">
      <alignment horizontal="center" vertical="center" shrinkToFit="1"/>
    </xf>
    <xf numFmtId="177" fontId="12" fillId="2" borderId="0" xfId="3" applyNumberFormat="1" applyFont="1" applyFill="1" applyAlignment="1">
      <alignment horizontal="center" vertical="center"/>
    </xf>
    <xf numFmtId="38" fontId="26" fillId="0" borderId="0" xfId="3" applyFont="1" applyAlignment="1">
      <alignment vertical="center"/>
    </xf>
    <xf numFmtId="38" fontId="7" fillId="0" borderId="0" xfId="3" applyFont="1" applyBorder="1" applyAlignment="1">
      <alignment horizontal="center" vertical="center"/>
    </xf>
    <xf numFmtId="38" fontId="7" fillId="0" borderId="0" xfId="3" applyFont="1" applyAlignment="1">
      <alignment horizontal="center" vertical="center"/>
    </xf>
    <xf numFmtId="38" fontId="7" fillId="0" borderId="8" xfId="3" applyFont="1" applyBorder="1" applyAlignment="1">
      <alignment horizontal="center" vertical="center" shrinkToFit="1"/>
    </xf>
    <xf numFmtId="177" fontId="7" fillId="0" borderId="3" xfId="3" applyNumberFormat="1" applyFont="1" applyBorder="1" applyAlignment="1">
      <alignment vertical="center" shrinkToFit="1"/>
    </xf>
    <xf numFmtId="177" fontId="7" fillId="0" borderId="3" xfId="3" applyNumberFormat="1" applyFont="1" applyBorder="1" applyAlignment="1">
      <alignment horizontal="right" vertical="center" shrinkToFit="1"/>
    </xf>
    <xf numFmtId="38" fontId="7" fillId="0" borderId="0" xfId="3" applyFont="1" applyBorder="1" applyAlignment="1">
      <alignment horizontal="center" vertical="center" shrinkToFit="1"/>
    </xf>
    <xf numFmtId="177" fontId="7" fillId="0" borderId="0" xfId="3" applyNumberFormat="1" applyFont="1" applyBorder="1" applyAlignment="1">
      <alignment vertical="center" shrinkToFit="1"/>
    </xf>
    <xf numFmtId="177" fontId="7" fillId="0" borderId="0" xfId="3" applyNumberFormat="1" applyFont="1" applyBorder="1" applyAlignment="1">
      <alignment horizontal="right" vertical="center" shrinkToFit="1"/>
    </xf>
    <xf numFmtId="38" fontId="7" fillId="0" borderId="8" xfId="3" applyFont="1" applyBorder="1" applyAlignment="1">
      <alignment horizontal="center" vertical="center" wrapText="1" shrinkToFit="1"/>
    </xf>
    <xf numFmtId="177" fontId="12" fillId="0" borderId="7" xfId="3" applyNumberFormat="1" applyFont="1" applyBorder="1">
      <alignment vertical="center"/>
    </xf>
    <xf numFmtId="177" fontId="12" fillId="0" borderId="0" xfId="3" applyNumberFormat="1" applyFont="1" applyBorder="1">
      <alignment vertical="center"/>
    </xf>
    <xf numFmtId="38" fontId="28" fillId="0" borderId="0" xfId="3" applyFont="1">
      <alignment vertical="center"/>
    </xf>
    <xf numFmtId="177" fontId="12" fillId="0" borderId="2" xfId="3" applyNumberFormat="1" applyFont="1" applyBorder="1">
      <alignment vertical="center"/>
    </xf>
    <xf numFmtId="38" fontId="12" fillId="2" borderId="0" xfId="3" applyFont="1" applyFill="1" applyBorder="1" applyAlignment="1">
      <alignment horizontal="center" vertical="center" wrapText="1"/>
    </xf>
    <xf numFmtId="176" fontId="12" fillId="0" borderId="0" xfId="3" applyNumberFormat="1" applyFont="1" applyBorder="1">
      <alignment vertical="center"/>
    </xf>
    <xf numFmtId="176" fontId="12" fillId="2" borderId="0" xfId="3" applyNumberFormat="1" applyFont="1" applyFill="1" applyBorder="1" applyAlignment="1">
      <alignment vertical="center" shrinkToFit="1"/>
    </xf>
    <xf numFmtId="3" fontId="12" fillId="0" borderId="2" xfId="3" applyNumberFormat="1" applyFont="1" applyBorder="1">
      <alignment vertical="center"/>
    </xf>
    <xf numFmtId="38" fontId="12" fillId="2" borderId="3" xfId="3" applyFont="1" applyFill="1" applyBorder="1" applyAlignment="1">
      <alignment horizontal="center" vertical="center" textRotation="255"/>
    </xf>
    <xf numFmtId="38" fontId="12" fillId="2" borderId="4" xfId="3" applyFont="1" applyFill="1" applyBorder="1" applyAlignment="1">
      <alignment horizontal="right" vertical="center" shrinkToFit="1"/>
    </xf>
    <xf numFmtId="38" fontId="12" fillId="2" borderId="2" xfId="3" quotePrefix="1" applyFont="1" applyFill="1" applyBorder="1" applyAlignment="1">
      <alignment horizontal="right" vertical="center" shrinkToFit="1"/>
    </xf>
    <xf numFmtId="38" fontId="12" fillId="2" borderId="15" xfId="3" applyFont="1" applyFill="1" applyBorder="1" applyAlignment="1">
      <alignment horizontal="center" vertical="center"/>
    </xf>
    <xf numFmtId="0" fontId="12" fillId="2" borderId="2" xfId="3" applyNumberFormat="1" applyFont="1" applyFill="1" applyBorder="1" applyAlignment="1">
      <alignment vertical="center" shrinkToFit="1"/>
    </xf>
    <xf numFmtId="38" fontId="12" fillId="2" borderId="2" xfId="3" applyNumberFormat="1" applyFont="1" applyFill="1" applyBorder="1" applyAlignment="1">
      <alignment vertical="center" shrinkToFit="1"/>
    </xf>
    <xf numFmtId="38" fontId="12" fillId="2" borderId="4" xfId="3" quotePrefix="1" applyFont="1" applyFill="1" applyBorder="1" applyAlignment="1">
      <alignment horizontal="center" vertical="center" shrinkToFit="1"/>
    </xf>
    <xf numFmtId="176" fontId="12" fillId="0" borderId="4" xfId="3" applyNumberFormat="1" applyFont="1" applyBorder="1" applyAlignment="1">
      <alignment vertical="center" shrinkToFit="1"/>
    </xf>
    <xf numFmtId="176" fontId="12" fillId="0" borderId="4" xfId="3" applyNumberFormat="1" applyFont="1" applyBorder="1" applyAlignment="1">
      <alignment horizontal="right" vertical="center"/>
    </xf>
    <xf numFmtId="177" fontId="12" fillId="0" borderId="2" xfId="3" applyNumberFormat="1" applyFont="1" applyBorder="1" applyAlignment="1">
      <alignment vertical="center" shrinkToFit="1"/>
    </xf>
    <xf numFmtId="177" fontId="12" fillId="0" borderId="2" xfId="3" applyNumberFormat="1" applyFont="1" applyBorder="1" applyAlignment="1">
      <alignment horizontal="right" vertical="center"/>
    </xf>
    <xf numFmtId="180" fontId="12" fillId="0" borderId="4" xfId="3" applyNumberFormat="1" applyFont="1" applyBorder="1" applyAlignment="1">
      <alignment vertical="center" shrinkToFit="1"/>
    </xf>
    <xf numFmtId="38" fontId="12" fillId="0" borderId="2" xfId="3" applyFont="1" applyBorder="1" applyAlignment="1">
      <alignment vertical="center" shrinkToFit="1"/>
    </xf>
    <xf numFmtId="38" fontId="12" fillId="0" borderId="4" xfId="3" applyFont="1" applyBorder="1">
      <alignment vertical="center"/>
    </xf>
    <xf numFmtId="176" fontId="12" fillId="2" borderId="15" xfId="3" applyNumberFormat="1" applyFont="1" applyFill="1" applyBorder="1" applyAlignment="1">
      <alignment vertical="center" shrinkToFit="1"/>
    </xf>
    <xf numFmtId="38" fontId="12" fillId="2" borderId="15" xfId="3" applyFont="1" applyFill="1" applyBorder="1" applyAlignment="1">
      <alignment vertical="center" shrinkToFit="1"/>
    </xf>
    <xf numFmtId="0" fontId="12" fillId="2" borderId="15" xfId="3" applyNumberFormat="1" applyFont="1" applyFill="1" applyBorder="1" applyAlignment="1">
      <alignment vertical="center" shrinkToFit="1"/>
    </xf>
    <xf numFmtId="177" fontId="12" fillId="2" borderId="15" xfId="3" applyNumberFormat="1" applyFont="1" applyFill="1" applyBorder="1" applyAlignment="1">
      <alignment vertical="center" shrinkToFit="1"/>
    </xf>
    <xf numFmtId="38" fontId="12" fillId="0" borderId="3" xfId="3" applyFont="1" applyBorder="1" applyAlignment="1">
      <alignment vertical="center" textRotation="255"/>
    </xf>
    <xf numFmtId="38" fontId="12" fillId="0" borderId="0" xfId="3" applyFont="1" applyAlignment="1">
      <alignment vertical="center" textRotation="255"/>
    </xf>
    <xf numFmtId="185" fontId="12" fillId="0" borderId="3" xfId="3" applyNumberFormat="1" applyFont="1" applyBorder="1" applyAlignment="1">
      <alignment horizontal="right" vertical="center"/>
    </xf>
    <xf numFmtId="185" fontId="12" fillId="0" borderId="3" xfId="3" applyNumberFormat="1" applyFont="1" applyFill="1" applyBorder="1" applyAlignment="1">
      <alignment horizontal="right" vertical="center"/>
    </xf>
    <xf numFmtId="176" fontId="12" fillId="0" borderId="4" xfId="3" applyNumberFormat="1" applyFont="1" applyBorder="1" applyAlignment="1">
      <alignment horizontal="right" vertical="center" shrinkToFit="1"/>
    </xf>
    <xf numFmtId="177" fontId="12" fillId="0" borderId="2" xfId="3" applyNumberFormat="1" applyFont="1" applyBorder="1" applyAlignment="1">
      <alignment horizontal="right" vertical="center" shrinkToFit="1"/>
    </xf>
    <xf numFmtId="180" fontId="12" fillId="0" borderId="4" xfId="3" applyNumberFormat="1" applyFont="1" applyBorder="1" applyAlignment="1">
      <alignment horizontal="right" vertical="center" shrinkToFit="1"/>
    </xf>
    <xf numFmtId="180" fontId="12" fillId="0" borderId="4" xfId="3" applyNumberFormat="1" applyFont="1" applyBorder="1" applyAlignment="1">
      <alignment horizontal="right" vertical="center"/>
    </xf>
    <xf numFmtId="177" fontId="12" fillId="0" borderId="2" xfId="3" applyNumberFormat="1" applyFont="1" applyFill="1" applyBorder="1" applyAlignment="1">
      <alignment horizontal="right" vertical="center" shrinkToFit="1"/>
    </xf>
    <xf numFmtId="177" fontId="12" fillId="0" borderId="2" xfId="3" applyNumberFormat="1" applyFont="1" applyFill="1" applyBorder="1" applyAlignment="1">
      <alignment horizontal="right" vertical="center"/>
    </xf>
    <xf numFmtId="176" fontId="12" fillId="0" borderId="4" xfId="3" applyNumberFormat="1" applyFont="1" applyFill="1" applyBorder="1" applyAlignment="1">
      <alignment horizontal="right" vertical="center" shrinkToFit="1"/>
    </xf>
    <xf numFmtId="176" fontId="12" fillId="0" borderId="4" xfId="3" applyNumberFormat="1" applyFont="1" applyFill="1" applyBorder="1" applyAlignment="1">
      <alignment horizontal="right" vertical="center"/>
    </xf>
    <xf numFmtId="180" fontId="12" fillId="0" borderId="4" xfId="3" applyNumberFormat="1" applyFont="1" applyBorder="1">
      <alignment vertical="center"/>
    </xf>
    <xf numFmtId="38" fontId="7" fillId="0" borderId="4" xfId="3" applyFont="1" applyBorder="1" applyAlignment="1">
      <alignment horizontal="center" vertical="center"/>
    </xf>
    <xf numFmtId="177" fontId="7" fillId="0" borderId="3" xfId="3" applyNumberFormat="1" applyFont="1" applyFill="1" applyBorder="1">
      <alignment vertical="center"/>
    </xf>
    <xf numFmtId="38" fontId="7" fillId="0" borderId="0" xfId="3" quotePrefix="1" applyFont="1">
      <alignment vertical="center"/>
    </xf>
    <xf numFmtId="38" fontId="7" fillId="0" borderId="3" xfId="3" applyFont="1" applyBorder="1" applyAlignment="1">
      <alignment vertical="center" textRotation="255"/>
    </xf>
    <xf numFmtId="38" fontId="7" fillId="0" borderId="3" xfId="3" applyFont="1" applyBorder="1" applyAlignment="1">
      <alignment vertical="center" textRotation="255" wrapText="1"/>
    </xf>
    <xf numFmtId="38" fontId="7" fillId="0" borderId="15" xfId="3" applyFont="1" applyBorder="1">
      <alignment vertical="center"/>
    </xf>
    <xf numFmtId="38" fontId="6" fillId="0" borderId="0" xfId="10" applyFont="1">
      <alignment vertical="center"/>
    </xf>
    <xf numFmtId="38" fontId="31" fillId="0" borderId="0" xfId="10" applyFont="1">
      <alignment vertical="center"/>
    </xf>
    <xf numFmtId="38" fontId="31" fillId="0" borderId="0" xfId="10" applyFont="1" applyAlignment="1">
      <alignment horizontal="right" vertical="center"/>
    </xf>
    <xf numFmtId="38" fontId="31" fillId="0" borderId="3" xfId="10" applyFont="1" applyBorder="1" applyAlignment="1">
      <alignment horizontal="center" vertical="center"/>
    </xf>
    <xf numFmtId="176" fontId="31" fillId="0" borderId="4" xfId="10" applyNumberFormat="1" applyFont="1" applyBorder="1">
      <alignment vertical="center"/>
    </xf>
    <xf numFmtId="38" fontId="31" fillId="0" borderId="2" xfId="10" applyFont="1" applyBorder="1">
      <alignment vertical="center"/>
    </xf>
    <xf numFmtId="38" fontId="31" fillId="0" borderId="3" xfId="10" applyFont="1" applyBorder="1" applyAlignment="1">
      <alignment horizontal="right" vertical="center"/>
    </xf>
    <xf numFmtId="38" fontId="31" fillId="0" borderId="2" xfId="10" applyFont="1" applyBorder="1" applyAlignment="1">
      <alignment horizontal="right" vertical="center"/>
    </xf>
    <xf numFmtId="38" fontId="12" fillId="0" borderId="2" xfId="10" applyFont="1" applyBorder="1">
      <alignment vertical="center"/>
    </xf>
    <xf numFmtId="38" fontId="31" fillId="0" borderId="4" xfId="10" applyFont="1" applyBorder="1">
      <alignment vertical="center"/>
    </xf>
    <xf numFmtId="38" fontId="12" fillId="0" borderId="4" xfId="10" applyFont="1" applyBorder="1">
      <alignment vertical="center"/>
    </xf>
    <xf numFmtId="38" fontId="31" fillId="0" borderId="5" xfId="10" applyFont="1" applyBorder="1">
      <alignment vertical="center"/>
    </xf>
    <xf numFmtId="38" fontId="31" fillId="0" borderId="6" xfId="10" applyFont="1" applyBorder="1" applyAlignment="1">
      <alignment horizontal="right" vertical="center"/>
    </xf>
    <xf numFmtId="38" fontId="31" fillId="0" borderId="3" xfId="10" applyFont="1" applyBorder="1">
      <alignment vertical="center"/>
    </xf>
    <xf numFmtId="176" fontId="31" fillId="0" borderId="6" xfId="10" applyNumberFormat="1" applyFont="1" applyBorder="1">
      <alignment vertical="center"/>
    </xf>
    <xf numFmtId="38" fontId="31" fillId="0" borderId="0" xfId="10" applyFont="1" applyBorder="1" applyAlignment="1">
      <alignment horizontal="right" vertical="center"/>
    </xf>
    <xf numFmtId="38" fontId="31" fillId="0" borderId="0" xfId="10" applyFont="1" applyBorder="1">
      <alignment vertical="center"/>
    </xf>
    <xf numFmtId="176" fontId="31" fillId="0" borderId="0" xfId="10" applyNumberFormat="1" applyFont="1" applyBorder="1">
      <alignment vertical="center"/>
    </xf>
    <xf numFmtId="38" fontId="31" fillId="0" borderId="6" xfId="10" applyFont="1" applyBorder="1" applyAlignment="1">
      <alignment vertical="center" wrapText="1"/>
    </xf>
    <xf numFmtId="38" fontId="12" fillId="0" borderId="6" xfId="10" applyFont="1" applyBorder="1" applyAlignment="1">
      <alignment vertical="center"/>
    </xf>
    <xf numFmtId="38" fontId="12" fillId="0" borderId="3" xfId="10" applyFont="1" applyBorder="1" applyAlignment="1">
      <alignment horizontal="right" vertical="center"/>
    </xf>
    <xf numFmtId="38" fontId="12" fillId="0" borderId="3" xfId="10" applyFont="1" applyBorder="1">
      <alignment vertical="center"/>
    </xf>
    <xf numFmtId="38" fontId="12" fillId="0" borderId="5" xfId="10" applyFont="1" applyBorder="1">
      <alignment vertical="center"/>
    </xf>
    <xf numFmtId="38" fontId="12" fillId="0" borderId="6" xfId="10" applyFont="1" applyBorder="1" applyAlignment="1">
      <alignment horizontal="right" vertical="center"/>
    </xf>
    <xf numFmtId="176" fontId="12" fillId="0" borderId="6" xfId="10" applyNumberFormat="1" applyFont="1" applyBorder="1">
      <alignment vertical="center"/>
    </xf>
    <xf numFmtId="38" fontId="31" fillId="0" borderId="6" xfId="10" applyFont="1" applyBorder="1" applyAlignment="1">
      <alignment vertical="center"/>
    </xf>
    <xf numFmtId="177" fontId="31" fillId="0" borderId="3" xfId="10" applyNumberFormat="1" applyFont="1" applyBorder="1" applyAlignment="1">
      <alignment horizontal="right" vertical="center"/>
    </xf>
    <xf numFmtId="38" fontId="12" fillId="0" borderId="3" xfId="10" applyFont="1" applyFill="1" applyBorder="1">
      <alignment vertical="center"/>
    </xf>
    <xf numFmtId="38" fontId="12" fillId="0" borderId="5" xfId="10" applyFont="1" applyFill="1" applyBorder="1">
      <alignment vertical="center"/>
    </xf>
    <xf numFmtId="38" fontId="31" fillId="0" borderId="3" xfId="10" applyFont="1" applyBorder="1" applyAlignment="1">
      <alignment horizontal="center" vertical="center" wrapText="1"/>
    </xf>
    <xf numFmtId="185" fontId="31" fillId="0" borderId="3" xfId="10" applyNumberFormat="1" applyFont="1" applyBorder="1" applyAlignment="1">
      <alignment horizontal="right" vertical="center"/>
    </xf>
    <xf numFmtId="38" fontId="31" fillId="0" borderId="4" xfId="10" applyFont="1" applyBorder="1" applyAlignment="1">
      <alignment horizontal="right" vertical="center"/>
    </xf>
    <xf numFmtId="38" fontId="31" fillId="0" borderId="0" xfId="10" applyFont="1" applyBorder="1" applyAlignment="1">
      <alignment horizontal="center" vertical="center"/>
    </xf>
    <xf numFmtId="38" fontId="31" fillId="0" borderId="0" xfId="10" applyFont="1" applyBorder="1" applyAlignment="1">
      <alignment vertical="center"/>
    </xf>
    <xf numFmtId="185" fontId="31" fillId="0" borderId="0" xfId="10" applyNumberFormat="1" applyFont="1" applyBorder="1" applyAlignment="1">
      <alignment horizontal="right" vertical="center"/>
    </xf>
    <xf numFmtId="38" fontId="31" fillId="0" borderId="3" xfId="10" applyFont="1" applyFill="1" applyBorder="1" applyAlignment="1">
      <alignment horizontal="right" vertical="center"/>
    </xf>
    <xf numFmtId="38" fontId="12" fillId="0" borderId="3" xfId="10" applyFont="1" applyFill="1" applyBorder="1" applyAlignment="1">
      <alignment horizontal="right" vertical="center"/>
    </xf>
    <xf numFmtId="38" fontId="12" fillId="2" borderId="5" xfId="10" applyFont="1" applyFill="1" applyBorder="1" applyAlignment="1">
      <alignment horizontal="center" vertical="center" shrinkToFit="1"/>
    </xf>
    <xf numFmtId="38" fontId="12" fillId="2" borderId="6" xfId="10" applyFont="1" applyFill="1" applyBorder="1" applyAlignment="1">
      <alignment horizontal="right" vertical="center" shrinkToFit="1"/>
    </xf>
    <xf numFmtId="38" fontId="14" fillId="0" borderId="0" xfId="10" applyFont="1">
      <alignment vertical="center"/>
    </xf>
    <xf numFmtId="38" fontId="33" fillId="0" borderId="0" xfId="10" applyFont="1">
      <alignment vertical="center"/>
    </xf>
    <xf numFmtId="38" fontId="33" fillId="0" borderId="0" xfId="10" applyFont="1" applyAlignment="1">
      <alignment horizontal="right" vertical="center"/>
    </xf>
    <xf numFmtId="38" fontId="33" fillId="0" borderId="3" xfId="10" applyFont="1" applyBorder="1" applyAlignment="1">
      <alignment horizontal="center" vertical="center"/>
    </xf>
    <xf numFmtId="38" fontId="33" fillId="0" borderId="3" xfId="10" applyFont="1" applyBorder="1" applyAlignment="1">
      <alignment vertical="center"/>
    </xf>
    <xf numFmtId="177" fontId="33" fillId="0" borderId="3" xfId="10" applyNumberFormat="1" applyFont="1" applyBorder="1" applyAlignment="1">
      <alignment vertical="center"/>
    </xf>
    <xf numFmtId="38" fontId="33" fillId="0" borderId="15" xfId="10" applyFont="1" applyBorder="1">
      <alignment vertical="center"/>
    </xf>
    <xf numFmtId="177" fontId="33" fillId="0" borderId="3" xfId="10" applyNumberFormat="1" applyFont="1" applyBorder="1" applyAlignment="1">
      <alignment horizontal="right" vertical="center"/>
    </xf>
    <xf numFmtId="38" fontId="33" fillId="0" borderId="13" xfId="10" applyFont="1" applyBorder="1">
      <alignment vertical="center"/>
    </xf>
    <xf numFmtId="38" fontId="33" fillId="0" borderId="0" xfId="10" applyFont="1" applyAlignment="1">
      <alignment vertical="center"/>
    </xf>
    <xf numFmtId="38" fontId="33" fillId="0" borderId="0" xfId="10" applyFont="1" applyBorder="1">
      <alignment vertical="center"/>
    </xf>
    <xf numFmtId="38" fontId="33" fillId="0" borderId="5" xfId="10" applyFont="1" applyBorder="1" applyAlignment="1">
      <alignment vertical="center"/>
    </xf>
    <xf numFmtId="176" fontId="33" fillId="0" borderId="6" xfId="10" applyNumberFormat="1" applyFont="1" applyBorder="1" applyAlignment="1">
      <alignment vertical="center"/>
    </xf>
    <xf numFmtId="176" fontId="33" fillId="0" borderId="6" xfId="10" applyNumberFormat="1" applyFont="1" applyFill="1" applyBorder="1" applyAlignment="1">
      <alignment vertical="center"/>
    </xf>
    <xf numFmtId="38" fontId="33" fillId="0" borderId="0" xfId="10" applyFont="1" applyBorder="1" applyAlignment="1">
      <alignment vertical="center"/>
    </xf>
    <xf numFmtId="38" fontId="33" fillId="0" borderId="6" xfId="10" applyFont="1" applyBorder="1" applyAlignment="1">
      <alignment vertical="center"/>
    </xf>
    <xf numFmtId="0" fontId="14" fillId="0" borderId="0" xfId="11" applyFont="1" applyFill="1">
      <alignment vertical="center"/>
    </xf>
    <xf numFmtId="0" fontId="35" fillId="0" borderId="0" xfId="11" applyFont="1" applyFill="1" applyAlignment="1">
      <alignment horizontal="center" vertical="center"/>
    </xf>
    <xf numFmtId="38" fontId="35" fillId="0" borderId="0" xfId="10" applyFont="1" applyFill="1">
      <alignment vertical="center"/>
    </xf>
    <xf numFmtId="38" fontId="35" fillId="0" borderId="0" xfId="10" applyFont="1" applyFill="1" applyAlignment="1">
      <alignment horizontal="right" vertical="center"/>
    </xf>
    <xf numFmtId="0" fontId="35" fillId="0" borderId="0" xfId="11" applyFont="1" applyFill="1">
      <alignment vertical="center"/>
    </xf>
    <xf numFmtId="0" fontId="35" fillId="0" borderId="0" xfId="11" applyFont="1" applyFill="1" applyAlignment="1">
      <alignment horizontal="right" vertical="center"/>
    </xf>
    <xf numFmtId="0" fontId="35" fillId="0" borderId="3" xfId="11" applyFont="1" applyFill="1" applyBorder="1" applyAlignment="1">
      <alignment horizontal="center" vertical="center"/>
    </xf>
    <xf numFmtId="38" fontId="35" fillId="0" borderId="3" xfId="10" applyFont="1" applyFill="1" applyBorder="1">
      <alignment vertical="center"/>
    </xf>
    <xf numFmtId="38" fontId="35" fillId="0" borderId="3" xfId="10" applyFont="1" applyFill="1" applyBorder="1" applyAlignment="1">
      <alignment horizontal="right" vertical="center"/>
    </xf>
    <xf numFmtId="0" fontId="35" fillId="0" borderId="3" xfId="11" applyFont="1" applyFill="1" applyBorder="1" applyAlignment="1">
      <alignment vertical="center"/>
    </xf>
    <xf numFmtId="0" fontId="35" fillId="0" borderId="3" xfId="11" applyFont="1" applyFill="1" applyBorder="1">
      <alignment vertical="center"/>
    </xf>
    <xf numFmtId="0" fontId="35" fillId="0" borderId="7" xfId="11" applyFont="1" applyFill="1" applyBorder="1">
      <alignment vertical="center"/>
    </xf>
    <xf numFmtId="0" fontId="35" fillId="0" borderId="7" xfId="11" applyFont="1" applyFill="1" applyBorder="1" applyAlignment="1">
      <alignment horizontal="center" vertical="center"/>
    </xf>
    <xf numFmtId="38" fontId="35" fillId="0" borderId="7" xfId="10" applyFont="1" applyFill="1" applyBorder="1">
      <alignment vertical="center"/>
    </xf>
    <xf numFmtId="38" fontId="35" fillId="0" borderId="7" xfId="10" applyFont="1" applyFill="1" applyBorder="1" applyAlignment="1">
      <alignment horizontal="right" vertical="center"/>
    </xf>
    <xf numFmtId="0" fontId="35" fillId="0" borderId="0" xfId="11" applyFont="1" applyFill="1" applyBorder="1" applyAlignment="1">
      <alignment vertical="center"/>
    </xf>
    <xf numFmtId="0" fontId="35" fillId="0" borderId="0" xfId="11" applyFont="1" applyFill="1" applyBorder="1" applyAlignment="1">
      <alignment horizontal="center" vertical="center"/>
    </xf>
    <xf numFmtId="38" fontId="35" fillId="0" borderId="0" xfId="10" applyFont="1" applyFill="1" applyBorder="1">
      <alignment vertical="center"/>
    </xf>
    <xf numFmtId="38" fontId="35" fillId="0" borderId="0" xfId="10" applyFont="1" applyFill="1" applyBorder="1" applyAlignment="1">
      <alignment horizontal="right" vertical="center"/>
    </xf>
    <xf numFmtId="38" fontId="35" fillId="0" borderId="3" xfId="10" applyFont="1" applyFill="1" applyBorder="1" applyAlignment="1">
      <alignment horizontal="right" vertical="center" shrinkToFit="1"/>
    </xf>
    <xf numFmtId="0" fontId="14" fillId="0" borderId="0" xfId="11" applyFont="1">
      <alignment vertical="center"/>
    </xf>
    <xf numFmtId="0" fontId="35" fillId="0" borderId="0" xfId="11" applyFont="1" applyAlignment="1">
      <alignment horizontal="center" vertical="center"/>
    </xf>
    <xf numFmtId="38" fontId="35" fillId="0" borderId="0" xfId="10" applyFont="1">
      <alignment vertical="center"/>
    </xf>
    <xf numFmtId="38" fontId="35" fillId="0" borderId="0" xfId="10" applyFont="1" applyAlignment="1">
      <alignment horizontal="right" vertical="center"/>
    </xf>
    <xf numFmtId="0" fontId="35" fillId="0" borderId="0" xfId="11" applyFont="1">
      <alignment vertical="center"/>
    </xf>
    <xf numFmtId="0" fontId="35" fillId="0" borderId="3" xfId="11" applyFont="1" applyFill="1" applyBorder="1" applyAlignment="1">
      <alignment horizontal="center" vertical="center" shrinkToFit="1"/>
    </xf>
    <xf numFmtId="0" fontId="35" fillId="0" borderId="3" xfId="11" applyFont="1" applyBorder="1">
      <alignment vertical="center"/>
    </xf>
    <xf numFmtId="0" fontId="35" fillId="0" borderId="3" xfId="11" applyFont="1" applyBorder="1" applyAlignment="1">
      <alignment horizontal="center" vertical="center"/>
    </xf>
    <xf numFmtId="38" fontId="35" fillId="0" borderId="3" xfId="10" applyFont="1" applyBorder="1">
      <alignment vertical="center"/>
    </xf>
    <xf numFmtId="38" fontId="35" fillId="0" borderId="3" xfId="10" applyFont="1" applyBorder="1" applyAlignment="1">
      <alignment horizontal="right" vertical="center"/>
    </xf>
    <xf numFmtId="38" fontId="35" fillId="0" borderId="5" xfId="10" applyFont="1" applyBorder="1" applyAlignment="1">
      <alignment vertical="center"/>
    </xf>
    <xf numFmtId="38" fontId="33" fillId="0" borderId="3" xfId="10" applyFont="1" applyBorder="1" applyAlignment="1">
      <alignment horizontal="right" vertical="center"/>
    </xf>
    <xf numFmtId="0" fontId="35" fillId="0" borderId="7" xfId="11" applyFont="1" applyBorder="1">
      <alignment vertical="center"/>
    </xf>
    <xf numFmtId="0" fontId="35" fillId="0" borderId="7" xfId="11" applyFont="1" applyBorder="1" applyAlignment="1">
      <alignment horizontal="center" vertical="center"/>
    </xf>
    <xf numFmtId="38" fontId="35" fillId="0" borderId="7" xfId="10" applyFont="1" applyBorder="1">
      <alignment vertical="center"/>
    </xf>
    <xf numFmtId="38" fontId="35" fillId="0" borderId="7" xfId="10" applyFont="1" applyBorder="1" applyAlignment="1">
      <alignment horizontal="right" vertical="center"/>
    </xf>
    <xf numFmtId="0" fontId="35" fillId="0" borderId="0" xfId="11" applyFont="1" applyBorder="1" applyAlignment="1">
      <alignment vertical="center"/>
    </xf>
    <xf numFmtId="0" fontId="35" fillId="0" borderId="0" xfId="11" applyFont="1" applyBorder="1" applyAlignment="1">
      <alignment horizontal="center" vertical="center"/>
    </xf>
    <xf numFmtId="38" fontId="35" fillId="0" borderId="0" xfId="10" applyFont="1" applyBorder="1">
      <alignment vertical="center"/>
    </xf>
    <xf numFmtId="38" fontId="35" fillId="0" borderId="0" xfId="10" applyFont="1" applyBorder="1" applyAlignment="1">
      <alignment horizontal="right" vertical="center"/>
    </xf>
    <xf numFmtId="38" fontId="35" fillId="0" borderId="3" xfId="10" applyFont="1" applyBorder="1" applyAlignment="1">
      <alignment vertical="center"/>
    </xf>
    <xf numFmtId="0" fontId="35" fillId="0" borderId="3" xfId="11" applyFont="1" applyBorder="1" applyAlignment="1">
      <alignment horizontal="center" vertical="center" shrinkToFit="1"/>
    </xf>
    <xf numFmtId="0" fontId="2" fillId="0" borderId="0" xfId="11" applyFont="1">
      <alignment vertical="center"/>
    </xf>
    <xf numFmtId="0" fontId="29" fillId="0" borderId="0" xfId="11" applyAlignment="1">
      <alignment horizontal="center" vertical="center"/>
    </xf>
    <xf numFmtId="38" fontId="0" fillId="0" borderId="0" xfId="10" applyFont="1">
      <alignment vertical="center"/>
    </xf>
    <xf numFmtId="38" fontId="0" fillId="0" borderId="0" xfId="10" applyFont="1" applyAlignment="1">
      <alignment horizontal="right" vertical="center"/>
    </xf>
    <xf numFmtId="0" fontId="29" fillId="0" borderId="0" xfId="11">
      <alignment vertical="center"/>
    </xf>
    <xf numFmtId="0" fontId="33" fillId="0" borderId="5" xfId="11" applyFont="1" applyBorder="1">
      <alignment vertical="center"/>
    </xf>
    <xf numFmtId="0" fontId="33" fillId="0" borderId="8" xfId="11" applyFont="1" applyBorder="1" applyAlignment="1">
      <alignment horizontal="distributed" vertical="center"/>
    </xf>
    <xf numFmtId="0" fontId="33" fillId="0" borderId="6" xfId="11" applyFont="1" applyBorder="1" applyAlignment="1">
      <alignment horizontal="center" vertical="center"/>
    </xf>
    <xf numFmtId="38" fontId="33" fillId="0" borderId="3" xfId="10" applyFont="1" applyBorder="1">
      <alignment vertical="center"/>
    </xf>
    <xf numFmtId="0" fontId="33" fillId="0" borderId="3" xfId="11" applyFont="1" applyBorder="1" applyAlignment="1">
      <alignment vertical="center"/>
    </xf>
    <xf numFmtId="0" fontId="33" fillId="0" borderId="6" xfId="11" applyFont="1" applyBorder="1" applyAlignment="1">
      <alignment horizontal="distributed" vertical="center" indent="1"/>
    </xf>
    <xf numFmtId="0" fontId="33" fillId="0" borderId="3" xfId="11" applyFont="1" applyBorder="1" applyAlignment="1">
      <alignment horizontal="right" vertical="center"/>
    </xf>
    <xf numFmtId="0" fontId="33" fillId="0" borderId="3" xfId="11" applyFont="1" applyBorder="1" applyAlignment="1">
      <alignment horizontal="center" vertical="center"/>
    </xf>
    <xf numFmtId="0" fontId="33" fillId="0" borderId="7" xfId="11" applyFont="1" applyBorder="1">
      <alignment vertical="center"/>
    </xf>
    <xf numFmtId="0" fontId="33" fillId="0" borderId="7" xfId="11" applyFont="1" applyBorder="1" applyAlignment="1">
      <alignment horizontal="center" vertical="center"/>
    </xf>
    <xf numFmtId="38" fontId="33" fillId="0" borderId="7" xfId="10" applyFont="1" applyBorder="1">
      <alignment vertical="center"/>
    </xf>
    <xf numFmtId="38" fontId="33" fillId="0" borderId="7" xfId="10" applyFont="1" applyBorder="1" applyAlignment="1">
      <alignment horizontal="right" vertical="center"/>
    </xf>
    <xf numFmtId="38" fontId="33" fillId="0" borderId="3" xfId="10" applyFont="1" applyBorder="1" applyAlignment="1">
      <alignment horizontal="right" vertical="center"/>
    </xf>
    <xf numFmtId="0" fontId="16" fillId="2" borderId="0" xfId="9" applyFont="1" applyFill="1" applyAlignment="1">
      <alignment vertical="center"/>
    </xf>
    <xf numFmtId="0" fontId="12" fillId="2" borderId="0" xfId="9" applyFont="1" applyFill="1" applyAlignment="1">
      <alignment horizontal="left" vertical="center" wrapText="1"/>
    </xf>
    <xf numFmtId="0" fontId="12" fillId="2" borderId="3" xfId="9" applyFont="1" applyFill="1" applyBorder="1" applyAlignment="1">
      <alignment horizontal="center" vertical="center" wrapText="1"/>
    </xf>
    <xf numFmtId="0" fontId="12" fillId="2" borderId="3" xfId="9" applyFont="1" applyFill="1" applyBorder="1" applyAlignment="1">
      <alignment horizontal="distributed" vertical="center" wrapText="1" indent="1"/>
    </xf>
    <xf numFmtId="0" fontId="12" fillId="2" borderId="3" xfId="9" applyFont="1" applyFill="1" applyBorder="1" applyAlignment="1">
      <alignment horizontal="distributed" vertical="center" indent="1"/>
    </xf>
    <xf numFmtId="0" fontId="12" fillId="2" borderId="3" xfId="9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2" fillId="2" borderId="3" xfId="9" applyFont="1" applyFill="1" applyBorder="1" applyAlignment="1">
      <alignment horizontal="center" vertical="center" textRotation="255" shrinkToFit="1"/>
    </xf>
    <xf numFmtId="0" fontId="12" fillId="2" borderId="5" xfId="9" applyFont="1" applyFill="1" applyBorder="1" applyAlignment="1">
      <alignment horizontal="center" vertical="center"/>
    </xf>
    <xf numFmtId="0" fontId="12" fillId="2" borderId="6" xfId="9" applyFont="1" applyFill="1" applyBorder="1" applyAlignment="1">
      <alignment horizontal="center" vertical="center"/>
    </xf>
    <xf numFmtId="177" fontId="10" fillId="2" borderId="3" xfId="9" applyNumberFormat="1" applyFont="1" applyFill="1" applyBorder="1" applyAlignment="1">
      <alignment vertical="center" shrinkToFit="1"/>
    </xf>
    <xf numFmtId="179" fontId="12" fillId="2" borderId="3" xfId="9" applyNumberFormat="1" applyFont="1" applyFill="1" applyBorder="1" applyAlignment="1">
      <alignment horizontal="center" vertical="center"/>
    </xf>
    <xf numFmtId="177" fontId="10" fillId="2" borderId="3" xfId="9" applyNumberFormat="1" applyFont="1" applyFill="1" applyBorder="1" applyAlignment="1">
      <alignment horizontal="right" vertical="center" shrinkToFit="1"/>
    </xf>
    <xf numFmtId="179" fontId="12" fillId="2" borderId="3" xfId="9" applyNumberFormat="1" applyFont="1" applyFill="1" applyBorder="1" applyAlignment="1">
      <alignment horizontal="distributed" vertical="center" indent="1"/>
    </xf>
    <xf numFmtId="179" fontId="12" fillId="2" borderId="3" xfId="9" applyNumberFormat="1" applyFont="1" applyFill="1" applyBorder="1" applyAlignment="1">
      <alignment horizontal="distributed" vertical="center" wrapText="1" indent="1"/>
    </xf>
    <xf numFmtId="0" fontId="20" fillId="2" borderId="3" xfId="1" applyFont="1" applyFill="1" applyBorder="1" applyAlignment="1">
      <alignment horizontal="distributed" vertical="center" indent="1"/>
    </xf>
    <xf numFmtId="179" fontId="12" fillId="2" borderId="3" xfId="9" applyNumberFormat="1" applyFont="1" applyFill="1" applyBorder="1" applyAlignment="1">
      <alignment horizontal="center" vertical="center" shrinkToFit="1"/>
    </xf>
    <xf numFmtId="179" fontId="12" fillId="2" borderId="5" xfId="9" applyNumberFormat="1" applyFont="1" applyFill="1" applyBorder="1" applyAlignment="1">
      <alignment horizontal="center" vertical="center"/>
    </xf>
    <xf numFmtId="179" fontId="12" fillId="2" borderId="6" xfId="9" applyNumberFormat="1" applyFont="1" applyFill="1" applyBorder="1" applyAlignment="1">
      <alignment horizontal="center" vertical="center"/>
    </xf>
    <xf numFmtId="179" fontId="12" fillId="2" borderId="3" xfId="9" applyNumberFormat="1" applyFont="1" applyFill="1" applyBorder="1" applyAlignment="1">
      <alignment horizontal="center" vertical="center" textRotation="255"/>
    </xf>
    <xf numFmtId="38" fontId="12" fillId="0" borderId="3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 textRotation="255"/>
    </xf>
    <xf numFmtId="38" fontId="12" fillId="0" borderId="3" xfId="3" applyFont="1" applyBorder="1" applyAlignment="1">
      <alignment horizontal="center" vertical="center" wrapText="1"/>
    </xf>
    <xf numFmtId="38" fontId="7" fillId="0" borderId="4" xfId="3" applyFont="1" applyBorder="1" applyAlignment="1">
      <alignment horizontal="center" vertical="center"/>
    </xf>
    <xf numFmtId="38" fontId="7" fillId="0" borderId="10" xfId="3" applyFont="1" applyBorder="1" applyAlignment="1">
      <alignment horizontal="center" vertical="center"/>
    </xf>
    <xf numFmtId="38" fontId="7" fillId="0" borderId="2" xfId="3" applyFont="1" applyBorder="1" applyAlignment="1">
      <alignment horizontal="center" vertical="center"/>
    </xf>
    <xf numFmtId="38" fontId="7" fillId="0" borderId="3" xfId="3" applyFont="1" applyBorder="1" applyAlignment="1">
      <alignment horizontal="center" vertical="center"/>
    </xf>
    <xf numFmtId="38" fontId="7" fillId="0" borderId="3" xfId="3" applyFont="1" applyBorder="1" applyAlignment="1">
      <alignment horizontal="center" vertical="center" wrapText="1"/>
    </xf>
    <xf numFmtId="38" fontId="7" fillId="0" borderId="4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11" xfId="6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 shrinkToFit="1"/>
    </xf>
    <xf numFmtId="0" fontId="12" fillId="0" borderId="2" xfId="6" applyFont="1" applyBorder="1" applyAlignment="1">
      <alignment horizontal="center" vertical="center" shrinkToFit="1"/>
    </xf>
    <xf numFmtId="0" fontId="12" fillId="0" borderId="14" xfId="6" applyFont="1" applyBorder="1" applyAlignment="1">
      <alignment horizontal="center" vertical="center"/>
    </xf>
    <xf numFmtId="0" fontId="12" fillId="0" borderId="13" xfId="6" applyFont="1" applyBorder="1" applyAlignment="1">
      <alignment horizontal="center" vertical="center"/>
    </xf>
    <xf numFmtId="0" fontId="12" fillId="0" borderId="16" xfId="6" applyFont="1" applyBorder="1" applyAlignment="1">
      <alignment horizontal="center" vertical="center"/>
    </xf>
    <xf numFmtId="0" fontId="12" fillId="0" borderId="12" xfId="6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38" fontId="12" fillId="0" borderId="4" xfId="3" applyFont="1" applyBorder="1" applyAlignment="1">
      <alignment horizontal="right" vertical="center"/>
    </xf>
    <xf numFmtId="38" fontId="12" fillId="0" borderId="2" xfId="3" applyFont="1" applyBorder="1" applyAlignment="1">
      <alignment horizontal="right" vertical="center"/>
    </xf>
    <xf numFmtId="38" fontId="12" fillId="0" borderId="3" xfId="3" applyFont="1" applyFill="1" applyBorder="1" applyAlignment="1">
      <alignment horizontal="center" vertical="center" textRotation="255"/>
    </xf>
    <xf numFmtId="38" fontId="12" fillId="0" borderId="3" xfId="3" applyFont="1" applyFill="1" applyBorder="1" applyAlignment="1">
      <alignment horizontal="center" vertical="center" wrapText="1"/>
    </xf>
    <xf numFmtId="38" fontId="12" fillId="0" borderId="3" xfId="3" applyFont="1" applyFill="1" applyBorder="1" applyAlignment="1">
      <alignment horizontal="center" vertical="center"/>
    </xf>
    <xf numFmtId="38" fontId="12" fillId="0" borderId="5" xfId="3" applyFont="1" applyBorder="1" applyAlignment="1">
      <alignment horizontal="center" vertical="center"/>
    </xf>
    <xf numFmtId="38" fontId="12" fillId="0" borderId="6" xfId="3" applyFont="1" applyBorder="1" applyAlignment="1">
      <alignment horizontal="center" vertical="center"/>
    </xf>
    <xf numFmtId="38" fontId="12" fillId="0" borderId="5" xfId="3" applyFont="1" applyBorder="1" applyAlignment="1">
      <alignment horizontal="right" vertical="center"/>
    </xf>
    <xf numFmtId="38" fontId="12" fillId="0" borderId="6" xfId="3" applyFont="1" applyBorder="1" applyAlignment="1">
      <alignment horizontal="right" vertical="center"/>
    </xf>
    <xf numFmtId="178" fontId="12" fillId="0" borderId="5" xfId="3" applyNumberFormat="1" applyFont="1" applyBorder="1" applyAlignment="1">
      <alignment horizontal="right" vertical="center"/>
    </xf>
    <xf numFmtId="178" fontId="12" fillId="0" borderId="6" xfId="3" applyNumberFormat="1" applyFont="1" applyBorder="1" applyAlignment="1">
      <alignment horizontal="right" vertical="center"/>
    </xf>
    <xf numFmtId="38" fontId="15" fillId="0" borderId="5" xfId="3" applyFont="1" applyBorder="1" applyAlignment="1">
      <alignment horizontal="center" vertical="center" wrapText="1"/>
    </xf>
    <xf numFmtId="38" fontId="15" fillId="0" borderId="6" xfId="3" applyFont="1" applyBorder="1" applyAlignment="1">
      <alignment horizontal="center" vertical="center"/>
    </xf>
    <xf numFmtId="38" fontId="10" fillId="2" borderId="1" xfId="3" applyFont="1" applyFill="1" applyBorder="1" applyAlignment="1">
      <alignment horizontal="center" vertical="center" wrapText="1"/>
    </xf>
    <xf numFmtId="38" fontId="10" fillId="2" borderId="1" xfId="3" applyFont="1" applyFill="1" applyBorder="1" applyAlignment="1">
      <alignment horizontal="center" vertical="center" shrinkToFit="1"/>
    </xf>
    <xf numFmtId="38" fontId="10" fillId="2" borderId="1" xfId="3" applyFont="1" applyFill="1" applyBorder="1" applyAlignment="1">
      <alignment horizontal="center" vertical="center"/>
    </xf>
    <xf numFmtId="38" fontId="10" fillId="2" borderId="1" xfId="3" applyFont="1" applyFill="1" applyBorder="1" applyAlignment="1">
      <alignment horizontal="center" vertical="center" textRotation="255"/>
    </xf>
    <xf numFmtId="0" fontId="35" fillId="0" borderId="3" xfId="11" applyFont="1" applyFill="1" applyBorder="1" applyAlignment="1">
      <alignment horizontal="center" vertical="center"/>
    </xf>
    <xf numFmtId="38" fontId="35" fillId="0" borderId="3" xfId="10" applyFont="1" applyFill="1" applyBorder="1" applyAlignment="1">
      <alignment horizontal="center" vertical="center"/>
    </xf>
    <xf numFmtId="38" fontId="35" fillId="0" borderId="3" xfId="10" applyFont="1" applyFill="1" applyBorder="1" applyAlignment="1">
      <alignment horizontal="center" vertical="center" wrapText="1"/>
    </xf>
    <xf numFmtId="0" fontId="35" fillId="0" borderId="3" xfId="11" applyFont="1" applyFill="1" applyBorder="1" applyAlignment="1">
      <alignment horizontal="center" vertical="center" textRotation="255"/>
    </xf>
    <xf numFmtId="0" fontId="35" fillId="0" borderId="3" xfId="11" applyFont="1" applyFill="1" applyBorder="1" applyAlignment="1">
      <alignment horizontal="center" vertical="center" wrapText="1"/>
    </xf>
    <xf numFmtId="38" fontId="35" fillId="0" borderId="4" xfId="10" applyFont="1" applyFill="1" applyBorder="1" applyAlignment="1">
      <alignment horizontal="center" vertical="center" wrapText="1"/>
    </xf>
    <xf numFmtId="38" fontId="35" fillId="0" borderId="10" xfId="10" applyFont="1" applyFill="1" applyBorder="1" applyAlignment="1">
      <alignment horizontal="center" vertical="center" wrapText="1"/>
    </xf>
    <xf numFmtId="38" fontId="35" fillId="0" borderId="2" xfId="10" applyFont="1" applyFill="1" applyBorder="1" applyAlignment="1">
      <alignment horizontal="center" vertical="center" wrapText="1"/>
    </xf>
    <xf numFmtId="0" fontId="36" fillId="0" borderId="3" xfId="11" applyFont="1" applyFill="1" applyBorder="1" applyAlignment="1">
      <alignment horizontal="center" vertical="center"/>
    </xf>
    <xf numFmtId="0" fontId="16" fillId="0" borderId="3" xfId="11" applyFont="1" applyFill="1" applyBorder="1" applyAlignment="1">
      <alignment horizontal="center" vertical="center"/>
    </xf>
    <xf numFmtId="38" fontId="12" fillId="0" borderId="8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10" xfId="3" applyFont="1" applyBorder="1" applyAlignment="1">
      <alignment horizontal="center" vertical="center"/>
    </xf>
    <xf numFmtId="38" fontId="12" fillId="0" borderId="2" xfId="3" applyFont="1" applyBorder="1" applyAlignment="1">
      <alignment horizontal="center" vertical="center"/>
    </xf>
    <xf numFmtId="38" fontId="7" fillId="0" borderId="4" xfId="3" applyFont="1" applyBorder="1" applyAlignment="1">
      <alignment horizontal="right" vertical="center"/>
    </xf>
    <xf numFmtId="38" fontId="7" fillId="0" borderId="2" xfId="3" applyFont="1" applyBorder="1" applyAlignment="1">
      <alignment horizontal="right" vertical="center"/>
    </xf>
    <xf numFmtId="38" fontId="7" fillId="0" borderId="5" xfId="3" applyFont="1" applyBorder="1" applyAlignment="1">
      <alignment horizontal="center" vertical="center"/>
    </xf>
    <xf numFmtId="38" fontId="7" fillId="0" borderId="8" xfId="3" applyFont="1" applyBorder="1" applyAlignment="1">
      <alignment horizontal="center" vertical="center"/>
    </xf>
    <xf numFmtId="38" fontId="7" fillId="0" borderId="6" xfId="3" applyFont="1" applyBorder="1" applyAlignment="1">
      <alignment horizontal="center" vertical="center"/>
    </xf>
    <xf numFmtId="38" fontId="7" fillId="0" borderId="3" xfId="3" applyFont="1" applyBorder="1" applyAlignment="1">
      <alignment horizontal="center" vertical="center" textRotation="255"/>
    </xf>
    <xf numFmtId="38" fontId="12" fillId="0" borderId="4" xfId="3" applyFont="1" applyBorder="1" applyAlignment="1">
      <alignment horizontal="center" vertical="center" wrapText="1"/>
    </xf>
    <xf numFmtId="38" fontId="12" fillId="0" borderId="2" xfId="3" applyFont="1" applyBorder="1" applyAlignment="1">
      <alignment horizontal="center" vertical="center" wrapText="1"/>
    </xf>
    <xf numFmtId="38" fontId="12" fillId="2" borderId="3" xfId="3" applyFont="1" applyFill="1" applyBorder="1" applyAlignment="1">
      <alignment horizontal="center" vertical="center"/>
    </xf>
    <xf numFmtId="177" fontId="12" fillId="2" borderId="3" xfId="3" applyNumberFormat="1" applyFont="1" applyFill="1" applyBorder="1" applyAlignment="1">
      <alignment horizontal="center" vertical="center" textRotation="255" wrapText="1"/>
    </xf>
    <xf numFmtId="38" fontId="12" fillId="2" borderId="3" xfId="3" applyFont="1" applyFill="1" applyBorder="1" applyAlignment="1">
      <alignment horizontal="center" vertical="center" wrapText="1"/>
    </xf>
    <xf numFmtId="38" fontId="12" fillId="2" borderId="14" xfId="3" applyFont="1" applyFill="1" applyBorder="1" applyAlignment="1">
      <alignment horizontal="center" vertical="center" shrinkToFit="1"/>
    </xf>
    <xf numFmtId="38" fontId="12" fillId="2" borderId="7" xfId="3" applyFont="1" applyFill="1" applyBorder="1" applyAlignment="1">
      <alignment horizontal="center" vertical="center" shrinkToFit="1"/>
    </xf>
    <xf numFmtId="38" fontId="12" fillId="2" borderId="16" xfId="3" applyFont="1" applyFill="1" applyBorder="1" applyAlignment="1">
      <alignment horizontal="center" vertical="center" shrinkToFit="1"/>
    </xf>
    <xf numFmtId="38" fontId="12" fillId="2" borderId="15" xfId="3" applyFont="1" applyFill="1" applyBorder="1" applyAlignment="1">
      <alignment horizontal="center" vertical="center" shrinkToFit="1"/>
    </xf>
    <xf numFmtId="38" fontId="12" fillId="2" borderId="0" xfId="3" applyFont="1" applyFill="1" applyBorder="1" applyAlignment="1">
      <alignment horizontal="center" vertical="center" shrinkToFit="1"/>
    </xf>
    <xf numFmtId="38" fontId="12" fillId="2" borderId="11" xfId="3" applyFont="1" applyFill="1" applyBorder="1" applyAlignment="1">
      <alignment horizontal="center" vertical="center" shrinkToFit="1"/>
    </xf>
    <xf numFmtId="38" fontId="12" fillId="2" borderId="13" xfId="3" applyFont="1" applyFill="1" applyBorder="1" applyAlignment="1">
      <alignment horizontal="center" vertical="center" shrinkToFit="1"/>
    </xf>
    <xf numFmtId="38" fontId="12" fillId="2" borderId="9" xfId="3" applyFont="1" applyFill="1" applyBorder="1" applyAlignment="1">
      <alignment horizontal="center" vertical="center" shrinkToFit="1"/>
    </xf>
    <xf numFmtId="38" fontId="12" fillId="2" borderId="12" xfId="3" applyFont="1" applyFill="1" applyBorder="1" applyAlignment="1">
      <alignment horizontal="center" vertical="center" shrinkToFit="1"/>
    </xf>
    <xf numFmtId="177" fontId="12" fillId="2" borderId="3" xfId="3" applyNumberFormat="1" applyFont="1" applyFill="1" applyBorder="1" applyAlignment="1">
      <alignment horizontal="center" vertical="center"/>
    </xf>
    <xf numFmtId="38" fontId="12" fillId="2" borderId="5" xfId="3" applyFont="1" applyFill="1" applyBorder="1" applyAlignment="1">
      <alignment horizontal="center" vertical="center"/>
    </xf>
    <xf numFmtId="38" fontId="12" fillId="2" borderId="8" xfId="3" applyFont="1" applyFill="1" applyBorder="1" applyAlignment="1">
      <alignment horizontal="center" vertical="center"/>
    </xf>
    <xf numFmtId="38" fontId="12" fillId="2" borderId="6" xfId="3" applyFont="1" applyFill="1" applyBorder="1" applyAlignment="1">
      <alignment horizontal="center" vertical="center"/>
    </xf>
    <xf numFmtId="177" fontId="12" fillId="2" borderId="3" xfId="3" applyNumberFormat="1" applyFont="1" applyFill="1" applyBorder="1" applyAlignment="1">
      <alignment horizontal="center" vertical="center" textRotation="255"/>
    </xf>
    <xf numFmtId="38" fontId="7" fillId="0" borderId="3" xfId="3" applyFont="1" applyBorder="1" applyAlignment="1">
      <alignment horizontal="center" vertical="center" textRotation="255" shrinkToFit="1"/>
    </xf>
    <xf numFmtId="0" fontId="35" fillId="0" borderId="5" xfId="11" applyFont="1" applyFill="1" applyBorder="1" applyAlignment="1">
      <alignment horizontal="center" vertical="center"/>
    </xf>
    <xf numFmtId="0" fontId="35" fillId="0" borderId="6" xfId="11" applyFont="1" applyFill="1" applyBorder="1" applyAlignment="1">
      <alignment horizontal="center" vertical="center"/>
    </xf>
    <xf numFmtId="0" fontId="35" fillId="0" borderId="3" xfId="11" applyFont="1" applyFill="1" applyBorder="1" applyAlignment="1">
      <alignment horizontal="center" vertical="center" textRotation="255" shrinkToFit="1"/>
    </xf>
    <xf numFmtId="0" fontId="35" fillId="0" borderId="3" xfId="11" applyFont="1" applyFill="1" applyBorder="1" applyAlignment="1">
      <alignment horizontal="center" vertical="center" textRotation="255" wrapText="1"/>
    </xf>
    <xf numFmtId="0" fontId="35" fillId="0" borderId="3" xfId="11" applyFont="1" applyBorder="1" applyAlignment="1">
      <alignment horizontal="center" vertical="center" wrapText="1"/>
    </xf>
    <xf numFmtId="0" fontId="35" fillId="0" borderId="3" xfId="11" applyFont="1" applyBorder="1" applyAlignment="1">
      <alignment horizontal="center" vertical="center"/>
    </xf>
    <xf numFmtId="38" fontId="12" fillId="0" borderId="0" xfId="3" applyFont="1" applyBorder="1" applyAlignment="1">
      <alignment horizontal="center" vertical="center"/>
    </xf>
    <xf numFmtId="38" fontId="12" fillId="0" borderId="7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 shrinkToFit="1"/>
    </xf>
    <xf numFmtId="38" fontId="12" fillId="0" borderId="3" xfId="3" applyFont="1" applyBorder="1" applyAlignment="1">
      <alignment horizontal="center" vertical="center" textRotation="255" shrinkToFit="1"/>
    </xf>
    <xf numFmtId="38" fontId="12" fillId="0" borderId="10" xfId="3" applyFont="1" applyBorder="1" applyAlignment="1">
      <alignment horizontal="center" vertical="center" wrapText="1"/>
    </xf>
    <xf numFmtId="38" fontId="12" fillId="2" borderId="0" xfId="3" applyFont="1" applyFill="1" applyBorder="1" applyAlignment="1">
      <alignment horizontal="center" vertical="center"/>
    </xf>
    <xf numFmtId="38" fontId="12" fillId="2" borderId="3" xfId="3" applyFont="1" applyFill="1" applyBorder="1" applyAlignment="1">
      <alignment horizontal="center" vertical="center" textRotation="255"/>
    </xf>
    <xf numFmtId="38" fontId="12" fillId="2" borderId="3" xfId="3" applyFont="1" applyFill="1" applyBorder="1" applyAlignment="1">
      <alignment horizontal="center" vertical="center" textRotation="255" wrapText="1"/>
    </xf>
    <xf numFmtId="38" fontId="12" fillId="2" borderId="4" xfId="3" applyFont="1" applyFill="1" applyBorder="1" applyAlignment="1">
      <alignment horizontal="center" vertical="center" textRotation="255"/>
    </xf>
    <xf numFmtId="38" fontId="12" fillId="2" borderId="2" xfId="3" applyFont="1" applyFill="1" applyBorder="1" applyAlignment="1">
      <alignment horizontal="center" vertical="center" textRotation="255"/>
    </xf>
    <xf numFmtId="38" fontId="12" fillId="2" borderId="4" xfId="3" applyFont="1" applyFill="1" applyBorder="1" applyAlignment="1">
      <alignment horizontal="center" vertical="center" textRotation="255" wrapText="1"/>
    </xf>
    <xf numFmtId="38" fontId="12" fillId="2" borderId="2" xfId="3" applyFont="1" applyFill="1" applyBorder="1" applyAlignment="1">
      <alignment horizontal="center" vertical="center" textRotation="255" wrapText="1"/>
    </xf>
    <xf numFmtId="38" fontId="12" fillId="2" borderId="5" xfId="3" applyFont="1" applyFill="1" applyBorder="1" applyAlignment="1">
      <alignment horizontal="center" vertical="center" wrapText="1"/>
    </xf>
    <xf numFmtId="38" fontId="12" fillId="2" borderId="8" xfId="3" applyFont="1" applyFill="1" applyBorder="1" applyAlignment="1">
      <alignment horizontal="center" vertical="center" wrapText="1"/>
    </xf>
    <xf numFmtId="38" fontId="12" fillId="2" borderId="6" xfId="3" applyFont="1" applyFill="1" applyBorder="1" applyAlignment="1">
      <alignment horizontal="center" vertical="center" wrapText="1"/>
    </xf>
    <xf numFmtId="0" fontId="35" fillId="0" borderId="5" xfId="11" applyFont="1" applyBorder="1" applyAlignment="1">
      <alignment horizontal="center" vertical="center" wrapText="1"/>
    </xf>
    <xf numFmtId="0" fontId="33" fillId="0" borderId="8" xfId="11" applyFont="1" applyBorder="1" applyAlignment="1">
      <alignment horizontal="center" vertical="center" wrapText="1"/>
    </xf>
    <xf numFmtId="0" fontId="33" fillId="0" borderId="6" xfId="11" applyFont="1" applyBorder="1" applyAlignment="1">
      <alignment horizontal="center" vertical="center" wrapText="1"/>
    </xf>
    <xf numFmtId="38" fontId="33" fillId="0" borderId="3" xfId="10" applyFont="1" applyFill="1" applyBorder="1" applyAlignment="1">
      <alignment horizontal="center" vertical="center"/>
    </xf>
    <xf numFmtId="38" fontId="33" fillId="0" borderId="4" xfId="10" applyFont="1" applyFill="1" applyBorder="1" applyAlignment="1">
      <alignment horizontal="center" vertical="center" wrapText="1"/>
    </xf>
    <xf numFmtId="38" fontId="33" fillId="0" borderId="10" xfId="10" applyFont="1" applyFill="1" applyBorder="1" applyAlignment="1">
      <alignment horizontal="center" vertical="center" wrapText="1"/>
    </xf>
    <xf numFmtId="38" fontId="33" fillId="0" borderId="2" xfId="10" applyFont="1" applyFill="1" applyBorder="1" applyAlignment="1">
      <alignment horizontal="center" vertical="center" wrapText="1"/>
    </xf>
    <xf numFmtId="0" fontId="33" fillId="0" borderId="3" xfId="11" applyFont="1" applyFill="1" applyBorder="1" applyAlignment="1">
      <alignment horizontal="center" vertical="center" textRotation="255" wrapText="1"/>
    </xf>
    <xf numFmtId="0" fontId="33" fillId="0" borderId="3" xfId="11" applyFont="1" applyFill="1" applyBorder="1" applyAlignment="1">
      <alignment horizontal="center" vertical="center" textRotation="255"/>
    </xf>
    <xf numFmtId="0" fontId="33" fillId="0" borderId="5" xfId="11" applyFont="1" applyFill="1" applyBorder="1" applyAlignment="1">
      <alignment horizontal="center" vertical="center"/>
    </xf>
    <xf numFmtId="0" fontId="33" fillId="0" borderId="6" xfId="11" applyFont="1" applyFill="1" applyBorder="1" applyAlignment="1">
      <alignment horizontal="center" vertical="center"/>
    </xf>
    <xf numFmtId="38" fontId="33" fillId="0" borderId="3" xfId="10" applyFont="1" applyFill="1" applyBorder="1" applyAlignment="1">
      <alignment horizontal="center" vertical="center" wrapText="1"/>
    </xf>
    <xf numFmtId="38" fontId="12" fillId="0" borderId="5" xfId="3" applyFont="1" applyBorder="1" applyAlignment="1">
      <alignment horizontal="distributed" vertical="center" indent="1"/>
    </xf>
    <xf numFmtId="38" fontId="12" fillId="0" borderId="6" xfId="3" applyFont="1" applyBorder="1" applyAlignment="1">
      <alignment horizontal="distributed" vertical="center" indent="1"/>
    </xf>
    <xf numFmtId="38" fontId="12" fillId="0" borderId="14" xfId="3" applyFont="1" applyBorder="1" applyAlignment="1">
      <alignment horizontal="center" vertical="center"/>
    </xf>
    <xf numFmtId="38" fontId="12" fillId="0" borderId="16" xfId="3" applyFont="1" applyBorder="1" applyAlignment="1">
      <alignment horizontal="center" vertical="center"/>
    </xf>
    <xf numFmtId="38" fontId="12" fillId="0" borderId="13" xfId="3" applyFont="1" applyBorder="1" applyAlignment="1">
      <alignment horizontal="center" vertical="center"/>
    </xf>
    <xf numFmtId="38" fontId="12" fillId="0" borderId="12" xfId="3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 wrapText="1" shrinkToFit="1"/>
    </xf>
    <xf numFmtId="38" fontId="12" fillId="0" borderId="15" xfId="3" applyFont="1" applyBorder="1" applyAlignment="1">
      <alignment horizontal="center" vertical="center"/>
    </xf>
    <xf numFmtId="38" fontId="12" fillId="0" borderId="11" xfId="3" applyFont="1" applyBorder="1" applyAlignment="1">
      <alignment horizontal="center" vertical="center"/>
    </xf>
    <xf numFmtId="38" fontId="12" fillId="0" borderId="14" xfId="3" applyFont="1" applyBorder="1" applyAlignment="1">
      <alignment horizontal="distributed" vertical="center" indent="1"/>
    </xf>
    <xf numFmtId="38" fontId="12" fillId="0" borderId="16" xfId="3" applyFont="1" applyBorder="1" applyAlignment="1">
      <alignment horizontal="distributed" vertical="center" indent="1"/>
    </xf>
    <xf numFmtId="38" fontId="12" fillId="0" borderId="13" xfId="3" applyFont="1" applyBorder="1" applyAlignment="1">
      <alignment horizontal="distributed" vertical="center" indent="1"/>
    </xf>
    <xf numFmtId="38" fontId="12" fillId="0" borderId="12" xfId="3" applyFont="1" applyBorder="1" applyAlignment="1">
      <alignment horizontal="distributed" vertical="center" indent="1"/>
    </xf>
    <xf numFmtId="0" fontId="33" fillId="0" borderId="5" xfId="11" applyFont="1" applyBorder="1" applyAlignment="1">
      <alignment horizontal="center" vertical="center" wrapText="1"/>
    </xf>
    <xf numFmtId="38" fontId="7" fillId="0" borderId="14" xfId="3" applyFont="1" applyBorder="1" applyAlignment="1">
      <alignment horizontal="center" vertical="center" wrapText="1"/>
    </xf>
    <xf numFmtId="38" fontId="7" fillId="0" borderId="7" xfId="3" applyFont="1" applyBorder="1" applyAlignment="1">
      <alignment horizontal="center" vertical="center" wrapText="1"/>
    </xf>
    <xf numFmtId="38" fontId="7" fillId="0" borderId="16" xfId="3" applyFont="1" applyBorder="1" applyAlignment="1">
      <alignment horizontal="center" vertical="center" wrapText="1"/>
    </xf>
    <xf numFmtId="38" fontId="7" fillId="0" borderId="13" xfId="3" applyFont="1" applyBorder="1" applyAlignment="1">
      <alignment horizontal="center" vertical="center" wrapText="1"/>
    </xf>
    <xf numFmtId="38" fontId="7" fillId="0" borderId="9" xfId="3" applyFont="1" applyBorder="1" applyAlignment="1">
      <alignment horizontal="center" vertical="center" wrapText="1"/>
    </xf>
    <xf numFmtId="38" fontId="7" fillId="0" borderId="12" xfId="3" applyFont="1" applyBorder="1" applyAlignment="1">
      <alignment horizontal="center" vertical="center" wrapText="1"/>
    </xf>
    <xf numFmtId="38" fontId="7" fillId="0" borderId="2" xfId="3" applyFont="1" applyBorder="1" applyAlignment="1">
      <alignment horizontal="center" vertical="center" wrapText="1"/>
    </xf>
    <xf numFmtId="38" fontId="7" fillId="0" borderId="10" xfId="3" applyFont="1" applyBorder="1" applyAlignment="1">
      <alignment horizontal="center" vertical="center" wrapText="1"/>
    </xf>
    <xf numFmtId="38" fontId="31" fillId="0" borderId="3" xfId="10" applyFont="1" applyBorder="1" applyAlignment="1">
      <alignment horizontal="center" vertical="center" textRotation="255" wrapText="1"/>
    </xf>
    <xf numFmtId="38" fontId="31" fillId="0" borderId="3" xfId="10" applyFont="1" applyBorder="1" applyAlignment="1">
      <alignment horizontal="center" vertical="center" textRotation="255"/>
    </xf>
    <xf numFmtId="38" fontId="31" fillId="0" borderId="4" xfId="10" applyFont="1" applyBorder="1" applyAlignment="1">
      <alignment horizontal="right" vertical="center"/>
    </xf>
    <xf numFmtId="38" fontId="31" fillId="0" borderId="2" xfId="10" applyFont="1" applyBorder="1" applyAlignment="1">
      <alignment horizontal="right" vertical="center"/>
    </xf>
    <xf numFmtId="38" fontId="31" fillId="0" borderId="3" xfId="10" applyFont="1" applyBorder="1" applyAlignment="1">
      <alignment horizontal="right" vertical="center"/>
    </xf>
    <xf numFmtId="38" fontId="31" fillId="0" borderId="3" xfId="10" applyFont="1" applyBorder="1" applyAlignment="1">
      <alignment horizontal="center" vertical="center"/>
    </xf>
    <xf numFmtId="38" fontId="31" fillId="0" borderId="5" xfId="10" applyFont="1" applyBorder="1" applyAlignment="1">
      <alignment horizontal="center" vertical="center"/>
    </xf>
    <xf numFmtId="38" fontId="31" fillId="0" borderId="8" xfId="10" applyFont="1" applyBorder="1" applyAlignment="1">
      <alignment horizontal="center" vertical="center"/>
    </xf>
    <xf numFmtId="38" fontId="31" fillId="0" borderId="6" xfId="10" applyFont="1" applyBorder="1" applyAlignment="1">
      <alignment horizontal="center" vertical="center"/>
    </xf>
    <xf numFmtId="38" fontId="31" fillId="0" borderId="4" xfId="10" applyFont="1" applyBorder="1" applyAlignment="1">
      <alignment horizontal="center" vertical="center"/>
    </xf>
    <xf numFmtId="38" fontId="12" fillId="0" borderId="10" xfId="10" applyFont="1" applyBorder="1" applyAlignment="1">
      <alignment horizontal="center" vertical="center"/>
    </xf>
    <xf numFmtId="38" fontId="12" fillId="0" borderId="2" xfId="10" applyFont="1" applyBorder="1" applyAlignment="1">
      <alignment horizontal="center" vertical="center"/>
    </xf>
    <xf numFmtId="38" fontId="12" fillId="0" borderId="5" xfId="10" applyFont="1" applyBorder="1" applyAlignment="1">
      <alignment horizontal="center" vertical="center"/>
    </xf>
    <xf numFmtId="38" fontId="12" fillId="0" borderId="6" xfId="10" applyFont="1" applyBorder="1" applyAlignment="1">
      <alignment horizontal="center" vertical="center"/>
    </xf>
    <xf numFmtId="38" fontId="12" fillId="0" borderId="14" xfId="10" applyFont="1" applyBorder="1" applyAlignment="1">
      <alignment horizontal="center" vertical="center"/>
    </xf>
    <xf numFmtId="38" fontId="12" fillId="0" borderId="16" xfId="10" applyFont="1" applyBorder="1" applyAlignment="1">
      <alignment horizontal="center" vertical="center"/>
    </xf>
    <xf numFmtId="38" fontId="12" fillId="0" borderId="13" xfId="10" applyFont="1" applyBorder="1" applyAlignment="1">
      <alignment horizontal="center" vertical="center"/>
    </xf>
    <xf numFmtId="38" fontId="12" fillId="0" borderId="12" xfId="10" applyFont="1" applyBorder="1" applyAlignment="1">
      <alignment horizontal="center" vertical="center"/>
    </xf>
    <xf numFmtId="38" fontId="31" fillId="0" borderId="2" xfId="10" applyFont="1" applyBorder="1" applyAlignment="1">
      <alignment horizontal="center" vertical="center"/>
    </xf>
    <xf numFmtId="38" fontId="31" fillId="0" borderId="14" xfId="10" applyFont="1" applyBorder="1" applyAlignment="1">
      <alignment horizontal="center" vertical="center"/>
    </xf>
    <xf numFmtId="38" fontId="31" fillId="0" borderId="16" xfId="10" applyFont="1" applyBorder="1" applyAlignment="1">
      <alignment horizontal="center" vertical="center"/>
    </xf>
    <xf numFmtId="38" fontId="31" fillId="0" borderId="13" xfId="10" applyFont="1" applyBorder="1" applyAlignment="1">
      <alignment horizontal="center" vertical="center"/>
    </xf>
    <xf numFmtId="38" fontId="31" fillId="0" borderId="12" xfId="10" applyFont="1" applyBorder="1" applyAlignment="1">
      <alignment horizontal="center" vertical="center"/>
    </xf>
    <xf numFmtId="38" fontId="31" fillId="0" borderId="10" xfId="10" applyFont="1" applyBorder="1" applyAlignment="1">
      <alignment horizontal="center" vertical="center"/>
    </xf>
    <xf numFmtId="38" fontId="12" fillId="0" borderId="15" xfId="10" applyFont="1" applyBorder="1" applyAlignment="1">
      <alignment horizontal="center" vertical="center"/>
    </xf>
    <xf numFmtId="38" fontId="12" fillId="0" borderId="11" xfId="10" applyFont="1" applyBorder="1" applyAlignment="1">
      <alignment horizontal="center" vertical="center"/>
    </xf>
    <xf numFmtId="38" fontId="31" fillId="0" borderId="15" xfId="10" applyFont="1" applyBorder="1" applyAlignment="1">
      <alignment horizontal="center" vertical="center"/>
    </xf>
    <xf numFmtId="38" fontId="31" fillId="0" borderId="5" xfId="10" applyFont="1" applyBorder="1" applyAlignment="1">
      <alignment vertical="center"/>
    </xf>
    <xf numFmtId="38" fontId="31" fillId="0" borderId="6" xfId="10" applyFont="1" applyBorder="1" applyAlignment="1">
      <alignment vertical="center"/>
    </xf>
    <xf numFmtId="38" fontId="31" fillId="0" borderId="7" xfId="10" applyFont="1" applyBorder="1" applyAlignment="1">
      <alignment horizontal="center" vertical="center"/>
    </xf>
    <xf numFmtId="38" fontId="31" fillId="0" borderId="9" xfId="10" applyFont="1" applyBorder="1" applyAlignment="1">
      <alignment horizontal="center" vertical="center"/>
    </xf>
    <xf numFmtId="38" fontId="33" fillId="0" borderId="5" xfId="10" applyFont="1" applyBorder="1" applyAlignment="1">
      <alignment horizontal="right" vertical="center"/>
    </xf>
    <xf numFmtId="38" fontId="33" fillId="0" borderId="6" xfId="10" applyFont="1" applyBorder="1" applyAlignment="1">
      <alignment horizontal="right" vertical="center"/>
    </xf>
    <xf numFmtId="38" fontId="33" fillId="0" borderId="14" xfId="10" applyFont="1" applyBorder="1" applyAlignment="1">
      <alignment horizontal="right" vertical="center"/>
    </xf>
    <xf numFmtId="38" fontId="33" fillId="0" borderId="16" xfId="10" applyFont="1" applyBorder="1" applyAlignment="1">
      <alignment horizontal="right" vertical="center"/>
    </xf>
    <xf numFmtId="38" fontId="33" fillId="0" borderId="5" xfId="10" applyFont="1" applyBorder="1" applyAlignment="1">
      <alignment horizontal="center" vertical="center"/>
    </xf>
    <xf numFmtId="38" fontId="33" fillId="0" borderId="6" xfId="10" applyFont="1" applyBorder="1" applyAlignment="1">
      <alignment horizontal="center" vertical="center"/>
    </xf>
    <xf numFmtId="38" fontId="33" fillId="0" borderId="3" xfId="10" applyFont="1" applyBorder="1" applyAlignment="1">
      <alignment horizontal="center" vertical="center"/>
    </xf>
    <xf numFmtId="38" fontId="33" fillId="0" borderId="3" xfId="10" applyFont="1" applyBorder="1" applyAlignment="1">
      <alignment horizontal="right" vertical="center"/>
    </xf>
    <xf numFmtId="38" fontId="33" fillId="0" borderId="3" xfId="10" applyFont="1" applyBorder="1" applyAlignment="1">
      <alignment horizontal="center" vertical="center" wrapText="1"/>
    </xf>
    <xf numFmtId="38" fontId="33" fillId="0" borderId="14" xfId="10" applyFont="1" applyBorder="1" applyAlignment="1">
      <alignment horizontal="center" vertical="center" wrapText="1"/>
    </xf>
    <xf numFmtId="38" fontId="33" fillId="0" borderId="16" xfId="10" applyFont="1" applyBorder="1" applyAlignment="1">
      <alignment horizontal="center" vertical="center" wrapText="1"/>
    </xf>
    <xf numFmtId="38" fontId="33" fillId="0" borderId="13" xfId="10" applyFont="1" applyBorder="1" applyAlignment="1">
      <alignment horizontal="center" vertical="center" wrapText="1"/>
    </xf>
    <xf numFmtId="38" fontId="33" fillId="0" borderId="12" xfId="10" applyFont="1" applyBorder="1" applyAlignment="1">
      <alignment horizontal="center" vertical="center" wrapText="1"/>
    </xf>
    <xf numFmtId="38" fontId="33" fillId="0" borderId="14" xfId="10" applyFont="1" applyBorder="1" applyAlignment="1">
      <alignment horizontal="center" vertical="center"/>
    </xf>
    <xf numFmtId="38" fontId="33" fillId="0" borderId="16" xfId="10" applyFont="1" applyBorder="1" applyAlignment="1">
      <alignment horizontal="center" vertical="center"/>
    </xf>
    <xf numFmtId="38" fontId="33" fillId="0" borderId="13" xfId="10" applyFont="1" applyBorder="1" applyAlignment="1">
      <alignment horizontal="center" vertical="center"/>
    </xf>
    <xf numFmtId="38" fontId="33" fillId="0" borderId="12" xfId="10" applyFont="1" applyBorder="1" applyAlignment="1">
      <alignment horizontal="center" vertical="center"/>
    </xf>
  </cellXfs>
  <cellStyles count="12">
    <cellStyle name="桁区切り" xfId="3" builtinId="6"/>
    <cellStyle name="桁区切り 2" xfId="2"/>
    <cellStyle name="桁区切り 2 2" xfId="5"/>
    <cellStyle name="桁区切り 3" xfId="10"/>
    <cellStyle name="標準" xfId="0" builtinId="0"/>
    <cellStyle name="標準 2" xfId="1"/>
    <cellStyle name="標準 2 2" xfId="4"/>
    <cellStyle name="標準 2 3" xfId="8"/>
    <cellStyle name="標準 2 4" xfId="6"/>
    <cellStyle name="標準 3" xfId="7"/>
    <cellStyle name="標準 4" xfId="11"/>
    <cellStyle name="標準_17→１８年度教育統計年報①（表紙～小学校） (version 1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97677444507635E-2"/>
          <c:y val="5.4635805757681344E-2"/>
          <c:w val="0.90988458193717248"/>
          <c:h val="0.85099406543782452"/>
        </c:manualLayout>
      </c:layout>
      <c:barChart>
        <c:barDir val="col"/>
        <c:grouping val="stacked"/>
        <c:varyColors val="0"/>
        <c:ser>
          <c:idx val="1"/>
          <c:order val="0"/>
          <c:tx>
            <c:v>小学校数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[2]元データ!$A$5:$A$77</c:f>
              <c:strCache>
                <c:ptCount val="73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  <c:pt idx="67">
                  <c:v>28年</c:v>
                </c:pt>
                <c:pt idx="68">
                  <c:v>29年</c:v>
                </c:pt>
                <c:pt idx="69">
                  <c:v>30年</c:v>
                </c:pt>
                <c:pt idx="70">
                  <c:v>令和元年</c:v>
                </c:pt>
                <c:pt idx="71">
                  <c:v>2年</c:v>
                </c:pt>
                <c:pt idx="72">
                  <c:v>3年</c:v>
                </c:pt>
              </c:strCache>
            </c:strRef>
          </c:cat>
          <c:val>
            <c:numRef>
              <c:f>[2]元データ!$B$5:$B$77</c:f>
              <c:numCache>
                <c:formatCode>General</c:formatCode>
                <c:ptCount val="73"/>
                <c:pt idx="0">
                  <c:v>34</c:v>
                </c:pt>
                <c:pt idx="1">
                  <c:v>36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54</c:v>
                </c:pt>
                <c:pt idx="7">
                  <c:v>56</c:v>
                </c:pt>
                <c:pt idx="8">
                  <c:v>59</c:v>
                </c:pt>
                <c:pt idx="9">
                  <c:v>61</c:v>
                </c:pt>
                <c:pt idx="10">
                  <c:v>63</c:v>
                </c:pt>
                <c:pt idx="11">
                  <c:v>63</c:v>
                </c:pt>
                <c:pt idx="12">
                  <c:v>71</c:v>
                </c:pt>
                <c:pt idx="13">
                  <c:v>71</c:v>
                </c:pt>
                <c:pt idx="14">
                  <c:v>72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76</c:v>
                </c:pt>
                <c:pt idx="19">
                  <c:v>77</c:v>
                </c:pt>
                <c:pt idx="20">
                  <c:v>78</c:v>
                </c:pt>
                <c:pt idx="21">
                  <c:v>81</c:v>
                </c:pt>
                <c:pt idx="22">
                  <c:v>87</c:v>
                </c:pt>
                <c:pt idx="23">
                  <c:v>90</c:v>
                </c:pt>
                <c:pt idx="24">
                  <c:v>91</c:v>
                </c:pt>
                <c:pt idx="25">
                  <c:v>96</c:v>
                </c:pt>
                <c:pt idx="26">
                  <c:v>104</c:v>
                </c:pt>
                <c:pt idx="27">
                  <c:v>108</c:v>
                </c:pt>
                <c:pt idx="28">
                  <c:v>111</c:v>
                </c:pt>
                <c:pt idx="29">
                  <c:v>117</c:v>
                </c:pt>
                <c:pt idx="30">
                  <c:v>120</c:v>
                </c:pt>
                <c:pt idx="31">
                  <c:v>122</c:v>
                </c:pt>
                <c:pt idx="32">
                  <c:v>125</c:v>
                </c:pt>
                <c:pt idx="33">
                  <c:v>129</c:v>
                </c:pt>
                <c:pt idx="34">
                  <c:v>130</c:v>
                </c:pt>
                <c:pt idx="35">
                  <c:v>132</c:v>
                </c:pt>
                <c:pt idx="36">
                  <c:v>134</c:v>
                </c:pt>
                <c:pt idx="37">
                  <c:v>136</c:v>
                </c:pt>
                <c:pt idx="38">
                  <c:v>138</c:v>
                </c:pt>
                <c:pt idx="39">
                  <c:v>138</c:v>
                </c:pt>
                <c:pt idx="40">
                  <c:v>141</c:v>
                </c:pt>
                <c:pt idx="41">
                  <c:v>142</c:v>
                </c:pt>
                <c:pt idx="42">
                  <c:v>142</c:v>
                </c:pt>
                <c:pt idx="43">
                  <c:v>143</c:v>
                </c:pt>
                <c:pt idx="44">
                  <c:v>145</c:v>
                </c:pt>
                <c:pt idx="45">
                  <c:v>145</c:v>
                </c:pt>
                <c:pt idx="46">
                  <c:v>146</c:v>
                </c:pt>
                <c:pt idx="47">
                  <c:v>148</c:v>
                </c:pt>
                <c:pt idx="48">
                  <c:v>148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145</c:v>
                </c:pt>
                <c:pt idx="56">
                  <c:v>145</c:v>
                </c:pt>
                <c:pt idx="57">
                  <c:v>145</c:v>
                </c:pt>
                <c:pt idx="58">
                  <c:v>147</c:v>
                </c:pt>
                <c:pt idx="59">
                  <c:v>147</c:v>
                </c:pt>
                <c:pt idx="60">
                  <c:v>147</c:v>
                </c:pt>
                <c:pt idx="61">
                  <c:v>146</c:v>
                </c:pt>
                <c:pt idx="62">
                  <c:v>146</c:v>
                </c:pt>
                <c:pt idx="63">
                  <c:v>145</c:v>
                </c:pt>
                <c:pt idx="64">
                  <c:v>145</c:v>
                </c:pt>
                <c:pt idx="65">
                  <c:v>143</c:v>
                </c:pt>
                <c:pt idx="66">
                  <c:v>143</c:v>
                </c:pt>
                <c:pt idx="67">
                  <c:v>143</c:v>
                </c:pt>
                <c:pt idx="68">
                  <c:v>144</c:v>
                </c:pt>
                <c:pt idx="69">
                  <c:v>144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A-4FBF-87EE-CB3175C6F757}"/>
            </c:ext>
          </c:extLst>
        </c:ser>
        <c:ser>
          <c:idx val="0"/>
          <c:order val="1"/>
          <c:tx>
            <c:v>中学校数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[2]元データ!$A$5:$A$77</c:f>
              <c:strCache>
                <c:ptCount val="73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  <c:pt idx="67">
                  <c:v>28年</c:v>
                </c:pt>
                <c:pt idx="68">
                  <c:v>29年</c:v>
                </c:pt>
                <c:pt idx="69">
                  <c:v>30年</c:v>
                </c:pt>
                <c:pt idx="70">
                  <c:v>令和元年</c:v>
                </c:pt>
                <c:pt idx="71">
                  <c:v>2年</c:v>
                </c:pt>
                <c:pt idx="72">
                  <c:v>3年</c:v>
                </c:pt>
              </c:strCache>
            </c:strRef>
          </c:cat>
          <c:val>
            <c:numRef>
              <c:f>[2]元データ!$C$5:$C$77</c:f>
              <c:numCache>
                <c:formatCode>General</c:formatCode>
                <c:ptCount val="73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26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38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39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43</c:v>
                </c:pt>
                <c:pt idx="25">
                  <c:v>45</c:v>
                </c:pt>
                <c:pt idx="26">
                  <c:v>47</c:v>
                </c:pt>
                <c:pt idx="27">
                  <c:v>48</c:v>
                </c:pt>
                <c:pt idx="28">
                  <c:v>48</c:v>
                </c:pt>
                <c:pt idx="29">
                  <c:v>50</c:v>
                </c:pt>
                <c:pt idx="30">
                  <c:v>51</c:v>
                </c:pt>
                <c:pt idx="31">
                  <c:v>53</c:v>
                </c:pt>
                <c:pt idx="32">
                  <c:v>55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59</c:v>
                </c:pt>
                <c:pt idx="37">
                  <c:v>59</c:v>
                </c:pt>
                <c:pt idx="38">
                  <c:v>61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67</c:v>
                </c:pt>
                <c:pt idx="48">
                  <c:v>67</c:v>
                </c:pt>
                <c:pt idx="49">
                  <c:v>67</c:v>
                </c:pt>
                <c:pt idx="50">
                  <c:v>67</c:v>
                </c:pt>
                <c:pt idx="51">
                  <c:v>68</c:v>
                </c:pt>
                <c:pt idx="52">
                  <c:v>68</c:v>
                </c:pt>
                <c:pt idx="53">
                  <c:v>68</c:v>
                </c:pt>
                <c:pt idx="54">
                  <c:v>68</c:v>
                </c:pt>
                <c:pt idx="55">
                  <c:v>68</c:v>
                </c:pt>
                <c:pt idx="56">
                  <c:v>68</c:v>
                </c:pt>
                <c:pt idx="57">
                  <c:v>68</c:v>
                </c:pt>
                <c:pt idx="58">
                  <c:v>68</c:v>
                </c:pt>
                <c:pt idx="59">
                  <c:v>69</c:v>
                </c:pt>
                <c:pt idx="60">
                  <c:v>69</c:v>
                </c:pt>
                <c:pt idx="61">
                  <c:v>69</c:v>
                </c:pt>
                <c:pt idx="62">
                  <c:v>69</c:v>
                </c:pt>
                <c:pt idx="63">
                  <c:v>69</c:v>
                </c:pt>
                <c:pt idx="64">
                  <c:v>69</c:v>
                </c:pt>
                <c:pt idx="65">
                  <c:v>69</c:v>
                </c:pt>
                <c:pt idx="66">
                  <c:v>69</c:v>
                </c:pt>
                <c:pt idx="67">
                  <c:v>69</c:v>
                </c:pt>
                <c:pt idx="68">
                  <c:v>69</c:v>
                </c:pt>
                <c:pt idx="69">
                  <c:v>69</c:v>
                </c:pt>
                <c:pt idx="70">
                  <c:v>69</c:v>
                </c:pt>
                <c:pt idx="71">
                  <c:v>69</c:v>
                </c:pt>
                <c:pt idx="7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A-4FBF-87EE-CB3175C6F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6762392"/>
        <c:axId val="1"/>
      </c:barChart>
      <c:lineChart>
        <c:grouping val="standard"/>
        <c:varyColors val="0"/>
        <c:ser>
          <c:idx val="2"/>
          <c:order val="2"/>
          <c:tx>
            <c:v>小学校児童数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[2]元データ!$E$5:$E$71</c:f>
              <c:strCache>
                <c:ptCount val="67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</c:strCache>
            </c:strRef>
          </c:cat>
          <c:val>
            <c:numRef>
              <c:f>[2]元データ!$F$5:$F$77</c:f>
              <c:numCache>
                <c:formatCode>General</c:formatCode>
                <c:ptCount val="73"/>
                <c:pt idx="0">
                  <c:v>42058</c:v>
                </c:pt>
                <c:pt idx="1">
                  <c:v>45061</c:v>
                </c:pt>
                <c:pt idx="2">
                  <c:v>48262</c:v>
                </c:pt>
                <c:pt idx="3">
                  <c:v>49117</c:v>
                </c:pt>
                <c:pt idx="4">
                  <c:v>51327</c:v>
                </c:pt>
                <c:pt idx="5">
                  <c:v>55146</c:v>
                </c:pt>
                <c:pt idx="6">
                  <c:v>68442</c:v>
                </c:pt>
                <c:pt idx="7">
                  <c:v>72356</c:v>
                </c:pt>
                <c:pt idx="8">
                  <c:v>75359</c:v>
                </c:pt>
                <c:pt idx="9">
                  <c:v>79646</c:v>
                </c:pt>
                <c:pt idx="10">
                  <c:v>79442</c:v>
                </c:pt>
                <c:pt idx="11">
                  <c:v>76305</c:v>
                </c:pt>
                <c:pt idx="12">
                  <c:v>74997</c:v>
                </c:pt>
                <c:pt idx="13">
                  <c:v>70749</c:v>
                </c:pt>
                <c:pt idx="14">
                  <c:v>67352</c:v>
                </c:pt>
                <c:pt idx="15">
                  <c:v>64987</c:v>
                </c:pt>
                <c:pt idx="16">
                  <c:v>64453</c:v>
                </c:pt>
                <c:pt idx="17">
                  <c:v>64621</c:v>
                </c:pt>
                <c:pt idx="18">
                  <c:v>65246</c:v>
                </c:pt>
                <c:pt idx="19">
                  <c:v>66321</c:v>
                </c:pt>
                <c:pt idx="20">
                  <c:v>67905</c:v>
                </c:pt>
                <c:pt idx="21">
                  <c:v>69968</c:v>
                </c:pt>
                <c:pt idx="22">
                  <c:v>73101</c:v>
                </c:pt>
                <c:pt idx="23">
                  <c:v>75641</c:v>
                </c:pt>
                <c:pt idx="24">
                  <c:v>77472</c:v>
                </c:pt>
                <c:pt idx="25">
                  <c:v>81180</c:v>
                </c:pt>
                <c:pt idx="26">
                  <c:v>86062</c:v>
                </c:pt>
                <c:pt idx="27">
                  <c:v>89397</c:v>
                </c:pt>
                <c:pt idx="28">
                  <c:v>92206</c:v>
                </c:pt>
                <c:pt idx="29">
                  <c:v>95526</c:v>
                </c:pt>
                <c:pt idx="30">
                  <c:v>100015</c:v>
                </c:pt>
                <c:pt idx="31">
                  <c:v>102765</c:v>
                </c:pt>
                <c:pt idx="32">
                  <c:v>105076</c:v>
                </c:pt>
                <c:pt idx="33">
                  <c:v>105979</c:v>
                </c:pt>
                <c:pt idx="34">
                  <c:v>105784</c:v>
                </c:pt>
                <c:pt idx="35">
                  <c:v>104550</c:v>
                </c:pt>
                <c:pt idx="36">
                  <c:v>102960</c:v>
                </c:pt>
                <c:pt idx="37">
                  <c:v>100953</c:v>
                </c:pt>
                <c:pt idx="38">
                  <c:v>98483</c:v>
                </c:pt>
                <c:pt idx="39">
                  <c:v>96672</c:v>
                </c:pt>
                <c:pt idx="40">
                  <c:v>95701</c:v>
                </c:pt>
                <c:pt idx="41">
                  <c:v>94445</c:v>
                </c:pt>
                <c:pt idx="42">
                  <c:v>92840</c:v>
                </c:pt>
                <c:pt idx="43">
                  <c:v>90855</c:v>
                </c:pt>
                <c:pt idx="44">
                  <c:v>88752</c:v>
                </c:pt>
                <c:pt idx="45">
                  <c:v>86354</c:v>
                </c:pt>
                <c:pt idx="46">
                  <c:v>83589</c:v>
                </c:pt>
                <c:pt idx="47">
                  <c:v>80912</c:v>
                </c:pt>
                <c:pt idx="48">
                  <c:v>78170</c:v>
                </c:pt>
                <c:pt idx="49">
                  <c:v>76287</c:v>
                </c:pt>
                <c:pt idx="50">
                  <c:v>74587</c:v>
                </c:pt>
                <c:pt idx="51">
                  <c:v>73466</c:v>
                </c:pt>
                <c:pt idx="52">
                  <c:v>73155</c:v>
                </c:pt>
                <c:pt idx="53">
                  <c:v>73268</c:v>
                </c:pt>
                <c:pt idx="54">
                  <c:v>73703</c:v>
                </c:pt>
                <c:pt idx="55">
                  <c:v>73931</c:v>
                </c:pt>
                <c:pt idx="56">
                  <c:v>74265</c:v>
                </c:pt>
                <c:pt idx="57">
                  <c:v>75016</c:v>
                </c:pt>
                <c:pt idx="58">
                  <c:v>75212</c:v>
                </c:pt>
                <c:pt idx="59">
                  <c:v>75818</c:v>
                </c:pt>
                <c:pt idx="60">
                  <c:v>76016</c:v>
                </c:pt>
                <c:pt idx="61">
                  <c:v>76021</c:v>
                </c:pt>
                <c:pt idx="62">
                  <c:v>75925</c:v>
                </c:pt>
                <c:pt idx="63">
                  <c:v>75683</c:v>
                </c:pt>
                <c:pt idx="64">
                  <c:v>76057</c:v>
                </c:pt>
                <c:pt idx="65">
                  <c:v>76774</c:v>
                </c:pt>
                <c:pt idx="66">
                  <c:v>77544</c:v>
                </c:pt>
                <c:pt idx="67">
                  <c:v>78730</c:v>
                </c:pt>
                <c:pt idx="68">
                  <c:v>80077</c:v>
                </c:pt>
                <c:pt idx="69">
                  <c:v>81615</c:v>
                </c:pt>
                <c:pt idx="70">
                  <c:v>82303</c:v>
                </c:pt>
                <c:pt idx="71">
                  <c:v>82741</c:v>
                </c:pt>
                <c:pt idx="72">
                  <c:v>83008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A-4FBF-87EE-CB3175C6F757}"/>
            </c:ext>
          </c:extLst>
        </c:ser>
        <c:ser>
          <c:idx val="3"/>
          <c:order val="3"/>
          <c:tx>
            <c:v>中学校生徒数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[2]元データ!$E$5:$E$71</c:f>
              <c:strCache>
                <c:ptCount val="67"/>
                <c:pt idx="0">
                  <c:v>昭和24年</c:v>
                </c:pt>
                <c:pt idx="1">
                  <c:v>25年</c:v>
                </c:pt>
                <c:pt idx="2">
                  <c:v>26年</c:v>
                </c:pt>
                <c:pt idx="3">
                  <c:v>27年</c:v>
                </c:pt>
                <c:pt idx="4">
                  <c:v>28年</c:v>
                </c:pt>
                <c:pt idx="5">
                  <c:v>29年</c:v>
                </c:pt>
                <c:pt idx="6">
                  <c:v>30年</c:v>
                </c:pt>
                <c:pt idx="7">
                  <c:v>31年</c:v>
                </c:pt>
                <c:pt idx="8">
                  <c:v>32年</c:v>
                </c:pt>
                <c:pt idx="9">
                  <c:v>33年</c:v>
                </c:pt>
                <c:pt idx="10">
                  <c:v>34年</c:v>
                </c:pt>
                <c:pt idx="11">
                  <c:v>35年</c:v>
                </c:pt>
                <c:pt idx="12">
                  <c:v>36年</c:v>
                </c:pt>
                <c:pt idx="13">
                  <c:v>37年</c:v>
                </c:pt>
                <c:pt idx="14">
                  <c:v>38年</c:v>
                </c:pt>
                <c:pt idx="15">
                  <c:v>39年</c:v>
                </c:pt>
                <c:pt idx="16">
                  <c:v>40年</c:v>
                </c:pt>
                <c:pt idx="17">
                  <c:v>41年</c:v>
                </c:pt>
                <c:pt idx="18">
                  <c:v>42年</c:v>
                </c:pt>
                <c:pt idx="19">
                  <c:v>43年</c:v>
                </c:pt>
                <c:pt idx="20">
                  <c:v>44年</c:v>
                </c:pt>
                <c:pt idx="21">
                  <c:v>45年</c:v>
                </c:pt>
                <c:pt idx="22">
                  <c:v>46年</c:v>
                </c:pt>
                <c:pt idx="23">
                  <c:v>47年</c:v>
                </c:pt>
                <c:pt idx="24">
                  <c:v>48年</c:v>
                </c:pt>
                <c:pt idx="25">
                  <c:v>49年</c:v>
                </c:pt>
                <c:pt idx="26">
                  <c:v>50年</c:v>
                </c:pt>
                <c:pt idx="27">
                  <c:v>51年</c:v>
                </c:pt>
                <c:pt idx="28">
                  <c:v>52年</c:v>
                </c:pt>
                <c:pt idx="29">
                  <c:v>53年</c:v>
                </c:pt>
                <c:pt idx="30">
                  <c:v>54年</c:v>
                </c:pt>
                <c:pt idx="31">
                  <c:v>55年</c:v>
                </c:pt>
                <c:pt idx="32">
                  <c:v>56年</c:v>
                </c:pt>
                <c:pt idx="33">
                  <c:v>57年</c:v>
                </c:pt>
                <c:pt idx="34">
                  <c:v>58年</c:v>
                </c:pt>
                <c:pt idx="35">
                  <c:v>59年</c:v>
                </c:pt>
                <c:pt idx="36">
                  <c:v>60年</c:v>
                </c:pt>
                <c:pt idx="37">
                  <c:v>61年</c:v>
                </c:pt>
                <c:pt idx="38">
                  <c:v>62年</c:v>
                </c:pt>
                <c:pt idx="39">
                  <c:v>63年</c:v>
                </c:pt>
                <c:pt idx="40">
                  <c:v>平成元年</c:v>
                </c:pt>
                <c:pt idx="41">
                  <c:v>2年</c:v>
                </c:pt>
                <c:pt idx="42">
                  <c:v>3年</c:v>
                </c:pt>
                <c:pt idx="43">
                  <c:v>4年</c:v>
                </c:pt>
                <c:pt idx="44">
                  <c:v>5年</c:v>
                </c:pt>
                <c:pt idx="45">
                  <c:v>6年</c:v>
                </c:pt>
                <c:pt idx="46">
                  <c:v>7年</c:v>
                </c:pt>
                <c:pt idx="47">
                  <c:v>8年</c:v>
                </c:pt>
                <c:pt idx="48">
                  <c:v>9年</c:v>
                </c:pt>
                <c:pt idx="49">
                  <c:v>10年</c:v>
                </c:pt>
                <c:pt idx="50">
                  <c:v>11年</c:v>
                </c:pt>
                <c:pt idx="51">
                  <c:v>12年</c:v>
                </c:pt>
                <c:pt idx="52">
                  <c:v>13年</c:v>
                </c:pt>
                <c:pt idx="53">
                  <c:v>14年</c:v>
                </c:pt>
                <c:pt idx="54">
                  <c:v>15年</c:v>
                </c:pt>
                <c:pt idx="55">
                  <c:v>16年</c:v>
                </c:pt>
                <c:pt idx="56">
                  <c:v>17年</c:v>
                </c:pt>
                <c:pt idx="57">
                  <c:v>18年</c:v>
                </c:pt>
                <c:pt idx="58">
                  <c:v>19年</c:v>
                </c:pt>
                <c:pt idx="59">
                  <c:v>20年</c:v>
                </c:pt>
                <c:pt idx="60">
                  <c:v>21年</c:v>
                </c:pt>
                <c:pt idx="61">
                  <c:v>22年</c:v>
                </c:pt>
                <c:pt idx="62">
                  <c:v>23年</c:v>
                </c:pt>
                <c:pt idx="63">
                  <c:v>24年</c:v>
                </c:pt>
                <c:pt idx="64">
                  <c:v>25年</c:v>
                </c:pt>
                <c:pt idx="65">
                  <c:v>26年</c:v>
                </c:pt>
                <c:pt idx="66">
                  <c:v>27年</c:v>
                </c:pt>
              </c:strCache>
            </c:strRef>
          </c:cat>
          <c:val>
            <c:numRef>
              <c:f>[2]元データ!$G$5:$G$77</c:f>
              <c:numCache>
                <c:formatCode>General</c:formatCode>
                <c:ptCount val="73"/>
                <c:pt idx="0">
                  <c:v>15642</c:v>
                </c:pt>
                <c:pt idx="1">
                  <c:v>17049</c:v>
                </c:pt>
                <c:pt idx="2">
                  <c:v>17446</c:v>
                </c:pt>
                <c:pt idx="3">
                  <c:v>19598</c:v>
                </c:pt>
                <c:pt idx="4">
                  <c:v>22082</c:v>
                </c:pt>
                <c:pt idx="5">
                  <c:v>25253</c:v>
                </c:pt>
                <c:pt idx="6">
                  <c:v>28367</c:v>
                </c:pt>
                <c:pt idx="7">
                  <c:v>27804</c:v>
                </c:pt>
                <c:pt idx="8">
                  <c:v>27457</c:v>
                </c:pt>
                <c:pt idx="9">
                  <c:v>27665</c:v>
                </c:pt>
                <c:pt idx="10">
                  <c:v>28949</c:v>
                </c:pt>
                <c:pt idx="11">
                  <c:v>33084</c:v>
                </c:pt>
                <c:pt idx="12">
                  <c:v>42172</c:v>
                </c:pt>
                <c:pt idx="13">
                  <c:v>45081</c:v>
                </c:pt>
                <c:pt idx="14">
                  <c:v>44086</c:v>
                </c:pt>
                <c:pt idx="15">
                  <c:v>40797</c:v>
                </c:pt>
                <c:pt idx="16">
                  <c:v>37496</c:v>
                </c:pt>
                <c:pt idx="17">
                  <c:v>35068</c:v>
                </c:pt>
                <c:pt idx="18">
                  <c:v>32980</c:v>
                </c:pt>
                <c:pt idx="19">
                  <c:v>31667</c:v>
                </c:pt>
                <c:pt idx="20">
                  <c:v>30528</c:v>
                </c:pt>
                <c:pt idx="21">
                  <c:v>30368</c:v>
                </c:pt>
                <c:pt idx="22">
                  <c:v>31635</c:v>
                </c:pt>
                <c:pt idx="23">
                  <c:v>32634</c:v>
                </c:pt>
                <c:pt idx="24">
                  <c:v>33292</c:v>
                </c:pt>
                <c:pt idx="25">
                  <c:v>33452</c:v>
                </c:pt>
                <c:pt idx="26">
                  <c:v>34524</c:v>
                </c:pt>
                <c:pt idx="27">
                  <c:v>35555</c:v>
                </c:pt>
                <c:pt idx="28">
                  <c:v>37390</c:v>
                </c:pt>
                <c:pt idx="29">
                  <c:v>38907</c:v>
                </c:pt>
                <c:pt idx="30">
                  <c:v>39207</c:v>
                </c:pt>
                <c:pt idx="31">
                  <c:v>40804</c:v>
                </c:pt>
                <c:pt idx="32">
                  <c:v>42911</c:v>
                </c:pt>
                <c:pt idx="33">
                  <c:v>45813</c:v>
                </c:pt>
                <c:pt idx="34">
                  <c:v>46929</c:v>
                </c:pt>
                <c:pt idx="35">
                  <c:v>48070</c:v>
                </c:pt>
                <c:pt idx="36">
                  <c:v>49711</c:v>
                </c:pt>
                <c:pt idx="37">
                  <c:v>51439</c:v>
                </c:pt>
                <c:pt idx="38">
                  <c:v>52165</c:v>
                </c:pt>
                <c:pt idx="39">
                  <c:v>51447</c:v>
                </c:pt>
                <c:pt idx="40">
                  <c:v>49469</c:v>
                </c:pt>
                <c:pt idx="41">
                  <c:v>47785</c:v>
                </c:pt>
                <c:pt idx="42">
                  <c:v>46941</c:v>
                </c:pt>
                <c:pt idx="43">
                  <c:v>46261</c:v>
                </c:pt>
                <c:pt idx="44">
                  <c:v>45070</c:v>
                </c:pt>
                <c:pt idx="45">
                  <c:v>43467</c:v>
                </c:pt>
                <c:pt idx="46">
                  <c:v>42432</c:v>
                </c:pt>
                <c:pt idx="47">
                  <c:v>41977</c:v>
                </c:pt>
                <c:pt idx="48">
                  <c:v>41741</c:v>
                </c:pt>
                <c:pt idx="49">
                  <c:v>40988</c:v>
                </c:pt>
                <c:pt idx="50">
                  <c:v>40004</c:v>
                </c:pt>
                <c:pt idx="51">
                  <c:v>38417</c:v>
                </c:pt>
                <c:pt idx="52">
                  <c:v>37271</c:v>
                </c:pt>
                <c:pt idx="53">
                  <c:v>35839</c:v>
                </c:pt>
                <c:pt idx="54">
                  <c:v>34858</c:v>
                </c:pt>
                <c:pt idx="55">
                  <c:v>34288</c:v>
                </c:pt>
                <c:pt idx="56">
                  <c:v>34107</c:v>
                </c:pt>
                <c:pt idx="57">
                  <c:v>34153</c:v>
                </c:pt>
                <c:pt idx="58">
                  <c:v>34476</c:v>
                </c:pt>
                <c:pt idx="59">
                  <c:v>34588</c:v>
                </c:pt>
                <c:pt idx="60">
                  <c:v>34970</c:v>
                </c:pt>
                <c:pt idx="61">
                  <c:v>35049</c:v>
                </c:pt>
                <c:pt idx="62">
                  <c:v>35451</c:v>
                </c:pt>
                <c:pt idx="63">
                  <c:v>35609</c:v>
                </c:pt>
                <c:pt idx="64">
                  <c:v>35762</c:v>
                </c:pt>
                <c:pt idx="65">
                  <c:v>36060</c:v>
                </c:pt>
                <c:pt idx="66">
                  <c:v>36142</c:v>
                </c:pt>
                <c:pt idx="67">
                  <c:v>36075</c:v>
                </c:pt>
                <c:pt idx="68">
                  <c:v>35735</c:v>
                </c:pt>
                <c:pt idx="69">
                  <c:v>35183</c:v>
                </c:pt>
                <c:pt idx="70">
                  <c:v>35478</c:v>
                </c:pt>
                <c:pt idx="71">
                  <c:v>36405</c:v>
                </c:pt>
                <c:pt idx="72">
                  <c:v>37745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1A-4FBF-87EE-CB3175C6F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676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校</a:t>
                </a:r>
              </a:p>
            </c:rich>
          </c:tx>
          <c:layout>
            <c:manualLayout>
              <c:xMode val="edge"/>
              <c:yMode val="edge"/>
              <c:x val="2.2286782991944375E-2"/>
              <c:y val="8.27813924114782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76239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3120252295301076"/>
              <c:y val="8.27813924114782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4282810735725425E-2"/>
          <c:y val="5.2831989407837586E-2"/>
          <c:w val="0.12030078704024215"/>
          <c:h val="0.14950195076813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157018</xdr:colOff>
      <xdr:row>1</xdr:row>
      <xdr:rowOff>120072</xdr:rowOff>
    </xdr:from>
    <xdr:to>
      <xdr:col>12</xdr:col>
      <xdr:colOff>1123222</xdr:colOff>
      <xdr:row>35</xdr:row>
      <xdr:rowOff>109631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0.44739</cdr:x>
      <cdr:y>0.61729</cdr:y>
    </cdr:from>
    <cdr:to>
      <cdr:x>0.61278</cdr:x>
      <cdr:y>0.7267</cdr:y>
    </cdr:to>
    <cdr:sp macro="" textlink="">
      <cdr:nvSpPr>
        <cdr:cNvPr id="307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3400" y="3482863"/>
          <a:ext cx="1627826" cy="617314"/>
        </a:xfrm>
        <a:prstGeom xmlns:a="http://schemas.openxmlformats.org/drawingml/2006/main" prst="wedgeRoundRectCallout">
          <a:avLst>
            <a:gd name="adj1" fmla="val 3102"/>
            <a:gd name="adj2" fmla="val -116069"/>
            <a:gd name="adj3" fmla="val 16667"/>
          </a:avLst>
        </a:prstGeom>
        <a:solidFill xmlns:a="http://schemas.openxmlformats.org/drawingml/2006/main">
          <a:srgbClr val="000080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昭和６２年</a:t>
          </a:r>
        </a:p>
        <a:p xmlns:a="http://schemas.openxmlformats.org/drawingml/2006/main">
          <a:pPr algn="ctr" rtl="0"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５２，１６５人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（中学校生徒数最大）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endParaRPr lang="ja-JP" altLang="en-US" sz="1100" b="1" i="0" strike="noStrike">
            <a:solidFill>
              <a:srgbClr val="FFFFFF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0.25088</cdr:x>
      <cdr:y>0.00678</cdr:y>
    </cdr:from>
    <cdr:to>
      <cdr:x>0.43979</cdr:x>
      <cdr:y>0.14422</cdr:y>
    </cdr:to>
    <cdr:sp macro="" textlink="">
      <cdr:nvSpPr>
        <cdr:cNvPr id="27652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469225" y="38235"/>
          <a:ext cx="1859318" cy="775466"/>
        </a:xfrm>
        <a:prstGeom xmlns:a="http://schemas.openxmlformats.org/drawingml/2006/main" prst="wedgeRoundRectCallout">
          <a:avLst>
            <a:gd name="adj1" fmla="val -62398"/>
            <a:gd name="adj2" fmla="val 49787"/>
            <a:gd name="adj3" fmla="val 16667"/>
          </a:avLst>
        </a:prstGeom>
        <a:solidFill xmlns:a="http://schemas.openxmlformats.org/drawingml/2006/main">
          <a:srgbClr val="FF66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昭和５７年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１０５，９７９人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（小学校児童数最大）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0.0291</cdr:x>
      <cdr:y>0.28044</cdr:y>
    </cdr:from>
    <cdr:to>
      <cdr:x>0.24524</cdr:x>
      <cdr:y>0.34658</cdr:y>
    </cdr:to>
    <cdr:sp macro="" textlink="">
      <cdr:nvSpPr>
        <cdr:cNvPr id="308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530" y="1619246"/>
          <a:ext cx="2126644" cy="38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（注）学校数には分校を含む。</a:t>
          </a:r>
        </a:p>
      </cdr:txBody>
    </cdr:sp>
  </cdr:relSizeAnchor>
  <cdr:relSizeAnchor xmlns:cdr="http://schemas.openxmlformats.org/drawingml/2006/chartDrawing">
    <cdr:from>
      <cdr:x>0.7641</cdr:x>
      <cdr:y>0.08804</cdr:y>
    </cdr:from>
    <cdr:to>
      <cdr:x>0.89315</cdr:x>
      <cdr:y>0.19978</cdr:y>
    </cdr:to>
    <cdr:sp macro="" textlink="">
      <cdr:nvSpPr>
        <cdr:cNvPr id="30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9164" y="489528"/>
          <a:ext cx="1268259" cy="621308"/>
        </a:xfrm>
        <a:prstGeom xmlns:a="http://schemas.openxmlformats.org/drawingml/2006/main" prst="wedgeRectCallout">
          <a:avLst>
            <a:gd name="adj1" fmla="val 79120"/>
            <a:gd name="adj2" fmla="val 132856"/>
          </a:avLst>
        </a:prstGeom>
        <a:solidFill xmlns:a="http://schemas.openxmlformats.org/drawingml/2006/main">
          <a:schemeClr val="bg1"/>
        </a:solidFill>
        <a:ln xmlns:a="http://schemas.openxmlformats.org/drawingml/2006/main" w="28575" algn="ctr">
          <a:solidFill>
            <a:srgbClr val="FF66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令和３年　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８３，００８人</a:t>
          </a:r>
          <a:endParaRPr lang="ja-JP" altLang="en-US"/>
        </a:p>
      </cdr:txBody>
    </cdr:sp>
  </cdr:relSizeAnchor>
  <cdr:relSizeAnchor xmlns:cdr="http://schemas.openxmlformats.org/drawingml/2006/chartDrawing">
    <cdr:from>
      <cdr:x>0.77001</cdr:x>
      <cdr:y>0.73936</cdr:y>
    </cdr:from>
    <cdr:to>
      <cdr:x>0.87449</cdr:x>
      <cdr:y>0.81925</cdr:y>
    </cdr:to>
    <cdr:sp macro="" textlink="">
      <cdr:nvSpPr>
        <cdr:cNvPr id="27650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03742" y="4284571"/>
          <a:ext cx="1058863" cy="462394"/>
        </a:xfrm>
        <a:prstGeom xmlns:a="http://schemas.openxmlformats.org/drawingml/2006/main" prst="wedgeRectCallout">
          <a:avLst>
            <a:gd name="adj1" fmla="val 100000"/>
            <a:gd name="adj2" fmla="val -150000"/>
          </a:avLst>
        </a:prstGeom>
        <a:solidFill xmlns:a="http://schemas.openxmlformats.org/drawingml/2006/main">
          <a:srgbClr val="FFFFFF"/>
        </a:solidFill>
        <a:ln xmlns:a="http://schemas.openxmlformats.org/drawingml/2006/main" w="28575" algn="ctr">
          <a:solidFill>
            <a:srgbClr val="00008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18288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令和３年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３７，７４５人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467251</xdr:colOff>
      <xdr:row>11</xdr:row>
      <xdr:rowOff>1</xdr:rowOff>
    </xdr:from>
    <xdr:to>
      <xdr:col>18</xdr:col>
      <xdr:colOff>467251</xdr:colOff>
      <xdr:row>16</xdr:row>
      <xdr:rowOff>1</xdr:rowOff>
    </xdr:to>
    <xdr:sp macro="" textlink="">
      <xdr:nvSpPr>
        <xdr:cNvPr id="2" name="正方形/長方形 1"/>
        <xdr:cNvSpPr/>
      </xdr:nvSpPr>
      <xdr:spPr>
        <a:xfrm>
          <a:off x="8502887" y="2540001"/>
          <a:ext cx="1607128" cy="115454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中学校：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69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</a:t>
          </a: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1,328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学級　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37,745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○１校あたり平均</a:t>
          </a: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19.2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学級　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547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twoCellAnchor>
  <xdr:twoCellAnchor>
    <xdr:from>
      <xdr:col>2</xdr:col>
      <xdr:colOff>347721</xdr:colOff>
      <xdr:row>11</xdr:row>
      <xdr:rowOff>21732</xdr:rowOff>
    </xdr:from>
    <xdr:to>
      <xdr:col>6</xdr:col>
      <xdr:colOff>347722</xdr:colOff>
      <xdr:row>16</xdr:row>
      <xdr:rowOff>23360</xdr:rowOff>
    </xdr:to>
    <xdr:sp macro="" textlink="">
      <xdr:nvSpPr>
        <xdr:cNvPr id="3" name="正方形/長方形 2"/>
        <xdr:cNvSpPr/>
      </xdr:nvSpPr>
      <xdr:spPr>
        <a:xfrm>
          <a:off x="1419139" y="2561732"/>
          <a:ext cx="2142838" cy="11561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小学校：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145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うち休校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3,114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学級　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83,008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○１校あたり平均</a:t>
          </a: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21.6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学級　</a:t>
          </a:r>
          <a:r>
            <a:rPr kumimoji="1" lang="en-US" altLang="ja-JP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576.4</a:t>
          </a:r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人</a:t>
          </a:r>
        </a:p>
      </xdr:txBody>
    </xdr:sp>
    <xdr:clientData/>
  </xdr:twoCellAnchor>
  <xdr:twoCellAnchor>
    <xdr:from>
      <xdr:col>1</xdr:col>
      <xdr:colOff>0</xdr:colOff>
      <xdr:row>77</xdr:row>
      <xdr:rowOff>0</xdr:rowOff>
    </xdr:from>
    <xdr:to>
      <xdr:col>3</xdr:col>
      <xdr:colOff>212437</xdr:colOff>
      <xdr:row>80</xdr:row>
      <xdr:rowOff>15394</xdr:rowOff>
    </xdr:to>
    <xdr:sp macro="" textlink="">
      <xdr:nvSpPr>
        <xdr:cNvPr id="4" name="正方形/長方形 3"/>
        <xdr:cNvSpPr/>
      </xdr:nvSpPr>
      <xdr:spPr>
        <a:xfrm>
          <a:off x="535709" y="17780000"/>
          <a:ext cx="1283855" cy="7081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上段：学校名　</a:t>
          </a:r>
          <a:endParaRPr kumimoji="1" lang="en-US" altLang="ja-JP" sz="10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下段：児童生徒数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&#12487;&#12540;&#12479;.WK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9;/&#9734;&#35519;&#26619;&#24195;&#22577;&#38306;&#20418;/&#35519;&#26619;&#32113;&#35336;/&#20816;&#31461;&#29983;&#24466;&#25968;&#19968;&#35239;/&#25126;&#24460;&#25512;&#31227;/R3&#25126;&#24460;&#25512;&#35336;&#12464;&#12521;&#12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（できあがり）"/>
      <sheetName val="Sheet1"/>
      <sheetName val="元データ"/>
      <sheetName val="Sheet"/>
      <sheetName val="Sheet2"/>
    </sheetNames>
    <sheetDataSet>
      <sheetData sheetId="0"/>
      <sheetData sheetId="1"/>
      <sheetData sheetId="2">
        <row r="5">
          <cell r="A5" t="str">
            <v>昭和24年</v>
          </cell>
          <cell r="B5">
            <v>34</v>
          </cell>
          <cell r="C5">
            <v>19</v>
          </cell>
          <cell r="E5" t="str">
            <v>昭和24年</v>
          </cell>
          <cell r="F5">
            <v>42058</v>
          </cell>
          <cell r="G5">
            <v>15642</v>
          </cell>
        </row>
        <row r="6">
          <cell r="A6" t="str">
            <v>25年</v>
          </cell>
          <cell r="B6">
            <v>36</v>
          </cell>
          <cell r="C6">
            <v>19</v>
          </cell>
          <cell r="E6" t="str">
            <v>25年</v>
          </cell>
          <cell r="F6">
            <v>45061</v>
          </cell>
          <cell r="G6">
            <v>17049</v>
          </cell>
        </row>
        <row r="7">
          <cell r="A7" t="str">
            <v>26年</v>
          </cell>
          <cell r="B7">
            <v>36</v>
          </cell>
          <cell r="C7">
            <v>19</v>
          </cell>
          <cell r="E7" t="str">
            <v>26年</v>
          </cell>
          <cell r="F7">
            <v>48262</v>
          </cell>
          <cell r="G7">
            <v>17446</v>
          </cell>
        </row>
        <row r="8">
          <cell r="A8" t="str">
            <v>27年</v>
          </cell>
          <cell r="B8">
            <v>38</v>
          </cell>
          <cell r="C8">
            <v>20</v>
          </cell>
          <cell r="E8" t="str">
            <v>27年</v>
          </cell>
          <cell r="F8">
            <v>49117</v>
          </cell>
          <cell r="G8">
            <v>19598</v>
          </cell>
        </row>
        <row r="9">
          <cell r="A9" t="str">
            <v>28年</v>
          </cell>
          <cell r="B9">
            <v>40</v>
          </cell>
          <cell r="C9">
            <v>21</v>
          </cell>
          <cell r="E9" t="str">
            <v>28年</v>
          </cell>
          <cell r="F9">
            <v>51327</v>
          </cell>
          <cell r="G9">
            <v>22082</v>
          </cell>
        </row>
        <row r="10">
          <cell r="A10" t="str">
            <v>29年</v>
          </cell>
          <cell r="B10">
            <v>42</v>
          </cell>
          <cell r="C10">
            <v>22</v>
          </cell>
          <cell r="E10" t="str">
            <v>29年</v>
          </cell>
          <cell r="F10">
            <v>55146</v>
          </cell>
          <cell r="G10">
            <v>25253</v>
          </cell>
        </row>
        <row r="11">
          <cell r="A11" t="str">
            <v>30年</v>
          </cell>
          <cell r="B11">
            <v>54</v>
          </cell>
          <cell r="C11">
            <v>26</v>
          </cell>
          <cell r="E11" t="str">
            <v>30年</v>
          </cell>
          <cell r="F11">
            <v>68442</v>
          </cell>
          <cell r="G11">
            <v>28367</v>
          </cell>
        </row>
        <row r="12">
          <cell r="A12" t="str">
            <v>31年</v>
          </cell>
          <cell r="B12">
            <v>56</v>
          </cell>
          <cell r="C12">
            <v>27</v>
          </cell>
          <cell r="E12" t="str">
            <v>31年</v>
          </cell>
          <cell r="F12">
            <v>72356</v>
          </cell>
          <cell r="G12">
            <v>27804</v>
          </cell>
        </row>
        <row r="13">
          <cell r="A13" t="str">
            <v>32年</v>
          </cell>
          <cell r="B13">
            <v>59</v>
          </cell>
          <cell r="C13">
            <v>29</v>
          </cell>
          <cell r="E13" t="str">
            <v>32年</v>
          </cell>
          <cell r="F13">
            <v>75359</v>
          </cell>
          <cell r="G13">
            <v>27457</v>
          </cell>
        </row>
        <row r="14">
          <cell r="A14" t="str">
            <v>33年</v>
          </cell>
          <cell r="B14">
            <v>61</v>
          </cell>
          <cell r="C14">
            <v>31</v>
          </cell>
          <cell r="E14" t="str">
            <v>33年</v>
          </cell>
          <cell r="F14">
            <v>79646</v>
          </cell>
          <cell r="G14">
            <v>27665</v>
          </cell>
        </row>
        <row r="15">
          <cell r="A15" t="str">
            <v>34年</v>
          </cell>
          <cell r="B15">
            <v>63</v>
          </cell>
          <cell r="C15">
            <v>31</v>
          </cell>
          <cell r="E15" t="str">
            <v>34年</v>
          </cell>
          <cell r="F15">
            <v>79442</v>
          </cell>
          <cell r="G15">
            <v>28949</v>
          </cell>
        </row>
        <row r="16">
          <cell r="A16" t="str">
            <v>35年</v>
          </cell>
          <cell r="B16">
            <v>63</v>
          </cell>
          <cell r="C16">
            <v>32</v>
          </cell>
          <cell r="E16" t="str">
            <v>35年</v>
          </cell>
          <cell r="F16">
            <v>76305</v>
          </cell>
          <cell r="G16">
            <v>33084</v>
          </cell>
        </row>
        <row r="17">
          <cell r="A17" t="str">
            <v>36年</v>
          </cell>
          <cell r="B17">
            <v>71</v>
          </cell>
          <cell r="C17">
            <v>38</v>
          </cell>
          <cell r="E17" t="str">
            <v>36年</v>
          </cell>
          <cell r="F17">
            <v>74997</v>
          </cell>
          <cell r="G17">
            <v>42172</v>
          </cell>
        </row>
        <row r="18">
          <cell r="A18" t="str">
            <v>37年</v>
          </cell>
          <cell r="B18">
            <v>71</v>
          </cell>
          <cell r="C18">
            <v>39</v>
          </cell>
          <cell r="E18" t="str">
            <v>37年</v>
          </cell>
          <cell r="F18">
            <v>70749</v>
          </cell>
          <cell r="G18">
            <v>45081</v>
          </cell>
        </row>
        <row r="19">
          <cell r="A19" t="str">
            <v>38年</v>
          </cell>
          <cell r="B19">
            <v>72</v>
          </cell>
          <cell r="C19">
            <v>39</v>
          </cell>
          <cell r="E19" t="str">
            <v>38年</v>
          </cell>
          <cell r="F19">
            <v>67352</v>
          </cell>
          <cell r="G19">
            <v>44086</v>
          </cell>
        </row>
        <row r="20">
          <cell r="A20" t="str">
            <v>39年</v>
          </cell>
          <cell r="B20">
            <v>74</v>
          </cell>
          <cell r="C20">
            <v>39</v>
          </cell>
          <cell r="E20" t="str">
            <v>39年</v>
          </cell>
          <cell r="F20">
            <v>64987</v>
          </cell>
          <cell r="G20">
            <v>40797</v>
          </cell>
        </row>
        <row r="21">
          <cell r="A21" t="str">
            <v>40年</v>
          </cell>
          <cell r="B21">
            <v>75</v>
          </cell>
          <cell r="C21">
            <v>39</v>
          </cell>
          <cell r="E21" t="str">
            <v>40年</v>
          </cell>
          <cell r="F21">
            <v>64453</v>
          </cell>
          <cell r="G21">
            <v>37496</v>
          </cell>
        </row>
        <row r="22">
          <cell r="A22" t="str">
            <v>41年</v>
          </cell>
          <cell r="B22">
            <v>76</v>
          </cell>
          <cell r="C22">
            <v>38</v>
          </cell>
          <cell r="E22" t="str">
            <v>41年</v>
          </cell>
          <cell r="F22">
            <v>64621</v>
          </cell>
          <cell r="G22">
            <v>35068</v>
          </cell>
        </row>
        <row r="23">
          <cell r="A23" t="str">
            <v>42年</v>
          </cell>
          <cell r="B23">
            <v>76</v>
          </cell>
          <cell r="C23">
            <v>38</v>
          </cell>
          <cell r="E23" t="str">
            <v>42年</v>
          </cell>
          <cell r="F23">
            <v>65246</v>
          </cell>
          <cell r="G23">
            <v>32980</v>
          </cell>
        </row>
        <row r="24">
          <cell r="A24" t="str">
            <v>43年</v>
          </cell>
          <cell r="B24">
            <v>77</v>
          </cell>
          <cell r="C24">
            <v>38</v>
          </cell>
          <cell r="E24" t="str">
            <v>43年</v>
          </cell>
          <cell r="F24">
            <v>66321</v>
          </cell>
          <cell r="G24">
            <v>31667</v>
          </cell>
        </row>
        <row r="25">
          <cell r="A25" t="str">
            <v>44年</v>
          </cell>
          <cell r="B25">
            <v>78</v>
          </cell>
          <cell r="C25">
            <v>39</v>
          </cell>
          <cell r="E25" t="str">
            <v>44年</v>
          </cell>
          <cell r="F25">
            <v>67905</v>
          </cell>
          <cell r="G25">
            <v>30528</v>
          </cell>
        </row>
        <row r="26">
          <cell r="A26" t="str">
            <v>45年</v>
          </cell>
          <cell r="B26">
            <v>81</v>
          </cell>
          <cell r="C26">
            <v>39</v>
          </cell>
          <cell r="E26" t="str">
            <v>45年</v>
          </cell>
          <cell r="F26">
            <v>69968</v>
          </cell>
          <cell r="G26">
            <v>30368</v>
          </cell>
        </row>
        <row r="27">
          <cell r="A27" t="str">
            <v>46年</v>
          </cell>
          <cell r="B27">
            <v>87</v>
          </cell>
          <cell r="C27">
            <v>40</v>
          </cell>
          <cell r="E27" t="str">
            <v>46年</v>
          </cell>
          <cell r="F27">
            <v>73101</v>
          </cell>
          <cell r="G27">
            <v>31635</v>
          </cell>
        </row>
        <row r="28">
          <cell r="A28" t="str">
            <v>47年</v>
          </cell>
          <cell r="B28">
            <v>90</v>
          </cell>
          <cell r="C28">
            <v>41</v>
          </cell>
          <cell r="E28" t="str">
            <v>47年</v>
          </cell>
          <cell r="F28">
            <v>75641</v>
          </cell>
          <cell r="G28">
            <v>32634</v>
          </cell>
        </row>
        <row r="29">
          <cell r="A29" t="str">
            <v>48年</v>
          </cell>
          <cell r="B29">
            <v>91</v>
          </cell>
          <cell r="C29">
            <v>43</v>
          </cell>
          <cell r="E29" t="str">
            <v>48年</v>
          </cell>
          <cell r="F29">
            <v>77472</v>
          </cell>
          <cell r="G29">
            <v>33292</v>
          </cell>
        </row>
        <row r="30">
          <cell r="A30" t="str">
            <v>49年</v>
          </cell>
          <cell r="B30">
            <v>96</v>
          </cell>
          <cell r="C30">
            <v>45</v>
          </cell>
          <cell r="E30" t="str">
            <v>49年</v>
          </cell>
          <cell r="F30">
            <v>81180</v>
          </cell>
          <cell r="G30">
            <v>33452</v>
          </cell>
        </row>
        <row r="31">
          <cell r="A31" t="str">
            <v>50年</v>
          </cell>
          <cell r="B31">
            <v>104</v>
          </cell>
          <cell r="C31">
            <v>47</v>
          </cell>
          <cell r="E31" t="str">
            <v>50年</v>
          </cell>
          <cell r="F31">
            <v>86062</v>
          </cell>
          <cell r="G31">
            <v>34524</v>
          </cell>
        </row>
        <row r="32">
          <cell r="A32" t="str">
            <v>51年</v>
          </cell>
          <cell r="B32">
            <v>108</v>
          </cell>
          <cell r="C32">
            <v>48</v>
          </cell>
          <cell r="E32" t="str">
            <v>51年</v>
          </cell>
          <cell r="F32">
            <v>89397</v>
          </cell>
          <cell r="G32">
            <v>35555</v>
          </cell>
        </row>
        <row r="33">
          <cell r="A33" t="str">
            <v>52年</v>
          </cell>
          <cell r="B33">
            <v>111</v>
          </cell>
          <cell r="C33">
            <v>48</v>
          </cell>
          <cell r="E33" t="str">
            <v>52年</v>
          </cell>
          <cell r="F33">
            <v>92206</v>
          </cell>
          <cell r="G33">
            <v>37390</v>
          </cell>
        </row>
        <row r="34">
          <cell r="A34" t="str">
            <v>53年</v>
          </cell>
          <cell r="B34">
            <v>117</v>
          </cell>
          <cell r="C34">
            <v>50</v>
          </cell>
          <cell r="E34" t="str">
            <v>53年</v>
          </cell>
          <cell r="F34">
            <v>95526</v>
          </cell>
          <cell r="G34">
            <v>38907</v>
          </cell>
        </row>
        <row r="35">
          <cell r="A35" t="str">
            <v>54年</v>
          </cell>
          <cell r="B35">
            <v>120</v>
          </cell>
          <cell r="C35">
            <v>51</v>
          </cell>
          <cell r="E35" t="str">
            <v>54年</v>
          </cell>
          <cell r="F35">
            <v>100015</v>
          </cell>
          <cell r="G35">
            <v>39207</v>
          </cell>
        </row>
        <row r="36">
          <cell r="A36" t="str">
            <v>55年</v>
          </cell>
          <cell r="B36">
            <v>122</v>
          </cell>
          <cell r="C36">
            <v>53</v>
          </cell>
          <cell r="E36" t="str">
            <v>55年</v>
          </cell>
          <cell r="F36">
            <v>102765</v>
          </cell>
          <cell r="G36">
            <v>40804</v>
          </cell>
        </row>
        <row r="37">
          <cell r="A37" t="str">
            <v>56年</v>
          </cell>
          <cell r="B37">
            <v>125</v>
          </cell>
          <cell r="C37">
            <v>55</v>
          </cell>
          <cell r="E37" t="str">
            <v>56年</v>
          </cell>
          <cell r="F37">
            <v>105076</v>
          </cell>
          <cell r="G37">
            <v>42911</v>
          </cell>
        </row>
        <row r="38">
          <cell r="A38" t="str">
            <v>57年</v>
          </cell>
          <cell r="B38">
            <v>129</v>
          </cell>
          <cell r="C38">
            <v>55</v>
          </cell>
          <cell r="E38" t="str">
            <v>57年</v>
          </cell>
          <cell r="F38">
            <v>105979</v>
          </cell>
          <cell r="G38">
            <v>45813</v>
          </cell>
        </row>
        <row r="39">
          <cell r="A39" t="str">
            <v>58年</v>
          </cell>
          <cell r="B39">
            <v>130</v>
          </cell>
          <cell r="C39">
            <v>56</v>
          </cell>
          <cell r="E39" t="str">
            <v>58年</v>
          </cell>
          <cell r="F39">
            <v>105784</v>
          </cell>
          <cell r="G39">
            <v>46929</v>
          </cell>
        </row>
        <row r="40">
          <cell r="A40" t="str">
            <v>59年</v>
          </cell>
          <cell r="B40">
            <v>132</v>
          </cell>
          <cell r="C40">
            <v>57</v>
          </cell>
          <cell r="E40" t="str">
            <v>59年</v>
          </cell>
          <cell r="F40">
            <v>104550</v>
          </cell>
          <cell r="G40">
            <v>48070</v>
          </cell>
        </row>
        <row r="41">
          <cell r="A41" t="str">
            <v>60年</v>
          </cell>
          <cell r="B41">
            <v>134</v>
          </cell>
          <cell r="C41">
            <v>59</v>
          </cell>
          <cell r="E41" t="str">
            <v>60年</v>
          </cell>
          <cell r="F41">
            <v>102960</v>
          </cell>
          <cell r="G41">
            <v>49711</v>
          </cell>
        </row>
        <row r="42">
          <cell r="A42" t="str">
            <v>61年</v>
          </cell>
          <cell r="B42">
            <v>136</v>
          </cell>
          <cell r="C42">
            <v>59</v>
          </cell>
          <cell r="E42" t="str">
            <v>61年</v>
          </cell>
          <cell r="F42">
            <v>100953</v>
          </cell>
          <cell r="G42">
            <v>51439</v>
          </cell>
        </row>
        <row r="43">
          <cell r="A43" t="str">
            <v>62年</v>
          </cell>
          <cell r="B43">
            <v>138</v>
          </cell>
          <cell r="C43">
            <v>61</v>
          </cell>
          <cell r="E43" t="str">
            <v>62年</v>
          </cell>
          <cell r="F43">
            <v>98483</v>
          </cell>
          <cell r="G43">
            <v>52165</v>
          </cell>
        </row>
        <row r="44">
          <cell r="A44" t="str">
            <v>63年</v>
          </cell>
          <cell r="B44">
            <v>138</v>
          </cell>
          <cell r="C44">
            <v>63</v>
          </cell>
          <cell r="E44" t="str">
            <v>63年</v>
          </cell>
          <cell r="F44">
            <v>96672</v>
          </cell>
          <cell r="G44">
            <v>51447</v>
          </cell>
        </row>
        <row r="45">
          <cell r="A45" t="str">
            <v>平成元年</v>
          </cell>
          <cell r="B45">
            <v>141</v>
          </cell>
          <cell r="C45">
            <v>64</v>
          </cell>
          <cell r="E45" t="str">
            <v>平成元年</v>
          </cell>
          <cell r="F45">
            <v>95701</v>
          </cell>
          <cell r="G45">
            <v>49469</v>
          </cell>
        </row>
        <row r="46">
          <cell r="A46" t="str">
            <v>2年</v>
          </cell>
          <cell r="B46">
            <v>142</v>
          </cell>
          <cell r="C46">
            <v>65</v>
          </cell>
          <cell r="E46" t="str">
            <v>2年</v>
          </cell>
          <cell r="F46">
            <v>94445</v>
          </cell>
          <cell r="G46">
            <v>47785</v>
          </cell>
        </row>
        <row r="47">
          <cell r="A47" t="str">
            <v>3年</v>
          </cell>
          <cell r="B47">
            <v>142</v>
          </cell>
          <cell r="C47">
            <v>66</v>
          </cell>
          <cell r="E47" t="str">
            <v>3年</v>
          </cell>
          <cell r="F47">
            <v>92840</v>
          </cell>
          <cell r="G47">
            <v>46941</v>
          </cell>
        </row>
        <row r="48">
          <cell r="A48" t="str">
            <v>4年</v>
          </cell>
          <cell r="B48">
            <v>143</v>
          </cell>
          <cell r="C48">
            <v>67</v>
          </cell>
          <cell r="E48" t="str">
            <v>4年</v>
          </cell>
          <cell r="F48">
            <v>90855</v>
          </cell>
          <cell r="G48">
            <v>46261</v>
          </cell>
        </row>
        <row r="49">
          <cell r="A49" t="str">
            <v>5年</v>
          </cell>
          <cell r="B49">
            <v>145</v>
          </cell>
          <cell r="C49">
            <v>67</v>
          </cell>
          <cell r="E49" t="str">
            <v>5年</v>
          </cell>
          <cell r="F49">
            <v>88752</v>
          </cell>
          <cell r="G49">
            <v>45070</v>
          </cell>
        </row>
        <row r="50">
          <cell r="A50" t="str">
            <v>6年</v>
          </cell>
          <cell r="B50">
            <v>145</v>
          </cell>
          <cell r="C50">
            <v>67</v>
          </cell>
          <cell r="E50" t="str">
            <v>6年</v>
          </cell>
          <cell r="F50">
            <v>86354</v>
          </cell>
          <cell r="G50">
            <v>43467</v>
          </cell>
        </row>
        <row r="51">
          <cell r="A51" t="str">
            <v>7年</v>
          </cell>
          <cell r="B51">
            <v>146</v>
          </cell>
          <cell r="C51">
            <v>67</v>
          </cell>
          <cell r="E51" t="str">
            <v>7年</v>
          </cell>
          <cell r="F51">
            <v>83589</v>
          </cell>
          <cell r="G51">
            <v>42432</v>
          </cell>
        </row>
        <row r="52">
          <cell r="A52" t="str">
            <v>8年</v>
          </cell>
          <cell r="B52">
            <v>148</v>
          </cell>
          <cell r="C52">
            <v>67</v>
          </cell>
          <cell r="E52" t="str">
            <v>8年</v>
          </cell>
          <cell r="F52">
            <v>80912</v>
          </cell>
          <cell r="G52">
            <v>41977</v>
          </cell>
        </row>
        <row r="53">
          <cell r="A53" t="str">
            <v>9年</v>
          </cell>
          <cell r="B53">
            <v>148</v>
          </cell>
          <cell r="C53">
            <v>67</v>
          </cell>
          <cell r="E53" t="str">
            <v>9年</v>
          </cell>
          <cell r="F53">
            <v>78170</v>
          </cell>
          <cell r="G53">
            <v>41741</v>
          </cell>
        </row>
        <row r="54">
          <cell r="A54" t="str">
            <v>10年</v>
          </cell>
          <cell r="B54">
            <v>145</v>
          </cell>
          <cell r="C54">
            <v>67</v>
          </cell>
          <cell r="E54" t="str">
            <v>10年</v>
          </cell>
          <cell r="F54">
            <v>76287</v>
          </cell>
          <cell r="G54">
            <v>40988</v>
          </cell>
        </row>
        <row r="55">
          <cell r="A55" t="str">
            <v>11年</v>
          </cell>
          <cell r="B55">
            <v>145</v>
          </cell>
          <cell r="C55">
            <v>67</v>
          </cell>
          <cell r="E55" t="str">
            <v>11年</v>
          </cell>
          <cell r="F55">
            <v>74587</v>
          </cell>
          <cell r="G55">
            <v>40004</v>
          </cell>
        </row>
        <row r="56">
          <cell r="A56" t="str">
            <v>12年</v>
          </cell>
          <cell r="B56">
            <v>145</v>
          </cell>
          <cell r="C56">
            <v>68</v>
          </cell>
          <cell r="E56" t="str">
            <v>12年</v>
          </cell>
          <cell r="F56">
            <v>73466</v>
          </cell>
          <cell r="G56">
            <v>38417</v>
          </cell>
        </row>
        <row r="57">
          <cell r="A57" t="str">
            <v>13年</v>
          </cell>
          <cell r="B57">
            <v>145</v>
          </cell>
          <cell r="C57">
            <v>68</v>
          </cell>
          <cell r="E57" t="str">
            <v>13年</v>
          </cell>
          <cell r="F57">
            <v>73155</v>
          </cell>
          <cell r="G57">
            <v>37271</v>
          </cell>
        </row>
        <row r="58">
          <cell r="A58" t="str">
            <v>14年</v>
          </cell>
          <cell r="B58">
            <v>145</v>
          </cell>
          <cell r="C58">
            <v>68</v>
          </cell>
          <cell r="E58" t="str">
            <v>14年</v>
          </cell>
          <cell r="F58">
            <v>73268</v>
          </cell>
          <cell r="G58">
            <v>35839</v>
          </cell>
        </row>
        <row r="59">
          <cell r="A59" t="str">
            <v>15年</v>
          </cell>
          <cell r="B59">
            <v>145</v>
          </cell>
          <cell r="C59">
            <v>68</v>
          </cell>
          <cell r="E59" t="str">
            <v>15年</v>
          </cell>
          <cell r="F59">
            <v>73703</v>
          </cell>
          <cell r="G59">
            <v>34858</v>
          </cell>
        </row>
        <row r="60">
          <cell r="A60" t="str">
            <v>16年</v>
          </cell>
          <cell r="B60">
            <v>145</v>
          </cell>
          <cell r="C60">
            <v>68</v>
          </cell>
          <cell r="E60" t="str">
            <v>16年</v>
          </cell>
          <cell r="F60">
            <v>73931</v>
          </cell>
          <cell r="G60">
            <v>34288</v>
          </cell>
        </row>
        <row r="61">
          <cell r="A61" t="str">
            <v>17年</v>
          </cell>
          <cell r="B61">
            <v>145</v>
          </cell>
          <cell r="C61">
            <v>68</v>
          </cell>
          <cell r="E61" t="str">
            <v>17年</v>
          </cell>
          <cell r="F61">
            <v>74265</v>
          </cell>
          <cell r="G61">
            <v>34107</v>
          </cell>
        </row>
        <row r="62">
          <cell r="A62" t="str">
            <v>18年</v>
          </cell>
          <cell r="B62">
            <v>145</v>
          </cell>
          <cell r="C62">
            <v>68</v>
          </cell>
          <cell r="E62" t="str">
            <v>18年</v>
          </cell>
          <cell r="F62">
            <v>75016</v>
          </cell>
          <cell r="G62">
            <v>34153</v>
          </cell>
        </row>
        <row r="63">
          <cell r="A63" t="str">
            <v>19年</v>
          </cell>
          <cell r="B63">
            <v>147</v>
          </cell>
          <cell r="C63">
            <v>68</v>
          </cell>
          <cell r="E63" t="str">
            <v>19年</v>
          </cell>
          <cell r="F63">
            <v>75212</v>
          </cell>
          <cell r="G63">
            <v>34476</v>
          </cell>
        </row>
        <row r="64">
          <cell r="A64" t="str">
            <v>20年</v>
          </cell>
          <cell r="B64">
            <v>147</v>
          </cell>
          <cell r="C64">
            <v>69</v>
          </cell>
          <cell r="E64" t="str">
            <v>20年</v>
          </cell>
          <cell r="F64">
            <v>75818</v>
          </cell>
          <cell r="G64">
            <v>34588</v>
          </cell>
        </row>
        <row r="65">
          <cell r="A65" t="str">
            <v>21年</v>
          </cell>
          <cell r="B65">
            <v>147</v>
          </cell>
          <cell r="C65">
            <v>69</v>
          </cell>
          <cell r="E65" t="str">
            <v>21年</v>
          </cell>
          <cell r="F65">
            <v>76016</v>
          </cell>
          <cell r="G65">
            <v>34970</v>
          </cell>
        </row>
        <row r="66">
          <cell r="A66" t="str">
            <v>22年</v>
          </cell>
          <cell r="B66">
            <v>146</v>
          </cell>
          <cell r="C66">
            <v>69</v>
          </cell>
          <cell r="E66" t="str">
            <v>22年</v>
          </cell>
          <cell r="F66">
            <v>76021</v>
          </cell>
          <cell r="G66">
            <v>35049</v>
          </cell>
        </row>
        <row r="67">
          <cell r="A67" t="str">
            <v>23年</v>
          </cell>
          <cell r="B67">
            <v>146</v>
          </cell>
          <cell r="C67">
            <v>69</v>
          </cell>
          <cell r="E67" t="str">
            <v>23年</v>
          </cell>
          <cell r="F67">
            <v>75925</v>
          </cell>
          <cell r="G67">
            <v>35451</v>
          </cell>
        </row>
        <row r="68">
          <cell r="A68" t="str">
            <v>24年</v>
          </cell>
          <cell r="B68">
            <v>145</v>
          </cell>
          <cell r="C68">
            <v>69</v>
          </cell>
          <cell r="E68" t="str">
            <v>24年</v>
          </cell>
          <cell r="F68">
            <v>75683</v>
          </cell>
          <cell r="G68">
            <v>35609</v>
          </cell>
        </row>
        <row r="69">
          <cell r="A69" t="str">
            <v>25年</v>
          </cell>
          <cell r="B69">
            <v>145</v>
          </cell>
          <cell r="C69">
            <v>69</v>
          </cell>
          <cell r="E69" t="str">
            <v>25年</v>
          </cell>
          <cell r="F69">
            <v>76057</v>
          </cell>
          <cell r="G69">
            <v>35762</v>
          </cell>
        </row>
        <row r="70">
          <cell r="A70" t="str">
            <v>26年</v>
          </cell>
          <cell r="B70">
            <v>143</v>
          </cell>
          <cell r="C70">
            <v>69</v>
          </cell>
          <cell r="E70" t="str">
            <v>26年</v>
          </cell>
          <cell r="F70">
            <v>76774</v>
          </cell>
          <cell r="G70">
            <v>36060</v>
          </cell>
        </row>
        <row r="71">
          <cell r="A71" t="str">
            <v>27年</v>
          </cell>
          <cell r="B71">
            <v>143</v>
          </cell>
          <cell r="C71">
            <v>69</v>
          </cell>
          <cell r="E71" t="str">
            <v>27年</v>
          </cell>
          <cell r="F71">
            <v>77544</v>
          </cell>
          <cell r="G71">
            <v>36142</v>
          </cell>
        </row>
        <row r="72">
          <cell r="A72" t="str">
            <v>28年</v>
          </cell>
          <cell r="B72">
            <v>143</v>
          </cell>
          <cell r="C72">
            <v>69</v>
          </cell>
          <cell r="F72">
            <v>78730</v>
          </cell>
          <cell r="G72">
            <v>36075</v>
          </cell>
        </row>
        <row r="73">
          <cell r="A73" t="str">
            <v>29年</v>
          </cell>
          <cell r="B73">
            <v>144</v>
          </cell>
          <cell r="C73">
            <v>69</v>
          </cell>
          <cell r="F73">
            <v>80077</v>
          </cell>
          <cell r="G73">
            <v>35735</v>
          </cell>
        </row>
        <row r="74">
          <cell r="A74" t="str">
            <v>30年</v>
          </cell>
          <cell r="B74">
            <v>144</v>
          </cell>
          <cell r="C74">
            <v>69</v>
          </cell>
          <cell r="F74">
            <v>81615</v>
          </cell>
          <cell r="G74">
            <v>35183</v>
          </cell>
        </row>
        <row r="75">
          <cell r="A75" t="str">
            <v>令和元年</v>
          </cell>
          <cell r="B75">
            <v>145</v>
          </cell>
          <cell r="C75">
            <v>69</v>
          </cell>
          <cell r="F75">
            <v>82303</v>
          </cell>
          <cell r="G75">
            <v>35478</v>
          </cell>
        </row>
        <row r="76">
          <cell r="A76" t="str">
            <v>2年</v>
          </cell>
          <cell r="B76">
            <v>145</v>
          </cell>
          <cell r="C76">
            <v>69</v>
          </cell>
          <cell r="F76">
            <v>82741</v>
          </cell>
          <cell r="G76">
            <v>36405</v>
          </cell>
        </row>
        <row r="77">
          <cell r="A77" t="str">
            <v>3年</v>
          </cell>
          <cell r="B77">
            <v>145</v>
          </cell>
          <cell r="C77">
            <v>69</v>
          </cell>
          <cell r="F77">
            <v>83008</v>
          </cell>
          <cell r="G77">
            <v>37745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zoomScaleNormal="100" zoomScaleSheetLayoutView="100" workbookViewId="0">
      <pane ySplit="5" topLeftCell="A27" activePane="bottomLeft" state="frozen"/>
      <selection pane="bottomLeft" activeCell="O21" sqref="O21"/>
    </sheetView>
  </sheetViews>
  <sheetFormatPr defaultRowHeight="17.100000000000001" customHeight="1" x14ac:dyDescent="0.4"/>
  <cols>
    <col min="1" max="1" width="2.75" style="87" customWidth="1"/>
    <col min="2" max="2" width="10.125" style="87" customWidth="1"/>
    <col min="3" max="3" width="5.625" style="87" customWidth="1"/>
    <col min="4" max="4" width="7.625" style="87" customWidth="1"/>
    <col min="5" max="5" width="6" style="87" customWidth="1"/>
    <col min="6" max="6" width="7.5" style="87" customWidth="1"/>
    <col min="7" max="11" width="6" style="87" customWidth="1"/>
    <col min="12" max="13" width="5.25" style="87" bestFit="1" customWidth="1"/>
    <col min="14" max="14" width="6" style="87" customWidth="1"/>
    <col min="15" max="256" width="9" style="87"/>
    <col min="257" max="257" width="2.75" style="87" customWidth="1"/>
    <col min="258" max="258" width="6.875" style="87" customWidth="1"/>
    <col min="259" max="259" width="5.625" style="87" customWidth="1"/>
    <col min="260" max="270" width="6.375" style="87" customWidth="1"/>
    <col min="271" max="512" width="9" style="87"/>
    <col min="513" max="513" width="2.75" style="87" customWidth="1"/>
    <col min="514" max="514" width="6.875" style="87" customWidth="1"/>
    <col min="515" max="515" width="5.625" style="87" customWidth="1"/>
    <col min="516" max="526" width="6.375" style="87" customWidth="1"/>
    <col min="527" max="768" width="9" style="87"/>
    <col min="769" max="769" width="2.75" style="87" customWidth="1"/>
    <col min="770" max="770" width="6.875" style="87" customWidth="1"/>
    <col min="771" max="771" width="5.625" style="87" customWidth="1"/>
    <col min="772" max="782" width="6.375" style="87" customWidth="1"/>
    <col min="783" max="1024" width="9" style="87"/>
    <col min="1025" max="1025" width="2.75" style="87" customWidth="1"/>
    <col min="1026" max="1026" width="6.875" style="87" customWidth="1"/>
    <col min="1027" max="1027" width="5.625" style="87" customWidth="1"/>
    <col min="1028" max="1038" width="6.375" style="87" customWidth="1"/>
    <col min="1039" max="1280" width="9" style="87"/>
    <col min="1281" max="1281" width="2.75" style="87" customWidth="1"/>
    <col min="1282" max="1282" width="6.875" style="87" customWidth="1"/>
    <col min="1283" max="1283" width="5.625" style="87" customWidth="1"/>
    <col min="1284" max="1294" width="6.375" style="87" customWidth="1"/>
    <col min="1295" max="1536" width="9" style="87"/>
    <col min="1537" max="1537" width="2.75" style="87" customWidth="1"/>
    <col min="1538" max="1538" width="6.875" style="87" customWidth="1"/>
    <col min="1539" max="1539" width="5.625" style="87" customWidth="1"/>
    <col min="1540" max="1550" width="6.375" style="87" customWidth="1"/>
    <col min="1551" max="1792" width="9" style="87"/>
    <col min="1793" max="1793" width="2.75" style="87" customWidth="1"/>
    <col min="1794" max="1794" width="6.875" style="87" customWidth="1"/>
    <col min="1795" max="1795" width="5.625" style="87" customWidth="1"/>
    <col min="1796" max="1806" width="6.375" style="87" customWidth="1"/>
    <col min="1807" max="2048" width="9" style="87"/>
    <col min="2049" max="2049" width="2.75" style="87" customWidth="1"/>
    <col min="2050" max="2050" width="6.875" style="87" customWidth="1"/>
    <col min="2051" max="2051" width="5.625" style="87" customWidth="1"/>
    <col min="2052" max="2062" width="6.375" style="87" customWidth="1"/>
    <col min="2063" max="2304" width="9" style="87"/>
    <col min="2305" max="2305" width="2.75" style="87" customWidth="1"/>
    <col min="2306" max="2306" width="6.875" style="87" customWidth="1"/>
    <col min="2307" max="2307" width="5.625" style="87" customWidth="1"/>
    <col min="2308" max="2318" width="6.375" style="87" customWidth="1"/>
    <col min="2319" max="2560" width="9" style="87"/>
    <col min="2561" max="2561" width="2.75" style="87" customWidth="1"/>
    <col min="2562" max="2562" width="6.875" style="87" customWidth="1"/>
    <col min="2563" max="2563" width="5.625" style="87" customWidth="1"/>
    <col min="2564" max="2574" width="6.375" style="87" customWidth="1"/>
    <col min="2575" max="2816" width="9" style="87"/>
    <col min="2817" max="2817" width="2.75" style="87" customWidth="1"/>
    <col min="2818" max="2818" width="6.875" style="87" customWidth="1"/>
    <col min="2819" max="2819" width="5.625" style="87" customWidth="1"/>
    <col min="2820" max="2830" width="6.375" style="87" customWidth="1"/>
    <col min="2831" max="3072" width="9" style="87"/>
    <col min="3073" max="3073" width="2.75" style="87" customWidth="1"/>
    <col min="3074" max="3074" width="6.875" style="87" customWidth="1"/>
    <col min="3075" max="3075" width="5.625" style="87" customWidth="1"/>
    <col min="3076" max="3086" width="6.375" style="87" customWidth="1"/>
    <col min="3087" max="3328" width="9" style="87"/>
    <col min="3329" max="3329" width="2.75" style="87" customWidth="1"/>
    <col min="3330" max="3330" width="6.875" style="87" customWidth="1"/>
    <col min="3331" max="3331" width="5.625" style="87" customWidth="1"/>
    <col min="3332" max="3342" width="6.375" style="87" customWidth="1"/>
    <col min="3343" max="3584" width="9" style="87"/>
    <col min="3585" max="3585" width="2.75" style="87" customWidth="1"/>
    <col min="3586" max="3586" width="6.875" style="87" customWidth="1"/>
    <col min="3587" max="3587" width="5.625" style="87" customWidth="1"/>
    <col min="3588" max="3598" width="6.375" style="87" customWidth="1"/>
    <col min="3599" max="3840" width="9" style="87"/>
    <col min="3841" max="3841" width="2.75" style="87" customWidth="1"/>
    <col min="3842" max="3842" width="6.875" style="87" customWidth="1"/>
    <col min="3843" max="3843" width="5.625" style="87" customWidth="1"/>
    <col min="3844" max="3854" width="6.375" style="87" customWidth="1"/>
    <col min="3855" max="4096" width="9" style="87"/>
    <col min="4097" max="4097" width="2.75" style="87" customWidth="1"/>
    <col min="4098" max="4098" width="6.875" style="87" customWidth="1"/>
    <col min="4099" max="4099" width="5.625" style="87" customWidth="1"/>
    <col min="4100" max="4110" width="6.375" style="87" customWidth="1"/>
    <col min="4111" max="4352" width="9" style="87"/>
    <col min="4353" max="4353" width="2.75" style="87" customWidth="1"/>
    <col min="4354" max="4354" width="6.875" style="87" customWidth="1"/>
    <col min="4355" max="4355" width="5.625" style="87" customWidth="1"/>
    <col min="4356" max="4366" width="6.375" style="87" customWidth="1"/>
    <col min="4367" max="4608" width="9" style="87"/>
    <col min="4609" max="4609" width="2.75" style="87" customWidth="1"/>
    <col min="4610" max="4610" width="6.875" style="87" customWidth="1"/>
    <col min="4611" max="4611" width="5.625" style="87" customWidth="1"/>
    <col min="4612" max="4622" width="6.375" style="87" customWidth="1"/>
    <col min="4623" max="4864" width="9" style="87"/>
    <col min="4865" max="4865" width="2.75" style="87" customWidth="1"/>
    <col min="4866" max="4866" width="6.875" style="87" customWidth="1"/>
    <col min="4867" max="4867" width="5.625" style="87" customWidth="1"/>
    <col min="4868" max="4878" width="6.375" style="87" customWidth="1"/>
    <col min="4879" max="5120" width="9" style="87"/>
    <col min="5121" max="5121" width="2.75" style="87" customWidth="1"/>
    <col min="5122" max="5122" width="6.875" style="87" customWidth="1"/>
    <col min="5123" max="5123" width="5.625" style="87" customWidth="1"/>
    <col min="5124" max="5134" width="6.375" style="87" customWidth="1"/>
    <col min="5135" max="5376" width="9" style="87"/>
    <col min="5377" max="5377" width="2.75" style="87" customWidth="1"/>
    <col min="5378" max="5378" width="6.875" style="87" customWidth="1"/>
    <col min="5379" max="5379" width="5.625" style="87" customWidth="1"/>
    <col min="5380" max="5390" width="6.375" style="87" customWidth="1"/>
    <col min="5391" max="5632" width="9" style="87"/>
    <col min="5633" max="5633" width="2.75" style="87" customWidth="1"/>
    <col min="5634" max="5634" width="6.875" style="87" customWidth="1"/>
    <col min="5635" max="5635" width="5.625" style="87" customWidth="1"/>
    <col min="5636" max="5646" width="6.375" style="87" customWidth="1"/>
    <col min="5647" max="5888" width="9" style="87"/>
    <col min="5889" max="5889" width="2.75" style="87" customWidth="1"/>
    <col min="5890" max="5890" width="6.875" style="87" customWidth="1"/>
    <col min="5891" max="5891" width="5.625" style="87" customWidth="1"/>
    <col min="5892" max="5902" width="6.375" style="87" customWidth="1"/>
    <col min="5903" max="6144" width="9" style="87"/>
    <col min="6145" max="6145" width="2.75" style="87" customWidth="1"/>
    <col min="6146" max="6146" width="6.875" style="87" customWidth="1"/>
    <col min="6147" max="6147" width="5.625" style="87" customWidth="1"/>
    <col min="6148" max="6158" width="6.375" style="87" customWidth="1"/>
    <col min="6159" max="6400" width="9" style="87"/>
    <col min="6401" max="6401" width="2.75" style="87" customWidth="1"/>
    <col min="6402" max="6402" width="6.875" style="87" customWidth="1"/>
    <col min="6403" max="6403" width="5.625" style="87" customWidth="1"/>
    <col min="6404" max="6414" width="6.375" style="87" customWidth="1"/>
    <col min="6415" max="6656" width="9" style="87"/>
    <col min="6657" max="6657" width="2.75" style="87" customWidth="1"/>
    <col min="6658" max="6658" width="6.875" style="87" customWidth="1"/>
    <col min="6659" max="6659" width="5.625" style="87" customWidth="1"/>
    <col min="6660" max="6670" width="6.375" style="87" customWidth="1"/>
    <col min="6671" max="6912" width="9" style="87"/>
    <col min="6913" max="6913" width="2.75" style="87" customWidth="1"/>
    <col min="6914" max="6914" width="6.875" style="87" customWidth="1"/>
    <col min="6915" max="6915" width="5.625" style="87" customWidth="1"/>
    <col min="6916" max="6926" width="6.375" style="87" customWidth="1"/>
    <col min="6927" max="7168" width="9" style="87"/>
    <col min="7169" max="7169" width="2.75" style="87" customWidth="1"/>
    <col min="7170" max="7170" width="6.875" style="87" customWidth="1"/>
    <col min="7171" max="7171" width="5.625" style="87" customWidth="1"/>
    <col min="7172" max="7182" width="6.375" style="87" customWidth="1"/>
    <col min="7183" max="7424" width="9" style="87"/>
    <col min="7425" max="7425" width="2.75" style="87" customWidth="1"/>
    <col min="7426" max="7426" width="6.875" style="87" customWidth="1"/>
    <col min="7427" max="7427" width="5.625" style="87" customWidth="1"/>
    <col min="7428" max="7438" width="6.375" style="87" customWidth="1"/>
    <col min="7439" max="7680" width="9" style="87"/>
    <col min="7681" max="7681" width="2.75" style="87" customWidth="1"/>
    <col min="7682" max="7682" width="6.875" style="87" customWidth="1"/>
    <col min="7683" max="7683" width="5.625" style="87" customWidth="1"/>
    <col min="7684" max="7694" width="6.375" style="87" customWidth="1"/>
    <col min="7695" max="7936" width="9" style="87"/>
    <col min="7937" max="7937" width="2.75" style="87" customWidth="1"/>
    <col min="7938" max="7938" width="6.875" style="87" customWidth="1"/>
    <col min="7939" max="7939" width="5.625" style="87" customWidth="1"/>
    <col min="7940" max="7950" width="6.375" style="87" customWidth="1"/>
    <col min="7951" max="8192" width="9" style="87"/>
    <col min="8193" max="8193" width="2.75" style="87" customWidth="1"/>
    <col min="8194" max="8194" width="6.875" style="87" customWidth="1"/>
    <col min="8195" max="8195" width="5.625" style="87" customWidth="1"/>
    <col min="8196" max="8206" width="6.375" style="87" customWidth="1"/>
    <col min="8207" max="8448" width="9" style="87"/>
    <col min="8449" max="8449" width="2.75" style="87" customWidth="1"/>
    <col min="8450" max="8450" width="6.875" style="87" customWidth="1"/>
    <col min="8451" max="8451" width="5.625" style="87" customWidth="1"/>
    <col min="8452" max="8462" width="6.375" style="87" customWidth="1"/>
    <col min="8463" max="8704" width="9" style="87"/>
    <col min="8705" max="8705" width="2.75" style="87" customWidth="1"/>
    <col min="8706" max="8706" width="6.875" style="87" customWidth="1"/>
    <col min="8707" max="8707" width="5.625" style="87" customWidth="1"/>
    <col min="8708" max="8718" width="6.375" style="87" customWidth="1"/>
    <col min="8719" max="8960" width="9" style="87"/>
    <col min="8961" max="8961" width="2.75" style="87" customWidth="1"/>
    <col min="8962" max="8962" width="6.875" style="87" customWidth="1"/>
    <col min="8963" max="8963" width="5.625" style="87" customWidth="1"/>
    <col min="8964" max="8974" width="6.375" style="87" customWidth="1"/>
    <col min="8975" max="9216" width="9" style="87"/>
    <col min="9217" max="9217" width="2.75" style="87" customWidth="1"/>
    <col min="9218" max="9218" width="6.875" style="87" customWidth="1"/>
    <col min="9219" max="9219" width="5.625" style="87" customWidth="1"/>
    <col min="9220" max="9230" width="6.375" style="87" customWidth="1"/>
    <col min="9231" max="9472" width="9" style="87"/>
    <col min="9473" max="9473" width="2.75" style="87" customWidth="1"/>
    <col min="9474" max="9474" width="6.875" style="87" customWidth="1"/>
    <col min="9475" max="9475" width="5.625" style="87" customWidth="1"/>
    <col min="9476" max="9486" width="6.375" style="87" customWidth="1"/>
    <col min="9487" max="9728" width="9" style="87"/>
    <col min="9729" max="9729" width="2.75" style="87" customWidth="1"/>
    <col min="9730" max="9730" width="6.875" style="87" customWidth="1"/>
    <col min="9731" max="9731" width="5.625" style="87" customWidth="1"/>
    <col min="9732" max="9742" width="6.375" style="87" customWidth="1"/>
    <col min="9743" max="9984" width="9" style="87"/>
    <col min="9985" max="9985" width="2.75" style="87" customWidth="1"/>
    <col min="9986" max="9986" width="6.875" style="87" customWidth="1"/>
    <col min="9987" max="9987" width="5.625" style="87" customWidth="1"/>
    <col min="9988" max="9998" width="6.375" style="87" customWidth="1"/>
    <col min="9999" max="10240" width="9" style="87"/>
    <col min="10241" max="10241" width="2.75" style="87" customWidth="1"/>
    <col min="10242" max="10242" width="6.875" style="87" customWidth="1"/>
    <col min="10243" max="10243" width="5.625" style="87" customWidth="1"/>
    <col min="10244" max="10254" width="6.375" style="87" customWidth="1"/>
    <col min="10255" max="10496" width="9" style="87"/>
    <col min="10497" max="10497" width="2.75" style="87" customWidth="1"/>
    <col min="10498" max="10498" width="6.875" style="87" customWidth="1"/>
    <col min="10499" max="10499" width="5.625" style="87" customWidth="1"/>
    <col min="10500" max="10510" width="6.375" style="87" customWidth="1"/>
    <col min="10511" max="10752" width="9" style="87"/>
    <col min="10753" max="10753" width="2.75" style="87" customWidth="1"/>
    <col min="10754" max="10754" width="6.875" style="87" customWidth="1"/>
    <col min="10755" max="10755" width="5.625" style="87" customWidth="1"/>
    <col min="10756" max="10766" width="6.375" style="87" customWidth="1"/>
    <col min="10767" max="11008" width="9" style="87"/>
    <col min="11009" max="11009" width="2.75" style="87" customWidth="1"/>
    <col min="11010" max="11010" width="6.875" style="87" customWidth="1"/>
    <col min="11011" max="11011" width="5.625" style="87" customWidth="1"/>
    <col min="11012" max="11022" width="6.375" style="87" customWidth="1"/>
    <col min="11023" max="11264" width="9" style="87"/>
    <col min="11265" max="11265" width="2.75" style="87" customWidth="1"/>
    <col min="11266" max="11266" width="6.875" style="87" customWidth="1"/>
    <col min="11267" max="11267" width="5.625" style="87" customWidth="1"/>
    <col min="11268" max="11278" width="6.375" style="87" customWidth="1"/>
    <col min="11279" max="11520" width="9" style="87"/>
    <col min="11521" max="11521" width="2.75" style="87" customWidth="1"/>
    <col min="11522" max="11522" width="6.875" style="87" customWidth="1"/>
    <col min="11523" max="11523" width="5.625" style="87" customWidth="1"/>
    <col min="11524" max="11534" width="6.375" style="87" customWidth="1"/>
    <col min="11535" max="11776" width="9" style="87"/>
    <col min="11777" max="11777" width="2.75" style="87" customWidth="1"/>
    <col min="11778" max="11778" width="6.875" style="87" customWidth="1"/>
    <col min="11779" max="11779" width="5.625" style="87" customWidth="1"/>
    <col min="11780" max="11790" width="6.375" style="87" customWidth="1"/>
    <col min="11791" max="12032" width="9" style="87"/>
    <col min="12033" max="12033" width="2.75" style="87" customWidth="1"/>
    <col min="12034" max="12034" width="6.875" style="87" customWidth="1"/>
    <col min="12035" max="12035" width="5.625" style="87" customWidth="1"/>
    <col min="12036" max="12046" width="6.375" style="87" customWidth="1"/>
    <col min="12047" max="12288" width="9" style="87"/>
    <col min="12289" max="12289" width="2.75" style="87" customWidth="1"/>
    <col min="12290" max="12290" width="6.875" style="87" customWidth="1"/>
    <col min="12291" max="12291" width="5.625" style="87" customWidth="1"/>
    <col min="12292" max="12302" width="6.375" style="87" customWidth="1"/>
    <col min="12303" max="12544" width="9" style="87"/>
    <col min="12545" max="12545" width="2.75" style="87" customWidth="1"/>
    <col min="12546" max="12546" width="6.875" style="87" customWidth="1"/>
    <col min="12547" max="12547" width="5.625" style="87" customWidth="1"/>
    <col min="12548" max="12558" width="6.375" style="87" customWidth="1"/>
    <col min="12559" max="12800" width="9" style="87"/>
    <col min="12801" max="12801" width="2.75" style="87" customWidth="1"/>
    <col min="12802" max="12802" width="6.875" style="87" customWidth="1"/>
    <col min="12803" max="12803" width="5.625" style="87" customWidth="1"/>
    <col min="12804" max="12814" width="6.375" style="87" customWidth="1"/>
    <col min="12815" max="13056" width="9" style="87"/>
    <col min="13057" max="13057" width="2.75" style="87" customWidth="1"/>
    <col min="13058" max="13058" width="6.875" style="87" customWidth="1"/>
    <col min="13059" max="13059" width="5.625" style="87" customWidth="1"/>
    <col min="13060" max="13070" width="6.375" style="87" customWidth="1"/>
    <col min="13071" max="13312" width="9" style="87"/>
    <col min="13313" max="13313" width="2.75" style="87" customWidth="1"/>
    <col min="13314" max="13314" width="6.875" style="87" customWidth="1"/>
    <col min="13315" max="13315" width="5.625" style="87" customWidth="1"/>
    <col min="13316" max="13326" width="6.375" style="87" customWidth="1"/>
    <col min="13327" max="13568" width="9" style="87"/>
    <col min="13569" max="13569" width="2.75" style="87" customWidth="1"/>
    <col min="13570" max="13570" width="6.875" style="87" customWidth="1"/>
    <col min="13571" max="13571" width="5.625" style="87" customWidth="1"/>
    <col min="13572" max="13582" width="6.375" style="87" customWidth="1"/>
    <col min="13583" max="13824" width="9" style="87"/>
    <col min="13825" max="13825" width="2.75" style="87" customWidth="1"/>
    <col min="13826" max="13826" width="6.875" style="87" customWidth="1"/>
    <col min="13827" max="13827" width="5.625" style="87" customWidth="1"/>
    <col min="13828" max="13838" width="6.375" style="87" customWidth="1"/>
    <col min="13839" max="14080" width="9" style="87"/>
    <col min="14081" max="14081" width="2.75" style="87" customWidth="1"/>
    <col min="14082" max="14082" width="6.875" style="87" customWidth="1"/>
    <col min="14083" max="14083" width="5.625" style="87" customWidth="1"/>
    <col min="14084" max="14094" width="6.375" style="87" customWidth="1"/>
    <col min="14095" max="14336" width="9" style="87"/>
    <col min="14337" max="14337" width="2.75" style="87" customWidth="1"/>
    <col min="14338" max="14338" width="6.875" style="87" customWidth="1"/>
    <col min="14339" max="14339" width="5.625" style="87" customWidth="1"/>
    <col min="14340" max="14350" width="6.375" style="87" customWidth="1"/>
    <col min="14351" max="14592" width="9" style="87"/>
    <col min="14593" max="14593" width="2.75" style="87" customWidth="1"/>
    <col min="14594" max="14594" width="6.875" style="87" customWidth="1"/>
    <col min="14595" max="14595" width="5.625" style="87" customWidth="1"/>
    <col min="14596" max="14606" width="6.375" style="87" customWidth="1"/>
    <col min="14607" max="14848" width="9" style="87"/>
    <col min="14849" max="14849" width="2.75" style="87" customWidth="1"/>
    <col min="14850" max="14850" width="6.875" style="87" customWidth="1"/>
    <col min="14851" max="14851" width="5.625" style="87" customWidth="1"/>
    <col min="14852" max="14862" width="6.375" style="87" customWidth="1"/>
    <col min="14863" max="15104" width="9" style="87"/>
    <col min="15105" max="15105" width="2.75" style="87" customWidth="1"/>
    <col min="15106" max="15106" width="6.875" style="87" customWidth="1"/>
    <col min="15107" max="15107" width="5.625" style="87" customWidth="1"/>
    <col min="15108" max="15118" width="6.375" style="87" customWidth="1"/>
    <col min="15119" max="15360" width="9" style="87"/>
    <col min="15361" max="15361" width="2.75" style="87" customWidth="1"/>
    <col min="15362" max="15362" width="6.875" style="87" customWidth="1"/>
    <col min="15363" max="15363" width="5.625" style="87" customWidth="1"/>
    <col min="15364" max="15374" width="6.375" style="87" customWidth="1"/>
    <col min="15375" max="15616" width="9" style="87"/>
    <col min="15617" max="15617" width="2.75" style="87" customWidth="1"/>
    <col min="15618" max="15618" width="6.875" style="87" customWidth="1"/>
    <col min="15619" max="15619" width="5.625" style="87" customWidth="1"/>
    <col min="15620" max="15630" width="6.375" style="87" customWidth="1"/>
    <col min="15631" max="15872" width="9" style="87"/>
    <col min="15873" max="15873" width="2.75" style="87" customWidth="1"/>
    <col min="15874" max="15874" width="6.875" style="87" customWidth="1"/>
    <col min="15875" max="15875" width="5.625" style="87" customWidth="1"/>
    <col min="15876" max="15886" width="6.375" style="87" customWidth="1"/>
    <col min="15887" max="16128" width="9" style="87"/>
    <col min="16129" max="16129" width="2.75" style="87" customWidth="1"/>
    <col min="16130" max="16130" width="6.875" style="87" customWidth="1"/>
    <col min="16131" max="16131" width="5.625" style="87" customWidth="1"/>
    <col min="16132" max="16142" width="6.375" style="87" customWidth="1"/>
    <col min="16143" max="16384" width="9" style="87"/>
  </cols>
  <sheetData>
    <row r="1" spans="1:19" ht="17.100000000000001" customHeight="1" x14ac:dyDescent="0.4">
      <c r="A1" s="101" t="s">
        <v>652</v>
      </c>
    </row>
    <row r="2" spans="1:19" ht="17.100000000000001" customHeight="1" x14ac:dyDescent="0.4">
      <c r="A2" s="101" t="s">
        <v>651</v>
      </c>
    </row>
    <row r="3" spans="1:19" ht="12.4" x14ac:dyDescent="0.4">
      <c r="A3" s="100"/>
      <c r="K3" s="99"/>
      <c r="L3" s="99"/>
      <c r="M3" s="99"/>
      <c r="N3" s="99" t="s">
        <v>650</v>
      </c>
    </row>
    <row r="4" spans="1:19" ht="17.100000000000001" customHeight="1" x14ac:dyDescent="0.4">
      <c r="A4" s="439" t="s">
        <v>649</v>
      </c>
      <c r="B4" s="439"/>
      <c r="C4" s="439"/>
      <c r="D4" s="439" t="s">
        <v>648</v>
      </c>
      <c r="E4" s="439"/>
      <c r="F4" s="439"/>
      <c r="G4" s="439"/>
      <c r="H4" s="439"/>
      <c r="I4" s="439"/>
      <c r="J4" s="439"/>
      <c r="K4" s="439"/>
      <c r="L4" s="439" t="s">
        <v>647</v>
      </c>
      <c r="M4" s="439"/>
      <c r="N4" s="93" t="s">
        <v>646</v>
      </c>
    </row>
    <row r="5" spans="1:19" ht="17.100000000000001" customHeight="1" x14ac:dyDescent="0.4">
      <c r="A5" s="439"/>
      <c r="B5" s="439"/>
      <c r="C5" s="439"/>
      <c r="D5" s="93" t="s">
        <v>645</v>
      </c>
      <c r="E5" s="93" t="s">
        <v>644</v>
      </c>
      <c r="F5" s="93" t="s">
        <v>643</v>
      </c>
      <c r="G5" s="93" t="s">
        <v>642</v>
      </c>
      <c r="H5" s="93" t="s">
        <v>641</v>
      </c>
      <c r="I5" s="93" t="s">
        <v>640</v>
      </c>
      <c r="J5" s="93" t="s">
        <v>639</v>
      </c>
      <c r="K5" s="93" t="s">
        <v>638</v>
      </c>
      <c r="L5" s="93" t="s">
        <v>636</v>
      </c>
      <c r="M5" s="93" t="s">
        <v>637</v>
      </c>
      <c r="N5" s="93" t="s">
        <v>636</v>
      </c>
    </row>
    <row r="6" spans="1:19" ht="17.100000000000001" customHeight="1" x14ac:dyDescent="0.4">
      <c r="A6" s="442" t="s">
        <v>635</v>
      </c>
      <c r="B6" s="443"/>
      <c r="C6" s="93" t="s">
        <v>613</v>
      </c>
      <c r="D6" s="90">
        <f>SUM(E6:K6)</f>
        <v>117</v>
      </c>
      <c r="E6" s="90">
        <v>19</v>
      </c>
      <c r="F6" s="90">
        <v>12</v>
      </c>
      <c r="G6" s="90">
        <v>14</v>
      </c>
      <c r="H6" s="90">
        <v>25</v>
      </c>
      <c r="I6" s="90">
        <v>12</v>
      </c>
      <c r="J6" s="90">
        <v>20</v>
      </c>
      <c r="K6" s="90">
        <v>15</v>
      </c>
      <c r="L6" s="90">
        <v>1489</v>
      </c>
      <c r="M6" s="90">
        <v>316</v>
      </c>
      <c r="N6" s="90">
        <v>209</v>
      </c>
      <c r="P6" s="98"/>
      <c r="Q6" s="98"/>
      <c r="R6" s="98"/>
      <c r="S6" s="98"/>
    </row>
    <row r="7" spans="1:19" ht="34" customHeight="1" x14ac:dyDescent="0.4">
      <c r="A7" s="437" t="s">
        <v>634</v>
      </c>
      <c r="B7" s="438"/>
      <c r="C7" s="93" t="s">
        <v>613</v>
      </c>
      <c r="D7" s="90">
        <f>SUM(E7:K7)</f>
        <v>6</v>
      </c>
      <c r="E7" s="90">
        <v>1</v>
      </c>
      <c r="F7" s="91">
        <v>1</v>
      </c>
      <c r="G7" s="91">
        <v>0</v>
      </c>
      <c r="H7" s="91">
        <v>0</v>
      </c>
      <c r="I7" s="91">
        <v>0</v>
      </c>
      <c r="J7" s="90">
        <v>1</v>
      </c>
      <c r="K7" s="90">
        <v>3</v>
      </c>
      <c r="L7" s="90">
        <v>153</v>
      </c>
      <c r="M7" s="91">
        <v>1</v>
      </c>
      <c r="N7" s="90">
        <v>41</v>
      </c>
      <c r="O7" s="87" t="s">
        <v>633</v>
      </c>
      <c r="P7" s="98"/>
      <c r="Q7" s="98"/>
      <c r="R7" s="98"/>
      <c r="S7" s="98"/>
    </row>
    <row r="8" spans="1:19" ht="17.100000000000001" customHeight="1" x14ac:dyDescent="0.4">
      <c r="A8" s="439" t="s">
        <v>632</v>
      </c>
      <c r="B8" s="439"/>
      <c r="C8" s="93" t="s">
        <v>0</v>
      </c>
      <c r="D8" s="90" t="s">
        <v>631</v>
      </c>
      <c r="E8" s="90">
        <f>SUM(E9:E11)</f>
        <v>30</v>
      </c>
      <c r="F8" s="90">
        <f>SUM(F9:F11)</f>
        <v>18</v>
      </c>
      <c r="G8" s="90">
        <f>SUM(G9:G11)</f>
        <v>14</v>
      </c>
      <c r="H8" s="90">
        <f>SUM(H9:H11)</f>
        <v>26</v>
      </c>
      <c r="I8" s="90">
        <f>SUM(I9:I11)</f>
        <v>11</v>
      </c>
      <c r="J8" s="90" t="s">
        <v>630</v>
      </c>
      <c r="K8" s="90">
        <f>SUM(K9:K11)</f>
        <v>24</v>
      </c>
      <c r="L8" s="90">
        <f>SUM(L9:L11)</f>
        <v>4565</v>
      </c>
      <c r="M8" s="90">
        <f>SUM(M9:M11)</f>
        <v>308</v>
      </c>
      <c r="N8" s="90">
        <f>SUM(N9:N11)</f>
        <v>502</v>
      </c>
      <c r="P8" s="98"/>
      <c r="Q8" s="98"/>
      <c r="R8" s="98"/>
      <c r="S8" s="98"/>
    </row>
    <row r="9" spans="1:19" ht="17.100000000000001" customHeight="1" x14ac:dyDescent="0.4">
      <c r="A9" s="439"/>
      <c r="B9" s="439"/>
      <c r="C9" s="93" t="s">
        <v>616</v>
      </c>
      <c r="D9" s="90">
        <f>SUM(E9:K9)</f>
        <v>1</v>
      </c>
      <c r="E9" s="91">
        <v>0</v>
      </c>
      <c r="F9" s="91">
        <v>0</v>
      </c>
      <c r="G9" s="90">
        <v>1</v>
      </c>
      <c r="H9" s="91">
        <v>0</v>
      </c>
      <c r="I9" s="91">
        <v>0</v>
      </c>
      <c r="J9" s="91">
        <v>0</v>
      </c>
      <c r="K9" s="91">
        <v>0</v>
      </c>
      <c r="L9" s="90">
        <v>26</v>
      </c>
      <c r="M9" s="90">
        <v>4</v>
      </c>
      <c r="N9" s="90">
        <v>2</v>
      </c>
    </row>
    <row r="10" spans="1:19" ht="17.100000000000001" customHeight="1" x14ac:dyDescent="0.4">
      <c r="A10" s="439"/>
      <c r="B10" s="439"/>
      <c r="C10" s="93" t="s">
        <v>623</v>
      </c>
      <c r="D10" s="90" t="s">
        <v>629</v>
      </c>
      <c r="E10" s="90">
        <v>30</v>
      </c>
      <c r="F10" s="90">
        <v>18</v>
      </c>
      <c r="G10" s="90">
        <v>12</v>
      </c>
      <c r="H10" s="90">
        <v>25</v>
      </c>
      <c r="I10" s="90">
        <v>11</v>
      </c>
      <c r="J10" s="90" t="s">
        <v>628</v>
      </c>
      <c r="K10" s="90">
        <v>24</v>
      </c>
      <c r="L10" s="90">
        <v>4465</v>
      </c>
      <c r="M10" s="90">
        <v>285</v>
      </c>
      <c r="N10" s="90">
        <v>491</v>
      </c>
    </row>
    <row r="11" spans="1:19" ht="17.100000000000001" customHeight="1" x14ac:dyDescent="0.4">
      <c r="A11" s="439"/>
      <c r="B11" s="439"/>
      <c r="C11" s="93" t="s">
        <v>613</v>
      </c>
      <c r="D11" s="90">
        <f>SUM(E11:K11)</f>
        <v>3</v>
      </c>
      <c r="E11" s="91">
        <v>0</v>
      </c>
      <c r="F11" s="91">
        <v>0</v>
      </c>
      <c r="G11" s="90">
        <v>1</v>
      </c>
      <c r="H11" s="90">
        <v>1</v>
      </c>
      <c r="I11" s="91">
        <v>0</v>
      </c>
      <c r="J11" s="90">
        <v>1</v>
      </c>
      <c r="K11" s="91">
        <v>0</v>
      </c>
      <c r="L11" s="90">
        <v>74</v>
      </c>
      <c r="M11" s="90">
        <v>19</v>
      </c>
      <c r="N11" s="90">
        <v>9</v>
      </c>
    </row>
    <row r="12" spans="1:19" ht="17.100000000000001" customHeight="1" x14ac:dyDescent="0.4">
      <c r="A12" s="439" t="s">
        <v>627</v>
      </c>
      <c r="B12" s="439"/>
      <c r="C12" s="93" t="s">
        <v>0</v>
      </c>
      <c r="D12" s="90">
        <f t="shared" ref="D12:N12" si="0">SUM(D13:D15)</f>
        <v>82</v>
      </c>
      <c r="E12" s="90">
        <f t="shared" si="0"/>
        <v>16</v>
      </c>
      <c r="F12" s="90">
        <f t="shared" si="0"/>
        <v>12</v>
      </c>
      <c r="G12" s="90">
        <f t="shared" si="0"/>
        <v>10</v>
      </c>
      <c r="H12" s="90">
        <f t="shared" si="0"/>
        <v>13</v>
      </c>
      <c r="I12" s="90">
        <f t="shared" si="0"/>
        <v>6</v>
      </c>
      <c r="J12" s="90">
        <f t="shared" si="0"/>
        <v>11</v>
      </c>
      <c r="K12" s="90">
        <f t="shared" si="0"/>
        <v>14</v>
      </c>
      <c r="L12" s="90">
        <f t="shared" si="0"/>
        <v>2753</v>
      </c>
      <c r="M12" s="90">
        <f t="shared" si="0"/>
        <v>382</v>
      </c>
      <c r="N12" s="90">
        <f t="shared" si="0"/>
        <v>195</v>
      </c>
    </row>
    <row r="13" spans="1:19" ht="17.100000000000001" customHeight="1" x14ac:dyDescent="0.4">
      <c r="A13" s="439"/>
      <c r="B13" s="439"/>
      <c r="C13" s="93" t="s">
        <v>616</v>
      </c>
      <c r="D13" s="90">
        <f>SUM(E13:K13)</f>
        <v>1</v>
      </c>
      <c r="E13" s="91">
        <v>0</v>
      </c>
      <c r="F13" s="91">
        <v>0</v>
      </c>
      <c r="G13" s="90">
        <v>1</v>
      </c>
      <c r="H13" s="91">
        <v>0</v>
      </c>
      <c r="I13" s="91">
        <v>0</v>
      </c>
      <c r="J13" s="91">
        <v>0</v>
      </c>
      <c r="K13" s="91">
        <v>0</v>
      </c>
      <c r="L13" s="90">
        <v>21</v>
      </c>
      <c r="M13" s="90">
        <v>4</v>
      </c>
      <c r="N13" s="91">
        <v>0</v>
      </c>
    </row>
    <row r="14" spans="1:19" ht="17.100000000000001" customHeight="1" x14ac:dyDescent="0.4">
      <c r="A14" s="439"/>
      <c r="B14" s="439"/>
      <c r="C14" s="93" t="s">
        <v>623</v>
      </c>
      <c r="D14" s="90">
        <f>SUM(E14:K14)</f>
        <v>69</v>
      </c>
      <c r="E14" s="90">
        <v>15</v>
      </c>
      <c r="F14" s="90">
        <v>10</v>
      </c>
      <c r="G14" s="90">
        <v>5</v>
      </c>
      <c r="H14" s="90">
        <v>12</v>
      </c>
      <c r="I14" s="90">
        <v>5</v>
      </c>
      <c r="J14" s="90">
        <v>10</v>
      </c>
      <c r="K14" s="90">
        <v>12</v>
      </c>
      <c r="L14" s="90">
        <v>2510</v>
      </c>
      <c r="M14" s="90">
        <v>155</v>
      </c>
      <c r="N14" s="90">
        <v>161</v>
      </c>
      <c r="O14" s="97"/>
    </row>
    <row r="15" spans="1:19" ht="17.100000000000001" customHeight="1" x14ac:dyDescent="0.4">
      <c r="A15" s="439"/>
      <c r="B15" s="439"/>
      <c r="C15" s="93" t="s">
        <v>613</v>
      </c>
      <c r="D15" s="90">
        <f>SUM(E15:K15)</f>
        <v>12</v>
      </c>
      <c r="E15" s="90">
        <v>1</v>
      </c>
      <c r="F15" s="90">
        <v>2</v>
      </c>
      <c r="G15" s="90">
        <v>4</v>
      </c>
      <c r="H15" s="90">
        <v>1</v>
      </c>
      <c r="I15" s="90">
        <v>1</v>
      </c>
      <c r="J15" s="90">
        <v>1</v>
      </c>
      <c r="K15" s="90">
        <v>2</v>
      </c>
      <c r="L15" s="90">
        <v>222</v>
      </c>
      <c r="M15" s="90">
        <v>223</v>
      </c>
      <c r="N15" s="90">
        <v>34</v>
      </c>
    </row>
    <row r="16" spans="1:19" ht="17.100000000000001" customHeight="1" x14ac:dyDescent="0.4">
      <c r="A16" s="439" t="s">
        <v>626</v>
      </c>
      <c r="B16" s="440"/>
      <c r="C16" s="93" t="s">
        <v>0</v>
      </c>
      <c r="D16" s="90">
        <f>SUM(D17:D18)</f>
        <v>10</v>
      </c>
      <c r="E16" s="90">
        <f>SUM(E17:E18)</f>
        <v>1</v>
      </c>
      <c r="F16" s="90">
        <f>SUM(F17:F18)</f>
        <v>2</v>
      </c>
      <c r="G16" s="90">
        <f>SUM(G17:G18)</f>
        <v>1</v>
      </c>
      <c r="H16" s="90">
        <f>SUM(H17:H18)</f>
        <v>2</v>
      </c>
      <c r="I16" s="91">
        <v>0</v>
      </c>
      <c r="J16" s="90">
        <f>SUM(J17:J18)</f>
        <v>2</v>
      </c>
      <c r="K16" s="90">
        <f>SUM(K17:K18)</f>
        <v>2</v>
      </c>
      <c r="L16" s="90">
        <f>SUM(L17:L18)</f>
        <v>965</v>
      </c>
      <c r="M16" s="90">
        <f>SUM(M17:M18)</f>
        <v>23</v>
      </c>
      <c r="N16" s="90">
        <f>SUM(N17:N18)</f>
        <v>62</v>
      </c>
    </row>
    <row r="17" spans="1:19" ht="17.100000000000001" customHeight="1" x14ac:dyDescent="0.4">
      <c r="A17" s="440"/>
      <c r="B17" s="440"/>
      <c r="C17" s="93" t="s">
        <v>623</v>
      </c>
      <c r="D17" s="90">
        <f>SUM(E17:K17)</f>
        <v>8</v>
      </c>
      <c r="E17" s="90">
        <v>1</v>
      </c>
      <c r="F17" s="90">
        <v>2</v>
      </c>
      <c r="G17" s="90">
        <v>1</v>
      </c>
      <c r="H17" s="90">
        <v>2</v>
      </c>
      <c r="I17" s="91">
        <v>0</v>
      </c>
      <c r="J17" s="91">
        <v>0</v>
      </c>
      <c r="K17" s="90">
        <v>2</v>
      </c>
      <c r="L17" s="90">
        <v>877</v>
      </c>
      <c r="M17" s="90">
        <v>23</v>
      </c>
      <c r="N17" s="90">
        <v>36</v>
      </c>
    </row>
    <row r="18" spans="1:19" ht="17.100000000000001" customHeight="1" x14ac:dyDescent="0.4">
      <c r="A18" s="440"/>
      <c r="B18" s="440"/>
      <c r="C18" s="93" t="s">
        <v>614</v>
      </c>
      <c r="D18" s="90">
        <f>SUM(E18:K18)</f>
        <v>2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0">
        <v>2</v>
      </c>
      <c r="K18" s="91">
        <v>0</v>
      </c>
      <c r="L18" s="90">
        <v>88</v>
      </c>
      <c r="M18" s="90" t="s">
        <v>4</v>
      </c>
      <c r="N18" s="90">
        <v>26</v>
      </c>
    </row>
    <row r="19" spans="1:19" ht="17.100000000000001" customHeight="1" x14ac:dyDescent="0.4">
      <c r="A19" s="441" t="s">
        <v>625</v>
      </c>
      <c r="B19" s="436" t="s">
        <v>624</v>
      </c>
      <c r="C19" s="93" t="s">
        <v>0</v>
      </c>
      <c r="D19" s="90">
        <f t="shared" ref="D19:L19" si="1">SUM(D20:D22)</f>
        <v>40</v>
      </c>
      <c r="E19" s="90">
        <f t="shared" si="1"/>
        <v>8</v>
      </c>
      <c r="F19" s="90">
        <f t="shared" si="1"/>
        <v>4</v>
      </c>
      <c r="G19" s="90">
        <f t="shared" si="1"/>
        <v>6</v>
      </c>
      <c r="H19" s="90">
        <f t="shared" si="1"/>
        <v>8</v>
      </c>
      <c r="I19" s="90">
        <f t="shared" si="1"/>
        <v>3</v>
      </c>
      <c r="J19" s="90">
        <f t="shared" si="1"/>
        <v>5</v>
      </c>
      <c r="K19" s="90">
        <f t="shared" si="1"/>
        <v>6</v>
      </c>
      <c r="L19" s="90">
        <f t="shared" si="1"/>
        <v>2484</v>
      </c>
      <c r="M19" s="90" t="s">
        <v>615</v>
      </c>
      <c r="N19" s="90">
        <f>SUM(N20:N22)</f>
        <v>520</v>
      </c>
      <c r="P19" s="435"/>
      <c r="Q19" s="435"/>
      <c r="R19" s="435"/>
    </row>
    <row r="20" spans="1:19" ht="17.100000000000001" customHeight="1" x14ac:dyDescent="0.4">
      <c r="A20" s="441"/>
      <c r="B20" s="436"/>
      <c r="C20" s="93" t="s">
        <v>614</v>
      </c>
      <c r="D20" s="90">
        <f>SUM(E20:K20)</f>
        <v>14</v>
      </c>
      <c r="E20" s="90">
        <v>3</v>
      </c>
      <c r="F20" s="90">
        <v>1</v>
      </c>
      <c r="G20" s="90">
        <v>1</v>
      </c>
      <c r="H20" s="90">
        <v>2</v>
      </c>
      <c r="I20" s="90">
        <v>1</v>
      </c>
      <c r="J20" s="90">
        <v>4</v>
      </c>
      <c r="K20" s="90">
        <v>2</v>
      </c>
      <c r="L20" s="90">
        <v>895</v>
      </c>
      <c r="M20" s="90" t="s">
        <v>615</v>
      </c>
      <c r="N20" s="90">
        <v>184</v>
      </c>
    </row>
    <row r="21" spans="1:19" ht="17.100000000000001" customHeight="1" x14ac:dyDescent="0.4">
      <c r="A21" s="441"/>
      <c r="B21" s="436"/>
      <c r="C21" s="93" t="s">
        <v>623</v>
      </c>
      <c r="D21" s="90">
        <f>SUM(E21:K21)</f>
        <v>4</v>
      </c>
      <c r="E21" s="91">
        <v>0</v>
      </c>
      <c r="F21" s="91">
        <v>0</v>
      </c>
      <c r="G21" s="91">
        <v>0</v>
      </c>
      <c r="H21" s="90">
        <v>1</v>
      </c>
      <c r="I21" s="90">
        <v>1</v>
      </c>
      <c r="J21" s="91">
        <v>0</v>
      </c>
      <c r="K21" s="90">
        <v>2</v>
      </c>
      <c r="L21" s="90">
        <v>288</v>
      </c>
      <c r="M21" s="90">
        <v>92</v>
      </c>
      <c r="N21" s="90">
        <v>39</v>
      </c>
    </row>
    <row r="22" spans="1:19" ht="17.100000000000001" customHeight="1" x14ac:dyDescent="0.4">
      <c r="A22" s="441"/>
      <c r="B22" s="436"/>
      <c r="C22" s="93" t="s">
        <v>613</v>
      </c>
      <c r="D22" s="90">
        <f>SUM(E22:K22)</f>
        <v>22</v>
      </c>
      <c r="E22" s="90">
        <v>5</v>
      </c>
      <c r="F22" s="90">
        <v>3</v>
      </c>
      <c r="G22" s="90">
        <v>5</v>
      </c>
      <c r="H22" s="90">
        <v>5</v>
      </c>
      <c r="I22" s="90">
        <v>1</v>
      </c>
      <c r="J22" s="90">
        <v>1</v>
      </c>
      <c r="K22" s="90">
        <v>2</v>
      </c>
      <c r="L22" s="92">
        <v>1301</v>
      </c>
      <c r="M22" s="90" t="s">
        <v>615</v>
      </c>
      <c r="N22" s="90">
        <v>297</v>
      </c>
      <c r="O22" s="97"/>
    </row>
    <row r="23" spans="1:19" ht="17.100000000000001" customHeight="1" x14ac:dyDescent="0.4">
      <c r="A23" s="441"/>
      <c r="B23" s="96" t="s">
        <v>622</v>
      </c>
      <c r="C23" s="93" t="s">
        <v>614</v>
      </c>
      <c r="D23" s="90">
        <f>SUM(E23:K23)</f>
        <v>2</v>
      </c>
      <c r="E23" s="91">
        <v>0</v>
      </c>
      <c r="F23" s="90">
        <v>1</v>
      </c>
      <c r="G23" s="91">
        <v>0</v>
      </c>
      <c r="H23" s="91">
        <v>0</v>
      </c>
      <c r="I23" s="91">
        <v>0</v>
      </c>
      <c r="J23" s="90">
        <v>1</v>
      </c>
      <c r="K23" s="91">
        <v>0</v>
      </c>
      <c r="L23" s="90">
        <v>90</v>
      </c>
      <c r="M23" s="90" t="s">
        <v>615</v>
      </c>
      <c r="N23" s="90">
        <v>16</v>
      </c>
      <c r="P23" s="95"/>
      <c r="Q23" s="95"/>
      <c r="R23" s="95"/>
      <c r="S23" s="95"/>
    </row>
    <row r="24" spans="1:19" ht="17.100000000000001" customHeight="1" x14ac:dyDescent="0.4">
      <c r="A24" s="441"/>
      <c r="B24" s="436" t="s">
        <v>621</v>
      </c>
      <c r="C24" s="93" t="s">
        <v>0</v>
      </c>
      <c r="D24" s="90">
        <f>SUM(D25:D26)</f>
        <v>3</v>
      </c>
      <c r="E24" s="91">
        <v>0</v>
      </c>
      <c r="F24" s="90">
        <v>1</v>
      </c>
      <c r="G24" s="90">
        <f>SUM(G25:G26)</f>
        <v>1</v>
      </c>
      <c r="H24" s="90">
        <f>SUM(H25:H26)</f>
        <v>1</v>
      </c>
      <c r="I24" s="91">
        <v>0</v>
      </c>
      <c r="J24" s="91">
        <v>0</v>
      </c>
      <c r="K24" s="91">
        <v>0</v>
      </c>
      <c r="L24" s="90">
        <f>SUM(L25:L26)</f>
        <v>46</v>
      </c>
      <c r="M24" s="90" t="s">
        <v>615</v>
      </c>
      <c r="N24" s="90">
        <f>SUM(N25:N26)</f>
        <v>6</v>
      </c>
      <c r="P24" s="95"/>
      <c r="Q24" s="95"/>
      <c r="R24" s="95"/>
      <c r="S24" s="95"/>
    </row>
    <row r="25" spans="1:19" ht="17.100000000000001" customHeight="1" x14ac:dyDescent="0.4">
      <c r="A25" s="441"/>
      <c r="B25" s="436"/>
      <c r="C25" s="93" t="s">
        <v>614</v>
      </c>
      <c r="D25" s="90">
        <f>SUM(E25:K25)</f>
        <v>1</v>
      </c>
      <c r="E25" s="91">
        <v>0</v>
      </c>
      <c r="F25" s="90">
        <v>1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0">
        <v>29</v>
      </c>
      <c r="M25" s="90" t="s">
        <v>615</v>
      </c>
      <c r="N25" s="90">
        <v>4</v>
      </c>
      <c r="P25" s="95"/>
      <c r="Q25" s="95"/>
      <c r="R25" s="95"/>
      <c r="S25" s="95"/>
    </row>
    <row r="26" spans="1:19" ht="17.100000000000001" customHeight="1" x14ac:dyDescent="0.4">
      <c r="A26" s="441"/>
      <c r="B26" s="436"/>
      <c r="C26" s="93" t="s">
        <v>613</v>
      </c>
      <c r="D26" s="90">
        <f>SUM(E26:K26)</f>
        <v>2</v>
      </c>
      <c r="E26" s="91">
        <v>0</v>
      </c>
      <c r="F26" s="91">
        <v>0</v>
      </c>
      <c r="G26" s="90">
        <v>1</v>
      </c>
      <c r="H26" s="90">
        <v>1</v>
      </c>
      <c r="I26" s="91">
        <v>0</v>
      </c>
      <c r="J26" s="91">
        <v>0</v>
      </c>
      <c r="K26" s="91">
        <v>0</v>
      </c>
      <c r="L26" s="90">
        <v>17</v>
      </c>
      <c r="M26" s="90" t="s">
        <v>615</v>
      </c>
      <c r="N26" s="90">
        <v>2</v>
      </c>
      <c r="P26" s="95"/>
      <c r="Q26" s="95"/>
      <c r="R26" s="95"/>
      <c r="S26" s="95"/>
    </row>
    <row r="27" spans="1:19" ht="17.100000000000001" customHeight="1" x14ac:dyDescent="0.4">
      <c r="A27" s="439" t="s">
        <v>620</v>
      </c>
      <c r="B27" s="439"/>
      <c r="C27" s="93" t="s">
        <v>0</v>
      </c>
      <c r="D27" s="90">
        <f>SUM(D28:D29)</f>
        <v>84</v>
      </c>
      <c r="E27" s="90">
        <f>SUM(E28:E29)</f>
        <v>5</v>
      </c>
      <c r="F27" s="90">
        <f>SUM(F28:F29)</f>
        <v>46</v>
      </c>
      <c r="G27" s="90">
        <f>SUM(G28:G29)</f>
        <v>25</v>
      </c>
      <c r="H27" s="90">
        <f>SUM(H28:H29)</f>
        <v>5</v>
      </c>
      <c r="I27" s="91">
        <v>0</v>
      </c>
      <c r="J27" s="90">
        <f>SUM(J28:J29)</f>
        <v>2</v>
      </c>
      <c r="K27" s="90">
        <f>SUM(K28:K29)</f>
        <v>1</v>
      </c>
      <c r="L27" s="90">
        <f>SUM(L28:L29)</f>
        <v>1504</v>
      </c>
      <c r="M27" s="90">
        <f>SUM(M28:M29)</f>
        <v>3034</v>
      </c>
      <c r="N27" s="90">
        <f>SUM(N28:N29)</f>
        <v>632</v>
      </c>
      <c r="P27" s="95"/>
      <c r="Q27" s="95"/>
      <c r="R27" s="95"/>
      <c r="S27" s="95"/>
    </row>
    <row r="28" spans="1:19" ht="17.100000000000001" customHeight="1" x14ac:dyDescent="0.4">
      <c r="A28" s="439"/>
      <c r="B28" s="439"/>
      <c r="C28" s="93" t="s">
        <v>616</v>
      </c>
      <c r="D28" s="92">
        <f t="shared" ref="D28:D35" si="2">SUM(E28:K28)</f>
        <v>1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0">
        <v>1</v>
      </c>
      <c r="L28" s="90">
        <v>12</v>
      </c>
      <c r="M28" s="90">
        <v>6</v>
      </c>
      <c r="N28" s="90">
        <v>22</v>
      </c>
      <c r="P28" s="95"/>
      <c r="Q28" s="95"/>
      <c r="R28" s="95"/>
      <c r="S28" s="95"/>
    </row>
    <row r="29" spans="1:19" ht="17.100000000000001" customHeight="1" x14ac:dyDescent="0.4">
      <c r="A29" s="439"/>
      <c r="B29" s="439"/>
      <c r="C29" s="93" t="s">
        <v>613</v>
      </c>
      <c r="D29" s="92">
        <f t="shared" si="2"/>
        <v>83</v>
      </c>
      <c r="E29" s="90">
        <v>5</v>
      </c>
      <c r="F29" s="92">
        <v>46</v>
      </c>
      <c r="G29" s="90">
        <v>25</v>
      </c>
      <c r="H29" s="90">
        <v>5</v>
      </c>
      <c r="I29" s="91">
        <v>0</v>
      </c>
      <c r="J29" s="90">
        <v>2</v>
      </c>
      <c r="K29" s="90" t="s">
        <v>4</v>
      </c>
      <c r="L29" s="90">
        <v>1492</v>
      </c>
      <c r="M29" s="90">
        <v>3028</v>
      </c>
      <c r="N29" s="90">
        <v>610</v>
      </c>
      <c r="P29" s="95"/>
      <c r="Q29" s="95"/>
      <c r="R29" s="95"/>
      <c r="S29" s="95"/>
    </row>
    <row r="30" spans="1:19" ht="17.100000000000001" customHeight="1" x14ac:dyDescent="0.4">
      <c r="A30" s="439" t="s">
        <v>619</v>
      </c>
      <c r="B30" s="439"/>
      <c r="C30" s="93" t="s">
        <v>613</v>
      </c>
      <c r="D30" s="92">
        <f t="shared" si="2"/>
        <v>9</v>
      </c>
      <c r="E30" s="90">
        <v>3</v>
      </c>
      <c r="F30" s="91">
        <v>0</v>
      </c>
      <c r="G30" s="90">
        <v>2</v>
      </c>
      <c r="H30" s="90">
        <v>1</v>
      </c>
      <c r="I30" s="90">
        <v>2</v>
      </c>
      <c r="J30" s="90">
        <v>1</v>
      </c>
      <c r="K30" s="91">
        <v>0</v>
      </c>
      <c r="L30" s="90">
        <v>135</v>
      </c>
      <c r="M30" s="90">
        <v>116</v>
      </c>
      <c r="N30" s="90">
        <v>73</v>
      </c>
    </row>
    <row r="31" spans="1:19" ht="17.100000000000001" customHeight="1" x14ac:dyDescent="0.4">
      <c r="A31" s="439" t="s">
        <v>618</v>
      </c>
      <c r="B31" s="440"/>
      <c r="C31" s="93" t="s">
        <v>613</v>
      </c>
      <c r="D31" s="90">
        <f t="shared" si="2"/>
        <v>9</v>
      </c>
      <c r="E31" s="90">
        <v>2</v>
      </c>
      <c r="F31" s="90">
        <v>1</v>
      </c>
      <c r="G31" s="90">
        <v>1</v>
      </c>
      <c r="H31" s="90">
        <v>3</v>
      </c>
      <c r="I31" s="90">
        <v>1</v>
      </c>
      <c r="J31" s="90">
        <v>1</v>
      </c>
      <c r="K31" s="91">
        <v>0</v>
      </c>
      <c r="L31" s="90" t="s">
        <v>615</v>
      </c>
      <c r="M31" s="90" t="s">
        <v>615</v>
      </c>
      <c r="N31" s="90" t="s">
        <v>607</v>
      </c>
      <c r="P31" s="94"/>
    </row>
    <row r="32" spans="1:19" ht="17.100000000000001" customHeight="1" x14ac:dyDescent="0.4">
      <c r="A32" s="439" t="s">
        <v>617</v>
      </c>
      <c r="B32" s="439"/>
      <c r="C32" s="93" t="s">
        <v>0</v>
      </c>
      <c r="D32" s="92">
        <f t="shared" si="2"/>
        <v>13</v>
      </c>
      <c r="E32" s="90">
        <f>SUM(E33:E35)</f>
        <v>3</v>
      </c>
      <c r="F32" s="91">
        <v>0</v>
      </c>
      <c r="G32" s="91">
        <v>0</v>
      </c>
      <c r="H32" s="90">
        <f>SUM(H33:H35)</f>
        <v>3</v>
      </c>
      <c r="I32" s="90">
        <f>SUM(I33:I35)</f>
        <v>2</v>
      </c>
      <c r="J32" s="90">
        <f>SUM(J33:J35)</f>
        <v>4</v>
      </c>
      <c r="K32" s="90">
        <f>SUM(K33:K35)</f>
        <v>1</v>
      </c>
      <c r="L32" s="90" t="s">
        <v>607</v>
      </c>
      <c r="M32" s="90" t="s">
        <v>607</v>
      </c>
      <c r="N32" s="90" t="s">
        <v>607</v>
      </c>
    </row>
    <row r="33" spans="1:14" ht="17.100000000000001" customHeight="1" x14ac:dyDescent="0.4">
      <c r="A33" s="439"/>
      <c r="B33" s="439"/>
      <c r="C33" s="93" t="s">
        <v>616</v>
      </c>
      <c r="D33" s="92">
        <f t="shared" si="2"/>
        <v>1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1</v>
      </c>
      <c r="L33" s="90" t="s">
        <v>615</v>
      </c>
      <c r="M33" s="90" t="s">
        <v>615</v>
      </c>
      <c r="N33" s="90" t="s">
        <v>607</v>
      </c>
    </row>
    <row r="34" spans="1:14" ht="17.100000000000001" customHeight="1" x14ac:dyDescent="0.4">
      <c r="A34" s="439"/>
      <c r="B34" s="439"/>
      <c r="C34" s="93" t="s">
        <v>614</v>
      </c>
      <c r="D34" s="92">
        <f t="shared" si="2"/>
        <v>1</v>
      </c>
      <c r="E34" s="90">
        <v>1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0" t="s">
        <v>607</v>
      </c>
      <c r="M34" s="90" t="s">
        <v>607</v>
      </c>
      <c r="N34" s="90" t="s">
        <v>607</v>
      </c>
    </row>
    <row r="35" spans="1:14" ht="17.100000000000001" customHeight="1" x14ac:dyDescent="0.4">
      <c r="A35" s="439"/>
      <c r="B35" s="439"/>
      <c r="C35" s="93" t="s">
        <v>613</v>
      </c>
      <c r="D35" s="92">
        <f t="shared" si="2"/>
        <v>11</v>
      </c>
      <c r="E35" s="90">
        <v>2</v>
      </c>
      <c r="F35" s="91">
        <v>0</v>
      </c>
      <c r="G35" s="91">
        <v>0</v>
      </c>
      <c r="H35" s="90">
        <v>3</v>
      </c>
      <c r="I35" s="90">
        <v>2</v>
      </c>
      <c r="J35" s="90">
        <v>4</v>
      </c>
      <c r="K35" s="91">
        <v>0</v>
      </c>
      <c r="L35" s="90" t="s">
        <v>607</v>
      </c>
      <c r="M35" s="90" t="s">
        <v>607</v>
      </c>
      <c r="N35" s="90" t="s">
        <v>607</v>
      </c>
    </row>
    <row r="36" spans="1:14" ht="17.100000000000001" customHeight="1" x14ac:dyDescent="0.4">
      <c r="A36" s="87" t="s">
        <v>612</v>
      </c>
      <c r="J36" s="434"/>
      <c r="K36" s="434"/>
      <c r="L36" s="434"/>
      <c r="M36" s="434"/>
      <c r="N36" s="434"/>
    </row>
    <row r="37" spans="1:14" ht="17.100000000000001" customHeight="1" x14ac:dyDescent="0.4">
      <c r="A37" s="87" t="s">
        <v>611</v>
      </c>
    </row>
    <row r="38" spans="1:14" ht="17.100000000000001" customHeight="1" x14ac:dyDescent="0.4">
      <c r="A38" s="87" t="s">
        <v>610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</row>
    <row r="39" spans="1:14" ht="17.100000000000001" customHeight="1" x14ac:dyDescent="0.4">
      <c r="A39" s="89" t="s">
        <v>609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</row>
    <row r="40" spans="1:14" s="88" customFormat="1" ht="17.100000000000001" customHeight="1" x14ac:dyDescent="0.4">
      <c r="A40" s="87" t="s">
        <v>608</v>
      </c>
    </row>
  </sheetData>
  <mergeCells count="17">
    <mergeCell ref="A4:C5"/>
    <mergeCell ref="D4:K4"/>
    <mergeCell ref="L4:M4"/>
    <mergeCell ref="A19:A26"/>
    <mergeCell ref="B19:B22"/>
    <mergeCell ref="A6:B6"/>
    <mergeCell ref="J36:N36"/>
    <mergeCell ref="P19:R19"/>
    <mergeCell ref="B24:B26"/>
    <mergeCell ref="A7:B7"/>
    <mergeCell ref="A8:B11"/>
    <mergeCell ref="A12:B15"/>
    <mergeCell ref="A16:B18"/>
    <mergeCell ref="A27:B29"/>
    <mergeCell ref="A30:B30"/>
    <mergeCell ref="A31:B31"/>
    <mergeCell ref="A32:B35"/>
  </mergeCells>
  <phoneticPr fontId="1"/>
  <pageMargins left="0.78740157480314965" right="0.78740157480314965" top="0.51" bottom="0.51" header="0.56000000000000005" footer="0.54"/>
  <pageSetup paperSize="9" scale="46" fitToHeight="0" orientation="portrait" r:id="rId1"/>
  <headerFooter alignWithMargins="0"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M33" sqref="M33"/>
    </sheetView>
  </sheetViews>
  <sheetFormatPr defaultRowHeight="17.100000000000001" customHeight="1" x14ac:dyDescent="0.4"/>
  <cols>
    <col min="1" max="1" width="9" style="22"/>
    <col min="2" max="2" width="7.5" style="22" bestFit="1" customWidth="1"/>
    <col min="3" max="13" width="7.5" style="22" customWidth="1"/>
    <col min="14" max="22" width="6" style="22" customWidth="1"/>
    <col min="23" max="16384" width="9" style="22"/>
  </cols>
  <sheetData>
    <row r="1" spans="1:13" ht="17.100000000000001" customHeight="1" x14ac:dyDescent="0.4">
      <c r="A1" s="1" t="s">
        <v>32</v>
      </c>
    </row>
    <row r="2" spans="1:13" ht="17.100000000000001" customHeight="1" x14ac:dyDescent="0.4">
      <c r="A2" s="1" t="s">
        <v>33</v>
      </c>
    </row>
    <row r="3" spans="1:13" ht="17.100000000000001" customHeight="1" x14ac:dyDescent="0.4">
      <c r="A3" s="1" t="s">
        <v>61</v>
      </c>
      <c r="B3" s="1"/>
    </row>
    <row r="4" spans="1:13" ht="10.95" x14ac:dyDescent="0.4">
      <c r="J4" s="23" t="s">
        <v>62</v>
      </c>
    </row>
    <row r="5" spans="1:13" ht="17.100000000000001" customHeight="1" x14ac:dyDescent="0.4">
      <c r="A5" s="454" t="s">
        <v>16</v>
      </c>
      <c r="B5" s="454" t="s">
        <v>63</v>
      </c>
      <c r="C5" s="454" t="s">
        <v>13</v>
      </c>
      <c r="D5" s="454" t="s">
        <v>5</v>
      </c>
      <c r="E5" s="454"/>
      <c r="F5" s="454"/>
      <c r="G5" s="454"/>
      <c r="H5" s="454"/>
      <c r="I5" s="454"/>
      <c r="J5" s="454"/>
    </row>
    <row r="6" spans="1:13" ht="17.100000000000001" customHeight="1" x14ac:dyDescent="0.4">
      <c r="A6" s="454"/>
      <c r="B6" s="454"/>
      <c r="C6" s="454"/>
      <c r="D6" s="65" t="s">
        <v>7</v>
      </c>
      <c r="E6" s="65" t="s">
        <v>6</v>
      </c>
      <c r="F6" s="65" t="s">
        <v>8</v>
      </c>
      <c r="G6" s="65" t="s">
        <v>9</v>
      </c>
      <c r="H6" s="65" t="s">
        <v>10</v>
      </c>
      <c r="I6" s="65" t="s">
        <v>11</v>
      </c>
      <c r="J6" s="65" t="s">
        <v>12</v>
      </c>
    </row>
    <row r="7" spans="1:13" ht="17.100000000000001" customHeight="1" x14ac:dyDescent="0.4">
      <c r="A7" s="25" t="s">
        <v>592</v>
      </c>
      <c r="B7" s="26">
        <v>139</v>
      </c>
      <c r="C7" s="26">
        <v>260</v>
      </c>
      <c r="D7" s="26">
        <v>1448</v>
      </c>
      <c r="E7" s="26">
        <v>250</v>
      </c>
      <c r="F7" s="26">
        <v>250</v>
      </c>
      <c r="G7" s="26">
        <v>232</v>
      </c>
      <c r="H7" s="26">
        <v>279</v>
      </c>
      <c r="I7" s="26">
        <v>229</v>
      </c>
      <c r="J7" s="26">
        <v>208</v>
      </c>
    </row>
    <row r="8" spans="1:13" ht="17.100000000000001" customHeight="1" x14ac:dyDescent="0.4">
      <c r="A8" s="25" t="s">
        <v>24</v>
      </c>
      <c r="B8" s="26">
        <v>139</v>
      </c>
      <c r="C8" s="26">
        <v>285</v>
      </c>
      <c r="D8" s="26">
        <v>1615</v>
      </c>
      <c r="E8" s="26">
        <v>262</v>
      </c>
      <c r="F8" s="26">
        <v>287</v>
      </c>
      <c r="G8" s="26">
        <v>297</v>
      </c>
      <c r="H8" s="26">
        <v>250</v>
      </c>
      <c r="I8" s="26">
        <v>285</v>
      </c>
      <c r="J8" s="26">
        <v>234</v>
      </c>
    </row>
    <row r="9" spans="1:13" ht="17.100000000000001" customHeight="1" x14ac:dyDescent="0.4">
      <c r="A9" s="25" t="s">
        <v>591</v>
      </c>
      <c r="B9" s="26">
        <v>140</v>
      </c>
      <c r="C9" s="26">
        <v>320</v>
      </c>
      <c r="D9" s="26">
        <v>1855</v>
      </c>
      <c r="E9" s="26">
        <v>326</v>
      </c>
      <c r="F9" s="26">
        <v>305</v>
      </c>
      <c r="G9" s="26">
        <v>324</v>
      </c>
      <c r="H9" s="26">
        <v>320</v>
      </c>
      <c r="I9" s="26">
        <v>288</v>
      </c>
      <c r="J9" s="26">
        <v>292</v>
      </c>
    </row>
    <row r="10" spans="1:13" ht="17.100000000000001" customHeight="1" x14ac:dyDescent="0.4">
      <c r="A10" s="25" t="s">
        <v>585</v>
      </c>
      <c r="B10" s="26">
        <v>140</v>
      </c>
      <c r="C10" s="26">
        <v>359</v>
      </c>
      <c r="D10" s="26">
        <v>2107</v>
      </c>
      <c r="E10" s="26">
        <v>383</v>
      </c>
      <c r="F10" s="26">
        <v>363</v>
      </c>
      <c r="G10" s="26">
        <v>343</v>
      </c>
      <c r="H10" s="26">
        <v>347</v>
      </c>
      <c r="I10" s="26">
        <v>351</v>
      </c>
      <c r="J10" s="26">
        <v>320</v>
      </c>
    </row>
    <row r="11" spans="1:13" ht="17.100000000000001" customHeight="1" x14ac:dyDescent="0.4">
      <c r="A11" s="25" t="s">
        <v>593</v>
      </c>
      <c r="B11" s="26">
        <v>140</v>
      </c>
      <c r="C11" s="26">
        <v>394</v>
      </c>
      <c r="D11" s="26">
        <f t="shared" ref="D11" si="0">SUM(E11:J11)</f>
        <v>2327</v>
      </c>
      <c r="E11" s="26">
        <v>377</v>
      </c>
      <c r="F11" s="26">
        <v>432</v>
      </c>
      <c r="G11" s="26">
        <v>403</v>
      </c>
      <c r="H11" s="26">
        <v>388</v>
      </c>
      <c r="I11" s="26">
        <v>361</v>
      </c>
      <c r="J11" s="26">
        <v>366</v>
      </c>
    </row>
    <row r="12" spans="1:13" ht="10.95" x14ac:dyDescent="0.4">
      <c r="A12" s="22" t="s">
        <v>64</v>
      </c>
    </row>
    <row r="14" spans="1:13" ht="17.100000000000001" customHeight="1" x14ac:dyDescent="0.4">
      <c r="A14" s="1" t="s">
        <v>65</v>
      </c>
      <c r="M14" s="37"/>
    </row>
    <row r="15" spans="1:13" ht="10.95" x14ac:dyDescent="0.4">
      <c r="K15" s="23"/>
      <c r="M15" s="23" t="s">
        <v>108</v>
      </c>
    </row>
    <row r="16" spans="1:13" ht="23.3" customHeight="1" x14ac:dyDescent="0.4">
      <c r="A16" s="65" t="s">
        <v>67</v>
      </c>
      <c r="B16" s="481" t="s">
        <v>22</v>
      </c>
      <c r="C16" s="482"/>
      <c r="D16" s="481" t="s">
        <v>68</v>
      </c>
      <c r="E16" s="482"/>
      <c r="F16" s="481" t="s">
        <v>69</v>
      </c>
      <c r="G16" s="482"/>
      <c r="H16" s="481" t="s">
        <v>70</v>
      </c>
      <c r="I16" s="482"/>
      <c r="J16" s="487" t="s">
        <v>606</v>
      </c>
      <c r="K16" s="488"/>
      <c r="L16" s="481" t="s">
        <v>71</v>
      </c>
      <c r="M16" s="482"/>
    </row>
    <row r="17" spans="1:13" ht="17.100000000000001" customHeight="1" x14ac:dyDescent="0.4">
      <c r="A17" s="25" t="s">
        <v>590</v>
      </c>
      <c r="B17" s="485">
        <v>1214</v>
      </c>
      <c r="C17" s="486"/>
      <c r="D17" s="485">
        <v>525</v>
      </c>
      <c r="E17" s="486"/>
      <c r="F17" s="485" t="s">
        <v>582</v>
      </c>
      <c r="G17" s="486"/>
      <c r="H17" s="485">
        <v>148</v>
      </c>
      <c r="I17" s="486"/>
      <c r="J17" s="485" t="s">
        <v>607</v>
      </c>
      <c r="K17" s="486"/>
      <c r="L17" s="485">
        <v>541</v>
      </c>
      <c r="M17" s="486"/>
    </row>
    <row r="18" spans="1:13" ht="17.100000000000001" customHeight="1" x14ac:dyDescent="0.4">
      <c r="A18" s="25" t="s">
        <v>23</v>
      </c>
      <c r="B18" s="485">
        <v>1338</v>
      </c>
      <c r="C18" s="486"/>
      <c r="D18" s="485">
        <v>481</v>
      </c>
      <c r="E18" s="486"/>
      <c r="F18" s="485" t="s">
        <v>582</v>
      </c>
      <c r="G18" s="486"/>
      <c r="H18" s="485">
        <v>162</v>
      </c>
      <c r="I18" s="486"/>
      <c r="J18" s="485" t="s">
        <v>607</v>
      </c>
      <c r="K18" s="486"/>
      <c r="L18" s="485">
        <v>695</v>
      </c>
      <c r="M18" s="486"/>
    </row>
    <row r="19" spans="1:13" ht="17.100000000000001" customHeight="1" x14ac:dyDescent="0.4">
      <c r="A19" s="25" t="s">
        <v>19</v>
      </c>
      <c r="B19" s="485">
        <v>1578</v>
      </c>
      <c r="C19" s="486"/>
      <c r="D19" s="485">
        <v>387</v>
      </c>
      <c r="E19" s="486"/>
      <c r="F19" s="485">
        <v>0</v>
      </c>
      <c r="G19" s="486"/>
      <c r="H19" s="485">
        <v>522</v>
      </c>
      <c r="I19" s="486"/>
      <c r="J19" s="485" t="s">
        <v>607</v>
      </c>
      <c r="K19" s="486"/>
      <c r="L19" s="485">
        <v>669</v>
      </c>
      <c r="M19" s="486"/>
    </row>
    <row r="20" spans="1:13" ht="17.100000000000001" customHeight="1" x14ac:dyDescent="0.4">
      <c r="A20" s="25" t="s">
        <v>591</v>
      </c>
      <c r="B20" s="485">
        <v>1683</v>
      </c>
      <c r="C20" s="486"/>
      <c r="D20" s="485">
        <v>330</v>
      </c>
      <c r="E20" s="486"/>
      <c r="F20" s="485">
        <v>0</v>
      </c>
      <c r="G20" s="486"/>
      <c r="H20" s="485">
        <v>871</v>
      </c>
      <c r="I20" s="486"/>
      <c r="J20" s="485" t="s">
        <v>607</v>
      </c>
      <c r="K20" s="486"/>
      <c r="L20" s="485">
        <v>482</v>
      </c>
      <c r="M20" s="486"/>
    </row>
    <row r="21" spans="1:13" ht="17.100000000000001" customHeight="1" x14ac:dyDescent="0.4">
      <c r="A21" s="25" t="s">
        <v>585</v>
      </c>
      <c r="B21" s="485">
        <f>SUM(D21:M21)</f>
        <v>1717</v>
      </c>
      <c r="C21" s="486"/>
      <c r="D21" s="485">
        <v>205</v>
      </c>
      <c r="E21" s="486"/>
      <c r="F21" s="485">
        <v>0</v>
      </c>
      <c r="G21" s="486"/>
      <c r="H21" s="485">
        <v>1059</v>
      </c>
      <c r="I21" s="486"/>
      <c r="J21" s="485">
        <v>104</v>
      </c>
      <c r="K21" s="486"/>
      <c r="L21" s="485">
        <v>349</v>
      </c>
      <c r="M21" s="486"/>
    </row>
    <row r="22" spans="1:13" ht="10.95" x14ac:dyDescent="0.4">
      <c r="A22" s="22" t="s">
        <v>66</v>
      </c>
    </row>
    <row r="24" spans="1:13" ht="17.100000000000001" customHeight="1" x14ac:dyDescent="0.4">
      <c r="A24" s="22" t="s">
        <v>100</v>
      </c>
      <c r="J24" s="37"/>
      <c r="M24" s="37"/>
    </row>
    <row r="25" spans="1:13" ht="10.95" x14ac:dyDescent="0.4">
      <c r="H25" s="23" t="s">
        <v>604</v>
      </c>
    </row>
    <row r="26" spans="1:13" ht="17.100000000000001" customHeight="1" x14ac:dyDescent="0.4">
      <c r="A26" s="454" t="s">
        <v>16</v>
      </c>
      <c r="B26" s="454" t="s">
        <v>101</v>
      </c>
      <c r="C26" s="454"/>
      <c r="D26" s="454"/>
      <c r="E26" s="454"/>
      <c r="F26" s="454"/>
      <c r="G26" s="454"/>
      <c r="H26" s="454"/>
    </row>
    <row r="27" spans="1:13" ht="17.100000000000001" customHeight="1" x14ac:dyDescent="0.4">
      <c r="A27" s="454"/>
      <c r="B27" s="76" t="s">
        <v>7</v>
      </c>
      <c r="C27" s="76" t="s">
        <v>6</v>
      </c>
      <c r="D27" s="76" t="s">
        <v>8</v>
      </c>
      <c r="E27" s="76" t="s">
        <v>9</v>
      </c>
      <c r="F27" s="76" t="s">
        <v>10</v>
      </c>
      <c r="G27" s="76" t="s">
        <v>11</v>
      </c>
      <c r="H27" s="76" t="s">
        <v>12</v>
      </c>
    </row>
    <row r="28" spans="1:13" ht="17.100000000000001" customHeight="1" x14ac:dyDescent="0.4">
      <c r="A28" s="476" t="s">
        <v>596</v>
      </c>
      <c r="B28" s="78">
        <f>SUM(C28:H28)</f>
        <v>12</v>
      </c>
      <c r="C28" s="78">
        <v>0</v>
      </c>
      <c r="D28" s="78">
        <v>3</v>
      </c>
      <c r="E28" s="78">
        <v>1</v>
      </c>
      <c r="F28" s="78">
        <v>1</v>
      </c>
      <c r="G28" s="78">
        <v>3</v>
      </c>
      <c r="H28" s="78">
        <v>4</v>
      </c>
    </row>
    <row r="29" spans="1:13" ht="17.100000000000001" customHeight="1" x14ac:dyDescent="0.4">
      <c r="A29" s="477"/>
      <c r="B29" s="79">
        <f>SUM(C29:H29)</f>
        <v>161</v>
      </c>
      <c r="C29" s="79">
        <v>38</v>
      </c>
      <c r="D29" s="79">
        <v>26</v>
      </c>
      <c r="E29" s="79">
        <v>25</v>
      </c>
      <c r="F29" s="79">
        <v>25</v>
      </c>
      <c r="G29" s="79">
        <v>23</v>
      </c>
      <c r="H29" s="79">
        <v>24</v>
      </c>
    </row>
    <row r="30" spans="1:13" ht="10.95" x14ac:dyDescent="0.4">
      <c r="A30" s="22" t="s">
        <v>102</v>
      </c>
    </row>
    <row r="31" spans="1:13" ht="10.95" x14ac:dyDescent="0.4">
      <c r="A31" s="22" t="s">
        <v>605</v>
      </c>
    </row>
    <row r="33" spans="1:13" ht="17.100000000000001" customHeight="1" x14ac:dyDescent="0.4">
      <c r="A33" s="22" t="s">
        <v>103</v>
      </c>
      <c r="M33" s="37"/>
    </row>
    <row r="34" spans="1:13" ht="10.95" x14ac:dyDescent="0.4">
      <c r="J34" s="23" t="s">
        <v>107</v>
      </c>
    </row>
    <row r="35" spans="1:13" ht="17.100000000000001" customHeight="1" x14ac:dyDescent="0.4">
      <c r="A35" s="454" t="s">
        <v>16</v>
      </c>
      <c r="B35" s="456" t="s">
        <v>104</v>
      </c>
      <c r="C35" s="454" t="s">
        <v>105</v>
      </c>
      <c r="D35" s="454"/>
      <c r="E35" s="454"/>
      <c r="F35" s="454"/>
      <c r="G35" s="454"/>
      <c r="H35" s="454"/>
      <c r="I35" s="454"/>
      <c r="J35" s="456" t="s">
        <v>106</v>
      </c>
    </row>
    <row r="36" spans="1:13" ht="17.100000000000001" customHeight="1" x14ac:dyDescent="0.4">
      <c r="A36" s="454"/>
      <c r="B36" s="454"/>
      <c r="C36" s="65" t="s">
        <v>109</v>
      </c>
      <c r="D36" s="65" t="s">
        <v>6</v>
      </c>
      <c r="E36" s="65" t="s">
        <v>8</v>
      </c>
      <c r="F36" s="65" t="s">
        <v>9</v>
      </c>
      <c r="G36" s="65" t="s">
        <v>10</v>
      </c>
      <c r="H36" s="65" t="s">
        <v>11</v>
      </c>
      <c r="I36" s="65" t="s">
        <v>12</v>
      </c>
      <c r="J36" s="454"/>
    </row>
    <row r="37" spans="1:13" ht="17.100000000000001" customHeight="1" x14ac:dyDescent="0.4">
      <c r="A37" s="25" t="s">
        <v>597</v>
      </c>
      <c r="B37" s="26">
        <v>78730</v>
      </c>
      <c r="C37" s="26">
        <f t="shared" ref="C37:C40" si="1">SUM(D37:I37)</f>
        <v>17481</v>
      </c>
      <c r="D37" s="26">
        <v>3015</v>
      </c>
      <c r="E37" s="26">
        <v>3004</v>
      </c>
      <c r="F37" s="26">
        <v>3068</v>
      </c>
      <c r="G37" s="26">
        <v>2837</v>
      </c>
      <c r="H37" s="26">
        <v>2744</v>
      </c>
      <c r="I37" s="26">
        <v>2813</v>
      </c>
      <c r="J37" s="38">
        <f t="shared" ref="J37:J42" si="2">ROUND(C37/B37*100,2)</f>
        <v>22.2</v>
      </c>
    </row>
    <row r="38" spans="1:13" ht="17.100000000000001" customHeight="1" x14ac:dyDescent="0.4">
      <c r="A38" s="25" t="s">
        <v>23</v>
      </c>
      <c r="B38" s="26">
        <v>80077</v>
      </c>
      <c r="C38" s="26">
        <f t="shared" si="1"/>
        <v>17354</v>
      </c>
      <c r="D38" s="26">
        <v>2912</v>
      </c>
      <c r="E38" s="26">
        <v>2926</v>
      </c>
      <c r="F38" s="26">
        <v>2956</v>
      </c>
      <c r="G38" s="26">
        <v>3048</v>
      </c>
      <c r="H38" s="26">
        <v>2796</v>
      </c>
      <c r="I38" s="26">
        <v>2716</v>
      </c>
      <c r="J38" s="38">
        <f t="shared" si="2"/>
        <v>21.67</v>
      </c>
    </row>
    <row r="39" spans="1:13" ht="17.100000000000001" customHeight="1" x14ac:dyDescent="0.4">
      <c r="A39" s="25" t="s">
        <v>24</v>
      </c>
      <c r="B39" s="26">
        <v>81615</v>
      </c>
      <c r="C39" s="26">
        <f t="shared" si="1"/>
        <v>17717</v>
      </c>
      <c r="D39" s="26">
        <v>2975</v>
      </c>
      <c r="E39" s="26">
        <v>2926</v>
      </c>
      <c r="F39" s="26">
        <v>2991</v>
      </c>
      <c r="G39" s="26">
        <v>2952</v>
      </c>
      <c r="H39" s="26">
        <v>3041</v>
      </c>
      <c r="I39" s="26">
        <v>2832</v>
      </c>
      <c r="J39" s="38">
        <f t="shared" si="2"/>
        <v>21.71</v>
      </c>
    </row>
    <row r="40" spans="1:13" ht="17.100000000000001" customHeight="1" x14ac:dyDescent="0.4">
      <c r="A40" s="25" t="s">
        <v>591</v>
      </c>
      <c r="B40" s="26">
        <v>82303</v>
      </c>
      <c r="C40" s="26">
        <f t="shared" si="1"/>
        <v>17517</v>
      </c>
      <c r="D40" s="26">
        <v>2833</v>
      </c>
      <c r="E40" s="26">
        <v>2917</v>
      </c>
      <c r="F40" s="26">
        <v>2935</v>
      </c>
      <c r="G40" s="26">
        <v>2914</v>
      </c>
      <c r="H40" s="26">
        <v>2923</v>
      </c>
      <c r="I40" s="26">
        <v>2995</v>
      </c>
      <c r="J40" s="38">
        <f t="shared" si="2"/>
        <v>21.28</v>
      </c>
    </row>
    <row r="41" spans="1:13" ht="17.100000000000001" customHeight="1" x14ac:dyDescent="0.4">
      <c r="A41" s="25" t="s">
        <v>585</v>
      </c>
      <c r="B41" s="26">
        <v>82742</v>
      </c>
      <c r="C41" s="26">
        <f t="shared" ref="C41" si="3">SUM(D41:I41)</f>
        <v>17451</v>
      </c>
      <c r="D41" s="26">
        <v>2843</v>
      </c>
      <c r="E41" s="26">
        <v>2817</v>
      </c>
      <c r="F41" s="26">
        <v>2964</v>
      </c>
      <c r="G41" s="26">
        <v>2897</v>
      </c>
      <c r="H41" s="26">
        <v>2918</v>
      </c>
      <c r="I41" s="26">
        <v>3012</v>
      </c>
      <c r="J41" s="38">
        <f t="shared" ref="J41" si="4">ROUND(C41/B41*100,2)</f>
        <v>21.09</v>
      </c>
    </row>
    <row r="42" spans="1:13" ht="17.100000000000001" customHeight="1" x14ac:dyDescent="0.4">
      <c r="A42" s="25" t="s">
        <v>593</v>
      </c>
      <c r="B42" s="26">
        <v>83008</v>
      </c>
      <c r="C42" s="26">
        <f>SUM(D42:I42)</f>
        <v>14645</v>
      </c>
      <c r="D42" s="26">
        <v>2396</v>
      </c>
      <c r="E42" s="26">
        <v>2347</v>
      </c>
      <c r="F42" s="26">
        <v>2425</v>
      </c>
      <c r="G42" s="26">
        <v>2505</v>
      </c>
      <c r="H42" s="26">
        <v>2473</v>
      </c>
      <c r="I42" s="26">
        <v>2499</v>
      </c>
      <c r="J42" s="38">
        <f t="shared" si="2"/>
        <v>17.64</v>
      </c>
    </row>
    <row r="43" spans="1:13" ht="10.95" x14ac:dyDescent="0.4">
      <c r="A43" s="22" t="s">
        <v>598</v>
      </c>
    </row>
  </sheetData>
  <mergeCells count="47">
    <mergeCell ref="B20:C20"/>
    <mergeCell ref="D20:E20"/>
    <mergeCell ref="F20:G20"/>
    <mergeCell ref="H20:I20"/>
    <mergeCell ref="J20:K20"/>
    <mergeCell ref="F16:G16"/>
    <mergeCell ref="F17:G17"/>
    <mergeCell ref="F18:G18"/>
    <mergeCell ref="F19:G19"/>
    <mergeCell ref="J21:K21"/>
    <mergeCell ref="J16:K16"/>
    <mergeCell ref="J17:K17"/>
    <mergeCell ref="J18:K18"/>
    <mergeCell ref="J19:K19"/>
    <mergeCell ref="H16:I16"/>
    <mergeCell ref="H17:I17"/>
    <mergeCell ref="H18:I18"/>
    <mergeCell ref="H19:I19"/>
    <mergeCell ref="H21:I21"/>
    <mergeCell ref="A5:A6"/>
    <mergeCell ref="C5:C6"/>
    <mergeCell ref="D5:J5"/>
    <mergeCell ref="A26:A27"/>
    <mergeCell ref="B5:B6"/>
    <mergeCell ref="B16:C16"/>
    <mergeCell ref="B17:C17"/>
    <mergeCell ref="B19:C19"/>
    <mergeCell ref="B21:C21"/>
    <mergeCell ref="D16:E16"/>
    <mergeCell ref="D17:E17"/>
    <mergeCell ref="D18:E18"/>
    <mergeCell ref="D19:E19"/>
    <mergeCell ref="D21:E21"/>
    <mergeCell ref="B18:C18"/>
    <mergeCell ref="F21:G21"/>
    <mergeCell ref="J35:J36"/>
    <mergeCell ref="A28:A29"/>
    <mergeCell ref="B26:H26"/>
    <mergeCell ref="A35:A36"/>
    <mergeCell ref="B35:B36"/>
    <mergeCell ref="C35:I35"/>
    <mergeCell ref="L21:M21"/>
    <mergeCell ref="L16:M16"/>
    <mergeCell ref="L17:M17"/>
    <mergeCell ref="L18:M18"/>
    <mergeCell ref="L19:M19"/>
    <mergeCell ref="L20:M20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0"/>
  <sheetViews>
    <sheetView showGridLines="0" showZeros="0" zoomScale="115" zoomScaleNormal="115" workbookViewId="0">
      <pane ySplit="7" topLeftCell="A8" activePane="bottomLeft" state="frozen"/>
      <selection pane="bottomLeft" activeCell="AH14" sqref="AH14"/>
    </sheetView>
  </sheetViews>
  <sheetFormatPr defaultRowHeight="12" customHeight="1" x14ac:dyDescent="0.4"/>
  <cols>
    <col min="1" max="1" width="4.5" style="4" customWidth="1"/>
    <col min="2" max="2" width="6" style="15" customWidth="1"/>
    <col min="3" max="11" width="2.625" style="4" customWidth="1"/>
    <col min="12" max="32" width="3" style="4" customWidth="1"/>
    <col min="33" max="246" width="9" style="6"/>
    <col min="247" max="247" width="5.25" style="6" customWidth="1"/>
    <col min="248" max="248" width="8.75" style="6" customWidth="1"/>
    <col min="249" max="249" width="3.625" style="6" customWidth="1"/>
    <col min="250" max="257" width="3" style="6" customWidth="1"/>
    <col min="258" max="261" width="4.5" style="6" customWidth="1"/>
    <col min="262" max="263" width="4.25" style="6" customWidth="1"/>
    <col min="264" max="264" width="4.5" style="6" customWidth="1"/>
    <col min="265" max="266" width="4.25" style="6" customWidth="1"/>
    <col min="267" max="267" width="4.5" style="6" customWidth="1"/>
    <col min="268" max="269" width="4.25" style="6" customWidth="1"/>
    <col min="270" max="270" width="4.5" style="6" customWidth="1"/>
    <col min="271" max="272" width="4.25" style="6" customWidth="1"/>
    <col min="273" max="273" width="4.5" style="6" customWidth="1"/>
    <col min="274" max="275" width="4.25" style="6" customWidth="1"/>
    <col min="276" max="276" width="4.5" style="6" customWidth="1"/>
    <col min="277" max="278" width="4.25" style="6" customWidth="1"/>
    <col min="279" max="502" width="9" style="6"/>
    <col min="503" max="503" width="5.25" style="6" customWidth="1"/>
    <col min="504" max="504" width="8.75" style="6" customWidth="1"/>
    <col min="505" max="505" width="3.625" style="6" customWidth="1"/>
    <col min="506" max="513" width="3" style="6" customWidth="1"/>
    <col min="514" max="517" width="4.5" style="6" customWidth="1"/>
    <col min="518" max="519" width="4.25" style="6" customWidth="1"/>
    <col min="520" max="520" width="4.5" style="6" customWidth="1"/>
    <col min="521" max="522" width="4.25" style="6" customWidth="1"/>
    <col min="523" max="523" width="4.5" style="6" customWidth="1"/>
    <col min="524" max="525" width="4.25" style="6" customWidth="1"/>
    <col min="526" max="526" width="4.5" style="6" customWidth="1"/>
    <col min="527" max="528" width="4.25" style="6" customWidth="1"/>
    <col min="529" max="529" width="4.5" style="6" customWidth="1"/>
    <col min="530" max="531" width="4.25" style="6" customWidth="1"/>
    <col min="532" max="532" width="4.5" style="6" customWidth="1"/>
    <col min="533" max="534" width="4.25" style="6" customWidth="1"/>
    <col min="535" max="758" width="9" style="6"/>
    <col min="759" max="759" width="5.25" style="6" customWidth="1"/>
    <col min="760" max="760" width="8.75" style="6" customWidth="1"/>
    <col min="761" max="761" width="3.625" style="6" customWidth="1"/>
    <col min="762" max="769" width="3" style="6" customWidth="1"/>
    <col min="770" max="773" width="4.5" style="6" customWidth="1"/>
    <col min="774" max="775" width="4.25" style="6" customWidth="1"/>
    <col min="776" max="776" width="4.5" style="6" customWidth="1"/>
    <col min="777" max="778" width="4.25" style="6" customWidth="1"/>
    <col min="779" max="779" width="4.5" style="6" customWidth="1"/>
    <col min="780" max="781" width="4.25" style="6" customWidth="1"/>
    <col min="782" max="782" width="4.5" style="6" customWidth="1"/>
    <col min="783" max="784" width="4.25" style="6" customWidth="1"/>
    <col min="785" max="785" width="4.5" style="6" customWidth="1"/>
    <col min="786" max="787" width="4.25" style="6" customWidth="1"/>
    <col min="788" max="788" width="4.5" style="6" customWidth="1"/>
    <col min="789" max="790" width="4.25" style="6" customWidth="1"/>
    <col min="791" max="1014" width="9" style="6"/>
    <col min="1015" max="1015" width="5.25" style="6" customWidth="1"/>
    <col min="1016" max="1016" width="8.75" style="6" customWidth="1"/>
    <col min="1017" max="1017" width="3.625" style="6" customWidth="1"/>
    <col min="1018" max="1025" width="3" style="6" customWidth="1"/>
    <col min="1026" max="1029" width="4.5" style="6" customWidth="1"/>
    <col min="1030" max="1031" width="4.25" style="6" customWidth="1"/>
    <col min="1032" max="1032" width="4.5" style="6" customWidth="1"/>
    <col min="1033" max="1034" width="4.25" style="6" customWidth="1"/>
    <col min="1035" max="1035" width="4.5" style="6" customWidth="1"/>
    <col min="1036" max="1037" width="4.25" style="6" customWidth="1"/>
    <col min="1038" max="1038" width="4.5" style="6" customWidth="1"/>
    <col min="1039" max="1040" width="4.25" style="6" customWidth="1"/>
    <col min="1041" max="1041" width="4.5" style="6" customWidth="1"/>
    <col min="1042" max="1043" width="4.25" style="6" customWidth="1"/>
    <col min="1044" max="1044" width="4.5" style="6" customWidth="1"/>
    <col min="1045" max="1046" width="4.25" style="6" customWidth="1"/>
    <col min="1047" max="1270" width="9" style="6"/>
    <col min="1271" max="1271" width="5.25" style="6" customWidth="1"/>
    <col min="1272" max="1272" width="8.75" style="6" customWidth="1"/>
    <col min="1273" max="1273" width="3.625" style="6" customWidth="1"/>
    <col min="1274" max="1281" width="3" style="6" customWidth="1"/>
    <col min="1282" max="1285" width="4.5" style="6" customWidth="1"/>
    <col min="1286" max="1287" width="4.25" style="6" customWidth="1"/>
    <col min="1288" max="1288" width="4.5" style="6" customWidth="1"/>
    <col min="1289" max="1290" width="4.25" style="6" customWidth="1"/>
    <col min="1291" max="1291" width="4.5" style="6" customWidth="1"/>
    <col min="1292" max="1293" width="4.25" style="6" customWidth="1"/>
    <col min="1294" max="1294" width="4.5" style="6" customWidth="1"/>
    <col min="1295" max="1296" width="4.25" style="6" customWidth="1"/>
    <col min="1297" max="1297" width="4.5" style="6" customWidth="1"/>
    <col min="1298" max="1299" width="4.25" style="6" customWidth="1"/>
    <col min="1300" max="1300" width="4.5" style="6" customWidth="1"/>
    <col min="1301" max="1302" width="4.25" style="6" customWidth="1"/>
    <col min="1303" max="1526" width="9" style="6"/>
    <col min="1527" max="1527" width="5.25" style="6" customWidth="1"/>
    <col min="1528" max="1528" width="8.75" style="6" customWidth="1"/>
    <col min="1529" max="1529" width="3.625" style="6" customWidth="1"/>
    <col min="1530" max="1537" width="3" style="6" customWidth="1"/>
    <col min="1538" max="1541" width="4.5" style="6" customWidth="1"/>
    <col min="1542" max="1543" width="4.25" style="6" customWidth="1"/>
    <col min="1544" max="1544" width="4.5" style="6" customWidth="1"/>
    <col min="1545" max="1546" width="4.25" style="6" customWidth="1"/>
    <col min="1547" max="1547" width="4.5" style="6" customWidth="1"/>
    <col min="1548" max="1549" width="4.25" style="6" customWidth="1"/>
    <col min="1550" max="1550" width="4.5" style="6" customWidth="1"/>
    <col min="1551" max="1552" width="4.25" style="6" customWidth="1"/>
    <col min="1553" max="1553" width="4.5" style="6" customWidth="1"/>
    <col min="1554" max="1555" width="4.25" style="6" customWidth="1"/>
    <col min="1556" max="1556" width="4.5" style="6" customWidth="1"/>
    <col min="1557" max="1558" width="4.25" style="6" customWidth="1"/>
    <col min="1559" max="1782" width="9" style="6"/>
    <col min="1783" max="1783" width="5.25" style="6" customWidth="1"/>
    <col min="1784" max="1784" width="8.75" style="6" customWidth="1"/>
    <col min="1785" max="1785" width="3.625" style="6" customWidth="1"/>
    <col min="1786" max="1793" width="3" style="6" customWidth="1"/>
    <col min="1794" max="1797" width="4.5" style="6" customWidth="1"/>
    <col min="1798" max="1799" width="4.25" style="6" customWidth="1"/>
    <col min="1800" max="1800" width="4.5" style="6" customWidth="1"/>
    <col min="1801" max="1802" width="4.25" style="6" customWidth="1"/>
    <col min="1803" max="1803" width="4.5" style="6" customWidth="1"/>
    <col min="1804" max="1805" width="4.25" style="6" customWidth="1"/>
    <col min="1806" max="1806" width="4.5" style="6" customWidth="1"/>
    <col min="1807" max="1808" width="4.25" style="6" customWidth="1"/>
    <col min="1809" max="1809" width="4.5" style="6" customWidth="1"/>
    <col min="1810" max="1811" width="4.25" style="6" customWidth="1"/>
    <col min="1812" max="1812" width="4.5" style="6" customWidth="1"/>
    <col min="1813" max="1814" width="4.25" style="6" customWidth="1"/>
    <col min="1815" max="2038" width="9" style="6"/>
    <col min="2039" max="2039" width="5.25" style="6" customWidth="1"/>
    <col min="2040" max="2040" width="8.75" style="6" customWidth="1"/>
    <col min="2041" max="2041" width="3.625" style="6" customWidth="1"/>
    <col min="2042" max="2049" width="3" style="6" customWidth="1"/>
    <col min="2050" max="2053" width="4.5" style="6" customWidth="1"/>
    <col min="2054" max="2055" width="4.25" style="6" customWidth="1"/>
    <col min="2056" max="2056" width="4.5" style="6" customWidth="1"/>
    <col min="2057" max="2058" width="4.25" style="6" customWidth="1"/>
    <col min="2059" max="2059" width="4.5" style="6" customWidth="1"/>
    <col min="2060" max="2061" width="4.25" style="6" customWidth="1"/>
    <col min="2062" max="2062" width="4.5" style="6" customWidth="1"/>
    <col min="2063" max="2064" width="4.25" style="6" customWidth="1"/>
    <col min="2065" max="2065" width="4.5" style="6" customWidth="1"/>
    <col min="2066" max="2067" width="4.25" style="6" customWidth="1"/>
    <col min="2068" max="2068" width="4.5" style="6" customWidth="1"/>
    <col min="2069" max="2070" width="4.25" style="6" customWidth="1"/>
    <col min="2071" max="2294" width="9" style="6"/>
    <col min="2295" max="2295" width="5.25" style="6" customWidth="1"/>
    <col min="2296" max="2296" width="8.75" style="6" customWidth="1"/>
    <col min="2297" max="2297" width="3.625" style="6" customWidth="1"/>
    <col min="2298" max="2305" width="3" style="6" customWidth="1"/>
    <col min="2306" max="2309" width="4.5" style="6" customWidth="1"/>
    <col min="2310" max="2311" width="4.25" style="6" customWidth="1"/>
    <col min="2312" max="2312" width="4.5" style="6" customWidth="1"/>
    <col min="2313" max="2314" width="4.25" style="6" customWidth="1"/>
    <col min="2315" max="2315" width="4.5" style="6" customWidth="1"/>
    <col min="2316" max="2317" width="4.25" style="6" customWidth="1"/>
    <col min="2318" max="2318" width="4.5" style="6" customWidth="1"/>
    <col min="2319" max="2320" width="4.25" style="6" customWidth="1"/>
    <col min="2321" max="2321" width="4.5" style="6" customWidth="1"/>
    <col min="2322" max="2323" width="4.25" style="6" customWidth="1"/>
    <col min="2324" max="2324" width="4.5" style="6" customWidth="1"/>
    <col min="2325" max="2326" width="4.25" style="6" customWidth="1"/>
    <col min="2327" max="2550" width="9" style="6"/>
    <col min="2551" max="2551" width="5.25" style="6" customWidth="1"/>
    <col min="2552" max="2552" width="8.75" style="6" customWidth="1"/>
    <col min="2553" max="2553" width="3.625" style="6" customWidth="1"/>
    <col min="2554" max="2561" width="3" style="6" customWidth="1"/>
    <col min="2562" max="2565" width="4.5" style="6" customWidth="1"/>
    <col min="2566" max="2567" width="4.25" style="6" customWidth="1"/>
    <col min="2568" max="2568" width="4.5" style="6" customWidth="1"/>
    <col min="2569" max="2570" width="4.25" style="6" customWidth="1"/>
    <col min="2571" max="2571" width="4.5" style="6" customWidth="1"/>
    <col min="2572" max="2573" width="4.25" style="6" customWidth="1"/>
    <col min="2574" max="2574" width="4.5" style="6" customWidth="1"/>
    <col min="2575" max="2576" width="4.25" style="6" customWidth="1"/>
    <col min="2577" max="2577" width="4.5" style="6" customWidth="1"/>
    <col min="2578" max="2579" width="4.25" style="6" customWidth="1"/>
    <col min="2580" max="2580" width="4.5" style="6" customWidth="1"/>
    <col min="2581" max="2582" width="4.25" style="6" customWidth="1"/>
    <col min="2583" max="2806" width="9" style="6"/>
    <col min="2807" max="2807" width="5.25" style="6" customWidth="1"/>
    <col min="2808" max="2808" width="8.75" style="6" customWidth="1"/>
    <col min="2809" max="2809" width="3.625" style="6" customWidth="1"/>
    <col min="2810" max="2817" width="3" style="6" customWidth="1"/>
    <col min="2818" max="2821" width="4.5" style="6" customWidth="1"/>
    <col min="2822" max="2823" width="4.25" style="6" customWidth="1"/>
    <col min="2824" max="2824" width="4.5" style="6" customWidth="1"/>
    <col min="2825" max="2826" width="4.25" style="6" customWidth="1"/>
    <col min="2827" max="2827" width="4.5" style="6" customWidth="1"/>
    <col min="2828" max="2829" width="4.25" style="6" customWidth="1"/>
    <col min="2830" max="2830" width="4.5" style="6" customWidth="1"/>
    <col min="2831" max="2832" width="4.25" style="6" customWidth="1"/>
    <col min="2833" max="2833" width="4.5" style="6" customWidth="1"/>
    <col min="2834" max="2835" width="4.25" style="6" customWidth="1"/>
    <col min="2836" max="2836" width="4.5" style="6" customWidth="1"/>
    <col min="2837" max="2838" width="4.25" style="6" customWidth="1"/>
    <col min="2839" max="3062" width="9" style="6"/>
    <col min="3063" max="3063" width="5.25" style="6" customWidth="1"/>
    <col min="3064" max="3064" width="8.75" style="6" customWidth="1"/>
    <col min="3065" max="3065" width="3.625" style="6" customWidth="1"/>
    <col min="3066" max="3073" width="3" style="6" customWidth="1"/>
    <col min="3074" max="3077" width="4.5" style="6" customWidth="1"/>
    <col min="3078" max="3079" width="4.25" style="6" customWidth="1"/>
    <col min="3080" max="3080" width="4.5" style="6" customWidth="1"/>
    <col min="3081" max="3082" width="4.25" style="6" customWidth="1"/>
    <col min="3083" max="3083" width="4.5" style="6" customWidth="1"/>
    <col min="3084" max="3085" width="4.25" style="6" customWidth="1"/>
    <col min="3086" max="3086" width="4.5" style="6" customWidth="1"/>
    <col min="3087" max="3088" width="4.25" style="6" customWidth="1"/>
    <col min="3089" max="3089" width="4.5" style="6" customWidth="1"/>
    <col min="3090" max="3091" width="4.25" style="6" customWidth="1"/>
    <col min="3092" max="3092" width="4.5" style="6" customWidth="1"/>
    <col min="3093" max="3094" width="4.25" style="6" customWidth="1"/>
    <col min="3095" max="3318" width="9" style="6"/>
    <col min="3319" max="3319" width="5.25" style="6" customWidth="1"/>
    <col min="3320" max="3320" width="8.75" style="6" customWidth="1"/>
    <col min="3321" max="3321" width="3.625" style="6" customWidth="1"/>
    <col min="3322" max="3329" width="3" style="6" customWidth="1"/>
    <col min="3330" max="3333" width="4.5" style="6" customWidth="1"/>
    <col min="3334" max="3335" width="4.25" style="6" customWidth="1"/>
    <col min="3336" max="3336" width="4.5" style="6" customWidth="1"/>
    <col min="3337" max="3338" width="4.25" style="6" customWidth="1"/>
    <col min="3339" max="3339" width="4.5" style="6" customWidth="1"/>
    <col min="3340" max="3341" width="4.25" style="6" customWidth="1"/>
    <col min="3342" max="3342" width="4.5" style="6" customWidth="1"/>
    <col min="3343" max="3344" width="4.25" style="6" customWidth="1"/>
    <col min="3345" max="3345" width="4.5" style="6" customWidth="1"/>
    <col min="3346" max="3347" width="4.25" style="6" customWidth="1"/>
    <col min="3348" max="3348" width="4.5" style="6" customWidth="1"/>
    <col min="3349" max="3350" width="4.25" style="6" customWidth="1"/>
    <col min="3351" max="3574" width="9" style="6"/>
    <col min="3575" max="3575" width="5.25" style="6" customWidth="1"/>
    <col min="3576" max="3576" width="8.75" style="6" customWidth="1"/>
    <col min="3577" max="3577" width="3.625" style="6" customWidth="1"/>
    <col min="3578" max="3585" width="3" style="6" customWidth="1"/>
    <col min="3586" max="3589" width="4.5" style="6" customWidth="1"/>
    <col min="3590" max="3591" width="4.25" style="6" customWidth="1"/>
    <col min="3592" max="3592" width="4.5" style="6" customWidth="1"/>
    <col min="3593" max="3594" width="4.25" style="6" customWidth="1"/>
    <col min="3595" max="3595" width="4.5" style="6" customWidth="1"/>
    <col min="3596" max="3597" width="4.25" style="6" customWidth="1"/>
    <col min="3598" max="3598" width="4.5" style="6" customWidth="1"/>
    <col min="3599" max="3600" width="4.25" style="6" customWidth="1"/>
    <col min="3601" max="3601" width="4.5" style="6" customWidth="1"/>
    <col min="3602" max="3603" width="4.25" style="6" customWidth="1"/>
    <col min="3604" max="3604" width="4.5" style="6" customWidth="1"/>
    <col min="3605" max="3606" width="4.25" style="6" customWidth="1"/>
    <col min="3607" max="3830" width="9" style="6"/>
    <col min="3831" max="3831" width="5.25" style="6" customWidth="1"/>
    <col min="3832" max="3832" width="8.75" style="6" customWidth="1"/>
    <col min="3833" max="3833" width="3.625" style="6" customWidth="1"/>
    <col min="3834" max="3841" width="3" style="6" customWidth="1"/>
    <col min="3842" max="3845" width="4.5" style="6" customWidth="1"/>
    <col min="3846" max="3847" width="4.25" style="6" customWidth="1"/>
    <col min="3848" max="3848" width="4.5" style="6" customWidth="1"/>
    <col min="3849" max="3850" width="4.25" style="6" customWidth="1"/>
    <col min="3851" max="3851" width="4.5" style="6" customWidth="1"/>
    <col min="3852" max="3853" width="4.25" style="6" customWidth="1"/>
    <col min="3854" max="3854" width="4.5" style="6" customWidth="1"/>
    <col min="3855" max="3856" width="4.25" style="6" customWidth="1"/>
    <col min="3857" max="3857" width="4.5" style="6" customWidth="1"/>
    <col min="3858" max="3859" width="4.25" style="6" customWidth="1"/>
    <col min="3860" max="3860" width="4.5" style="6" customWidth="1"/>
    <col min="3861" max="3862" width="4.25" style="6" customWidth="1"/>
    <col min="3863" max="4086" width="9" style="6"/>
    <col min="4087" max="4087" width="5.25" style="6" customWidth="1"/>
    <col min="4088" max="4088" width="8.75" style="6" customWidth="1"/>
    <col min="4089" max="4089" width="3.625" style="6" customWidth="1"/>
    <col min="4090" max="4097" width="3" style="6" customWidth="1"/>
    <col min="4098" max="4101" width="4.5" style="6" customWidth="1"/>
    <col min="4102" max="4103" width="4.25" style="6" customWidth="1"/>
    <col min="4104" max="4104" width="4.5" style="6" customWidth="1"/>
    <col min="4105" max="4106" width="4.25" style="6" customWidth="1"/>
    <col min="4107" max="4107" width="4.5" style="6" customWidth="1"/>
    <col min="4108" max="4109" width="4.25" style="6" customWidth="1"/>
    <col min="4110" max="4110" width="4.5" style="6" customWidth="1"/>
    <col min="4111" max="4112" width="4.25" style="6" customWidth="1"/>
    <col min="4113" max="4113" width="4.5" style="6" customWidth="1"/>
    <col min="4114" max="4115" width="4.25" style="6" customWidth="1"/>
    <col min="4116" max="4116" width="4.5" style="6" customWidth="1"/>
    <col min="4117" max="4118" width="4.25" style="6" customWidth="1"/>
    <col min="4119" max="4342" width="9" style="6"/>
    <col min="4343" max="4343" width="5.25" style="6" customWidth="1"/>
    <col min="4344" max="4344" width="8.75" style="6" customWidth="1"/>
    <col min="4345" max="4345" width="3.625" style="6" customWidth="1"/>
    <col min="4346" max="4353" width="3" style="6" customWidth="1"/>
    <col min="4354" max="4357" width="4.5" style="6" customWidth="1"/>
    <col min="4358" max="4359" width="4.25" style="6" customWidth="1"/>
    <col min="4360" max="4360" width="4.5" style="6" customWidth="1"/>
    <col min="4361" max="4362" width="4.25" style="6" customWidth="1"/>
    <col min="4363" max="4363" width="4.5" style="6" customWidth="1"/>
    <col min="4364" max="4365" width="4.25" style="6" customWidth="1"/>
    <col min="4366" max="4366" width="4.5" style="6" customWidth="1"/>
    <col min="4367" max="4368" width="4.25" style="6" customWidth="1"/>
    <col min="4369" max="4369" width="4.5" style="6" customWidth="1"/>
    <col min="4370" max="4371" width="4.25" style="6" customWidth="1"/>
    <col min="4372" max="4372" width="4.5" style="6" customWidth="1"/>
    <col min="4373" max="4374" width="4.25" style="6" customWidth="1"/>
    <col min="4375" max="4598" width="9" style="6"/>
    <col min="4599" max="4599" width="5.25" style="6" customWidth="1"/>
    <col min="4600" max="4600" width="8.75" style="6" customWidth="1"/>
    <col min="4601" max="4601" width="3.625" style="6" customWidth="1"/>
    <col min="4602" max="4609" width="3" style="6" customWidth="1"/>
    <col min="4610" max="4613" width="4.5" style="6" customWidth="1"/>
    <col min="4614" max="4615" width="4.25" style="6" customWidth="1"/>
    <col min="4616" max="4616" width="4.5" style="6" customWidth="1"/>
    <col min="4617" max="4618" width="4.25" style="6" customWidth="1"/>
    <col min="4619" max="4619" width="4.5" style="6" customWidth="1"/>
    <col min="4620" max="4621" width="4.25" style="6" customWidth="1"/>
    <col min="4622" max="4622" width="4.5" style="6" customWidth="1"/>
    <col min="4623" max="4624" width="4.25" style="6" customWidth="1"/>
    <col min="4625" max="4625" width="4.5" style="6" customWidth="1"/>
    <col min="4626" max="4627" width="4.25" style="6" customWidth="1"/>
    <col min="4628" max="4628" width="4.5" style="6" customWidth="1"/>
    <col min="4629" max="4630" width="4.25" style="6" customWidth="1"/>
    <col min="4631" max="4854" width="9" style="6"/>
    <col min="4855" max="4855" width="5.25" style="6" customWidth="1"/>
    <col min="4856" max="4856" width="8.75" style="6" customWidth="1"/>
    <col min="4857" max="4857" width="3.625" style="6" customWidth="1"/>
    <col min="4858" max="4865" width="3" style="6" customWidth="1"/>
    <col min="4866" max="4869" width="4.5" style="6" customWidth="1"/>
    <col min="4870" max="4871" width="4.25" style="6" customWidth="1"/>
    <col min="4872" max="4872" width="4.5" style="6" customWidth="1"/>
    <col min="4873" max="4874" width="4.25" style="6" customWidth="1"/>
    <col min="4875" max="4875" width="4.5" style="6" customWidth="1"/>
    <col min="4876" max="4877" width="4.25" style="6" customWidth="1"/>
    <col min="4878" max="4878" width="4.5" style="6" customWidth="1"/>
    <col min="4879" max="4880" width="4.25" style="6" customWidth="1"/>
    <col min="4881" max="4881" width="4.5" style="6" customWidth="1"/>
    <col min="4882" max="4883" width="4.25" style="6" customWidth="1"/>
    <col min="4884" max="4884" width="4.5" style="6" customWidth="1"/>
    <col min="4885" max="4886" width="4.25" style="6" customWidth="1"/>
    <col min="4887" max="5110" width="9" style="6"/>
    <col min="5111" max="5111" width="5.25" style="6" customWidth="1"/>
    <col min="5112" max="5112" width="8.75" style="6" customWidth="1"/>
    <col min="5113" max="5113" width="3.625" style="6" customWidth="1"/>
    <col min="5114" max="5121" width="3" style="6" customWidth="1"/>
    <col min="5122" max="5125" width="4.5" style="6" customWidth="1"/>
    <col min="5126" max="5127" width="4.25" style="6" customWidth="1"/>
    <col min="5128" max="5128" width="4.5" style="6" customWidth="1"/>
    <col min="5129" max="5130" width="4.25" style="6" customWidth="1"/>
    <col min="5131" max="5131" width="4.5" style="6" customWidth="1"/>
    <col min="5132" max="5133" width="4.25" style="6" customWidth="1"/>
    <col min="5134" max="5134" width="4.5" style="6" customWidth="1"/>
    <col min="5135" max="5136" width="4.25" style="6" customWidth="1"/>
    <col min="5137" max="5137" width="4.5" style="6" customWidth="1"/>
    <col min="5138" max="5139" width="4.25" style="6" customWidth="1"/>
    <col min="5140" max="5140" width="4.5" style="6" customWidth="1"/>
    <col min="5141" max="5142" width="4.25" style="6" customWidth="1"/>
    <col min="5143" max="5366" width="9" style="6"/>
    <col min="5367" max="5367" width="5.25" style="6" customWidth="1"/>
    <col min="5368" max="5368" width="8.75" style="6" customWidth="1"/>
    <col min="5369" max="5369" width="3.625" style="6" customWidth="1"/>
    <col min="5370" max="5377" width="3" style="6" customWidth="1"/>
    <col min="5378" max="5381" width="4.5" style="6" customWidth="1"/>
    <col min="5382" max="5383" width="4.25" style="6" customWidth="1"/>
    <col min="5384" max="5384" width="4.5" style="6" customWidth="1"/>
    <col min="5385" max="5386" width="4.25" style="6" customWidth="1"/>
    <col min="5387" max="5387" width="4.5" style="6" customWidth="1"/>
    <col min="5388" max="5389" width="4.25" style="6" customWidth="1"/>
    <col min="5390" max="5390" width="4.5" style="6" customWidth="1"/>
    <col min="5391" max="5392" width="4.25" style="6" customWidth="1"/>
    <col min="5393" max="5393" width="4.5" style="6" customWidth="1"/>
    <col min="5394" max="5395" width="4.25" style="6" customWidth="1"/>
    <col min="5396" max="5396" width="4.5" style="6" customWidth="1"/>
    <col min="5397" max="5398" width="4.25" style="6" customWidth="1"/>
    <col min="5399" max="5622" width="9" style="6"/>
    <col min="5623" max="5623" width="5.25" style="6" customWidth="1"/>
    <col min="5624" max="5624" width="8.75" style="6" customWidth="1"/>
    <col min="5625" max="5625" width="3.625" style="6" customWidth="1"/>
    <col min="5626" max="5633" width="3" style="6" customWidth="1"/>
    <col min="5634" max="5637" width="4.5" style="6" customWidth="1"/>
    <col min="5638" max="5639" width="4.25" style="6" customWidth="1"/>
    <col min="5640" max="5640" width="4.5" style="6" customWidth="1"/>
    <col min="5641" max="5642" width="4.25" style="6" customWidth="1"/>
    <col min="5643" max="5643" width="4.5" style="6" customWidth="1"/>
    <col min="5644" max="5645" width="4.25" style="6" customWidth="1"/>
    <col min="5646" max="5646" width="4.5" style="6" customWidth="1"/>
    <col min="5647" max="5648" width="4.25" style="6" customWidth="1"/>
    <col min="5649" max="5649" width="4.5" style="6" customWidth="1"/>
    <col min="5650" max="5651" width="4.25" style="6" customWidth="1"/>
    <col min="5652" max="5652" width="4.5" style="6" customWidth="1"/>
    <col min="5653" max="5654" width="4.25" style="6" customWidth="1"/>
    <col min="5655" max="5878" width="9" style="6"/>
    <col min="5879" max="5879" width="5.25" style="6" customWidth="1"/>
    <col min="5880" max="5880" width="8.75" style="6" customWidth="1"/>
    <col min="5881" max="5881" width="3.625" style="6" customWidth="1"/>
    <col min="5882" max="5889" width="3" style="6" customWidth="1"/>
    <col min="5890" max="5893" width="4.5" style="6" customWidth="1"/>
    <col min="5894" max="5895" width="4.25" style="6" customWidth="1"/>
    <col min="5896" max="5896" width="4.5" style="6" customWidth="1"/>
    <col min="5897" max="5898" width="4.25" style="6" customWidth="1"/>
    <col min="5899" max="5899" width="4.5" style="6" customWidth="1"/>
    <col min="5900" max="5901" width="4.25" style="6" customWidth="1"/>
    <col min="5902" max="5902" width="4.5" style="6" customWidth="1"/>
    <col min="5903" max="5904" width="4.25" style="6" customWidth="1"/>
    <col min="5905" max="5905" width="4.5" style="6" customWidth="1"/>
    <col min="5906" max="5907" width="4.25" style="6" customWidth="1"/>
    <col min="5908" max="5908" width="4.5" style="6" customWidth="1"/>
    <col min="5909" max="5910" width="4.25" style="6" customWidth="1"/>
    <col min="5911" max="6134" width="9" style="6"/>
    <col min="6135" max="6135" width="5.25" style="6" customWidth="1"/>
    <col min="6136" max="6136" width="8.75" style="6" customWidth="1"/>
    <col min="6137" max="6137" width="3.625" style="6" customWidth="1"/>
    <col min="6138" max="6145" width="3" style="6" customWidth="1"/>
    <col min="6146" max="6149" width="4.5" style="6" customWidth="1"/>
    <col min="6150" max="6151" width="4.25" style="6" customWidth="1"/>
    <col min="6152" max="6152" width="4.5" style="6" customWidth="1"/>
    <col min="6153" max="6154" width="4.25" style="6" customWidth="1"/>
    <col min="6155" max="6155" width="4.5" style="6" customWidth="1"/>
    <col min="6156" max="6157" width="4.25" style="6" customWidth="1"/>
    <col min="6158" max="6158" width="4.5" style="6" customWidth="1"/>
    <col min="6159" max="6160" width="4.25" style="6" customWidth="1"/>
    <col min="6161" max="6161" width="4.5" style="6" customWidth="1"/>
    <col min="6162" max="6163" width="4.25" style="6" customWidth="1"/>
    <col min="6164" max="6164" width="4.5" style="6" customWidth="1"/>
    <col min="6165" max="6166" width="4.25" style="6" customWidth="1"/>
    <col min="6167" max="6390" width="9" style="6"/>
    <col min="6391" max="6391" width="5.25" style="6" customWidth="1"/>
    <col min="6392" max="6392" width="8.75" style="6" customWidth="1"/>
    <col min="6393" max="6393" width="3.625" style="6" customWidth="1"/>
    <col min="6394" max="6401" width="3" style="6" customWidth="1"/>
    <col min="6402" max="6405" width="4.5" style="6" customWidth="1"/>
    <col min="6406" max="6407" width="4.25" style="6" customWidth="1"/>
    <col min="6408" max="6408" width="4.5" style="6" customWidth="1"/>
    <col min="6409" max="6410" width="4.25" style="6" customWidth="1"/>
    <col min="6411" max="6411" width="4.5" style="6" customWidth="1"/>
    <col min="6412" max="6413" width="4.25" style="6" customWidth="1"/>
    <col min="6414" max="6414" width="4.5" style="6" customWidth="1"/>
    <col min="6415" max="6416" width="4.25" style="6" customWidth="1"/>
    <col min="6417" max="6417" width="4.5" style="6" customWidth="1"/>
    <col min="6418" max="6419" width="4.25" style="6" customWidth="1"/>
    <col min="6420" max="6420" width="4.5" style="6" customWidth="1"/>
    <col min="6421" max="6422" width="4.25" style="6" customWidth="1"/>
    <col min="6423" max="6646" width="9" style="6"/>
    <col min="6647" max="6647" width="5.25" style="6" customWidth="1"/>
    <col min="6648" max="6648" width="8.75" style="6" customWidth="1"/>
    <col min="6649" max="6649" width="3.625" style="6" customWidth="1"/>
    <col min="6650" max="6657" width="3" style="6" customWidth="1"/>
    <col min="6658" max="6661" width="4.5" style="6" customWidth="1"/>
    <col min="6662" max="6663" width="4.25" style="6" customWidth="1"/>
    <col min="6664" max="6664" width="4.5" style="6" customWidth="1"/>
    <col min="6665" max="6666" width="4.25" style="6" customWidth="1"/>
    <col min="6667" max="6667" width="4.5" style="6" customWidth="1"/>
    <col min="6668" max="6669" width="4.25" style="6" customWidth="1"/>
    <col min="6670" max="6670" width="4.5" style="6" customWidth="1"/>
    <col min="6671" max="6672" width="4.25" style="6" customWidth="1"/>
    <col min="6673" max="6673" width="4.5" style="6" customWidth="1"/>
    <col min="6674" max="6675" width="4.25" style="6" customWidth="1"/>
    <col min="6676" max="6676" width="4.5" style="6" customWidth="1"/>
    <col min="6677" max="6678" width="4.25" style="6" customWidth="1"/>
    <col min="6679" max="6902" width="9" style="6"/>
    <col min="6903" max="6903" width="5.25" style="6" customWidth="1"/>
    <col min="6904" max="6904" width="8.75" style="6" customWidth="1"/>
    <col min="6905" max="6905" width="3.625" style="6" customWidth="1"/>
    <col min="6906" max="6913" width="3" style="6" customWidth="1"/>
    <col min="6914" max="6917" width="4.5" style="6" customWidth="1"/>
    <col min="6918" max="6919" width="4.25" style="6" customWidth="1"/>
    <col min="6920" max="6920" width="4.5" style="6" customWidth="1"/>
    <col min="6921" max="6922" width="4.25" style="6" customWidth="1"/>
    <col min="6923" max="6923" width="4.5" style="6" customWidth="1"/>
    <col min="6924" max="6925" width="4.25" style="6" customWidth="1"/>
    <col min="6926" max="6926" width="4.5" style="6" customWidth="1"/>
    <col min="6927" max="6928" width="4.25" style="6" customWidth="1"/>
    <col min="6929" max="6929" width="4.5" style="6" customWidth="1"/>
    <col min="6930" max="6931" width="4.25" style="6" customWidth="1"/>
    <col min="6932" max="6932" width="4.5" style="6" customWidth="1"/>
    <col min="6933" max="6934" width="4.25" style="6" customWidth="1"/>
    <col min="6935" max="7158" width="9" style="6"/>
    <col min="7159" max="7159" width="5.25" style="6" customWidth="1"/>
    <col min="7160" max="7160" width="8.75" style="6" customWidth="1"/>
    <col min="7161" max="7161" width="3.625" style="6" customWidth="1"/>
    <col min="7162" max="7169" width="3" style="6" customWidth="1"/>
    <col min="7170" max="7173" width="4.5" style="6" customWidth="1"/>
    <col min="7174" max="7175" width="4.25" style="6" customWidth="1"/>
    <col min="7176" max="7176" width="4.5" style="6" customWidth="1"/>
    <col min="7177" max="7178" width="4.25" style="6" customWidth="1"/>
    <col min="7179" max="7179" width="4.5" style="6" customWidth="1"/>
    <col min="7180" max="7181" width="4.25" style="6" customWidth="1"/>
    <col min="7182" max="7182" width="4.5" style="6" customWidth="1"/>
    <col min="7183" max="7184" width="4.25" style="6" customWidth="1"/>
    <col min="7185" max="7185" width="4.5" style="6" customWidth="1"/>
    <col min="7186" max="7187" width="4.25" style="6" customWidth="1"/>
    <col min="7188" max="7188" width="4.5" style="6" customWidth="1"/>
    <col min="7189" max="7190" width="4.25" style="6" customWidth="1"/>
    <col min="7191" max="7414" width="9" style="6"/>
    <col min="7415" max="7415" width="5.25" style="6" customWidth="1"/>
    <col min="7416" max="7416" width="8.75" style="6" customWidth="1"/>
    <col min="7417" max="7417" width="3.625" style="6" customWidth="1"/>
    <col min="7418" max="7425" width="3" style="6" customWidth="1"/>
    <col min="7426" max="7429" width="4.5" style="6" customWidth="1"/>
    <col min="7430" max="7431" width="4.25" style="6" customWidth="1"/>
    <col min="7432" max="7432" width="4.5" style="6" customWidth="1"/>
    <col min="7433" max="7434" width="4.25" style="6" customWidth="1"/>
    <col min="7435" max="7435" width="4.5" style="6" customWidth="1"/>
    <col min="7436" max="7437" width="4.25" style="6" customWidth="1"/>
    <col min="7438" max="7438" width="4.5" style="6" customWidth="1"/>
    <col min="7439" max="7440" width="4.25" style="6" customWidth="1"/>
    <col min="7441" max="7441" width="4.5" style="6" customWidth="1"/>
    <col min="7442" max="7443" width="4.25" style="6" customWidth="1"/>
    <col min="7444" max="7444" width="4.5" style="6" customWidth="1"/>
    <col min="7445" max="7446" width="4.25" style="6" customWidth="1"/>
    <col min="7447" max="7670" width="9" style="6"/>
    <col min="7671" max="7671" width="5.25" style="6" customWidth="1"/>
    <col min="7672" max="7672" width="8.75" style="6" customWidth="1"/>
    <col min="7673" max="7673" width="3.625" style="6" customWidth="1"/>
    <col min="7674" max="7681" width="3" style="6" customWidth="1"/>
    <col min="7682" max="7685" width="4.5" style="6" customWidth="1"/>
    <col min="7686" max="7687" width="4.25" style="6" customWidth="1"/>
    <col min="7688" max="7688" width="4.5" style="6" customWidth="1"/>
    <col min="7689" max="7690" width="4.25" style="6" customWidth="1"/>
    <col min="7691" max="7691" width="4.5" style="6" customWidth="1"/>
    <col min="7692" max="7693" width="4.25" style="6" customWidth="1"/>
    <col min="7694" max="7694" width="4.5" style="6" customWidth="1"/>
    <col min="7695" max="7696" width="4.25" style="6" customWidth="1"/>
    <col min="7697" max="7697" width="4.5" style="6" customWidth="1"/>
    <col min="7698" max="7699" width="4.25" style="6" customWidth="1"/>
    <col min="7700" max="7700" width="4.5" style="6" customWidth="1"/>
    <col min="7701" max="7702" width="4.25" style="6" customWidth="1"/>
    <col min="7703" max="7926" width="9" style="6"/>
    <col min="7927" max="7927" width="5.25" style="6" customWidth="1"/>
    <col min="7928" max="7928" width="8.75" style="6" customWidth="1"/>
    <col min="7929" max="7929" width="3.625" style="6" customWidth="1"/>
    <col min="7930" max="7937" width="3" style="6" customWidth="1"/>
    <col min="7938" max="7941" width="4.5" style="6" customWidth="1"/>
    <col min="7942" max="7943" width="4.25" style="6" customWidth="1"/>
    <col min="7944" max="7944" width="4.5" style="6" customWidth="1"/>
    <col min="7945" max="7946" width="4.25" style="6" customWidth="1"/>
    <col min="7947" max="7947" width="4.5" style="6" customWidth="1"/>
    <col min="7948" max="7949" width="4.25" style="6" customWidth="1"/>
    <col min="7950" max="7950" width="4.5" style="6" customWidth="1"/>
    <col min="7951" max="7952" width="4.25" style="6" customWidth="1"/>
    <col min="7953" max="7953" width="4.5" style="6" customWidth="1"/>
    <col min="7954" max="7955" width="4.25" style="6" customWidth="1"/>
    <col min="7956" max="7956" width="4.5" style="6" customWidth="1"/>
    <col min="7957" max="7958" width="4.25" style="6" customWidth="1"/>
    <col min="7959" max="8182" width="9" style="6"/>
    <col min="8183" max="8183" width="5.25" style="6" customWidth="1"/>
    <col min="8184" max="8184" width="8.75" style="6" customWidth="1"/>
    <col min="8185" max="8185" width="3.625" style="6" customWidth="1"/>
    <col min="8186" max="8193" width="3" style="6" customWidth="1"/>
    <col min="8194" max="8197" width="4.5" style="6" customWidth="1"/>
    <col min="8198" max="8199" width="4.25" style="6" customWidth="1"/>
    <col min="8200" max="8200" width="4.5" style="6" customWidth="1"/>
    <col min="8201" max="8202" width="4.25" style="6" customWidth="1"/>
    <col min="8203" max="8203" width="4.5" style="6" customWidth="1"/>
    <col min="8204" max="8205" width="4.25" style="6" customWidth="1"/>
    <col min="8206" max="8206" width="4.5" style="6" customWidth="1"/>
    <col min="8207" max="8208" width="4.25" style="6" customWidth="1"/>
    <col min="8209" max="8209" width="4.5" style="6" customWidth="1"/>
    <col min="8210" max="8211" width="4.25" style="6" customWidth="1"/>
    <col min="8212" max="8212" width="4.5" style="6" customWidth="1"/>
    <col min="8213" max="8214" width="4.25" style="6" customWidth="1"/>
    <col min="8215" max="8438" width="9" style="6"/>
    <col min="8439" max="8439" width="5.25" style="6" customWidth="1"/>
    <col min="8440" max="8440" width="8.75" style="6" customWidth="1"/>
    <col min="8441" max="8441" width="3.625" style="6" customWidth="1"/>
    <col min="8442" max="8449" width="3" style="6" customWidth="1"/>
    <col min="8450" max="8453" width="4.5" style="6" customWidth="1"/>
    <col min="8454" max="8455" width="4.25" style="6" customWidth="1"/>
    <col min="8456" max="8456" width="4.5" style="6" customWidth="1"/>
    <col min="8457" max="8458" width="4.25" style="6" customWidth="1"/>
    <col min="8459" max="8459" width="4.5" style="6" customWidth="1"/>
    <col min="8460" max="8461" width="4.25" style="6" customWidth="1"/>
    <col min="8462" max="8462" width="4.5" style="6" customWidth="1"/>
    <col min="8463" max="8464" width="4.25" style="6" customWidth="1"/>
    <col min="8465" max="8465" width="4.5" style="6" customWidth="1"/>
    <col min="8466" max="8467" width="4.25" style="6" customWidth="1"/>
    <col min="8468" max="8468" width="4.5" style="6" customWidth="1"/>
    <col min="8469" max="8470" width="4.25" style="6" customWidth="1"/>
    <col min="8471" max="8694" width="9" style="6"/>
    <col min="8695" max="8695" width="5.25" style="6" customWidth="1"/>
    <col min="8696" max="8696" width="8.75" style="6" customWidth="1"/>
    <col min="8697" max="8697" width="3.625" style="6" customWidth="1"/>
    <col min="8698" max="8705" width="3" style="6" customWidth="1"/>
    <col min="8706" max="8709" width="4.5" style="6" customWidth="1"/>
    <col min="8710" max="8711" width="4.25" style="6" customWidth="1"/>
    <col min="8712" max="8712" width="4.5" style="6" customWidth="1"/>
    <col min="8713" max="8714" width="4.25" style="6" customWidth="1"/>
    <col min="8715" max="8715" width="4.5" style="6" customWidth="1"/>
    <col min="8716" max="8717" width="4.25" style="6" customWidth="1"/>
    <col min="8718" max="8718" width="4.5" style="6" customWidth="1"/>
    <col min="8719" max="8720" width="4.25" style="6" customWidth="1"/>
    <col min="8721" max="8721" width="4.5" style="6" customWidth="1"/>
    <col min="8722" max="8723" width="4.25" style="6" customWidth="1"/>
    <col min="8724" max="8724" width="4.5" style="6" customWidth="1"/>
    <col min="8725" max="8726" width="4.25" style="6" customWidth="1"/>
    <col min="8727" max="8950" width="9" style="6"/>
    <col min="8951" max="8951" width="5.25" style="6" customWidth="1"/>
    <col min="8952" max="8952" width="8.75" style="6" customWidth="1"/>
    <col min="8953" max="8953" width="3.625" style="6" customWidth="1"/>
    <col min="8954" max="8961" width="3" style="6" customWidth="1"/>
    <col min="8962" max="8965" width="4.5" style="6" customWidth="1"/>
    <col min="8966" max="8967" width="4.25" style="6" customWidth="1"/>
    <col min="8968" max="8968" width="4.5" style="6" customWidth="1"/>
    <col min="8969" max="8970" width="4.25" style="6" customWidth="1"/>
    <col min="8971" max="8971" width="4.5" style="6" customWidth="1"/>
    <col min="8972" max="8973" width="4.25" style="6" customWidth="1"/>
    <col min="8974" max="8974" width="4.5" style="6" customWidth="1"/>
    <col min="8975" max="8976" width="4.25" style="6" customWidth="1"/>
    <col min="8977" max="8977" width="4.5" style="6" customWidth="1"/>
    <col min="8978" max="8979" width="4.25" style="6" customWidth="1"/>
    <col min="8980" max="8980" width="4.5" style="6" customWidth="1"/>
    <col min="8981" max="8982" width="4.25" style="6" customWidth="1"/>
    <col min="8983" max="9206" width="9" style="6"/>
    <col min="9207" max="9207" width="5.25" style="6" customWidth="1"/>
    <col min="9208" max="9208" width="8.75" style="6" customWidth="1"/>
    <col min="9209" max="9209" width="3.625" style="6" customWidth="1"/>
    <col min="9210" max="9217" width="3" style="6" customWidth="1"/>
    <col min="9218" max="9221" width="4.5" style="6" customWidth="1"/>
    <col min="9222" max="9223" width="4.25" style="6" customWidth="1"/>
    <col min="9224" max="9224" width="4.5" style="6" customWidth="1"/>
    <col min="9225" max="9226" width="4.25" style="6" customWidth="1"/>
    <col min="9227" max="9227" width="4.5" style="6" customWidth="1"/>
    <col min="9228" max="9229" width="4.25" style="6" customWidth="1"/>
    <col min="9230" max="9230" width="4.5" style="6" customWidth="1"/>
    <col min="9231" max="9232" width="4.25" style="6" customWidth="1"/>
    <col min="9233" max="9233" width="4.5" style="6" customWidth="1"/>
    <col min="9234" max="9235" width="4.25" style="6" customWidth="1"/>
    <col min="9236" max="9236" width="4.5" style="6" customWidth="1"/>
    <col min="9237" max="9238" width="4.25" style="6" customWidth="1"/>
    <col min="9239" max="9462" width="9" style="6"/>
    <col min="9463" max="9463" width="5.25" style="6" customWidth="1"/>
    <col min="9464" max="9464" width="8.75" style="6" customWidth="1"/>
    <col min="9465" max="9465" width="3.625" style="6" customWidth="1"/>
    <col min="9466" max="9473" width="3" style="6" customWidth="1"/>
    <col min="9474" max="9477" width="4.5" style="6" customWidth="1"/>
    <col min="9478" max="9479" width="4.25" style="6" customWidth="1"/>
    <col min="9480" max="9480" width="4.5" style="6" customWidth="1"/>
    <col min="9481" max="9482" width="4.25" style="6" customWidth="1"/>
    <col min="9483" max="9483" width="4.5" style="6" customWidth="1"/>
    <col min="9484" max="9485" width="4.25" style="6" customWidth="1"/>
    <col min="9486" max="9486" width="4.5" style="6" customWidth="1"/>
    <col min="9487" max="9488" width="4.25" style="6" customWidth="1"/>
    <col min="9489" max="9489" width="4.5" style="6" customWidth="1"/>
    <col min="9490" max="9491" width="4.25" style="6" customWidth="1"/>
    <col min="9492" max="9492" width="4.5" style="6" customWidth="1"/>
    <col min="9493" max="9494" width="4.25" style="6" customWidth="1"/>
    <col min="9495" max="9718" width="9" style="6"/>
    <col min="9719" max="9719" width="5.25" style="6" customWidth="1"/>
    <col min="9720" max="9720" width="8.75" style="6" customWidth="1"/>
    <col min="9721" max="9721" width="3.625" style="6" customWidth="1"/>
    <col min="9722" max="9729" width="3" style="6" customWidth="1"/>
    <col min="9730" max="9733" width="4.5" style="6" customWidth="1"/>
    <col min="9734" max="9735" width="4.25" style="6" customWidth="1"/>
    <col min="9736" max="9736" width="4.5" style="6" customWidth="1"/>
    <col min="9737" max="9738" width="4.25" style="6" customWidth="1"/>
    <col min="9739" max="9739" width="4.5" style="6" customWidth="1"/>
    <col min="9740" max="9741" width="4.25" style="6" customWidth="1"/>
    <col min="9742" max="9742" width="4.5" style="6" customWidth="1"/>
    <col min="9743" max="9744" width="4.25" style="6" customWidth="1"/>
    <col min="9745" max="9745" width="4.5" style="6" customWidth="1"/>
    <col min="9746" max="9747" width="4.25" style="6" customWidth="1"/>
    <col min="9748" max="9748" width="4.5" style="6" customWidth="1"/>
    <col min="9749" max="9750" width="4.25" style="6" customWidth="1"/>
    <col min="9751" max="9974" width="9" style="6"/>
    <col min="9975" max="9975" width="5.25" style="6" customWidth="1"/>
    <col min="9976" max="9976" width="8.75" style="6" customWidth="1"/>
    <col min="9977" max="9977" width="3.625" style="6" customWidth="1"/>
    <col min="9978" max="9985" width="3" style="6" customWidth="1"/>
    <col min="9986" max="9989" width="4.5" style="6" customWidth="1"/>
    <col min="9990" max="9991" width="4.25" style="6" customWidth="1"/>
    <col min="9992" max="9992" width="4.5" style="6" customWidth="1"/>
    <col min="9993" max="9994" width="4.25" style="6" customWidth="1"/>
    <col min="9995" max="9995" width="4.5" style="6" customWidth="1"/>
    <col min="9996" max="9997" width="4.25" style="6" customWidth="1"/>
    <col min="9998" max="9998" width="4.5" style="6" customWidth="1"/>
    <col min="9999" max="10000" width="4.25" style="6" customWidth="1"/>
    <col min="10001" max="10001" width="4.5" style="6" customWidth="1"/>
    <col min="10002" max="10003" width="4.25" style="6" customWidth="1"/>
    <col min="10004" max="10004" width="4.5" style="6" customWidth="1"/>
    <col min="10005" max="10006" width="4.25" style="6" customWidth="1"/>
    <col min="10007" max="10230" width="9" style="6"/>
    <col min="10231" max="10231" width="5.25" style="6" customWidth="1"/>
    <col min="10232" max="10232" width="8.75" style="6" customWidth="1"/>
    <col min="10233" max="10233" width="3.625" style="6" customWidth="1"/>
    <col min="10234" max="10241" width="3" style="6" customWidth="1"/>
    <col min="10242" max="10245" width="4.5" style="6" customWidth="1"/>
    <col min="10246" max="10247" width="4.25" style="6" customWidth="1"/>
    <col min="10248" max="10248" width="4.5" style="6" customWidth="1"/>
    <col min="10249" max="10250" width="4.25" style="6" customWidth="1"/>
    <col min="10251" max="10251" width="4.5" style="6" customWidth="1"/>
    <col min="10252" max="10253" width="4.25" style="6" customWidth="1"/>
    <col min="10254" max="10254" width="4.5" style="6" customWidth="1"/>
    <col min="10255" max="10256" width="4.25" style="6" customWidth="1"/>
    <col min="10257" max="10257" width="4.5" style="6" customWidth="1"/>
    <col min="10258" max="10259" width="4.25" style="6" customWidth="1"/>
    <col min="10260" max="10260" width="4.5" style="6" customWidth="1"/>
    <col min="10261" max="10262" width="4.25" style="6" customWidth="1"/>
    <col min="10263" max="10486" width="9" style="6"/>
    <col min="10487" max="10487" width="5.25" style="6" customWidth="1"/>
    <col min="10488" max="10488" width="8.75" style="6" customWidth="1"/>
    <col min="10489" max="10489" width="3.625" style="6" customWidth="1"/>
    <col min="10490" max="10497" width="3" style="6" customWidth="1"/>
    <col min="10498" max="10501" width="4.5" style="6" customWidth="1"/>
    <col min="10502" max="10503" width="4.25" style="6" customWidth="1"/>
    <col min="10504" max="10504" width="4.5" style="6" customWidth="1"/>
    <col min="10505" max="10506" width="4.25" style="6" customWidth="1"/>
    <col min="10507" max="10507" width="4.5" style="6" customWidth="1"/>
    <col min="10508" max="10509" width="4.25" style="6" customWidth="1"/>
    <col min="10510" max="10510" width="4.5" style="6" customWidth="1"/>
    <col min="10511" max="10512" width="4.25" style="6" customWidth="1"/>
    <col min="10513" max="10513" width="4.5" style="6" customWidth="1"/>
    <col min="10514" max="10515" width="4.25" style="6" customWidth="1"/>
    <col min="10516" max="10516" width="4.5" style="6" customWidth="1"/>
    <col min="10517" max="10518" width="4.25" style="6" customWidth="1"/>
    <col min="10519" max="10742" width="9" style="6"/>
    <col min="10743" max="10743" width="5.25" style="6" customWidth="1"/>
    <col min="10744" max="10744" width="8.75" style="6" customWidth="1"/>
    <col min="10745" max="10745" width="3.625" style="6" customWidth="1"/>
    <col min="10746" max="10753" width="3" style="6" customWidth="1"/>
    <col min="10754" max="10757" width="4.5" style="6" customWidth="1"/>
    <col min="10758" max="10759" width="4.25" style="6" customWidth="1"/>
    <col min="10760" max="10760" width="4.5" style="6" customWidth="1"/>
    <col min="10761" max="10762" width="4.25" style="6" customWidth="1"/>
    <col min="10763" max="10763" width="4.5" style="6" customWidth="1"/>
    <col min="10764" max="10765" width="4.25" style="6" customWidth="1"/>
    <col min="10766" max="10766" width="4.5" style="6" customWidth="1"/>
    <col min="10767" max="10768" width="4.25" style="6" customWidth="1"/>
    <col min="10769" max="10769" width="4.5" style="6" customWidth="1"/>
    <col min="10770" max="10771" width="4.25" style="6" customWidth="1"/>
    <col min="10772" max="10772" width="4.5" style="6" customWidth="1"/>
    <col min="10773" max="10774" width="4.25" style="6" customWidth="1"/>
    <col min="10775" max="10998" width="9" style="6"/>
    <col min="10999" max="10999" width="5.25" style="6" customWidth="1"/>
    <col min="11000" max="11000" width="8.75" style="6" customWidth="1"/>
    <col min="11001" max="11001" width="3.625" style="6" customWidth="1"/>
    <col min="11002" max="11009" width="3" style="6" customWidth="1"/>
    <col min="11010" max="11013" width="4.5" style="6" customWidth="1"/>
    <col min="11014" max="11015" width="4.25" style="6" customWidth="1"/>
    <col min="11016" max="11016" width="4.5" style="6" customWidth="1"/>
    <col min="11017" max="11018" width="4.25" style="6" customWidth="1"/>
    <col min="11019" max="11019" width="4.5" style="6" customWidth="1"/>
    <col min="11020" max="11021" width="4.25" style="6" customWidth="1"/>
    <col min="11022" max="11022" width="4.5" style="6" customWidth="1"/>
    <col min="11023" max="11024" width="4.25" style="6" customWidth="1"/>
    <col min="11025" max="11025" width="4.5" style="6" customWidth="1"/>
    <col min="11026" max="11027" width="4.25" style="6" customWidth="1"/>
    <col min="11028" max="11028" width="4.5" style="6" customWidth="1"/>
    <col min="11029" max="11030" width="4.25" style="6" customWidth="1"/>
    <col min="11031" max="11254" width="9" style="6"/>
    <col min="11255" max="11255" width="5.25" style="6" customWidth="1"/>
    <col min="11256" max="11256" width="8.75" style="6" customWidth="1"/>
    <col min="11257" max="11257" width="3.625" style="6" customWidth="1"/>
    <col min="11258" max="11265" width="3" style="6" customWidth="1"/>
    <col min="11266" max="11269" width="4.5" style="6" customWidth="1"/>
    <col min="11270" max="11271" width="4.25" style="6" customWidth="1"/>
    <col min="11272" max="11272" width="4.5" style="6" customWidth="1"/>
    <col min="11273" max="11274" width="4.25" style="6" customWidth="1"/>
    <col min="11275" max="11275" width="4.5" style="6" customWidth="1"/>
    <col min="11276" max="11277" width="4.25" style="6" customWidth="1"/>
    <col min="11278" max="11278" width="4.5" style="6" customWidth="1"/>
    <col min="11279" max="11280" width="4.25" style="6" customWidth="1"/>
    <col min="11281" max="11281" width="4.5" style="6" customWidth="1"/>
    <col min="11282" max="11283" width="4.25" style="6" customWidth="1"/>
    <col min="11284" max="11284" width="4.5" style="6" customWidth="1"/>
    <col min="11285" max="11286" width="4.25" style="6" customWidth="1"/>
    <col min="11287" max="11510" width="9" style="6"/>
    <col min="11511" max="11511" width="5.25" style="6" customWidth="1"/>
    <col min="11512" max="11512" width="8.75" style="6" customWidth="1"/>
    <col min="11513" max="11513" width="3.625" style="6" customWidth="1"/>
    <col min="11514" max="11521" width="3" style="6" customWidth="1"/>
    <col min="11522" max="11525" width="4.5" style="6" customWidth="1"/>
    <col min="11526" max="11527" width="4.25" style="6" customWidth="1"/>
    <col min="11528" max="11528" width="4.5" style="6" customWidth="1"/>
    <col min="11529" max="11530" width="4.25" style="6" customWidth="1"/>
    <col min="11531" max="11531" width="4.5" style="6" customWidth="1"/>
    <col min="11532" max="11533" width="4.25" style="6" customWidth="1"/>
    <col min="11534" max="11534" width="4.5" style="6" customWidth="1"/>
    <col min="11535" max="11536" width="4.25" style="6" customWidth="1"/>
    <col min="11537" max="11537" width="4.5" style="6" customWidth="1"/>
    <col min="11538" max="11539" width="4.25" style="6" customWidth="1"/>
    <col min="11540" max="11540" width="4.5" style="6" customWidth="1"/>
    <col min="11541" max="11542" width="4.25" style="6" customWidth="1"/>
    <col min="11543" max="11766" width="9" style="6"/>
    <col min="11767" max="11767" width="5.25" style="6" customWidth="1"/>
    <col min="11768" max="11768" width="8.75" style="6" customWidth="1"/>
    <col min="11769" max="11769" width="3.625" style="6" customWidth="1"/>
    <col min="11770" max="11777" width="3" style="6" customWidth="1"/>
    <col min="11778" max="11781" width="4.5" style="6" customWidth="1"/>
    <col min="11782" max="11783" width="4.25" style="6" customWidth="1"/>
    <col min="11784" max="11784" width="4.5" style="6" customWidth="1"/>
    <col min="11785" max="11786" width="4.25" style="6" customWidth="1"/>
    <col min="11787" max="11787" width="4.5" style="6" customWidth="1"/>
    <col min="11788" max="11789" width="4.25" style="6" customWidth="1"/>
    <col min="11790" max="11790" width="4.5" style="6" customWidth="1"/>
    <col min="11791" max="11792" width="4.25" style="6" customWidth="1"/>
    <col min="11793" max="11793" width="4.5" style="6" customWidth="1"/>
    <col min="11794" max="11795" width="4.25" style="6" customWidth="1"/>
    <col min="11796" max="11796" width="4.5" style="6" customWidth="1"/>
    <col min="11797" max="11798" width="4.25" style="6" customWidth="1"/>
    <col min="11799" max="12022" width="9" style="6"/>
    <col min="12023" max="12023" width="5.25" style="6" customWidth="1"/>
    <col min="12024" max="12024" width="8.75" style="6" customWidth="1"/>
    <col min="12025" max="12025" width="3.625" style="6" customWidth="1"/>
    <col min="12026" max="12033" width="3" style="6" customWidth="1"/>
    <col min="12034" max="12037" width="4.5" style="6" customWidth="1"/>
    <col min="12038" max="12039" width="4.25" style="6" customWidth="1"/>
    <col min="12040" max="12040" width="4.5" style="6" customWidth="1"/>
    <col min="12041" max="12042" width="4.25" style="6" customWidth="1"/>
    <col min="12043" max="12043" width="4.5" style="6" customWidth="1"/>
    <col min="12044" max="12045" width="4.25" style="6" customWidth="1"/>
    <col min="12046" max="12046" width="4.5" style="6" customWidth="1"/>
    <col min="12047" max="12048" width="4.25" style="6" customWidth="1"/>
    <col min="12049" max="12049" width="4.5" style="6" customWidth="1"/>
    <col min="12050" max="12051" width="4.25" style="6" customWidth="1"/>
    <col min="12052" max="12052" width="4.5" style="6" customWidth="1"/>
    <col min="12053" max="12054" width="4.25" style="6" customWidth="1"/>
    <col min="12055" max="12278" width="9" style="6"/>
    <col min="12279" max="12279" width="5.25" style="6" customWidth="1"/>
    <col min="12280" max="12280" width="8.75" style="6" customWidth="1"/>
    <col min="12281" max="12281" width="3.625" style="6" customWidth="1"/>
    <col min="12282" max="12289" width="3" style="6" customWidth="1"/>
    <col min="12290" max="12293" width="4.5" style="6" customWidth="1"/>
    <col min="12294" max="12295" width="4.25" style="6" customWidth="1"/>
    <col min="12296" max="12296" width="4.5" style="6" customWidth="1"/>
    <col min="12297" max="12298" width="4.25" style="6" customWidth="1"/>
    <col min="12299" max="12299" width="4.5" style="6" customWidth="1"/>
    <col min="12300" max="12301" width="4.25" style="6" customWidth="1"/>
    <col min="12302" max="12302" width="4.5" style="6" customWidth="1"/>
    <col min="12303" max="12304" width="4.25" style="6" customWidth="1"/>
    <col min="12305" max="12305" width="4.5" style="6" customWidth="1"/>
    <col min="12306" max="12307" width="4.25" style="6" customWidth="1"/>
    <col min="12308" max="12308" width="4.5" style="6" customWidth="1"/>
    <col min="12309" max="12310" width="4.25" style="6" customWidth="1"/>
    <col min="12311" max="12534" width="9" style="6"/>
    <col min="12535" max="12535" width="5.25" style="6" customWidth="1"/>
    <col min="12536" max="12536" width="8.75" style="6" customWidth="1"/>
    <col min="12537" max="12537" width="3.625" style="6" customWidth="1"/>
    <col min="12538" max="12545" width="3" style="6" customWidth="1"/>
    <col min="12546" max="12549" width="4.5" style="6" customWidth="1"/>
    <col min="12550" max="12551" width="4.25" style="6" customWidth="1"/>
    <col min="12552" max="12552" width="4.5" style="6" customWidth="1"/>
    <col min="12553" max="12554" width="4.25" style="6" customWidth="1"/>
    <col min="12555" max="12555" width="4.5" style="6" customWidth="1"/>
    <col min="12556" max="12557" width="4.25" style="6" customWidth="1"/>
    <col min="12558" max="12558" width="4.5" style="6" customWidth="1"/>
    <col min="12559" max="12560" width="4.25" style="6" customWidth="1"/>
    <col min="12561" max="12561" width="4.5" style="6" customWidth="1"/>
    <col min="12562" max="12563" width="4.25" style="6" customWidth="1"/>
    <col min="12564" max="12564" width="4.5" style="6" customWidth="1"/>
    <col min="12565" max="12566" width="4.25" style="6" customWidth="1"/>
    <col min="12567" max="12790" width="9" style="6"/>
    <col min="12791" max="12791" width="5.25" style="6" customWidth="1"/>
    <col min="12792" max="12792" width="8.75" style="6" customWidth="1"/>
    <col min="12793" max="12793" width="3.625" style="6" customWidth="1"/>
    <col min="12794" max="12801" width="3" style="6" customWidth="1"/>
    <col min="12802" max="12805" width="4.5" style="6" customWidth="1"/>
    <col min="12806" max="12807" width="4.25" style="6" customWidth="1"/>
    <col min="12808" max="12808" width="4.5" style="6" customWidth="1"/>
    <col min="12809" max="12810" width="4.25" style="6" customWidth="1"/>
    <col min="12811" max="12811" width="4.5" style="6" customWidth="1"/>
    <col min="12812" max="12813" width="4.25" style="6" customWidth="1"/>
    <col min="12814" max="12814" width="4.5" style="6" customWidth="1"/>
    <col min="12815" max="12816" width="4.25" style="6" customWidth="1"/>
    <col min="12817" max="12817" width="4.5" style="6" customWidth="1"/>
    <col min="12818" max="12819" width="4.25" style="6" customWidth="1"/>
    <col min="12820" max="12820" width="4.5" style="6" customWidth="1"/>
    <col min="12821" max="12822" width="4.25" style="6" customWidth="1"/>
    <col min="12823" max="13046" width="9" style="6"/>
    <col min="13047" max="13047" width="5.25" style="6" customWidth="1"/>
    <col min="13048" max="13048" width="8.75" style="6" customWidth="1"/>
    <col min="13049" max="13049" width="3.625" style="6" customWidth="1"/>
    <col min="13050" max="13057" width="3" style="6" customWidth="1"/>
    <col min="13058" max="13061" width="4.5" style="6" customWidth="1"/>
    <col min="13062" max="13063" width="4.25" style="6" customWidth="1"/>
    <col min="13064" max="13064" width="4.5" style="6" customWidth="1"/>
    <col min="13065" max="13066" width="4.25" style="6" customWidth="1"/>
    <col min="13067" max="13067" width="4.5" style="6" customWidth="1"/>
    <col min="13068" max="13069" width="4.25" style="6" customWidth="1"/>
    <col min="13070" max="13070" width="4.5" style="6" customWidth="1"/>
    <col min="13071" max="13072" width="4.25" style="6" customWidth="1"/>
    <col min="13073" max="13073" width="4.5" style="6" customWidth="1"/>
    <col min="13074" max="13075" width="4.25" style="6" customWidth="1"/>
    <col min="13076" max="13076" width="4.5" style="6" customWidth="1"/>
    <col min="13077" max="13078" width="4.25" style="6" customWidth="1"/>
    <col min="13079" max="13302" width="9" style="6"/>
    <col min="13303" max="13303" width="5.25" style="6" customWidth="1"/>
    <col min="13304" max="13304" width="8.75" style="6" customWidth="1"/>
    <col min="13305" max="13305" width="3.625" style="6" customWidth="1"/>
    <col min="13306" max="13313" width="3" style="6" customWidth="1"/>
    <col min="13314" max="13317" width="4.5" style="6" customWidth="1"/>
    <col min="13318" max="13319" width="4.25" style="6" customWidth="1"/>
    <col min="13320" max="13320" width="4.5" style="6" customWidth="1"/>
    <col min="13321" max="13322" width="4.25" style="6" customWidth="1"/>
    <col min="13323" max="13323" width="4.5" style="6" customWidth="1"/>
    <col min="13324" max="13325" width="4.25" style="6" customWidth="1"/>
    <col min="13326" max="13326" width="4.5" style="6" customWidth="1"/>
    <col min="13327" max="13328" width="4.25" style="6" customWidth="1"/>
    <col min="13329" max="13329" width="4.5" style="6" customWidth="1"/>
    <col min="13330" max="13331" width="4.25" style="6" customWidth="1"/>
    <col min="13332" max="13332" width="4.5" style="6" customWidth="1"/>
    <col min="13333" max="13334" width="4.25" style="6" customWidth="1"/>
    <col min="13335" max="13558" width="9" style="6"/>
    <col min="13559" max="13559" width="5.25" style="6" customWidth="1"/>
    <col min="13560" max="13560" width="8.75" style="6" customWidth="1"/>
    <col min="13561" max="13561" width="3.625" style="6" customWidth="1"/>
    <col min="13562" max="13569" width="3" style="6" customWidth="1"/>
    <col min="13570" max="13573" width="4.5" style="6" customWidth="1"/>
    <col min="13574" max="13575" width="4.25" style="6" customWidth="1"/>
    <col min="13576" max="13576" width="4.5" style="6" customWidth="1"/>
    <col min="13577" max="13578" width="4.25" style="6" customWidth="1"/>
    <col min="13579" max="13579" width="4.5" style="6" customWidth="1"/>
    <col min="13580" max="13581" width="4.25" style="6" customWidth="1"/>
    <col min="13582" max="13582" width="4.5" style="6" customWidth="1"/>
    <col min="13583" max="13584" width="4.25" style="6" customWidth="1"/>
    <col min="13585" max="13585" width="4.5" style="6" customWidth="1"/>
    <col min="13586" max="13587" width="4.25" style="6" customWidth="1"/>
    <col min="13588" max="13588" width="4.5" style="6" customWidth="1"/>
    <col min="13589" max="13590" width="4.25" style="6" customWidth="1"/>
    <col min="13591" max="13814" width="9" style="6"/>
    <col min="13815" max="13815" width="5.25" style="6" customWidth="1"/>
    <col min="13816" max="13816" width="8.75" style="6" customWidth="1"/>
    <col min="13817" max="13817" width="3.625" style="6" customWidth="1"/>
    <col min="13818" max="13825" width="3" style="6" customWidth="1"/>
    <col min="13826" max="13829" width="4.5" style="6" customWidth="1"/>
    <col min="13830" max="13831" width="4.25" style="6" customWidth="1"/>
    <col min="13832" max="13832" width="4.5" style="6" customWidth="1"/>
    <col min="13833" max="13834" width="4.25" style="6" customWidth="1"/>
    <col min="13835" max="13835" width="4.5" style="6" customWidth="1"/>
    <col min="13836" max="13837" width="4.25" style="6" customWidth="1"/>
    <col min="13838" max="13838" width="4.5" style="6" customWidth="1"/>
    <col min="13839" max="13840" width="4.25" style="6" customWidth="1"/>
    <col min="13841" max="13841" width="4.5" style="6" customWidth="1"/>
    <col min="13842" max="13843" width="4.25" style="6" customWidth="1"/>
    <col min="13844" max="13844" width="4.5" style="6" customWidth="1"/>
    <col min="13845" max="13846" width="4.25" style="6" customWidth="1"/>
    <col min="13847" max="14070" width="9" style="6"/>
    <col min="14071" max="14071" width="5.25" style="6" customWidth="1"/>
    <col min="14072" max="14072" width="8.75" style="6" customWidth="1"/>
    <col min="14073" max="14073" width="3.625" style="6" customWidth="1"/>
    <col min="14074" max="14081" width="3" style="6" customWidth="1"/>
    <col min="14082" max="14085" width="4.5" style="6" customWidth="1"/>
    <col min="14086" max="14087" width="4.25" style="6" customWidth="1"/>
    <col min="14088" max="14088" width="4.5" style="6" customWidth="1"/>
    <col min="14089" max="14090" width="4.25" style="6" customWidth="1"/>
    <col min="14091" max="14091" width="4.5" style="6" customWidth="1"/>
    <col min="14092" max="14093" width="4.25" style="6" customWidth="1"/>
    <col min="14094" max="14094" width="4.5" style="6" customWidth="1"/>
    <col min="14095" max="14096" width="4.25" style="6" customWidth="1"/>
    <col min="14097" max="14097" width="4.5" style="6" customWidth="1"/>
    <col min="14098" max="14099" width="4.25" style="6" customWidth="1"/>
    <col min="14100" max="14100" width="4.5" style="6" customWidth="1"/>
    <col min="14101" max="14102" width="4.25" style="6" customWidth="1"/>
    <col min="14103" max="14326" width="9" style="6"/>
    <col min="14327" max="14327" width="5.25" style="6" customWidth="1"/>
    <col min="14328" max="14328" width="8.75" style="6" customWidth="1"/>
    <col min="14329" max="14329" width="3.625" style="6" customWidth="1"/>
    <col min="14330" max="14337" width="3" style="6" customWidth="1"/>
    <col min="14338" max="14341" width="4.5" style="6" customWidth="1"/>
    <col min="14342" max="14343" width="4.25" style="6" customWidth="1"/>
    <col min="14344" max="14344" width="4.5" style="6" customWidth="1"/>
    <col min="14345" max="14346" width="4.25" style="6" customWidth="1"/>
    <col min="14347" max="14347" width="4.5" style="6" customWidth="1"/>
    <col min="14348" max="14349" width="4.25" style="6" customWidth="1"/>
    <col min="14350" max="14350" width="4.5" style="6" customWidth="1"/>
    <col min="14351" max="14352" width="4.25" style="6" customWidth="1"/>
    <col min="14353" max="14353" width="4.5" style="6" customWidth="1"/>
    <col min="14354" max="14355" width="4.25" style="6" customWidth="1"/>
    <col min="14356" max="14356" width="4.5" style="6" customWidth="1"/>
    <col min="14357" max="14358" width="4.25" style="6" customWidth="1"/>
    <col min="14359" max="14582" width="9" style="6"/>
    <col min="14583" max="14583" width="5.25" style="6" customWidth="1"/>
    <col min="14584" max="14584" width="8.75" style="6" customWidth="1"/>
    <col min="14585" max="14585" width="3.625" style="6" customWidth="1"/>
    <col min="14586" max="14593" width="3" style="6" customWidth="1"/>
    <col min="14594" max="14597" width="4.5" style="6" customWidth="1"/>
    <col min="14598" max="14599" width="4.25" style="6" customWidth="1"/>
    <col min="14600" max="14600" width="4.5" style="6" customWidth="1"/>
    <col min="14601" max="14602" width="4.25" style="6" customWidth="1"/>
    <col min="14603" max="14603" width="4.5" style="6" customWidth="1"/>
    <col min="14604" max="14605" width="4.25" style="6" customWidth="1"/>
    <col min="14606" max="14606" width="4.5" style="6" customWidth="1"/>
    <col min="14607" max="14608" width="4.25" style="6" customWidth="1"/>
    <col min="14609" max="14609" width="4.5" style="6" customWidth="1"/>
    <col min="14610" max="14611" width="4.25" style="6" customWidth="1"/>
    <col min="14612" max="14612" width="4.5" style="6" customWidth="1"/>
    <col min="14613" max="14614" width="4.25" style="6" customWidth="1"/>
    <col min="14615" max="14838" width="9" style="6"/>
    <col min="14839" max="14839" width="5.25" style="6" customWidth="1"/>
    <col min="14840" max="14840" width="8.75" style="6" customWidth="1"/>
    <col min="14841" max="14841" width="3.625" style="6" customWidth="1"/>
    <col min="14842" max="14849" width="3" style="6" customWidth="1"/>
    <col min="14850" max="14853" width="4.5" style="6" customWidth="1"/>
    <col min="14854" max="14855" width="4.25" style="6" customWidth="1"/>
    <col min="14856" max="14856" width="4.5" style="6" customWidth="1"/>
    <col min="14857" max="14858" width="4.25" style="6" customWidth="1"/>
    <col min="14859" max="14859" width="4.5" style="6" customWidth="1"/>
    <col min="14860" max="14861" width="4.25" style="6" customWidth="1"/>
    <col min="14862" max="14862" width="4.5" style="6" customWidth="1"/>
    <col min="14863" max="14864" width="4.25" style="6" customWidth="1"/>
    <col min="14865" max="14865" width="4.5" style="6" customWidth="1"/>
    <col min="14866" max="14867" width="4.25" style="6" customWidth="1"/>
    <col min="14868" max="14868" width="4.5" style="6" customWidth="1"/>
    <col min="14869" max="14870" width="4.25" style="6" customWidth="1"/>
    <col min="14871" max="15094" width="9" style="6"/>
    <col min="15095" max="15095" width="5.25" style="6" customWidth="1"/>
    <col min="15096" max="15096" width="8.75" style="6" customWidth="1"/>
    <col min="15097" max="15097" width="3.625" style="6" customWidth="1"/>
    <col min="15098" max="15105" width="3" style="6" customWidth="1"/>
    <col min="15106" max="15109" width="4.5" style="6" customWidth="1"/>
    <col min="15110" max="15111" width="4.25" style="6" customWidth="1"/>
    <col min="15112" max="15112" width="4.5" style="6" customWidth="1"/>
    <col min="15113" max="15114" width="4.25" style="6" customWidth="1"/>
    <col min="15115" max="15115" width="4.5" style="6" customWidth="1"/>
    <col min="15116" max="15117" width="4.25" style="6" customWidth="1"/>
    <col min="15118" max="15118" width="4.5" style="6" customWidth="1"/>
    <col min="15119" max="15120" width="4.25" style="6" customWidth="1"/>
    <col min="15121" max="15121" width="4.5" style="6" customWidth="1"/>
    <col min="15122" max="15123" width="4.25" style="6" customWidth="1"/>
    <col min="15124" max="15124" width="4.5" style="6" customWidth="1"/>
    <col min="15125" max="15126" width="4.25" style="6" customWidth="1"/>
    <col min="15127" max="15350" width="9" style="6"/>
    <col min="15351" max="15351" width="5.25" style="6" customWidth="1"/>
    <col min="15352" max="15352" width="8.75" style="6" customWidth="1"/>
    <col min="15353" max="15353" width="3.625" style="6" customWidth="1"/>
    <col min="15354" max="15361" width="3" style="6" customWidth="1"/>
    <col min="15362" max="15365" width="4.5" style="6" customWidth="1"/>
    <col min="15366" max="15367" width="4.25" style="6" customWidth="1"/>
    <col min="15368" max="15368" width="4.5" style="6" customWidth="1"/>
    <col min="15369" max="15370" width="4.25" style="6" customWidth="1"/>
    <col min="15371" max="15371" width="4.5" style="6" customWidth="1"/>
    <col min="15372" max="15373" width="4.25" style="6" customWidth="1"/>
    <col min="15374" max="15374" width="4.5" style="6" customWidth="1"/>
    <col min="15375" max="15376" width="4.25" style="6" customWidth="1"/>
    <col min="15377" max="15377" width="4.5" style="6" customWidth="1"/>
    <col min="15378" max="15379" width="4.25" style="6" customWidth="1"/>
    <col min="15380" max="15380" width="4.5" style="6" customWidth="1"/>
    <col min="15381" max="15382" width="4.25" style="6" customWidth="1"/>
    <col min="15383" max="15606" width="9" style="6"/>
    <col min="15607" max="15607" width="5.25" style="6" customWidth="1"/>
    <col min="15608" max="15608" width="8.75" style="6" customWidth="1"/>
    <col min="15609" max="15609" width="3.625" style="6" customWidth="1"/>
    <col min="15610" max="15617" width="3" style="6" customWidth="1"/>
    <col min="15618" max="15621" width="4.5" style="6" customWidth="1"/>
    <col min="15622" max="15623" width="4.25" style="6" customWidth="1"/>
    <col min="15624" max="15624" width="4.5" style="6" customWidth="1"/>
    <col min="15625" max="15626" width="4.25" style="6" customWidth="1"/>
    <col min="15627" max="15627" width="4.5" style="6" customWidth="1"/>
    <col min="15628" max="15629" width="4.25" style="6" customWidth="1"/>
    <col min="15630" max="15630" width="4.5" style="6" customWidth="1"/>
    <col min="15631" max="15632" width="4.25" style="6" customWidth="1"/>
    <col min="15633" max="15633" width="4.5" style="6" customWidth="1"/>
    <col min="15634" max="15635" width="4.25" style="6" customWidth="1"/>
    <col min="15636" max="15636" width="4.5" style="6" customWidth="1"/>
    <col min="15637" max="15638" width="4.25" style="6" customWidth="1"/>
    <col min="15639" max="15862" width="9" style="6"/>
    <col min="15863" max="15863" width="5.25" style="6" customWidth="1"/>
    <col min="15864" max="15864" width="8.75" style="6" customWidth="1"/>
    <col min="15865" max="15865" width="3.625" style="6" customWidth="1"/>
    <col min="15866" max="15873" width="3" style="6" customWidth="1"/>
    <col min="15874" max="15877" width="4.5" style="6" customWidth="1"/>
    <col min="15878" max="15879" width="4.25" style="6" customWidth="1"/>
    <col min="15880" max="15880" width="4.5" style="6" customWidth="1"/>
    <col min="15881" max="15882" width="4.25" style="6" customWidth="1"/>
    <col min="15883" max="15883" width="4.5" style="6" customWidth="1"/>
    <col min="15884" max="15885" width="4.25" style="6" customWidth="1"/>
    <col min="15886" max="15886" width="4.5" style="6" customWidth="1"/>
    <col min="15887" max="15888" width="4.25" style="6" customWidth="1"/>
    <col min="15889" max="15889" width="4.5" style="6" customWidth="1"/>
    <col min="15890" max="15891" width="4.25" style="6" customWidth="1"/>
    <col min="15892" max="15892" width="4.5" style="6" customWidth="1"/>
    <col min="15893" max="15894" width="4.25" style="6" customWidth="1"/>
    <col min="15895" max="16118" width="9" style="6"/>
    <col min="16119" max="16119" width="5.25" style="6" customWidth="1"/>
    <col min="16120" max="16120" width="8.75" style="6" customWidth="1"/>
    <col min="16121" max="16121" width="3.625" style="6" customWidth="1"/>
    <col min="16122" max="16129" width="3" style="6" customWidth="1"/>
    <col min="16130" max="16133" width="4.5" style="6" customWidth="1"/>
    <col min="16134" max="16135" width="4.25" style="6" customWidth="1"/>
    <col min="16136" max="16136" width="4.5" style="6" customWidth="1"/>
    <col min="16137" max="16138" width="4.25" style="6" customWidth="1"/>
    <col min="16139" max="16139" width="4.5" style="6" customWidth="1"/>
    <col min="16140" max="16141" width="4.25" style="6" customWidth="1"/>
    <col min="16142" max="16142" width="4.5" style="6" customWidth="1"/>
    <col min="16143" max="16144" width="4.25" style="6" customWidth="1"/>
    <col min="16145" max="16145" width="4.5" style="6" customWidth="1"/>
    <col min="16146" max="16147" width="4.25" style="6" customWidth="1"/>
    <col min="16148" max="16148" width="4.5" style="6" customWidth="1"/>
    <col min="16149" max="16150" width="4.25" style="6" customWidth="1"/>
    <col min="16151" max="16384" width="9" style="6"/>
  </cols>
  <sheetData>
    <row r="1" spans="1:32" s="22" customFormat="1" ht="12" customHeight="1" x14ac:dyDescent="0.4">
      <c r="A1" s="1" t="s">
        <v>32</v>
      </c>
    </row>
    <row r="2" spans="1:32" s="22" customFormat="1" ht="12" customHeight="1" x14ac:dyDescent="0.4">
      <c r="A2" s="1" t="s">
        <v>404</v>
      </c>
    </row>
    <row r="3" spans="1:32" ht="12" customHeight="1" x14ac:dyDescent="0.4">
      <c r="A3" s="7" t="s">
        <v>72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Y3" s="5"/>
      <c r="Z3" s="5"/>
      <c r="AA3" s="5"/>
      <c r="AB3" s="5"/>
      <c r="AC3" s="5"/>
      <c r="AD3" s="5"/>
      <c r="AE3" s="5"/>
      <c r="AF3" s="5"/>
    </row>
    <row r="4" spans="1:32" ht="14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Y4" s="5"/>
      <c r="Z4" s="5"/>
      <c r="AA4" s="5"/>
      <c r="AB4" s="5"/>
      <c r="AC4" s="5"/>
      <c r="AD4" s="5"/>
      <c r="AE4" s="5"/>
      <c r="AF4" s="8" t="s">
        <v>599</v>
      </c>
    </row>
    <row r="5" spans="1:32" ht="12" customHeight="1" x14ac:dyDescent="0.4">
      <c r="A5" s="489" t="s">
        <v>98</v>
      </c>
      <c r="B5" s="490" t="s">
        <v>73</v>
      </c>
      <c r="C5" s="491" t="s">
        <v>74</v>
      </c>
      <c r="D5" s="491"/>
      <c r="E5" s="491"/>
      <c r="F5" s="491"/>
      <c r="G5" s="491"/>
      <c r="H5" s="491"/>
      <c r="I5" s="491"/>
      <c r="J5" s="491"/>
      <c r="K5" s="491"/>
      <c r="L5" s="491" t="s">
        <v>75</v>
      </c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</row>
    <row r="6" spans="1:32" ht="12" customHeight="1" x14ac:dyDescent="0.4">
      <c r="A6" s="489"/>
      <c r="B6" s="490"/>
      <c r="C6" s="492" t="s">
        <v>76</v>
      </c>
      <c r="D6" s="491" t="s">
        <v>77</v>
      </c>
      <c r="E6" s="491"/>
      <c r="F6" s="491"/>
      <c r="G6" s="491"/>
      <c r="H6" s="491"/>
      <c r="I6" s="491"/>
      <c r="J6" s="489" t="s">
        <v>78</v>
      </c>
      <c r="K6" s="489" t="s">
        <v>79</v>
      </c>
      <c r="L6" s="489" t="s">
        <v>80</v>
      </c>
      <c r="M6" s="489"/>
      <c r="N6" s="489"/>
      <c r="O6" s="491" t="s">
        <v>81</v>
      </c>
      <c r="P6" s="491"/>
      <c r="Q6" s="491"/>
      <c r="R6" s="491" t="s">
        <v>82</v>
      </c>
      <c r="S6" s="491"/>
      <c r="T6" s="491"/>
      <c r="U6" s="491" t="s">
        <v>83</v>
      </c>
      <c r="V6" s="491"/>
      <c r="W6" s="491"/>
      <c r="X6" s="491" t="s">
        <v>84</v>
      </c>
      <c r="Y6" s="491"/>
      <c r="Z6" s="491"/>
      <c r="AA6" s="491" t="s">
        <v>85</v>
      </c>
      <c r="AB6" s="491"/>
      <c r="AC6" s="491"/>
      <c r="AD6" s="491" t="s">
        <v>86</v>
      </c>
      <c r="AE6" s="491"/>
      <c r="AF6" s="491"/>
    </row>
    <row r="7" spans="1:32" ht="36" customHeight="1" x14ac:dyDescent="0.4">
      <c r="A7" s="489"/>
      <c r="B7" s="490"/>
      <c r="C7" s="492"/>
      <c r="D7" s="21" t="s">
        <v>87</v>
      </c>
      <c r="E7" s="21" t="s">
        <v>88</v>
      </c>
      <c r="F7" s="21" t="s">
        <v>89</v>
      </c>
      <c r="G7" s="21" t="s">
        <v>90</v>
      </c>
      <c r="H7" s="21" t="s">
        <v>91</v>
      </c>
      <c r="I7" s="21" t="s">
        <v>92</v>
      </c>
      <c r="J7" s="489"/>
      <c r="K7" s="489"/>
      <c r="L7" s="19" t="s">
        <v>0</v>
      </c>
      <c r="M7" s="20" t="s">
        <v>93</v>
      </c>
      <c r="N7" s="20" t="s">
        <v>94</v>
      </c>
      <c r="O7" s="19" t="s">
        <v>0</v>
      </c>
      <c r="P7" s="20" t="s">
        <v>93</v>
      </c>
      <c r="Q7" s="20" t="s">
        <v>94</v>
      </c>
      <c r="R7" s="19" t="s">
        <v>0</v>
      </c>
      <c r="S7" s="20" t="s">
        <v>93</v>
      </c>
      <c r="T7" s="20" t="s">
        <v>94</v>
      </c>
      <c r="U7" s="19" t="s">
        <v>0</v>
      </c>
      <c r="V7" s="20" t="s">
        <v>93</v>
      </c>
      <c r="W7" s="20" t="s">
        <v>94</v>
      </c>
      <c r="X7" s="19" t="s">
        <v>0</v>
      </c>
      <c r="Y7" s="20" t="s">
        <v>93</v>
      </c>
      <c r="Z7" s="20" t="s">
        <v>94</v>
      </c>
      <c r="AA7" s="19" t="s">
        <v>0</v>
      </c>
      <c r="AB7" s="20" t="s">
        <v>93</v>
      </c>
      <c r="AC7" s="20" t="s">
        <v>94</v>
      </c>
      <c r="AD7" s="19" t="s">
        <v>0</v>
      </c>
      <c r="AE7" s="20" t="s">
        <v>93</v>
      </c>
      <c r="AF7" s="20" t="s">
        <v>94</v>
      </c>
    </row>
    <row r="8" spans="1:32" ht="12" customHeight="1" x14ac:dyDescent="0.4">
      <c r="A8" s="9"/>
      <c r="B8" s="9"/>
      <c r="C8" s="10"/>
      <c r="D8" s="10"/>
      <c r="E8" s="10"/>
      <c r="F8" s="10"/>
      <c r="G8" s="10"/>
      <c r="H8" s="10"/>
      <c r="I8" s="10"/>
      <c r="J8" s="66"/>
      <c r="K8" s="11"/>
      <c r="L8" s="11">
        <f>SUM(O8,R8,U8,X8,AA8,AD8)</f>
        <v>16</v>
      </c>
      <c r="M8" s="11"/>
      <c r="N8" s="11"/>
      <c r="O8" s="11">
        <v>3</v>
      </c>
      <c r="P8" s="11"/>
      <c r="Q8" s="11"/>
      <c r="R8" s="11">
        <v>3</v>
      </c>
      <c r="S8" s="11"/>
      <c r="T8" s="11"/>
      <c r="U8" s="11">
        <v>6</v>
      </c>
      <c r="V8" s="11"/>
      <c r="W8" s="11"/>
      <c r="X8" s="11">
        <v>0</v>
      </c>
      <c r="Y8" s="11"/>
      <c r="Z8" s="11"/>
      <c r="AA8" s="11">
        <v>3</v>
      </c>
      <c r="AB8" s="11"/>
      <c r="AC8" s="11"/>
      <c r="AD8" s="11">
        <v>1</v>
      </c>
      <c r="AE8" s="11"/>
      <c r="AF8" s="11"/>
    </row>
    <row r="9" spans="1:32" ht="12" customHeight="1" x14ac:dyDescent="0.4">
      <c r="A9" s="16">
        <v>1</v>
      </c>
      <c r="B9" s="12" t="s">
        <v>433</v>
      </c>
      <c r="C9" s="13">
        <f>SUM(D9:K9)</f>
        <v>29</v>
      </c>
      <c r="D9" s="13">
        <v>5</v>
      </c>
      <c r="E9" s="13">
        <v>5</v>
      </c>
      <c r="F9" s="13">
        <v>4</v>
      </c>
      <c r="G9" s="13">
        <v>4</v>
      </c>
      <c r="H9" s="13">
        <v>4</v>
      </c>
      <c r="I9" s="13">
        <v>4</v>
      </c>
      <c r="J9" s="67">
        <v>0</v>
      </c>
      <c r="K9" s="13">
        <v>3</v>
      </c>
      <c r="L9" s="13">
        <f>SUM(M9:N9)</f>
        <v>823</v>
      </c>
      <c r="M9" s="13">
        <f>SUM(P9,S9,V9,Y9,AB9,AE9)</f>
        <v>437</v>
      </c>
      <c r="N9" s="13">
        <f>SUM(Q9,T9,W9,Z9,AC9,AF9)</f>
        <v>386</v>
      </c>
      <c r="O9" s="13">
        <v>154</v>
      </c>
      <c r="P9" s="13">
        <v>88</v>
      </c>
      <c r="Q9" s="13">
        <v>66</v>
      </c>
      <c r="R9" s="13">
        <v>158</v>
      </c>
      <c r="S9" s="13">
        <v>89</v>
      </c>
      <c r="T9" s="13">
        <v>69</v>
      </c>
      <c r="U9" s="13">
        <v>138</v>
      </c>
      <c r="V9" s="13">
        <v>73</v>
      </c>
      <c r="W9" s="13">
        <v>65</v>
      </c>
      <c r="X9" s="13">
        <v>128</v>
      </c>
      <c r="Y9" s="13">
        <v>68</v>
      </c>
      <c r="Z9" s="13">
        <v>60</v>
      </c>
      <c r="AA9" s="13">
        <v>113</v>
      </c>
      <c r="AB9" s="13">
        <v>62</v>
      </c>
      <c r="AC9" s="13">
        <v>51</v>
      </c>
      <c r="AD9" s="13">
        <v>132</v>
      </c>
      <c r="AE9" s="13">
        <v>57</v>
      </c>
      <c r="AF9" s="13">
        <v>75</v>
      </c>
    </row>
    <row r="10" spans="1:32" ht="12" customHeight="1" x14ac:dyDescent="0.4">
      <c r="A10" s="9"/>
      <c r="B10" s="9"/>
      <c r="C10" s="10"/>
      <c r="D10" s="10"/>
      <c r="E10" s="10"/>
      <c r="F10" s="10"/>
      <c r="G10" s="10"/>
      <c r="H10" s="10"/>
      <c r="I10" s="10"/>
      <c r="J10" s="66"/>
      <c r="K10" s="11"/>
      <c r="L10" s="11">
        <f>SUM(O10,R10,U10,X10,AA10,AD10)</f>
        <v>22</v>
      </c>
      <c r="M10" s="11"/>
      <c r="N10" s="11"/>
      <c r="O10" s="11">
        <v>3</v>
      </c>
      <c r="P10" s="11"/>
      <c r="Q10" s="11"/>
      <c r="R10" s="11">
        <v>5</v>
      </c>
      <c r="S10" s="11"/>
      <c r="T10" s="11"/>
      <c r="U10" s="11">
        <v>5</v>
      </c>
      <c r="V10" s="11"/>
      <c r="W10" s="11"/>
      <c r="X10" s="11">
        <v>3</v>
      </c>
      <c r="Y10" s="11"/>
      <c r="Z10" s="11"/>
      <c r="AA10" s="11">
        <v>2</v>
      </c>
      <c r="AB10" s="11"/>
      <c r="AC10" s="11"/>
      <c r="AD10" s="11">
        <v>4</v>
      </c>
      <c r="AE10" s="11"/>
      <c r="AF10" s="11"/>
    </row>
    <row r="11" spans="1:32" ht="12" customHeight="1" x14ac:dyDescent="0.4">
      <c r="A11" s="16">
        <v>2</v>
      </c>
      <c r="B11" s="12" t="s">
        <v>409</v>
      </c>
      <c r="C11" s="13">
        <f>SUM(D11:K11)</f>
        <v>22</v>
      </c>
      <c r="D11" s="13">
        <v>3</v>
      </c>
      <c r="E11" s="13">
        <v>4</v>
      </c>
      <c r="F11" s="13">
        <v>3</v>
      </c>
      <c r="G11" s="13">
        <v>3</v>
      </c>
      <c r="H11" s="13">
        <v>3</v>
      </c>
      <c r="I11" s="13">
        <v>3</v>
      </c>
      <c r="J11" s="67">
        <v>0</v>
      </c>
      <c r="K11" s="13">
        <v>3</v>
      </c>
      <c r="L11" s="13">
        <f>SUM(M11:N11)</f>
        <v>558</v>
      </c>
      <c r="M11" s="13">
        <f>SUM(P11,S11,V11,Y11,AB11,AE11)</f>
        <v>293</v>
      </c>
      <c r="N11" s="13">
        <f>SUM(Q11,T11,W11,Z11,AC11,AF11)</f>
        <v>265</v>
      </c>
      <c r="O11" s="13">
        <v>92</v>
      </c>
      <c r="P11" s="13">
        <v>43</v>
      </c>
      <c r="Q11" s="13">
        <v>49</v>
      </c>
      <c r="R11" s="13">
        <v>123</v>
      </c>
      <c r="S11" s="13">
        <v>76</v>
      </c>
      <c r="T11" s="13">
        <v>47</v>
      </c>
      <c r="U11" s="13">
        <v>87</v>
      </c>
      <c r="V11" s="13">
        <v>38</v>
      </c>
      <c r="W11" s="13">
        <v>49</v>
      </c>
      <c r="X11" s="13">
        <v>82</v>
      </c>
      <c r="Y11" s="13">
        <v>43</v>
      </c>
      <c r="Z11" s="13">
        <v>39</v>
      </c>
      <c r="AA11" s="13">
        <v>83</v>
      </c>
      <c r="AB11" s="13">
        <v>47</v>
      </c>
      <c r="AC11" s="13">
        <v>36</v>
      </c>
      <c r="AD11" s="13">
        <v>91</v>
      </c>
      <c r="AE11" s="13">
        <v>46</v>
      </c>
      <c r="AF11" s="13">
        <v>45</v>
      </c>
    </row>
    <row r="12" spans="1:32" ht="12" customHeight="1" x14ac:dyDescent="0.4">
      <c r="A12" s="9"/>
      <c r="B12" s="9"/>
      <c r="C12" s="10"/>
      <c r="D12" s="10"/>
      <c r="E12" s="10"/>
      <c r="F12" s="10"/>
      <c r="G12" s="10"/>
      <c r="H12" s="10"/>
      <c r="I12" s="10"/>
      <c r="J12" s="66"/>
      <c r="K12" s="11"/>
      <c r="L12" s="11">
        <f>SUM(O12,R12,U12,X12,AA12,AD12)</f>
        <v>22</v>
      </c>
      <c r="M12" s="11"/>
      <c r="N12" s="11"/>
      <c r="O12" s="11">
        <v>5</v>
      </c>
      <c r="P12" s="11"/>
      <c r="Q12" s="11"/>
      <c r="R12" s="11">
        <v>2</v>
      </c>
      <c r="S12" s="11"/>
      <c r="T12" s="11"/>
      <c r="U12" s="11">
        <v>6</v>
      </c>
      <c r="V12" s="11"/>
      <c r="W12" s="11"/>
      <c r="X12" s="11">
        <v>3</v>
      </c>
      <c r="Y12" s="11"/>
      <c r="Z12" s="11"/>
      <c r="AA12" s="11">
        <v>6</v>
      </c>
      <c r="AB12" s="11"/>
      <c r="AC12" s="11"/>
      <c r="AD12" s="11">
        <v>0</v>
      </c>
      <c r="AE12" s="11"/>
      <c r="AF12" s="11"/>
    </row>
    <row r="13" spans="1:32" ht="12" customHeight="1" x14ac:dyDescent="0.4">
      <c r="A13" s="16">
        <v>3</v>
      </c>
      <c r="B13" s="12" t="s">
        <v>410</v>
      </c>
      <c r="C13" s="13">
        <f>SUM(D13:K13)</f>
        <v>24</v>
      </c>
      <c r="D13" s="13">
        <v>3</v>
      </c>
      <c r="E13" s="13">
        <v>3</v>
      </c>
      <c r="F13" s="13">
        <v>3</v>
      </c>
      <c r="G13" s="13">
        <v>3</v>
      </c>
      <c r="H13" s="13">
        <v>4</v>
      </c>
      <c r="I13" s="13">
        <v>4</v>
      </c>
      <c r="J13" s="67">
        <v>0</v>
      </c>
      <c r="K13" s="13">
        <v>4</v>
      </c>
      <c r="L13" s="13">
        <f>SUM(M13:N13)</f>
        <v>608</v>
      </c>
      <c r="M13" s="13">
        <f>SUM(P13,S13,V13,Y13,AB13,AE13)</f>
        <v>316</v>
      </c>
      <c r="N13" s="13">
        <f>SUM(Q13,T13,W13,Z13,AC13,AF13)</f>
        <v>292</v>
      </c>
      <c r="O13" s="13">
        <v>87</v>
      </c>
      <c r="P13" s="13">
        <v>52</v>
      </c>
      <c r="Q13" s="13">
        <v>35</v>
      </c>
      <c r="R13" s="13">
        <v>91</v>
      </c>
      <c r="S13" s="13">
        <v>44</v>
      </c>
      <c r="T13" s="13">
        <v>47</v>
      </c>
      <c r="U13" s="13">
        <v>111</v>
      </c>
      <c r="V13" s="13">
        <v>66</v>
      </c>
      <c r="W13" s="13">
        <v>45</v>
      </c>
      <c r="X13" s="13">
        <v>89</v>
      </c>
      <c r="Y13" s="13">
        <v>44</v>
      </c>
      <c r="Z13" s="13">
        <v>45</v>
      </c>
      <c r="AA13" s="13">
        <v>119</v>
      </c>
      <c r="AB13" s="13">
        <v>59</v>
      </c>
      <c r="AC13" s="13">
        <v>60</v>
      </c>
      <c r="AD13" s="13">
        <v>111</v>
      </c>
      <c r="AE13" s="13">
        <v>51</v>
      </c>
      <c r="AF13" s="13">
        <v>60</v>
      </c>
    </row>
    <row r="14" spans="1:32" ht="12" customHeight="1" x14ac:dyDescent="0.4">
      <c r="A14" s="9"/>
      <c r="B14" s="9"/>
      <c r="C14" s="10"/>
      <c r="D14" s="10"/>
      <c r="E14" s="10"/>
      <c r="F14" s="10"/>
      <c r="G14" s="10"/>
      <c r="H14" s="10"/>
      <c r="I14" s="10"/>
      <c r="J14" s="66"/>
      <c r="K14" s="11"/>
      <c r="L14" s="11">
        <f>SUM(O14,R14,U14,X14,AA14,AD14)</f>
        <v>9</v>
      </c>
      <c r="M14" s="11"/>
      <c r="N14" s="11"/>
      <c r="O14" s="11">
        <v>3</v>
      </c>
      <c r="P14" s="11"/>
      <c r="Q14" s="11"/>
      <c r="R14" s="11">
        <v>3</v>
      </c>
      <c r="S14" s="11"/>
      <c r="T14" s="11"/>
      <c r="U14" s="11">
        <v>0</v>
      </c>
      <c r="V14" s="11"/>
      <c r="W14" s="11"/>
      <c r="X14" s="11">
        <v>1</v>
      </c>
      <c r="Y14" s="11"/>
      <c r="Z14" s="11"/>
      <c r="AA14" s="11">
        <v>0</v>
      </c>
      <c r="AB14" s="11"/>
      <c r="AC14" s="11"/>
      <c r="AD14" s="11">
        <v>2</v>
      </c>
      <c r="AE14" s="11"/>
      <c r="AF14" s="11"/>
    </row>
    <row r="15" spans="1:32" ht="12" customHeight="1" x14ac:dyDescent="0.4">
      <c r="A15" s="16">
        <v>8</v>
      </c>
      <c r="B15" s="12" t="s">
        <v>411</v>
      </c>
      <c r="C15" s="13">
        <f>SUM(D15:K15)</f>
        <v>24</v>
      </c>
      <c r="D15" s="13">
        <v>4</v>
      </c>
      <c r="E15" s="13">
        <v>4</v>
      </c>
      <c r="F15" s="13">
        <v>3</v>
      </c>
      <c r="G15" s="13">
        <v>4</v>
      </c>
      <c r="H15" s="13">
        <v>4</v>
      </c>
      <c r="I15" s="13">
        <v>3</v>
      </c>
      <c r="J15" s="67">
        <v>0</v>
      </c>
      <c r="K15" s="13">
        <v>2</v>
      </c>
      <c r="L15" s="13">
        <f>SUM(M15:N15)</f>
        <v>650</v>
      </c>
      <c r="M15" s="13">
        <f>SUM(P15,S15,V15,Y15,AB15,AE15)</f>
        <v>340</v>
      </c>
      <c r="N15" s="13">
        <f>SUM(Q15,T15,W15,Z15,AC15,AF15)</f>
        <v>310</v>
      </c>
      <c r="O15" s="13">
        <v>110</v>
      </c>
      <c r="P15" s="13">
        <v>62</v>
      </c>
      <c r="Q15" s="13">
        <v>48</v>
      </c>
      <c r="R15" s="13">
        <v>115</v>
      </c>
      <c r="S15" s="13">
        <v>63</v>
      </c>
      <c r="T15" s="13">
        <v>52</v>
      </c>
      <c r="U15" s="13">
        <v>102</v>
      </c>
      <c r="V15" s="13">
        <v>44</v>
      </c>
      <c r="W15" s="13">
        <v>58</v>
      </c>
      <c r="X15" s="13">
        <v>110</v>
      </c>
      <c r="Y15" s="13">
        <v>49</v>
      </c>
      <c r="Z15" s="13">
        <v>61</v>
      </c>
      <c r="AA15" s="13">
        <v>120</v>
      </c>
      <c r="AB15" s="13">
        <v>65</v>
      </c>
      <c r="AC15" s="13">
        <v>55</v>
      </c>
      <c r="AD15" s="13">
        <v>93</v>
      </c>
      <c r="AE15" s="13">
        <v>57</v>
      </c>
      <c r="AF15" s="13">
        <v>36</v>
      </c>
    </row>
    <row r="16" spans="1:32" ht="12" customHeight="1" x14ac:dyDescent="0.4">
      <c r="A16" s="9"/>
      <c r="B16" s="9"/>
      <c r="C16" s="10"/>
      <c r="D16" s="10"/>
      <c r="E16" s="10"/>
      <c r="F16" s="10"/>
      <c r="G16" s="10"/>
      <c r="H16" s="10"/>
      <c r="I16" s="10"/>
      <c r="J16" s="66"/>
      <c r="K16" s="11"/>
      <c r="L16" s="11">
        <f>SUM(O16,R16,U16,X16,AA16,AD16)</f>
        <v>19</v>
      </c>
      <c r="M16" s="11"/>
      <c r="N16" s="11"/>
      <c r="O16" s="11">
        <v>3</v>
      </c>
      <c r="P16" s="11"/>
      <c r="Q16" s="11"/>
      <c r="R16" s="11">
        <v>1</v>
      </c>
      <c r="S16" s="11"/>
      <c r="T16" s="11"/>
      <c r="U16" s="11">
        <v>7</v>
      </c>
      <c r="V16" s="11"/>
      <c r="W16" s="11"/>
      <c r="X16" s="11">
        <v>2</v>
      </c>
      <c r="Y16" s="11"/>
      <c r="Z16" s="11"/>
      <c r="AA16" s="11">
        <v>1</v>
      </c>
      <c r="AB16" s="11"/>
      <c r="AC16" s="11"/>
      <c r="AD16" s="11">
        <v>5</v>
      </c>
      <c r="AE16" s="11"/>
      <c r="AF16" s="11"/>
    </row>
    <row r="17" spans="1:32" ht="12" customHeight="1" x14ac:dyDescent="0.4">
      <c r="A17" s="16">
        <v>9</v>
      </c>
      <c r="B17" s="12" t="s">
        <v>412</v>
      </c>
      <c r="C17" s="13">
        <f>SUM(D17:K17)</f>
        <v>37</v>
      </c>
      <c r="D17" s="13">
        <v>5</v>
      </c>
      <c r="E17" s="13">
        <v>6</v>
      </c>
      <c r="F17" s="13">
        <v>6</v>
      </c>
      <c r="G17" s="13">
        <v>6</v>
      </c>
      <c r="H17" s="13">
        <v>6</v>
      </c>
      <c r="I17" s="13">
        <v>5</v>
      </c>
      <c r="J17" s="67">
        <v>0</v>
      </c>
      <c r="K17" s="13">
        <v>3</v>
      </c>
      <c r="L17" s="13">
        <f>SUM(M17:N17)</f>
        <v>1053</v>
      </c>
      <c r="M17" s="13">
        <f>SUM(P17,S17,V17,Y17,AB17,AE17)</f>
        <v>547</v>
      </c>
      <c r="N17" s="13">
        <f>SUM(Q17,T17,W17,Z17,AC17,AF17)</f>
        <v>506</v>
      </c>
      <c r="O17" s="13">
        <v>161</v>
      </c>
      <c r="P17" s="13">
        <v>80</v>
      </c>
      <c r="Q17" s="13">
        <v>81</v>
      </c>
      <c r="R17" s="13">
        <v>184</v>
      </c>
      <c r="S17" s="13">
        <v>81</v>
      </c>
      <c r="T17" s="13">
        <v>103</v>
      </c>
      <c r="U17" s="13">
        <v>186</v>
      </c>
      <c r="V17" s="13">
        <v>100</v>
      </c>
      <c r="W17" s="13">
        <v>86</v>
      </c>
      <c r="X17" s="13">
        <v>183</v>
      </c>
      <c r="Y17" s="13">
        <v>102</v>
      </c>
      <c r="Z17" s="13">
        <v>81</v>
      </c>
      <c r="AA17" s="13">
        <v>177</v>
      </c>
      <c r="AB17" s="13">
        <v>98</v>
      </c>
      <c r="AC17" s="13">
        <v>79</v>
      </c>
      <c r="AD17" s="13">
        <v>162</v>
      </c>
      <c r="AE17" s="13">
        <v>86</v>
      </c>
      <c r="AF17" s="13">
        <v>76</v>
      </c>
    </row>
    <row r="18" spans="1:32" ht="12" customHeight="1" x14ac:dyDescent="0.4">
      <c r="A18" s="9"/>
      <c r="B18" s="9"/>
      <c r="C18" s="10"/>
      <c r="D18" s="10"/>
      <c r="E18" s="10"/>
      <c r="F18" s="10"/>
      <c r="G18" s="10"/>
      <c r="H18" s="10"/>
      <c r="I18" s="10"/>
      <c r="J18" s="66"/>
      <c r="K18" s="11"/>
      <c r="L18" s="11">
        <f>SUM(O18,R18,U18,X18,AA18,AD18)</f>
        <v>5</v>
      </c>
      <c r="M18" s="11"/>
      <c r="N18" s="11"/>
      <c r="O18" s="11">
        <v>1</v>
      </c>
      <c r="P18" s="11"/>
      <c r="Q18" s="11"/>
      <c r="R18" s="11">
        <v>2</v>
      </c>
      <c r="S18" s="11"/>
      <c r="T18" s="11"/>
      <c r="U18" s="11">
        <v>0</v>
      </c>
      <c r="V18" s="11"/>
      <c r="W18" s="11"/>
      <c r="X18" s="11">
        <v>0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</row>
    <row r="19" spans="1:32" ht="12" customHeight="1" x14ac:dyDescent="0.4">
      <c r="A19" s="16">
        <v>10</v>
      </c>
      <c r="B19" s="12" t="s">
        <v>413</v>
      </c>
      <c r="C19" s="13">
        <f>SUM(D19:K19)</f>
        <v>7</v>
      </c>
      <c r="D19" s="13">
        <v>1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J19" s="67">
        <v>0</v>
      </c>
      <c r="K19" s="13">
        <v>1</v>
      </c>
      <c r="L19" s="13">
        <f>SUM(M19:N19)</f>
        <v>157</v>
      </c>
      <c r="M19" s="13">
        <f>SUM(P19,S19,V19,Y19,AB19,AE19)</f>
        <v>84</v>
      </c>
      <c r="N19" s="13">
        <f>SUM(Q19,T19,W19,Z19,AC19,AF19)</f>
        <v>73</v>
      </c>
      <c r="O19" s="13">
        <v>24</v>
      </c>
      <c r="P19" s="13">
        <v>10</v>
      </c>
      <c r="Q19" s="13">
        <v>14</v>
      </c>
      <c r="R19" s="13">
        <v>32</v>
      </c>
      <c r="S19" s="13">
        <v>17</v>
      </c>
      <c r="T19" s="13">
        <v>15</v>
      </c>
      <c r="U19" s="13">
        <v>29</v>
      </c>
      <c r="V19" s="13">
        <v>18</v>
      </c>
      <c r="W19" s="13">
        <v>11</v>
      </c>
      <c r="X19" s="13">
        <v>24</v>
      </c>
      <c r="Y19" s="13">
        <v>10</v>
      </c>
      <c r="Z19" s="13">
        <v>14</v>
      </c>
      <c r="AA19" s="13">
        <v>24</v>
      </c>
      <c r="AB19" s="13">
        <v>13</v>
      </c>
      <c r="AC19" s="13">
        <v>11</v>
      </c>
      <c r="AD19" s="13">
        <v>24</v>
      </c>
      <c r="AE19" s="13">
        <v>16</v>
      </c>
      <c r="AF19" s="13">
        <v>8</v>
      </c>
    </row>
    <row r="20" spans="1:32" ht="12" customHeight="1" x14ac:dyDescent="0.4">
      <c r="A20" s="9"/>
      <c r="B20" s="9"/>
      <c r="C20" s="10"/>
      <c r="D20" s="10"/>
      <c r="E20" s="10"/>
      <c r="F20" s="10"/>
      <c r="G20" s="10"/>
      <c r="H20" s="10"/>
      <c r="I20" s="10"/>
      <c r="J20" s="66"/>
      <c r="K20" s="11"/>
      <c r="L20" s="11">
        <f>SUM(O20,R20,U20,X20,AA20,AD20)</f>
        <v>12</v>
      </c>
      <c r="M20" s="11"/>
      <c r="N20" s="11"/>
      <c r="O20" s="11">
        <v>3</v>
      </c>
      <c r="P20" s="11"/>
      <c r="Q20" s="11"/>
      <c r="R20" s="11">
        <v>2</v>
      </c>
      <c r="S20" s="11"/>
      <c r="T20" s="11"/>
      <c r="U20" s="11">
        <v>3</v>
      </c>
      <c r="V20" s="11"/>
      <c r="W20" s="11"/>
      <c r="X20" s="11">
        <v>1</v>
      </c>
      <c r="Y20" s="11"/>
      <c r="Z20" s="11"/>
      <c r="AA20" s="11">
        <v>1</v>
      </c>
      <c r="AB20" s="11"/>
      <c r="AC20" s="11"/>
      <c r="AD20" s="11">
        <v>2</v>
      </c>
      <c r="AE20" s="11"/>
      <c r="AF20" s="11"/>
    </row>
    <row r="21" spans="1:32" ht="12" customHeight="1" x14ac:dyDescent="0.4">
      <c r="A21" s="16">
        <v>11</v>
      </c>
      <c r="B21" s="12" t="s">
        <v>414</v>
      </c>
      <c r="C21" s="13">
        <f>SUM(D21:K21)</f>
        <v>20</v>
      </c>
      <c r="D21" s="13">
        <v>3</v>
      </c>
      <c r="E21" s="13">
        <v>3</v>
      </c>
      <c r="F21" s="13">
        <v>3</v>
      </c>
      <c r="G21" s="13">
        <v>3</v>
      </c>
      <c r="H21" s="13">
        <v>3</v>
      </c>
      <c r="I21" s="13">
        <v>3</v>
      </c>
      <c r="J21" s="67">
        <v>0</v>
      </c>
      <c r="K21" s="13">
        <v>2</v>
      </c>
      <c r="L21" s="13">
        <f>SUM(M21:N21)</f>
        <v>596</v>
      </c>
      <c r="M21" s="13">
        <f>SUM(P21,S21,V21,Y21,AB21,AE21)</f>
        <v>311</v>
      </c>
      <c r="N21" s="13">
        <f>SUM(Q21,T21,W21,Z21,AC21,AF21)</f>
        <v>285</v>
      </c>
      <c r="O21" s="13">
        <v>102</v>
      </c>
      <c r="P21" s="13">
        <v>55</v>
      </c>
      <c r="Q21" s="13">
        <v>47</v>
      </c>
      <c r="R21" s="13">
        <v>104</v>
      </c>
      <c r="S21" s="13">
        <v>48</v>
      </c>
      <c r="T21" s="13">
        <v>56</v>
      </c>
      <c r="U21" s="13">
        <v>106</v>
      </c>
      <c r="V21" s="13">
        <v>53</v>
      </c>
      <c r="W21" s="13">
        <v>53</v>
      </c>
      <c r="X21" s="13">
        <v>97</v>
      </c>
      <c r="Y21" s="13">
        <v>60</v>
      </c>
      <c r="Z21" s="13">
        <v>37</v>
      </c>
      <c r="AA21" s="13">
        <v>92</v>
      </c>
      <c r="AB21" s="13">
        <v>41</v>
      </c>
      <c r="AC21" s="13">
        <v>51</v>
      </c>
      <c r="AD21" s="13">
        <v>95</v>
      </c>
      <c r="AE21" s="13">
        <v>54</v>
      </c>
      <c r="AF21" s="13">
        <v>41</v>
      </c>
    </row>
    <row r="22" spans="1:32" ht="12" customHeight="1" x14ac:dyDescent="0.4">
      <c r="A22" s="9"/>
      <c r="B22" s="9"/>
      <c r="C22" s="10"/>
      <c r="D22" s="10"/>
      <c r="E22" s="10"/>
      <c r="F22" s="10"/>
      <c r="G22" s="10"/>
      <c r="H22" s="10"/>
      <c r="I22" s="10"/>
      <c r="J22" s="66"/>
      <c r="K22" s="11"/>
      <c r="L22" s="11">
        <f>SUM(O22,R22,U22,X22,AA22,AD22)</f>
        <v>11</v>
      </c>
      <c r="M22" s="11"/>
      <c r="N22" s="11"/>
      <c r="O22" s="11">
        <v>2</v>
      </c>
      <c r="P22" s="11"/>
      <c r="Q22" s="11"/>
      <c r="R22" s="11">
        <v>2</v>
      </c>
      <c r="S22" s="11"/>
      <c r="T22" s="11"/>
      <c r="U22" s="11">
        <v>2</v>
      </c>
      <c r="V22" s="11"/>
      <c r="W22" s="11"/>
      <c r="X22" s="11">
        <v>4</v>
      </c>
      <c r="Y22" s="11"/>
      <c r="Z22" s="11"/>
      <c r="AA22" s="11">
        <v>1</v>
      </c>
      <c r="AB22" s="11"/>
      <c r="AC22" s="11"/>
      <c r="AD22" s="11">
        <v>0</v>
      </c>
      <c r="AE22" s="11"/>
      <c r="AF22" s="11"/>
    </row>
    <row r="23" spans="1:32" ht="12" customHeight="1" x14ac:dyDescent="0.4">
      <c r="A23" s="16">
        <v>12</v>
      </c>
      <c r="B23" s="12" t="s">
        <v>415</v>
      </c>
      <c r="C23" s="13">
        <f>SUM(D23:K23)</f>
        <v>31</v>
      </c>
      <c r="D23" s="13">
        <v>5</v>
      </c>
      <c r="E23" s="13">
        <v>5</v>
      </c>
      <c r="F23" s="13">
        <v>4</v>
      </c>
      <c r="G23" s="13">
        <v>5</v>
      </c>
      <c r="H23" s="13">
        <v>5</v>
      </c>
      <c r="I23" s="13">
        <v>5</v>
      </c>
      <c r="J23" s="67">
        <v>0</v>
      </c>
      <c r="K23" s="13">
        <v>2</v>
      </c>
      <c r="L23" s="13">
        <f>SUM(M23:N23)</f>
        <v>938</v>
      </c>
      <c r="M23" s="13">
        <f>SUM(P23,S23,V23,Y23,AB23,AE23)</f>
        <v>463</v>
      </c>
      <c r="N23" s="13">
        <f>SUM(Q23,T23,W23,Z23,AC23,AF23)</f>
        <v>475</v>
      </c>
      <c r="O23" s="13">
        <v>167</v>
      </c>
      <c r="P23" s="13">
        <v>89</v>
      </c>
      <c r="Q23" s="13">
        <v>78</v>
      </c>
      <c r="R23" s="13">
        <v>168</v>
      </c>
      <c r="S23" s="13">
        <v>75</v>
      </c>
      <c r="T23" s="13">
        <v>93</v>
      </c>
      <c r="U23" s="13">
        <v>141</v>
      </c>
      <c r="V23" s="13">
        <v>80</v>
      </c>
      <c r="W23" s="13">
        <v>61</v>
      </c>
      <c r="X23" s="13">
        <v>158</v>
      </c>
      <c r="Y23" s="13">
        <v>75</v>
      </c>
      <c r="Z23" s="13">
        <v>83</v>
      </c>
      <c r="AA23" s="13">
        <v>148</v>
      </c>
      <c r="AB23" s="13">
        <v>66</v>
      </c>
      <c r="AC23" s="13">
        <v>82</v>
      </c>
      <c r="AD23" s="13">
        <v>156</v>
      </c>
      <c r="AE23" s="13">
        <v>78</v>
      </c>
      <c r="AF23" s="13">
        <v>78</v>
      </c>
    </row>
    <row r="24" spans="1:32" ht="12" customHeight="1" x14ac:dyDescent="0.4">
      <c r="A24" s="9"/>
      <c r="B24" s="9"/>
      <c r="C24" s="10"/>
      <c r="D24" s="10"/>
      <c r="E24" s="10"/>
      <c r="F24" s="10"/>
      <c r="G24" s="10"/>
      <c r="H24" s="10"/>
      <c r="I24" s="10"/>
      <c r="J24" s="66"/>
      <c r="K24" s="11"/>
      <c r="L24" s="11">
        <f>SUM(O24,R24,U24,X24,AA24,AD24)</f>
        <v>33</v>
      </c>
      <c r="M24" s="11"/>
      <c r="N24" s="11"/>
      <c r="O24" s="11">
        <v>4</v>
      </c>
      <c r="P24" s="11"/>
      <c r="Q24" s="11"/>
      <c r="R24" s="11">
        <v>8</v>
      </c>
      <c r="S24" s="11"/>
      <c r="T24" s="11"/>
      <c r="U24" s="11">
        <v>2</v>
      </c>
      <c r="V24" s="11"/>
      <c r="W24" s="11"/>
      <c r="X24" s="11">
        <v>6</v>
      </c>
      <c r="Y24" s="11"/>
      <c r="Z24" s="11"/>
      <c r="AA24" s="11">
        <v>5</v>
      </c>
      <c r="AB24" s="11"/>
      <c r="AC24" s="11"/>
      <c r="AD24" s="11">
        <v>8</v>
      </c>
      <c r="AE24" s="11"/>
      <c r="AF24" s="11"/>
    </row>
    <row r="25" spans="1:32" ht="12" customHeight="1" x14ac:dyDescent="0.4">
      <c r="A25" s="16">
        <v>13</v>
      </c>
      <c r="B25" s="12" t="s">
        <v>416</v>
      </c>
      <c r="C25" s="13">
        <f>SUM(D25:K25)</f>
        <v>14</v>
      </c>
      <c r="D25" s="13">
        <v>2</v>
      </c>
      <c r="E25" s="13">
        <v>1</v>
      </c>
      <c r="F25" s="13">
        <v>2</v>
      </c>
      <c r="G25" s="13">
        <v>1</v>
      </c>
      <c r="H25" s="13">
        <v>1</v>
      </c>
      <c r="I25" s="13">
        <v>1</v>
      </c>
      <c r="J25" s="67">
        <v>0</v>
      </c>
      <c r="K25" s="13">
        <v>6</v>
      </c>
      <c r="L25" s="13">
        <f>SUM(M25:N25)</f>
        <v>206</v>
      </c>
      <c r="M25" s="13">
        <f>SUM(P25,S25,V25,Y25,AB25,AE25)</f>
        <v>114</v>
      </c>
      <c r="N25" s="13">
        <f>SUM(Q25,T25,W25,Z25,AC25,AF25)</f>
        <v>92</v>
      </c>
      <c r="O25" s="13">
        <v>41</v>
      </c>
      <c r="P25" s="13">
        <v>23</v>
      </c>
      <c r="Q25" s="13">
        <v>18</v>
      </c>
      <c r="R25" s="13">
        <v>33</v>
      </c>
      <c r="S25" s="13">
        <v>21</v>
      </c>
      <c r="T25" s="13">
        <v>12</v>
      </c>
      <c r="U25" s="13">
        <v>38</v>
      </c>
      <c r="V25" s="13">
        <v>15</v>
      </c>
      <c r="W25" s="13">
        <v>23</v>
      </c>
      <c r="X25" s="13">
        <v>36</v>
      </c>
      <c r="Y25" s="13">
        <v>18</v>
      </c>
      <c r="Z25" s="13">
        <v>18</v>
      </c>
      <c r="AA25" s="13">
        <v>25</v>
      </c>
      <c r="AB25" s="13">
        <v>16</v>
      </c>
      <c r="AC25" s="13">
        <v>9</v>
      </c>
      <c r="AD25" s="13">
        <v>33</v>
      </c>
      <c r="AE25" s="13">
        <v>21</v>
      </c>
      <c r="AF25" s="13">
        <v>12</v>
      </c>
    </row>
    <row r="26" spans="1:32" ht="12" customHeight="1" x14ac:dyDescent="0.4">
      <c r="A26" s="9"/>
      <c r="B26" s="9"/>
      <c r="C26" s="10"/>
      <c r="D26" s="10"/>
      <c r="E26" s="10"/>
      <c r="F26" s="10"/>
      <c r="G26" s="10"/>
      <c r="H26" s="10"/>
      <c r="I26" s="10"/>
      <c r="J26" s="66"/>
      <c r="K26" s="11"/>
      <c r="L26" s="11">
        <f>SUM(O26,R26,U26,X26,AA26,AD26)</f>
        <v>9</v>
      </c>
      <c r="M26" s="11"/>
      <c r="N26" s="11"/>
      <c r="O26" s="11">
        <v>0</v>
      </c>
      <c r="P26" s="11"/>
      <c r="Q26" s="11"/>
      <c r="R26" s="11">
        <v>4</v>
      </c>
      <c r="S26" s="11"/>
      <c r="T26" s="11"/>
      <c r="U26" s="11">
        <v>2</v>
      </c>
      <c r="V26" s="11"/>
      <c r="W26" s="11"/>
      <c r="X26" s="11">
        <v>0</v>
      </c>
      <c r="Y26" s="11"/>
      <c r="Z26" s="11"/>
      <c r="AA26" s="11">
        <v>2</v>
      </c>
      <c r="AB26" s="11"/>
      <c r="AC26" s="11"/>
      <c r="AD26" s="11">
        <v>1</v>
      </c>
      <c r="AE26" s="11"/>
      <c r="AF26" s="11"/>
    </row>
    <row r="27" spans="1:32" ht="12" customHeight="1" x14ac:dyDescent="0.4">
      <c r="A27" s="16">
        <v>14</v>
      </c>
      <c r="B27" s="12" t="s">
        <v>417</v>
      </c>
      <c r="C27" s="13">
        <f>SUM(D27:K27)</f>
        <v>14</v>
      </c>
      <c r="D27" s="13">
        <v>2</v>
      </c>
      <c r="E27" s="13">
        <v>2</v>
      </c>
      <c r="F27" s="13">
        <v>2</v>
      </c>
      <c r="G27" s="13">
        <v>2</v>
      </c>
      <c r="H27" s="13">
        <v>2</v>
      </c>
      <c r="I27" s="13">
        <v>2</v>
      </c>
      <c r="J27" s="67">
        <v>0</v>
      </c>
      <c r="K27" s="13">
        <v>2</v>
      </c>
      <c r="L27" s="13">
        <f>SUM(M27:N27)</f>
        <v>364</v>
      </c>
      <c r="M27" s="13">
        <f>SUM(P27,S27,V27,Y27,AB27,AE27)</f>
        <v>205</v>
      </c>
      <c r="N27" s="13">
        <f>SUM(Q27,T27,W27,Z27,AC27,AF27)</f>
        <v>159</v>
      </c>
      <c r="O27" s="13">
        <v>67</v>
      </c>
      <c r="P27" s="13">
        <v>35</v>
      </c>
      <c r="Q27" s="13">
        <v>32</v>
      </c>
      <c r="R27" s="13">
        <v>62</v>
      </c>
      <c r="S27" s="13">
        <v>27</v>
      </c>
      <c r="T27" s="13">
        <v>35</v>
      </c>
      <c r="U27" s="13">
        <v>58</v>
      </c>
      <c r="V27" s="13">
        <v>37</v>
      </c>
      <c r="W27" s="13">
        <v>21</v>
      </c>
      <c r="X27" s="13">
        <v>60</v>
      </c>
      <c r="Y27" s="13">
        <v>34</v>
      </c>
      <c r="Z27" s="13">
        <v>26</v>
      </c>
      <c r="AA27" s="13">
        <v>55</v>
      </c>
      <c r="AB27" s="13">
        <v>32</v>
      </c>
      <c r="AC27" s="13">
        <v>23</v>
      </c>
      <c r="AD27" s="13">
        <v>62</v>
      </c>
      <c r="AE27" s="13">
        <v>40</v>
      </c>
      <c r="AF27" s="13">
        <v>22</v>
      </c>
    </row>
    <row r="28" spans="1:32" ht="12" customHeight="1" x14ac:dyDescent="0.4">
      <c r="A28" s="9"/>
      <c r="B28" s="9"/>
      <c r="C28" s="10"/>
      <c r="D28" s="10"/>
      <c r="E28" s="10"/>
      <c r="F28" s="10"/>
      <c r="G28" s="10"/>
      <c r="H28" s="10"/>
      <c r="I28" s="10"/>
      <c r="J28" s="66"/>
      <c r="K28" s="11"/>
      <c r="L28" s="11">
        <f>SUM(O28,R28,U28,X28,AA28,AD28)</f>
        <v>19</v>
      </c>
      <c r="M28" s="11"/>
      <c r="N28" s="11"/>
      <c r="O28" s="11">
        <v>2</v>
      </c>
      <c r="P28" s="11"/>
      <c r="Q28" s="11"/>
      <c r="R28" s="11">
        <v>4</v>
      </c>
      <c r="S28" s="11"/>
      <c r="T28" s="11"/>
      <c r="U28" s="11">
        <v>3</v>
      </c>
      <c r="V28" s="11"/>
      <c r="W28" s="11"/>
      <c r="X28" s="11">
        <v>3</v>
      </c>
      <c r="Y28" s="11"/>
      <c r="Z28" s="11"/>
      <c r="AA28" s="11">
        <v>4</v>
      </c>
      <c r="AB28" s="11"/>
      <c r="AC28" s="11"/>
      <c r="AD28" s="11">
        <v>3</v>
      </c>
      <c r="AE28" s="11"/>
      <c r="AF28" s="11"/>
    </row>
    <row r="29" spans="1:32" ht="12" customHeight="1" x14ac:dyDescent="0.4">
      <c r="A29" s="16">
        <v>15</v>
      </c>
      <c r="B29" s="12" t="s">
        <v>418</v>
      </c>
      <c r="C29" s="13">
        <f>SUM(D29:K29)</f>
        <v>11</v>
      </c>
      <c r="D29" s="13">
        <v>1</v>
      </c>
      <c r="E29" s="13">
        <v>1</v>
      </c>
      <c r="F29" s="13">
        <v>1</v>
      </c>
      <c r="G29" s="13">
        <v>2</v>
      </c>
      <c r="H29" s="13">
        <v>1</v>
      </c>
      <c r="I29" s="13">
        <v>1</v>
      </c>
      <c r="J29" s="67">
        <v>0</v>
      </c>
      <c r="K29" s="13">
        <v>4</v>
      </c>
      <c r="L29" s="13">
        <f>SUM(M29:N29)</f>
        <v>193</v>
      </c>
      <c r="M29" s="13">
        <f>SUM(P29,S29,V29,Y29,AB29,AE29)</f>
        <v>99</v>
      </c>
      <c r="N29" s="13">
        <f>SUM(Q29,T29,W29,Z29,AC29,AF29)</f>
        <v>94</v>
      </c>
      <c r="O29" s="13">
        <v>30</v>
      </c>
      <c r="P29" s="13">
        <v>16</v>
      </c>
      <c r="Q29" s="13">
        <v>14</v>
      </c>
      <c r="R29" s="13">
        <v>36</v>
      </c>
      <c r="S29" s="13">
        <v>17</v>
      </c>
      <c r="T29" s="13">
        <v>19</v>
      </c>
      <c r="U29" s="13">
        <v>29</v>
      </c>
      <c r="V29" s="13">
        <v>14</v>
      </c>
      <c r="W29" s="13">
        <v>15</v>
      </c>
      <c r="X29" s="13">
        <v>44</v>
      </c>
      <c r="Y29" s="13">
        <v>20</v>
      </c>
      <c r="Z29" s="13">
        <v>24</v>
      </c>
      <c r="AA29" s="13">
        <v>34</v>
      </c>
      <c r="AB29" s="13">
        <v>23</v>
      </c>
      <c r="AC29" s="13">
        <v>11</v>
      </c>
      <c r="AD29" s="13">
        <v>20</v>
      </c>
      <c r="AE29" s="13">
        <v>9</v>
      </c>
      <c r="AF29" s="13">
        <v>11</v>
      </c>
    </row>
    <row r="30" spans="1:32" ht="12" customHeight="1" x14ac:dyDescent="0.4">
      <c r="A30" s="9"/>
      <c r="B30" s="9"/>
      <c r="C30" s="10"/>
      <c r="D30" s="10"/>
      <c r="E30" s="10"/>
      <c r="F30" s="10"/>
      <c r="G30" s="10"/>
      <c r="H30" s="10"/>
      <c r="I30" s="10"/>
      <c r="J30" s="66"/>
      <c r="K30" s="11"/>
      <c r="L30" s="11">
        <f>SUM(O30,R30,U30,X30,AA30,AD30)</f>
        <v>39</v>
      </c>
      <c r="M30" s="11"/>
      <c r="N30" s="11"/>
      <c r="O30" s="11">
        <v>9</v>
      </c>
      <c r="P30" s="11"/>
      <c r="Q30" s="11"/>
      <c r="R30" s="11">
        <v>6</v>
      </c>
      <c r="S30" s="11"/>
      <c r="T30" s="11"/>
      <c r="U30" s="11">
        <v>6</v>
      </c>
      <c r="V30" s="11"/>
      <c r="W30" s="11"/>
      <c r="X30" s="11">
        <v>5</v>
      </c>
      <c r="Y30" s="11"/>
      <c r="Z30" s="11"/>
      <c r="AA30" s="11">
        <v>6</v>
      </c>
      <c r="AB30" s="11"/>
      <c r="AC30" s="11"/>
      <c r="AD30" s="11">
        <v>7</v>
      </c>
      <c r="AE30" s="11"/>
      <c r="AF30" s="11"/>
    </row>
    <row r="31" spans="1:32" ht="12" customHeight="1" x14ac:dyDescent="0.4">
      <c r="A31" s="16">
        <v>16</v>
      </c>
      <c r="B31" s="12" t="s">
        <v>419</v>
      </c>
      <c r="C31" s="13">
        <f>SUM(D31:K31)</f>
        <v>29</v>
      </c>
      <c r="D31" s="13">
        <v>4</v>
      </c>
      <c r="E31" s="13">
        <v>3</v>
      </c>
      <c r="F31" s="13">
        <v>4</v>
      </c>
      <c r="G31" s="13">
        <v>4</v>
      </c>
      <c r="H31" s="13">
        <v>4</v>
      </c>
      <c r="I31" s="13">
        <v>4</v>
      </c>
      <c r="J31" s="67">
        <v>0</v>
      </c>
      <c r="K31" s="13">
        <v>6</v>
      </c>
      <c r="L31" s="13">
        <f>SUM(M31:N31)</f>
        <v>713</v>
      </c>
      <c r="M31" s="13">
        <f>SUM(P31,S31,V31,Y31,AB31,AE31)</f>
        <v>377</v>
      </c>
      <c r="N31" s="13">
        <f>SUM(Q31,T31,W31,Z31,AC31,AF31)</f>
        <v>336</v>
      </c>
      <c r="O31" s="13">
        <v>134</v>
      </c>
      <c r="P31" s="13">
        <v>70</v>
      </c>
      <c r="Q31" s="13">
        <v>64</v>
      </c>
      <c r="R31" s="13">
        <v>94</v>
      </c>
      <c r="S31" s="13">
        <v>50</v>
      </c>
      <c r="T31" s="13">
        <v>44</v>
      </c>
      <c r="U31" s="13">
        <v>120</v>
      </c>
      <c r="V31" s="13">
        <v>64</v>
      </c>
      <c r="W31" s="13">
        <v>56</v>
      </c>
      <c r="X31" s="13">
        <v>132</v>
      </c>
      <c r="Y31" s="13">
        <v>61</v>
      </c>
      <c r="Z31" s="13">
        <v>71</v>
      </c>
      <c r="AA31" s="13">
        <v>113</v>
      </c>
      <c r="AB31" s="13">
        <v>62</v>
      </c>
      <c r="AC31" s="13">
        <v>51</v>
      </c>
      <c r="AD31" s="13">
        <v>120</v>
      </c>
      <c r="AE31" s="13">
        <v>70</v>
      </c>
      <c r="AF31" s="13">
        <v>50</v>
      </c>
    </row>
    <row r="32" spans="1:32" ht="12" customHeight="1" x14ac:dyDescent="0.4">
      <c r="A32" s="9"/>
      <c r="B32" s="9"/>
      <c r="C32" s="10"/>
      <c r="D32" s="10"/>
      <c r="E32" s="10"/>
      <c r="F32" s="10"/>
      <c r="G32" s="10"/>
      <c r="H32" s="10"/>
      <c r="I32" s="10"/>
      <c r="J32" s="66"/>
      <c r="K32" s="11"/>
      <c r="L32" s="11">
        <f>SUM(O32,R32,U32,X32,AA32,AD32)</f>
        <v>17</v>
      </c>
      <c r="M32" s="11"/>
      <c r="N32" s="11"/>
      <c r="O32" s="11">
        <v>3</v>
      </c>
      <c r="P32" s="11"/>
      <c r="Q32" s="11"/>
      <c r="R32" s="11">
        <v>5</v>
      </c>
      <c r="S32" s="11"/>
      <c r="T32" s="11"/>
      <c r="U32" s="11">
        <v>3</v>
      </c>
      <c r="V32" s="11"/>
      <c r="W32" s="11"/>
      <c r="X32" s="11">
        <v>3</v>
      </c>
      <c r="Y32" s="11"/>
      <c r="Z32" s="11"/>
      <c r="AA32" s="11">
        <v>2</v>
      </c>
      <c r="AB32" s="11"/>
      <c r="AC32" s="11"/>
      <c r="AD32" s="11">
        <v>1</v>
      </c>
      <c r="AE32" s="11"/>
      <c r="AF32" s="11"/>
    </row>
    <row r="33" spans="1:32" ht="12" customHeight="1" x14ac:dyDescent="0.4">
      <c r="A33" s="16">
        <v>17</v>
      </c>
      <c r="B33" s="12" t="s">
        <v>420</v>
      </c>
      <c r="C33" s="13">
        <f>SUM(D33:K33)</f>
        <v>27</v>
      </c>
      <c r="D33" s="13">
        <v>4</v>
      </c>
      <c r="E33" s="13">
        <v>4</v>
      </c>
      <c r="F33" s="13">
        <v>4</v>
      </c>
      <c r="G33" s="13">
        <v>4</v>
      </c>
      <c r="H33" s="13">
        <v>4</v>
      </c>
      <c r="I33" s="13">
        <v>4</v>
      </c>
      <c r="J33" s="67">
        <v>0</v>
      </c>
      <c r="K33" s="13">
        <v>3</v>
      </c>
      <c r="L33" s="13">
        <f>SUM(M33:N33)</f>
        <v>717</v>
      </c>
      <c r="M33" s="13">
        <f>SUM(P33,S33,V33,Y33,AB33,AE33)</f>
        <v>379</v>
      </c>
      <c r="N33" s="13">
        <f>SUM(Q33,T33,W33,Z33,AC33,AF33)</f>
        <v>338</v>
      </c>
      <c r="O33" s="13">
        <v>114</v>
      </c>
      <c r="P33" s="13">
        <v>59</v>
      </c>
      <c r="Q33" s="13">
        <v>55</v>
      </c>
      <c r="R33" s="13">
        <v>130</v>
      </c>
      <c r="S33" s="13">
        <v>68</v>
      </c>
      <c r="T33" s="13">
        <v>62</v>
      </c>
      <c r="U33" s="13">
        <v>123</v>
      </c>
      <c r="V33" s="13">
        <v>62</v>
      </c>
      <c r="W33" s="13">
        <v>61</v>
      </c>
      <c r="X33" s="13">
        <v>111</v>
      </c>
      <c r="Y33" s="13">
        <v>58</v>
      </c>
      <c r="Z33" s="13">
        <v>53</v>
      </c>
      <c r="AA33" s="13">
        <v>124</v>
      </c>
      <c r="AB33" s="13">
        <v>72</v>
      </c>
      <c r="AC33" s="13">
        <v>52</v>
      </c>
      <c r="AD33" s="13">
        <v>115</v>
      </c>
      <c r="AE33" s="13">
        <v>60</v>
      </c>
      <c r="AF33" s="13">
        <v>55</v>
      </c>
    </row>
    <row r="34" spans="1:32" ht="12" customHeight="1" x14ac:dyDescent="0.4">
      <c r="A34" s="9"/>
      <c r="B34" s="9"/>
      <c r="C34" s="10"/>
      <c r="D34" s="10"/>
      <c r="E34" s="10"/>
      <c r="F34" s="10"/>
      <c r="G34" s="10"/>
      <c r="H34" s="10"/>
      <c r="I34" s="10"/>
      <c r="J34" s="66"/>
      <c r="K34" s="11"/>
      <c r="L34" s="11">
        <f>SUM(O34,R34,U34,X34,AA34,AD34)</f>
        <v>19</v>
      </c>
      <c r="M34" s="11"/>
      <c r="N34" s="11"/>
      <c r="O34" s="11">
        <v>2</v>
      </c>
      <c r="P34" s="11"/>
      <c r="Q34" s="11"/>
      <c r="R34" s="11">
        <v>2</v>
      </c>
      <c r="S34" s="11"/>
      <c r="T34" s="11"/>
      <c r="U34" s="11">
        <v>4</v>
      </c>
      <c r="V34" s="11"/>
      <c r="W34" s="11"/>
      <c r="X34" s="11">
        <v>2</v>
      </c>
      <c r="Y34" s="11"/>
      <c r="Z34" s="11"/>
      <c r="AA34" s="11">
        <v>5</v>
      </c>
      <c r="AB34" s="11"/>
      <c r="AC34" s="11"/>
      <c r="AD34" s="11">
        <v>4</v>
      </c>
      <c r="AE34" s="11"/>
      <c r="AF34" s="11"/>
    </row>
    <row r="35" spans="1:32" ht="12" customHeight="1" x14ac:dyDescent="0.4">
      <c r="A35" s="16">
        <v>18</v>
      </c>
      <c r="B35" s="12" t="s">
        <v>421</v>
      </c>
      <c r="C35" s="13">
        <f>SUM(D35:K35)</f>
        <v>18</v>
      </c>
      <c r="D35" s="13">
        <v>2</v>
      </c>
      <c r="E35" s="13">
        <v>3</v>
      </c>
      <c r="F35" s="13">
        <v>2</v>
      </c>
      <c r="G35" s="13">
        <v>3</v>
      </c>
      <c r="H35" s="13">
        <v>2</v>
      </c>
      <c r="I35" s="13">
        <v>3</v>
      </c>
      <c r="J35" s="67">
        <v>0</v>
      </c>
      <c r="K35" s="13">
        <v>3</v>
      </c>
      <c r="L35" s="13">
        <f>SUM(M35:N35)</f>
        <v>435</v>
      </c>
      <c r="M35" s="13">
        <f>SUM(P35,S35,V35,Y35,AB35,AE35)</f>
        <v>227</v>
      </c>
      <c r="N35" s="13">
        <f>SUM(Q35,T35,W35,Z35,AC35,AF35)</f>
        <v>208</v>
      </c>
      <c r="O35" s="13">
        <v>58</v>
      </c>
      <c r="P35" s="13">
        <v>30</v>
      </c>
      <c r="Q35" s="13">
        <v>28</v>
      </c>
      <c r="R35" s="13">
        <v>77</v>
      </c>
      <c r="S35" s="13">
        <v>47</v>
      </c>
      <c r="T35" s="13">
        <v>30</v>
      </c>
      <c r="U35" s="13">
        <v>61</v>
      </c>
      <c r="V35" s="13">
        <v>29</v>
      </c>
      <c r="W35" s="13">
        <v>32</v>
      </c>
      <c r="X35" s="13">
        <v>84</v>
      </c>
      <c r="Y35" s="13">
        <v>45</v>
      </c>
      <c r="Z35" s="13">
        <v>39</v>
      </c>
      <c r="AA35" s="13">
        <v>70</v>
      </c>
      <c r="AB35" s="13">
        <v>32</v>
      </c>
      <c r="AC35" s="13">
        <v>38</v>
      </c>
      <c r="AD35" s="13">
        <v>85</v>
      </c>
      <c r="AE35" s="13">
        <v>44</v>
      </c>
      <c r="AF35" s="13">
        <v>41</v>
      </c>
    </row>
    <row r="36" spans="1:32" ht="12" customHeight="1" x14ac:dyDescent="0.4">
      <c r="A36" s="9"/>
      <c r="B36" s="9"/>
      <c r="C36" s="10"/>
      <c r="D36" s="10"/>
      <c r="E36" s="10"/>
      <c r="F36" s="10"/>
      <c r="G36" s="10"/>
      <c r="H36" s="10"/>
      <c r="I36" s="10"/>
      <c r="J36" s="66"/>
      <c r="K36" s="11"/>
      <c r="L36" s="11">
        <f>SUM(O36,R36,U36,X36,AA36,AD36)</f>
        <v>6</v>
      </c>
      <c r="M36" s="11"/>
      <c r="N36" s="11"/>
      <c r="O36" s="11">
        <v>2</v>
      </c>
      <c r="P36" s="11"/>
      <c r="Q36" s="11"/>
      <c r="R36" s="11">
        <v>0</v>
      </c>
      <c r="S36" s="11"/>
      <c r="T36" s="11"/>
      <c r="U36" s="11">
        <v>1</v>
      </c>
      <c r="V36" s="11"/>
      <c r="W36" s="11"/>
      <c r="X36" s="11">
        <v>1</v>
      </c>
      <c r="Y36" s="11"/>
      <c r="Z36" s="11"/>
      <c r="AA36" s="11">
        <v>2</v>
      </c>
      <c r="AB36" s="11"/>
      <c r="AC36" s="11"/>
      <c r="AD36" s="11">
        <v>0</v>
      </c>
      <c r="AE36" s="11"/>
      <c r="AF36" s="11"/>
    </row>
    <row r="37" spans="1:32" ht="12" customHeight="1" x14ac:dyDescent="0.4">
      <c r="A37" s="16">
        <v>19</v>
      </c>
      <c r="B37" s="12" t="s">
        <v>422</v>
      </c>
      <c r="C37" s="13">
        <f>SUM(D37:K37)</f>
        <v>8</v>
      </c>
      <c r="D37" s="13">
        <v>1</v>
      </c>
      <c r="E37" s="13">
        <v>2</v>
      </c>
      <c r="F37" s="13">
        <v>1</v>
      </c>
      <c r="G37" s="13">
        <v>1</v>
      </c>
      <c r="H37" s="13">
        <v>1</v>
      </c>
      <c r="I37" s="13">
        <v>1</v>
      </c>
      <c r="J37" s="67">
        <v>0</v>
      </c>
      <c r="K37" s="13">
        <v>1</v>
      </c>
      <c r="L37" s="13">
        <f>SUM(M37:N37)</f>
        <v>190</v>
      </c>
      <c r="M37" s="13">
        <f>SUM(P37,S37,V37,Y37,AB37,AE37)</f>
        <v>98</v>
      </c>
      <c r="N37" s="13">
        <f>SUM(Q37,T37,W37,Z37,AC37,AF37)</f>
        <v>92</v>
      </c>
      <c r="O37" s="13">
        <v>34</v>
      </c>
      <c r="P37" s="13">
        <v>22</v>
      </c>
      <c r="Q37" s="13">
        <v>12</v>
      </c>
      <c r="R37" s="13">
        <v>36</v>
      </c>
      <c r="S37" s="13">
        <v>14</v>
      </c>
      <c r="T37" s="13">
        <v>22</v>
      </c>
      <c r="U37" s="13">
        <v>34</v>
      </c>
      <c r="V37" s="13">
        <v>18</v>
      </c>
      <c r="W37" s="13">
        <v>16</v>
      </c>
      <c r="X37" s="13">
        <v>34</v>
      </c>
      <c r="Y37" s="13">
        <v>18</v>
      </c>
      <c r="Z37" s="13">
        <v>16</v>
      </c>
      <c r="AA37" s="13">
        <v>26</v>
      </c>
      <c r="AB37" s="13">
        <v>14</v>
      </c>
      <c r="AC37" s="13">
        <v>12</v>
      </c>
      <c r="AD37" s="13">
        <v>26</v>
      </c>
      <c r="AE37" s="13">
        <v>12</v>
      </c>
      <c r="AF37" s="13">
        <v>14</v>
      </c>
    </row>
    <row r="38" spans="1:32" ht="12" customHeight="1" x14ac:dyDescent="0.4">
      <c r="A38" s="9"/>
      <c r="B38" s="9"/>
      <c r="C38" s="10"/>
      <c r="D38" s="10"/>
      <c r="E38" s="10"/>
      <c r="F38" s="10"/>
      <c r="G38" s="10"/>
      <c r="H38" s="10"/>
      <c r="I38" s="10"/>
      <c r="J38" s="66"/>
      <c r="K38" s="11"/>
      <c r="L38" s="11">
        <f>SUM(O38,R38,U38,X38,AA38,AD38)</f>
        <v>26</v>
      </c>
      <c r="M38" s="11"/>
      <c r="N38" s="11"/>
      <c r="O38" s="11">
        <v>4</v>
      </c>
      <c r="P38" s="11"/>
      <c r="Q38" s="11"/>
      <c r="R38" s="11">
        <v>5</v>
      </c>
      <c r="S38" s="11"/>
      <c r="T38" s="11"/>
      <c r="U38" s="11">
        <v>3</v>
      </c>
      <c r="V38" s="11"/>
      <c r="W38" s="11"/>
      <c r="X38" s="11">
        <v>7</v>
      </c>
      <c r="Y38" s="11"/>
      <c r="Z38" s="11"/>
      <c r="AA38" s="11">
        <v>3</v>
      </c>
      <c r="AB38" s="11"/>
      <c r="AC38" s="11"/>
      <c r="AD38" s="11">
        <v>4</v>
      </c>
      <c r="AE38" s="11"/>
      <c r="AF38" s="11"/>
    </row>
    <row r="39" spans="1:32" ht="12" customHeight="1" x14ac:dyDescent="0.4">
      <c r="A39" s="16">
        <v>20</v>
      </c>
      <c r="B39" s="12" t="s">
        <v>423</v>
      </c>
      <c r="C39" s="13">
        <f>SUM(D39:K39)</f>
        <v>28</v>
      </c>
      <c r="D39" s="13">
        <v>4</v>
      </c>
      <c r="E39" s="13">
        <v>4</v>
      </c>
      <c r="F39" s="13">
        <v>4</v>
      </c>
      <c r="G39" s="13">
        <v>4</v>
      </c>
      <c r="H39" s="13">
        <v>4</v>
      </c>
      <c r="I39" s="13">
        <v>4</v>
      </c>
      <c r="J39" s="67">
        <v>0</v>
      </c>
      <c r="K39" s="13">
        <v>4</v>
      </c>
      <c r="L39" s="13">
        <f>SUM(M39:N39)</f>
        <v>730</v>
      </c>
      <c r="M39" s="13">
        <f>SUM(P39,S39,V39,Y39,AB39,AE39)</f>
        <v>361</v>
      </c>
      <c r="N39" s="13">
        <f>SUM(Q39,T39,W39,Z39,AC39,AF39)</f>
        <v>369</v>
      </c>
      <c r="O39" s="13">
        <v>117</v>
      </c>
      <c r="P39" s="13">
        <v>64</v>
      </c>
      <c r="Q39" s="13">
        <v>53</v>
      </c>
      <c r="R39" s="13">
        <v>134</v>
      </c>
      <c r="S39" s="13">
        <v>61</v>
      </c>
      <c r="T39" s="13">
        <v>73</v>
      </c>
      <c r="U39" s="13">
        <v>127</v>
      </c>
      <c r="V39" s="13">
        <v>69</v>
      </c>
      <c r="W39" s="13">
        <v>58</v>
      </c>
      <c r="X39" s="13">
        <v>127</v>
      </c>
      <c r="Y39" s="13">
        <v>61</v>
      </c>
      <c r="Z39" s="13">
        <v>66</v>
      </c>
      <c r="AA39" s="13">
        <v>109</v>
      </c>
      <c r="AB39" s="13">
        <v>49</v>
      </c>
      <c r="AC39" s="13">
        <v>60</v>
      </c>
      <c r="AD39" s="13">
        <v>116</v>
      </c>
      <c r="AE39" s="13">
        <v>57</v>
      </c>
      <c r="AF39" s="13">
        <v>59</v>
      </c>
    </row>
    <row r="40" spans="1:32" ht="12" customHeight="1" x14ac:dyDescent="0.4">
      <c r="A40" s="9"/>
      <c r="B40" s="9"/>
      <c r="C40" s="10"/>
      <c r="D40" s="10"/>
      <c r="E40" s="10"/>
      <c r="F40" s="10"/>
      <c r="G40" s="10"/>
      <c r="H40" s="10"/>
      <c r="I40" s="10"/>
      <c r="J40" s="66"/>
      <c r="K40" s="11"/>
      <c r="L40" s="11">
        <f>SUM(O40,R40,U40,X40,AA40,AD40)</f>
        <v>19</v>
      </c>
      <c r="M40" s="11"/>
      <c r="N40" s="11"/>
      <c r="O40" s="11">
        <v>4</v>
      </c>
      <c r="P40" s="11"/>
      <c r="Q40" s="11"/>
      <c r="R40" s="11">
        <v>4</v>
      </c>
      <c r="S40" s="11"/>
      <c r="T40" s="11"/>
      <c r="U40" s="11">
        <v>5</v>
      </c>
      <c r="V40" s="11"/>
      <c r="W40" s="11"/>
      <c r="X40" s="11">
        <v>2</v>
      </c>
      <c r="Y40" s="11"/>
      <c r="Z40" s="11"/>
      <c r="AA40" s="11">
        <v>2</v>
      </c>
      <c r="AB40" s="11"/>
      <c r="AC40" s="11"/>
      <c r="AD40" s="11">
        <v>2</v>
      </c>
      <c r="AE40" s="11"/>
      <c r="AF40" s="11"/>
    </row>
    <row r="41" spans="1:32" ht="12" customHeight="1" x14ac:dyDescent="0.4">
      <c r="A41" s="16">
        <v>21</v>
      </c>
      <c r="B41" s="12" t="s">
        <v>424</v>
      </c>
      <c r="C41" s="13">
        <f>SUM(D41:K41)</f>
        <v>37</v>
      </c>
      <c r="D41" s="13">
        <v>6</v>
      </c>
      <c r="E41" s="13">
        <v>6</v>
      </c>
      <c r="F41" s="13">
        <v>5</v>
      </c>
      <c r="G41" s="13">
        <v>6</v>
      </c>
      <c r="H41" s="13">
        <v>6</v>
      </c>
      <c r="I41" s="13">
        <v>5</v>
      </c>
      <c r="J41" s="67">
        <v>0</v>
      </c>
      <c r="K41" s="13">
        <v>3</v>
      </c>
      <c r="L41" s="13">
        <f>SUM(M41:N41)</f>
        <v>1117</v>
      </c>
      <c r="M41" s="13">
        <f>SUM(P41,S41,V41,Y41,AB41,AE41)</f>
        <v>563</v>
      </c>
      <c r="N41" s="13">
        <f>SUM(Q41,T41,W41,Z41,AC41,AF41)</f>
        <v>554</v>
      </c>
      <c r="O41" s="13">
        <v>203</v>
      </c>
      <c r="P41" s="13">
        <v>99</v>
      </c>
      <c r="Q41" s="13">
        <v>104</v>
      </c>
      <c r="R41" s="13">
        <v>195</v>
      </c>
      <c r="S41" s="13">
        <v>101</v>
      </c>
      <c r="T41" s="13">
        <v>94</v>
      </c>
      <c r="U41" s="13">
        <v>169</v>
      </c>
      <c r="V41" s="13">
        <v>83</v>
      </c>
      <c r="W41" s="13">
        <v>86</v>
      </c>
      <c r="X41" s="13">
        <v>187</v>
      </c>
      <c r="Y41" s="13">
        <v>102</v>
      </c>
      <c r="Z41" s="13">
        <v>85</v>
      </c>
      <c r="AA41" s="13">
        <v>188</v>
      </c>
      <c r="AB41" s="13">
        <v>94</v>
      </c>
      <c r="AC41" s="13">
        <v>94</v>
      </c>
      <c r="AD41" s="13">
        <v>175</v>
      </c>
      <c r="AE41" s="13">
        <v>84</v>
      </c>
      <c r="AF41" s="13">
        <v>91</v>
      </c>
    </row>
    <row r="42" spans="1:32" ht="12" customHeight="1" x14ac:dyDescent="0.4">
      <c r="A42" s="9"/>
      <c r="B42" s="9"/>
      <c r="C42" s="10"/>
      <c r="D42" s="10"/>
      <c r="E42" s="10"/>
      <c r="F42" s="10"/>
      <c r="G42" s="10"/>
      <c r="H42" s="10"/>
      <c r="I42" s="10"/>
      <c r="J42" s="66"/>
      <c r="K42" s="11"/>
      <c r="L42" s="11">
        <f>SUM(O42,R42,U42,X42,AA42,AD42)</f>
        <v>5</v>
      </c>
      <c r="M42" s="11"/>
      <c r="N42" s="11"/>
      <c r="O42" s="11">
        <v>2</v>
      </c>
      <c r="P42" s="11"/>
      <c r="Q42" s="11"/>
      <c r="R42" s="11">
        <v>1</v>
      </c>
      <c r="S42" s="11"/>
      <c r="T42" s="11"/>
      <c r="U42" s="11">
        <v>1</v>
      </c>
      <c r="V42" s="11"/>
      <c r="W42" s="11"/>
      <c r="X42" s="11">
        <v>0</v>
      </c>
      <c r="Y42" s="11"/>
      <c r="Z42" s="11"/>
      <c r="AA42" s="11">
        <v>0</v>
      </c>
      <c r="AB42" s="11"/>
      <c r="AC42" s="11"/>
      <c r="AD42" s="11">
        <v>1</v>
      </c>
      <c r="AE42" s="11"/>
      <c r="AF42" s="11"/>
    </row>
    <row r="43" spans="1:32" ht="12" customHeight="1" x14ac:dyDescent="0.4">
      <c r="A43" s="16">
        <v>22</v>
      </c>
      <c r="B43" s="12" t="s">
        <v>425</v>
      </c>
      <c r="C43" s="13">
        <f>SUM(D43:K43)</f>
        <v>17</v>
      </c>
      <c r="D43" s="13">
        <v>3</v>
      </c>
      <c r="E43" s="13">
        <v>3</v>
      </c>
      <c r="F43" s="13">
        <v>3</v>
      </c>
      <c r="G43" s="13">
        <v>3</v>
      </c>
      <c r="H43" s="13">
        <v>2</v>
      </c>
      <c r="I43" s="13">
        <v>2</v>
      </c>
      <c r="J43" s="67">
        <v>0</v>
      </c>
      <c r="K43" s="13">
        <v>1</v>
      </c>
      <c r="L43" s="13">
        <f>SUM(M43:N43)</f>
        <v>468</v>
      </c>
      <c r="M43" s="13">
        <f>SUM(P43,S43,V43,Y43,AB43,AE43)</f>
        <v>245</v>
      </c>
      <c r="N43" s="13">
        <f>SUM(Q43,T43,W43,Z43,AC43,AF43)</f>
        <v>223</v>
      </c>
      <c r="O43" s="13">
        <v>84</v>
      </c>
      <c r="P43" s="13">
        <v>49</v>
      </c>
      <c r="Q43" s="13">
        <v>35</v>
      </c>
      <c r="R43" s="13">
        <v>94</v>
      </c>
      <c r="S43" s="13">
        <v>52</v>
      </c>
      <c r="T43" s="13">
        <v>42</v>
      </c>
      <c r="U43" s="13">
        <v>78</v>
      </c>
      <c r="V43" s="13">
        <v>40</v>
      </c>
      <c r="W43" s="13">
        <v>38</v>
      </c>
      <c r="X43" s="13">
        <v>79</v>
      </c>
      <c r="Y43" s="13">
        <v>36</v>
      </c>
      <c r="Z43" s="13">
        <v>43</v>
      </c>
      <c r="AA43" s="13">
        <v>65</v>
      </c>
      <c r="AB43" s="13">
        <v>33</v>
      </c>
      <c r="AC43" s="13">
        <v>32</v>
      </c>
      <c r="AD43" s="13">
        <v>68</v>
      </c>
      <c r="AE43" s="13">
        <v>35</v>
      </c>
      <c r="AF43" s="13">
        <v>33</v>
      </c>
    </row>
    <row r="44" spans="1:32" ht="12" customHeight="1" x14ac:dyDescent="0.4">
      <c r="A44" s="9"/>
      <c r="B44" s="9"/>
      <c r="C44" s="10"/>
      <c r="D44" s="10"/>
      <c r="E44" s="10"/>
      <c r="F44" s="10"/>
      <c r="G44" s="10"/>
      <c r="H44" s="10"/>
      <c r="I44" s="10"/>
      <c r="J44" s="66"/>
      <c r="K44" s="11"/>
      <c r="L44" s="11">
        <f>SUM(O44,R44,U44,X44,AA44,AD44)</f>
        <v>12</v>
      </c>
      <c r="M44" s="11"/>
      <c r="N44" s="11"/>
      <c r="O44" s="11">
        <v>5</v>
      </c>
      <c r="P44" s="11"/>
      <c r="Q44" s="11"/>
      <c r="R44" s="11">
        <v>1</v>
      </c>
      <c r="S44" s="11"/>
      <c r="T44" s="11"/>
      <c r="U44" s="11">
        <v>1</v>
      </c>
      <c r="V44" s="11"/>
      <c r="W44" s="11"/>
      <c r="X44" s="11">
        <v>2</v>
      </c>
      <c r="Y44" s="11"/>
      <c r="Z44" s="11"/>
      <c r="AA44" s="11">
        <v>2</v>
      </c>
      <c r="AB44" s="11"/>
      <c r="AC44" s="11"/>
      <c r="AD44" s="11">
        <v>1</v>
      </c>
      <c r="AE44" s="11"/>
      <c r="AF44" s="11"/>
    </row>
    <row r="45" spans="1:32" ht="12" customHeight="1" x14ac:dyDescent="0.4">
      <c r="A45" s="16">
        <v>23</v>
      </c>
      <c r="B45" s="12" t="s">
        <v>426</v>
      </c>
      <c r="C45" s="13">
        <f>SUM(D45:K45)</f>
        <v>32</v>
      </c>
      <c r="D45" s="13">
        <v>5</v>
      </c>
      <c r="E45" s="13">
        <v>5</v>
      </c>
      <c r="F45" s="13">
        <v>5</v>
      </c>
      <c r="G45" s="13">
        <v>5</v>
      </c>
      <c r="H45" s="13">
        <v>5</v>
      </c>
      <c r="I45" s="13">
        <v>5</v>
      </c>
      <c r="J45" s="67">
        <v>0</v>
      </c>
      <c r="K45" s="13">
        <v>2</v>
      </c>
      <c r="L45" s="13">
        <f>SUM(M45:N45)</f>
        <v>955</v>
      </c>
      <c r="M45" s="13">
        <f>SUM(P45,S45,V45,Y45,AB45,AE45)</f>
        <v>482</v>
      </c>
      <c r="N45" s="13">
        <f>SUM(Q45,T45,W45,Z45,AC45,AF45)</f>
        <v>473</v>
      </c>
      <c r="O45" s="13">
        <v>160</v>
      </c>
      <c r="P45" s="13">
        <v>82</v>
      </c>
      <c r="Q45" s="13">
        <v>78</v>
      </c>
      <c r="R45" s="13">
        <v>175</v>
      </c>
      <c r="S45" s="13">
        <v>85</v>
      </c>
      <c r="T45" s="13">
        <v>90</v>
      </c>
      <c r="U45" s="13">
        <v>167</v>
      </c>
      <c r="V45" s="13">
        <v>84</v>
      </c>
      <c r="W45" s="13">
        <v>83</v>
      </c>
      <c r="X45" s="13">
        <v>150</v>
      </c>
      <c r="Y45" s="13">
        <v>76</v>
      </c>
      <c r="Z45" s="13">
        <v>74</v>
      </c>
      <c r="AA45" s="13">
        <v>152</v>
      </c>
      <c r="AB45" s="13">
        <v>77</v>
      </c>
      <c r="AC45" s="13">
        <v>75</v>
      </c>
      <c r="AD45" s="13">
        <v>151</v>
      </c>
      <c r="AE45" s="13">
        <v>78</v>
      </c>
      <c r="AF45" s="13">
        <v>73</v>
      </c>
    </row>
    <row r="46" spans="1:32" ht="12" customHeight="1" x14ac:dyDescent="0.4">
      <c r="A46" s="9"/>
      <c r="B46" s="9"/>
      <c r="C46" s="10"/>
      <c r="D46" s="10"/>
      <c r="E46" s="10"/>
      <c r="F46" s="10"/>
      <c r="G46" s="10"/>
      <c r="H46" s="10"/>
      <c r="I46" s="10"/>
      <c r="J46" s="66"/>
      <c r="K46" s="11"/>
      <c r="L46" s="11">
        <f>SUM(O46,R46,U46,X46,AA46,AD46)</f>
        <v>12</v>
      </c>
      <c r="M46" s="11"/>
      <c r="N46" s="11"/>
      <c r="O46" s="11">
        <v>0</v>
      </c>
      <c r="P46" s="11"/>
      <c r="Q46" s="11"/>
      <c r="R46" s="11">
        <v>3</v>
      </c>
      <c r="S46" s="11"/>
      <c r="T46" s="11"/>
      <c r="U46" s="11">
        <v>3</v>
      </c>
      <c r="V46" s="11"/>
      <c r="W46" s="11"/>
      <c r="X46" s="11">
        <v>2</v>
      </c>
      <c r="Y46" s="11"/>
      <c r="Z46" s="11"/>
      <c r="AA46" s="11">
        <v>2</v>
      </c>
      <c r="AB46" s="11"/>
      <c r="AC46" s="11"/>
      <c r="AD46" s="11">
        <v>2</v>
      </c>
      <c r="AE46" s="11"/>
      <c r="AF46" s="11"/>
    </row>
    <row r="47" spans="1:32" ht="12" customHeight="1" x14ac:dyDescent="0.4">
      <c r="A47" s="16">
        <v>24</v>
      </c>
      <c r="B47" s="12" t="s">
        <v>427</v>
      </c>
      <c r="C47" s="13">
        <f>SUM(D47:K47)</f>
        <v>15</v>
      </c>
      <c r="D47" s="13">
        <v>2</v>
      </c>
      <c r="E47" s="13">
        <v>2</v>
      </c>
      <c r="F47" s="13">
        <v>2</v>
      </c>
      <c r="G47" s="13">
        <v>2</v>
      </c>
      <c r="H47" s="13">
        <v>2</v>
      </c>
      <c r="I47" s="13">
        <v>3</v>
      </c>
      <c r="J47" s="67">
        <v>0</v>
      </c>
      <c r="K47" s="13">
        <v>2</v>
      </c>
      <c r="L47" s="13">
        <f>SUM(M47:N47)</f>
        <v>376</v>
      </c>
      <c r="M47" s="13">
        <f>SUM(P47,S47,V47,Y47,AB47,AE47)</f>
        <v>190</v>
      </c>
      <c r="N47" s="13">
        <f>SUM(Q47,T47,W47,Z47,AC47,AF47)</f>
        <v>186</v>
      </c>
      <c r="O47" s="13">
        <v>66</v>
      </c>
      <c r="P47" s="13">
        <v>28</v>
      </c>
      <c r="Q47" s="13">
        <v>38</v>
      </c>
      <c r="R47" s="13">
        <v>59</v>
      </c>
      <c r="S47" s="13">
        <v>30</v>
      </c>
      <c r="T47" s="13">
        <v>29</v>
      </c>
      <c r="U47" s="13">
        <v>58</v>
      </c>
      <c r="V47" s="13">
        <v>26</v>
      </c>
      <c r="W47" s="13">
        <v>32</v>
      </c>
      <c r="X47" s="13">
        <v>63</v>
      </c>
      <c r="Y47" s="13">
        <v>38</v>
      </c>
      <c r="Z47" s="13">
        <v>25</v>
      </c>
      <c r="AA47" s="13">
        <v>57</v>
      </c>
      <c r="AB47" s="13">
        <v>30</v>
      </c>
      <c r="AC47" s="13">
        <v>27</v>
      </c>
      <c r="AD47" s="13">
        <v>73</v>
      </c>
      <c r="AE47" s="13">
        <v>38</v>
      </c>
      <c r="AF47" s="13">
        <v>35</v>
      </c>
    </row>
    <row r="48" spans="1:32" ht="12" customHeight="1" x14ac:dyDescent="0.4">
      <c r="A48" s="9"/>
      <c r="B48" s="9"/>
      <c r="C48" s="10"/>
      <c r="D48" s="10"/>
      <c r="E48" s="10"/>
      <c r="F48" s="10"/>
      <c r="G48" s="10"/>
      <c r="H48" s="10"/>
      <c r="I48" s="10"/>
      <c r="J48" s="66"/>
      <c r="K48" s="11"/>
      <c r="L48" s="11">
        <f>SUM(O48,R48,U48,X48,AA48,AD48)</f>
        <v>14</v>
      </c>
      <c r="M48" s="11"/>
      <c r="N48" s="11"/>
      <c r="O48" s="11">
        <v>2</v>
      </c>
      <c r="P48" s="11"/>
      <c r="Q48" s="11"/>
      <c r="R48" s="11">
        <v>5</v>
      </c>
      <c r="S48" s="11"/>
      <c r="T48" s="11"/>
      <c r="U48" s="11">
        <v>1</v>
      </c>
      <c r="V48" s="11"/>
      <c r="W48" s="11"/>
      <c r="X48" s="11">
        <v>2</v>
      </c>
      <c r="Y48" s="11"/>
      <c r="Z48" s="11"/>
      <c r="AA48" s="11">
        <v>2</v>
      </c>
      <c r="AB48" s="11"/>
      <c r="AC48" s="11"/>
      <c r="AD48" s="11">
        <v>2</v>
      </c>
      <c r="AE48" s="11"/>
      <c r="AF48" s="11"/>
    </row>
    <row r="49" spans="1:32" ht="12" customHeight="1" x14ac:dyDescent="0.4">
      <c r="A49" s="16">
        <v>25</v>
      </c>
      <c r="B49" s="12" t="s">
        <v>428</v>
      </c>
      <c r="C49" s="13">
        <f>SUM(D49:K49)</f>
        <v>29</v>
      </c>
      <c r="D49" s="13">
        <v>4</v>
      </c>
      <c r="E49" s="13">
        <v>6</v>
      </c>
      <c r="F49" s="13">
        <v>4</v>
      </c>
      <c r="G49" s="13">
        <v>5</v>
      </c>
      <c r="H49" s="13">
        <v>4</v>
      </c>
      <c r="I49" s="13">
        <v>4</v>
      </c>
      <c r="J49" s="67">
        <v>0</v>
      </c>
      <c r="K49" s="13">
        <v>2</v>
      </c>
      <c r="L49" s="13">
        <f>SUM(M49:N49)</f>
        <v>892</v>
      </c>
      <c r="M49" s="13">
        <f>SUM(P49,S49,V49,Y49,AB49,AE49)</f>
        <v>469</v>
      </c>
      <c r="N49" s="13">
        <f>SUM(Q49,T49,W49,Z49,AC49,AF49)</f>
        <v>423</v>
      </c>
      <c r="O49" s="13">
        <v>139</v>
      </c>
      <c r="P49" s="13">
        <v>67</v>
      </c>
      <c r="Q49" s="13">
        <v>72</v>
      </c>
      <c r="R49" s="13">
        <v>187</v>
      </c>
      <c r="S49" s="13">
        <v>98</v>
      </c>
      <c r="T49" s="13">
        <v>89</v>
      </c>
      <c r="U49" s="13">
        <v>134</v>
      </c>
      <c r="V49" s="13">
        <v>70</v>
      </c>
      <c r="W49" s="13">
        <v>64</v>
      </c>
      <c r="X49" s="13">
        <v>162</v>
      </c>
      <c r="Y49" s="13">
        <v>90</v>
      </c>
      <c r="Z49" s="13">
        <v>72</v>
      </c>
      <c r="AA49" s="13">
        <v>135</v>
      </c>
      <c r="AB49" s="13">
        <v>73</v>
      </c>
      <c r="AC49" s="13">
        <v>62</v>
      </c>
      <c r="AD49" s="13">
        <v>135</v>
      </c>
      <c r="AE49" s="13">
        <v>71</v>
      </c>
      <c r="AF49" s="13">
        <v>64</v>
      </c>
    </row>
    <row r="50" spans="1:32" ht="12" customHeight="1" x14ac:dyDescent="0.4">
      <c r="A50" s="9"/>
      <c r="B50" s="9"/>
      <c r="C50" s="10"/>
      <c r="D50" s="10"/>
      <c r="E50" s="10"/>
      <c r="F50" s="10"/>
      <c r="G50" s="10"/>
      <c r="H50" s="10"/>
      <c r="I50" s="10"/>
      <c r="J50" s="66"/>
      <c r="K50" s="11"/>
      <c r="L50" s="11">
        <f>SUM(O50,R50,U50,X50,AA50,AD50)</f>
        <v>35</v>
      </c>
      <c r="M50" s="11"/>
      <c r="N50" s="11"/>
      <c r="O50" s="11">
        <v>6</v>
      </c>
      <c r="P50" s="11"/>
      <c r="Q50" s="11"/>
      <c r="R50" s="11">
        <v>6</v>
      </c>
      <c r="S50" s="11"/>
      <c r="T50" s="11"/>
      <c r="U50" s="11">
        <v>5</v>
      </c>
      <c r="V50" s="11"/>
      <c r="W50" s="11"/>
      <c r="X50" s="11">
        <v>5</v>
      </c>
      <c r="Y50" s="11"/>
      <c r="Z50" s="11"/>
      <c r="AA50" s="11">
        <v>8</v>
      </c>
      <c r="AB50" s="11"/>
      <c r="AC50" s="11"/>
      <c r="AD50" s="11">
        <v>5</v>
      </c>
      <c r="AE50" s="11"/>
      <c r="AF50" s="11"/>
    </row>
    <row r="51" spans="1:32" ht="12" customHeight="1" x14ac:dyDescent="0.4">
      <c r="A51" s="16">
        <v>26</v>
      </c>
      <c r="B51" s="12" t="s">
        <v>429</v>
      </c>
      <c r="C51" s="13">
        <f>SUM(D51:K51)</f>
        <v>24</v>
      </c>
      <c r="D51" s="13">
        <v>3</v>
      </c>
      <c r="E51" s="13">
        <v>3</v>
      </c>
      <c r="F51" s="13">
        <v>3</v>
      </c>
      <c r="G51" s="13">
        <v>3</v>
      </c>
      <c r="H51" s="13">
        <v>3</v>
      </c>
      <c r="I51" s="13">
        <v>3</v>
      </c>
      <c r="J51" s="67">
        <v>0</v>
      </c>
      <c r="K51" s="13">
        <v>6</v>
      </c>
      <c r="L51" s="13">
        <f>SUM(M51:N51)</f>
        <v>570</v>
      </c>
      <c r="M51" s="13">
        <f>SUM(P51,S51,V51,Y51,AB51,AE51)</f>
        <v>289</v>
      </c>
      <c r="N51" s="13">
        <f>SUM(Q51,T51,W51,Z51,AC51,AF51)</f>
        <v>281</v>
      </c>
      <c r="O51" s="13">
        <v>110</v>
      </c>
      <c r="P51" s="13">
        <v>58</v>
      </c>
      <c r="Q51" s="13">
        <v>52</v>
      </c>
      <c r="R51" s="13">
        <v>91</v>
      </c>
      <c r="S51" s="13">
        <v>44</v>
      </c>
      <c r="T51" s="13">
        <v>47</v>
      </c>
      <c r="U51" s="13">
        <v>92</v>
      </c>
      <c r="V51" s="13">
        <v>48</v>
      </c>
      <c r="W51" s="13">
        <v>44</v>
      </c>
      <c r="X51" s="13">
        <v>85</v>
      </c>
      <c r="Y51" s="13">
        <v>42</v>
      </c>
      <c r="Z51" s="13">
        <v>43</v>
      </c>
      <c r="AA51" s="13">
        <v>92</v>
      </c>
      <c r="AB51" s="13">
        <v>50</v>
      </c>
      <c r="AC51" s="13">
        <v>42</v>
      </c>
      <c r="AD51" s="13">
        <v>100</v>
      </c>
      <c r="AE51" s="13">
        <v>47</v>
      </c>
      <c r="AF51" s="13">
        <v>53</v>
      </c>
    </row>
    <row r="52" spans="1:32" ht="12" customHeight="1" x14ac:dyDescent="0.4">
      <c r="A52" s="9"/>
      <c r="B52" s="9"/>
      <c r="C52" s="10"/>
      <c r="D52" s="10"/>
      <c r="E52" s="10"/>
      <c r="F52" s="10"/>
      <c r="G52" s="10"/>
      <c r="H52" s="10"/>
      <c r="I52" s="10"/>
      <c r="J52" s="66"/>
      <c r="K52" s="11"/>
      <c r="L52" s="11">
        <f>SUM(O52,R52,U52,X52,AA52,AD52)</f>
        <v>17</v>
      </c>
      <c r="M52" s="11"/>
      <c r="N52" s="11"/>
      <c r="O52" s="11">
        <v>1</v>
      </c>
      <c r="P52" s="11"/>
      <c r="Q52" s="11"/>
      <c r="R52" s="11">
        <v>2</v>
      </c>
      <c r="S52" s="11"/>
      <c r="T52" s="11"/>
      <c r="U52" s="11">
        <v>1</v>
      </c>
      <c r="V52" s="11"/>
      <c r="W52" s="11"/>
      <c r="X52" s="11">
        <v>5</v>
      </c>
      <c r="Y52" s="11"/>
      <c r="Z52" s="11"/>
      <c r="AA52" s="11">
        <v>5</v>
      </c>
      <c r="AB52" s="11"/>
      <c r="AC52" s="11"/>
      <c r="AD52" s="11">
        <v>3</v>
      </c>
      <c r="AE52" s="11"/>
      <c r="AF52" s="11"/>
    </row>
    <row r="53" spans="1:32" ht="12" customHeight="1" x14ac:dyDescent="0.4">
      <c r="A53" s="16">
        <v>27</v>
      </c>
      <c r="B53" s="12" t="s">
        <v>430</v>
      </c>
      <c r="C53" s="13">
        <f>SUM(D53:K53)</f>
        <v>20</v>
      </c>
      <c r="D53" s="13">
        <v>3</v>
      </c>
      <c r="E53" s="13">
        <v>3</v>
      </c>
      <c r="F53" s="13">
        <v>3</v>
      </c>
      <c r="G53" s="13">
        <v>2</v>
      </c>
      <c r="H53" s="13">
        <v>3</v>
      </c>
      <c r="I53" s="13">
        <v>3</v>
      </c>
      <c r="J53" s="67">
        <v>0</v>
      </c>
      <c r="K53" s="13">
        <v>3</v>
      </c>
      <c r="L53" s="13">
        <f>SUM(M53:N53)</f>
        <v>451</v>
      </c>
      <c r="M53" s="13">
        <f>SUM(P53,S53,V53,Y53,AB53,AE53)</f>
        <v>233</v>
      </c>
      <c r="N53" s="13">
        <f>SUM(Q53,T53,W53,Z53,AC53,AF53)</f>
        <v>218</v>
      </c>
      <c r="O53" s="13">
        <v>75</v>
      </c>
      <c r="P53" s="13">
        <v>38</v>
      </c>
      <c r="Q53" s="13">
        <v>37</v>
      </c>
      <c r="R53" s="13">
        <v>76</v>
      </c>
      <c r="S53" s="13">
        <v>42</v>
      </c>
      <c r="T53" s="13">
        <v>34</v>
      </c>
      <c r="U53" s="13">
        <v>75</v>
      </c>
      <c r="V53" s="13">
        <v>39</v>
      </c>
      <c r="W53" s="13">
        <v>36</v>
      </c>
      <c r="X53" s="13">
        <v>65</v>
      </c>
      <c r="Y53" s="13">
        <v>29</v>
      </c>
      <c r="Z53" s="13">
        <v>36</v>
      </c>
      <c r="AA53" s="13">
        <v>78</v>
      </c>
      <c r="AB53" s="13">
        <v>39</v>
      </c>
      <c r="AC53" s="13">
        <v>39</v>
      </c>
      <c r="AD53" s="13">
        <v>82</v>
      </c>
      <c r="AE53" s="13">
        <v>46</v>
      </c>
      <c r="AF53" s="13">
        <v>36</v>
      </c>
    </row>
    <row r="54" spans="1:32" ht="12" customHeight="1" x14ac:dyDescent="0.4">
      <c r="A54" s="9"/>
      <c r="B54" s="9"/>
      <c r="C54" s="10"/>
      <c r="D54" s="10"/>
      <c r="E54" s="10"/>
      <c r="F54" s="10"/>
      <c r="G54" s="10"/>
      <c r="H54" s="10"/>
      <c r="I54" s="10"/>
      <c r="J54" s="66"/>
      <c r="K54" s="11"/>
      <c r="L54" s="11">
        <f>SUM(O54,R54,U54,X54,AA54,AD54)</f>
        <v>19</v>
      </c>
      <c r="M54" s="11"/>
      <c r="N54" s="11"/>
      <c r="O54" s="11">
        <v>8</v>
      </c>
      <c r="P54" s="11"/>
      <c r="Q54" s="11"/>
      <c r="R54" s="11">
        <v>2</v>
      </c>
      <c r="S54" s="11"/>
      <c r="T54" s="11"/>
      <c r="U54" s="11">
        <v>3</v>
      </c>
      <c r="V54" s="11"/>
      <c r="W54" s="11"/>
      <c r="X54" s="11">
        <v>2</v>
      </c>
      <c r="Y54" s="11"/>
      <c r="Z54" s="11"/>
      <c r="AA54" s="11">
        <v>1</v>
      </c>
      <c r="AB54" s="11"/>
      <c r="AC54" s="11"/>
      <c r="AD54" s="11">
        <v>3</v>
      </c>
      <c r="AE54" s="11"/>
      <c r="AF54" s="11"/>
    </row>
    <row r="55" spans="1:32" ht="12" customHeight="1" x14ac:dyDescent="0.4">
      <c r="A55" s="16">
        <v>28</v>
      </c>
      <c r="B55" s="12" t="s">
        <v>431</v>
      </c>
      <c r="C55" s="13">
        <f>SUM(D55:K55)</f>
        <v>23</v>
      </c>
      <c r="D55" s="13">
        <v>3</v>
      </c>
      <c r="E55" s="13">
        <v>3</v>
      </c>
      <c r="F55" s="13">
        <v>3</v>
      </c>
      <c r="G55" s="13">
        <v>3</v>
      </c>
      <c r="H55" s="13">
        <v>4</v>
      </c>
      <c r="I55" s="13">
        <v>3</v>
      </c>
      <c r="J55" s="67">
        <v>0</v>
      </c>
      <c r="K55" s="13">
        <v>4</v>
      </c>
      <c r="L55" s="13">
        <f>SUM(M55:N55)</f>
        <v>598</v>
      </c>
      <c r="M55" s="13">
        <f>SUM(P55,S55,V55,Y55,AB55,AE55)</f>
        <v>305</v>
      </c>
      <c r="N55" s="13">
        <f>SUM(Q55,T55,W55,Z55,AC55,AF55)</f>
        <v>293</v>
      </c>
      <c r="O55" s="13">
        <v>113</v>
      </c>
      <c r="P55" s="13">
        <v>63</v>
      </c>
      <c r="Q55" s="13">
        <v>50</v>
      </c>
      <c r="R55" s="13">
        <v>100</v>
      </c>
      <c r="S55" s="13">
        <v>49</v>
      </c>
      <c r="T55" s="13">
        <v>51</v>
      </c>
      <c r="U55" s="13">
        <v>84</v>
      </c>
      <c r="V55" s="13">
        <v>46</v>
      </c>
      <c r="W55" s="13">
        <v>38</v>
      </c>
      <c r="X55" s="13">
        <v>95</v>
      </c>
      <c r="Y55" s="13">
        <v>54</v>
      </c>
      <c r="Z55" s="13">
        <v>41</v>
      </c>
      <c r="AA55" s="13">
        <v>114</v>
      </c>
      <c r="AB55" s="13">
        <v>58</v>
      </c>
      <c r="AC55" s="13">
        <v>56</v>
      </c>
      <c r="AD55" s="13">
        <v>92</v>
      </c>
      <c r="AE55" s="13">
        <v>35</v>
      </c>
      <c r="AF55" s="13">
        <v>57</v>
      </c>
    </row>
    <row r="56" spans="1:32" ht="12" customHeight="1" x14ac:dyDescent="0.4">
      <c r="A56" s="9"/>
      <c r="B56" s="9"/>
      <c r="C56" s="10"/>
      <c r="D56" s="10"/>
      <c r="E56" s="10"/>
      <c r="F56" s="10"/>
      <c r="G56" s="10"/>
      <c r="H56" s="10"/>
      <c r="I56" s="10"/>
      <c r="J56" s="66"/>
      <c r="K56" s="11"/>
      <c r="L56" s="11">
        <f>SUM(O56,R56,U56,X56,AA56,AD56)</f>
        <v>26</v>
      </c>
      <c r="M56" s="11"/>
      <c r="N56" s="11"/>
      <c r="O56" s="11">
        <v>7</v>
      </c>
      <c r="P56" s="11"/>
      <c r="Q56" s="11"/>
      <c r="R56" s="11">
        <v>4</v>
      </c>
      <c r="S56" s="11"/>
      <c r="T56" s="11"/>
      <c r="U56" s="11">
        <v>4</v>
      </c>
      <c r="V56" s="11"/>
      <c r="W56" s="11"/>
      <c r="X56" s="11">
        <v>4</v>
      </c>
      <c r="Y56" s="11"/>
      <c r="Z56" s="11"/>
      <c r="AA56" s="11">
        <v>4</v>
      </c>
      <c r="AB56" s="11"/>
      <c r="AC56" s="11"/>
      <c r="AD56" s="11">
        <v>3</v>
      </c>
      <c r="AE56" s="11"/>
      <c r="AF56" s="11"/>
    </row>
    <row r="57" spans="1:32" ht="12" customHeight="1" x14ac:dyDescent="0.4">
      <c r="A57" s="16">
        <v>29</v>
      </c>
      <c r="B57" s="12" t="s">
        <v>432</v>
      </c>
      <c r="C57" s="13">
        <f>SUM(D57:K57)</f>
        <v>31</v>
      </c>
      <c r="D57" s="13">
        <v>4</v>
      </c>
      <c r="E57" s="13">
        <v>4</v>
      </c>
      <c r="F57" s="13">
        <v>4</v>
      </c>
      <c r="G57" s="13">
        <v>5</v>
      </c>
      <c r="H57" s="13">
        <v>5</v>
      </c>
      <c r="I57" s="13">
        <v>5</v>
      </c>
      <c r="J57" s="67">
        <v>0</v>
      </c>
      <c r="K57" s="13">
        <v>4</v>
      </c>
      <c r="L57" s="13">
        <f>SUM(M57:N57)</f>
        <v>875</v>
      </c>
      <c r="M57" s="13">
        <f>SUM(P57,S57,V57,Y57,AB57,AE57)</f>
        <v>472</v>
      </c>
      <c r="N57" s="13">
        <f>SUM(Q57,T57,W57,Z57,AC57,AF57)</f>
        <v>403</v>
      </c>
      <c r="O57" s="13">
        <v>144</v>
      </c>
      <c r="P57" s="13">
        <v>74</v>
      </c>
      <c r="Q57" s="13">
        <v>70</v>
      </c>
      <c r="R57" s="13">
        <v>135</v>
      </c>
      <c r="S57" s="13">
        <v>77</v>
      </c>
      <c r="T57" s="13">
        <v>58</v>
      </c>
      <c r="U57" s="13">
        <v>131</v>
      </c>
      <c r="V57" s="13">
        <v>64</v>
      </c>
      <c r="W57" s="13">
        <v>67</v>
      </c>
      <c r="X57" s="13">
        <v>146</v>
      </c>
      <c r="Y57" s="13">
        <v>82</v>
      </c>
      <c r="Z57" s="13">
        <v>64</v>
      </c>
      <c r="AA57" s="13">
        <v>157</v>
      </c>
      <c r="AB57" s="13">
        <v>86</v>
      </c>
      <c r="AC57" s="13">
        <v>71</v>
      </c>
      <c r="AD57" s="13">
        <v>162</v>
      </c>
      <c r="AE57" s="13">
        <v>89</v>
      </c>
      <c r="AF57" s="13">
        <v>73</v>
      </c>
    </row>
    <row r="58" spans="1:32" ht="12" customHeight="1" x14ac:dyDescent="0.4">
      <c r="A58" s="9"/>
      <c r="B58" s="9"/>
      <c r="C58" s="10"/>
      <c r="D58" s="10"/>
      <c r="E58" s="10"/>
      <c r="F58" s="10"/>
      <c r="G58" s="10"/>
      <c r="H58" s="10"/>
      <c r="I58" s="10"/>
      <c r="J58" s="66"/>
      <c r="K58" s="11"/>
      <c r="L58" s="11">
        <f>SUM(O58,R58,U58,X58,AA58,AD58)</f>
        <v>3</v>
      </c>
      <c r="M58" s="11"/>
      <c r="N58" s="11"/>
      <c r="O58" s="11">
        <v>0</v>
      </c>
      <c r="P58" s="11"/>
      <c r="Q58" s="11"/>
      <c r="R58" s="11">
        <v>2</v>
      </c>
      <c r="S58" s="11"/>
      <c r="T58" s="11"/>
      <c r="U58" s="11">
        <v>1</v>
      </c>
      <c r="V58" s="11"/>
      <c r="W58" s="11"/>
      <c r="X58" s="11">
        <v>0</v>
      </c>
      <c r="Y58" s="11"/>
      <c r="Z58" s="11"/>
      <c r="AA58" s="11">
        <v>0</v>
      </c>
      <c r="AB58" s="11"/>
      <c r="AC58" s="11"/>
      <c r="AD58" s="11">
        <v>0</v>
      </c>
      <c r="AE58" s="11"/>
      <c r="AF58" s="11"/>
    </row>
    <row r="59" spans="1:32" ht="12" customHeight="1" x14ac:dyDescent="0.4">
      <c r="A59" s="16">
        <v>30</v>
      </c>
      <c r="B59" s="12" t="s">
        <v>434</v>
      </c>
      <c r="C59" s="13">
        <f>SUM(D59:K59)</f>
        <v>7</v>
      </c>
      <c r="D59" s="13">
        <v>1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67">
        <v>0</v>
      </c>
      <c r="K59" s="13">
        <v>1</v>
      </c>
      <c r="L59" s="13">
        <f>SUM(M59:N59)</f>
        <v>115</v>
      </c>
      <c r="M59" s="13">
        <f>SUM(P59,S59,V59,Y59,AB59,AE59)</f>
        <v>70</v>
      </c>
      <c r="N59" s="13">
        <f>SUM(Q59,T59,W59,Z59,AC59,AF59)</f>
        <v>45</v>
      </c>
      <c r="O59" s="13">
        <v>18</v>
      </c>
      <c r="P59" s="13">
        <v>14</v>
      </c>
      <c r="Q59" s="13">
        <v>4</v>
      </c>
      <c r="R59" s="13">
        <v>21</v>
      </c>
      <c r="S59" s="13">
        <v>10</v>
      </c>
      <c r="T59" s="13">
        <v>11</v>
      </c>
      <c r="U59" s="13">
        <v>19</v>
      </c>
      <c r="V59" s="13">
        <v>12</v>
      </c>
      <c r="W59" s="13">
        <v>7</v>
      </c>
      <c r="X59" s="13">
        <v>20</v>
      </c>
      <c r="Y59" s="13">
        <v>10</v>
      </c>
      <c r="Z59" s="13">
        <v>10</v>
      </c>
      <c r="AA59" s="13">
        <v>19</v>
      </c>
      <c r="AB59" s="13">
        <v>12</v>
      </c>
      <c r="AC59" s="13">
        <v>7</v>
      </c>
      <c r="AD59" s="13">
        <v>18</v>
      </c>
      <c r="AE59" s="13">
        <v>12</v>
      </c>
      <c r="AF59" s="13">
        <v>6</v>
      </c>
    </row>
    <row r="60" spans="1:32" ht="12" customHeight="1" x14ac:dyDescent="0.4">
      <c r="A60" s="9"/>
      <c r="B60" s="9"/>
      <c r="C60" s="10"/>
      <c r="D60" s="10"/>
      <c r="E60" s="10"/>
      <c r="F60" s="10"/>
      <c r="G60" s="10"/>
      <c r="H60" s="10"/>
      <c r="I60" s="10"/>
      <c r="J60" s="66"/>
      <c r="K60" s="11"/>
      <c r="L60" s="11">
        <f>SUM(O60,R60,U60,X60,AA60,AD60)</f>
        <v>29</v>
      </c>
      <c r="M60" s="11"/>
      <c r="N60" s="11"/>
      <c r="O60" s="11">
        <v>5</v>
      </c>
      <c r="P60" s="11"/>
      <c r="Q60" s="11"/>
      <c r="R60" s="11">
        <v>6</v>
      </c>
      <c r="S60" s="11"/>
      <c r="T60" s="11"/>
      <c r="U60" s="11">
        <v>2</v>
      </c>
      <c r="V60" s="11"/>
      <c r="W60" s="11"/>
      <c r="X60" s="11">
        <v>4</v>
      </c>
      <c r="Y60" s="11"/>
      <c r="Z60" s="11"/>
      <c r="AA60" s="11">
        <v>8</v>
      </c>
      <c r="AB60" s="11"/>
      <c r="AC60" s="11"/>
      <c r="AD60" s="11">
        <v>4</v>
      </c>
      <c r="AE60" s="11"/>
      <c r="AF60" s="11"/>
    </row>
    <row r="61" spans="1:32" ht="12" customHeight="1" x14ac:dyDescent="0.4">
      <c r="A61" s="16">
        <v>31</v>
      </c>
      <c r="B61" s="12" t="s">
        <v>435</v>
      </c>
      <c r="C61" s="13">
        <f>SUM(D61:K61)</f>
        <v>36</v>
      </c>
      <c r="D61" s="13">
        <v>5</v>
      </c>
      <c r="E61" s="13">
        <v>6</v>
      </c>
      <c r="F61" s="13">
        <v>5</v>
      </c>
      <c r="G61" s="13">
        <v>5</v>
      </c>
      <c r="H61" s="13">
        <v>5</v>
      </c>
      <c r="I61" s="13">
        <v>6</v>
      </c>
      <c r="J61" s="67">
        <v>0</v>
      </c>
      <c r="K61" s="13">
        <v>4</v>
      </c>
      <c r="L61" s="13">
        <f>SUM(M61:N61)</f>
        <v>1037</v>
      </c>
      <c r="M61" s="13">
        <f>SUM(P61,S61,V61,Y61,AB61,AE61)</f>
        <v>582</v>
      </c>
      <c r="N61" s="13">
        <f>SUM(Q61,T61,W61,Z61,AC61,AF61)</f>
        <v>455</v>
      </c>
      <c r="O61" s="13">
        <v>158</v>
      </c>
      <c r="P61" s="13">
        <v>90</v>
      </c>
      <c r="Q61" s="13">
        <v>68</v>
      </c>
      <c r="R61" s="13">
        <v>204</v>
      </c>
      <c r="S61" s="13">
        <v>115</v>
      </c>
      <c r="T61" s="13">
        <v>89</v>
      </c>
      <c r="U61" s="13">
        <v>158</v>
      </c>
      <c r="V61" s="13">
        <v>94</v>
      </c>
      <c r="W61" s="13">
        <v>64</v>
      </c>
      <c r="X61" s="13">
        <v>162</v>
      </c>
      <c r="Y61" s="13">
        <v>96</v>
      </c>
      <c r="Z61" s="13">
        <v>66</v>
      </c>
      <c r="AA61" s="13">
        <v>166</v>
      </c>
      <c r="AB61" s="13">
        <v>80</v>
      </c>
      <c r="AC61" s="13">
        <v>86</v>
      </c>
      <c r="AD61" s="13">
        <v>189</v>
      </c>
      <c r="AE61" s="13">
        <v>107</v>
      </c>
      <c r="AF61" s="13">
        <v>82</v>
      </c>
    </row>
    <row r="62" spans="1:32" ht="12" customHeight="1" x14ac:dyDescent="0.4">
      <c r="A62" s="9"/>
      <c r="B62" s="9"/>
      <c r="C62" s="10"/>
      <c r="D62" s="10"/>
      <c r="E62" s="10"/>
      <c r="F62" s="10"/>
      <c r="G62" s="10"/>
      <c r="H62" s="10"/>
      <c r="I62" s="10"/>
      <c r="J62" s="66"/>
      <c r="K62" s="11"/>
      <c r="L62" s="11">
        <f>SUM(O62,R62,U62,X62,AA62,AD62)</f>
        <v>5</v>
      </c>
      <c r="M62" s="11"/>
      <c r="N62" s="11"/>
      <c r="O62" s="11">
        <v>0</v>
      </c>
      <c r="P62" s="11"/>
      <c r="Q62" s="11"/>
      <c r="R62" s="11">
        <v>1</v>
      </c>
      <c r="S62" s="11"/>
      <c r="T62" s="11"/>
      <c r="U62" s="11">
        <v>0</v>
      </c>
      <c r="V62" s="11"/>
      <c r="W62" s="11"/>
      <c r="X62" s="11">
        <v>0</v>
      </c>
      <c r="Y62" s="11"/>
      <c r="Z62" s="11"/>
      <c r="AA62" s="11">
        <v>2</v>
      </c>
      <c r="AB62" s="11"/>
      <c r="AC62" s="11"/>
      <c r="AD62" s="11">
        <v>2</v>
      </c>
      <c r="AE62" s="11"/>
      <c r="AF62" s="11"/>
    </row>
    <row r="63" spans="1:32" ht="12" customHeight="1" x14ac:dyDescent="0.4">
      <c r="A63" s="16">
        <v>32</v>
      </c>
      <c r="B63" s="12" t="s">
        <v>436</v>
      </c>
      <c r="C63" s="13">
        <f>SUM(D63:K63)</f>
        <v>7</v>
      </c>
      <c r="D63" s="13">
        <v>1</v>
      </c>
      <c r="E63" s="13">
        <v>1</v>
      </c>
      <c r="F63" s="13">
        <v>1</v>
      </c>
      <c r="G63" s="13">
        <v>1</v>
      </c>
      <c r="H63" s="13">
        <v>1</v>
      </c>
      <c r="I63" s="13">
        <v>1</v>
      </c>
      <c r="J63" s="67">
        <v>0</v>
      </c>
      <c r="K63" s="13">
        <v>1</v>
      </c>
      <c r="L63" s="13">
        <f>SUM(M63:N63)</f>
        <v>176</v>
      </c>
      <c r="M63" s="13">
        <f>SUM(P63,S63,V63,Y63,AB63,AE63)</f>
        <v>108</v>
      </c>
      <c r="N63" s="13">
        <f>SUM(Q63,T63,W63,Z63,AC63,AF63)</f>
        <v>68</v>
      </c>
      <c r="O63" s="13">
        <v>29</v>
      </c>
      <c r="P63" s="13">
        <v>15</v>
      </c>
      <c r="Q63" s="13">
        <v>14</v>
      </c>
      <c r="R63" s="13">
        <v>30</v>
      </c>
      <c r="S63" s="13">
        <v>19</v>
      </c>
      <c r="T63" s="13">
        <v>11</v>
      </c>
      <c r="U63" s="13">
        <v>34</v>
      </c>
      <c r="V63" s="13">
        <v>19</v>
      </c>
      <c r="W63" s="13">
        <v>15</v>
      </c>
      <c r="X63" s="13">
        <v>25</v>
      </c>
      <c r="Y63" s="13">
        <v>19</v>
      </c>
      <c r="Z63" s="13">
        <v>6</v>
      </c>
      <c r="AA63" s="13">
        <v>33</v>
      </c>
      <c r="AB63" s="13">
        <v>17</v>
      </c>
      <c r="AC63" s="13">
        <v>16</v>
      </c>
      <c r="AD63" s="13">
        <v>25</v>
      </c>
      <c r="AE63" s="13">
        <v>19</v>
      </c>
      <c r="AF63" s="13">
        <v>6</v>
      </c>
    </row>
    <row r="64" spans="1:32" ht="12" customHeight="1" x14ac:dyDescent="0.4">
      <c r="A64" s="9"/>
      <c r="B64" s="9"/>
      <c r="C64" s="10"/>
      <c r="D64" s="10"/>
      <c r="E64" s="10"/>
      <c r="F64" s="10"/>
      <c r="G64" s="10"/>
      <c r="H64" s="10"/>
      <c r="I64" s="10"/>
      <c r="J64" s="66"/>
      <c r="K64" s="11"/>
      <c r="L64" s="11">
        <f>SUM(O64,R64,U64,X64,AA64,AD64)</f>
        <v>12</v>
      </c>
      <c r="M64" s="11"/>
      <c r="N64" s="11"/>
      <c r="O64" s="11">
        <v>1</v>
      </c>
      <c r="P64" s="11"/>
      <c r="Q64" s="11"/>
      <c r="R64" s="11">
        <v>3</v>
      </c>
      <c r="S64" s="11"/>
      <c r="T64" s="11"/>
      <c r="U64" s="11">
        <v>1</v>
      </c>
      <c r="V64" s="11"/>
      <c r="W64" s="11"/>
      <c r="X64" s="11">
        <v>2</v>
      </c>
      <c r="Y64" s="11"/>
      <c r="Z64" s="11"/>
      <c r="AA64" s="11">
        <v>2</v>
      </c>
      <c r="AB64" s="11"/>
      <c r="AC64" s="11"/>
      <c r="AD64" s="11">
        <v>3</v>
      </c>
      <c r="AE64" s="11"/>
      <c r="AF64" s="11"/>
    </row>
    <row r="65" spans="1:32" ht="12" customHeight="1" x14ac:dyDescent="0.4">
      <c r="A65" s="16">
        <v>33</v>
      </c>
      <c r="B65" s="12" t="s">
        <v>437</v>
      </c>
      <c r="C65" s="13">
        <f>SUM(D65:K65)</f>
        <v>25</v>
      </c>
      <c r="D65" s="13">
        <v>4</v>
      </c>
      <c r="E65" s="13">
        <v>4</v>
      </c>
      <c r="F65" s="13">
        <v>4</v>
      </c>
      <c r="G65" s="13">
        <v>4</v>
      </c>
      <c r="H65" s="13">
        <v>4</v>
      </c>
      <c r="I65" s="13">
        <v>3</v>
      </c>
      <c r="J65" s="67">
        <v>0</v>
      </c>
      <c r="K65" s="13">
        <v>2</v>
      </c>
      <c r="L65" s="13">
        <f>SUM(M65:N65)</f>
        <v>740</v>
      </c>
      <c r="M65" s="13">
        <f>SUM(P65,S65,V65,Y65,AB65,AE65)</f>
        <v>369</v>
      </c>
      <c r="N65" s="13">
        <f>SUM(Q65,T65,W65,Z65,AC65,AF65)</f>
        <v>371</v>
      </c>
      <c r="O65" s="13">
        <v>134</v>
      </c>
      <c r="P65" s="13">
        <v>66</v>
      </c>
      <c r="Q65" s="13">
        <v>68</v>
      </c>
      <c r="R65" s="13">
        <v>133</v>
      </c>
      <c r="S65" s="13">
        <v>63</v>
      </c>
      <c r="T65" s="13">
        <v>70</v>
      </c>
      <c r="U65" s="13">
        <v>140</v>
      </c>
      <c r="V65" s="13">
        <v>73</v>
      </c>
      <c r="W65" s="13">
        <v>67</v>
      </c>
      <c r="X65" s="13">
        <v>108</v>
      </c>
      <c r="Y65" s="13">
        <v>56</v>
      </c>
      <c r="Z65" s="13">
        <v>52</v>
      </c>
      <c r="AA65" s="13">
        <v>119</v>
      </c>
      <c r="AB65" s="13">
        <v>63</v>
      </c>
      <c r="AC65" s="13">
        <v>56</v>
      </c>
      <c r="AD65" s="13">
        <v>106</v>
      </c>
      <c r="AE65" s="13">
        <v>48</v>
      </c>
      <c r="AF65" s="13">
        <v>58</v>
      </c>
    </row>
    <row r="66" spans="1:32" ht="12" customHeight="1" x14ac:dyDescent="0.4">
      <c r="A66" s="9"/>
      <c r="B66" s="9"/>
      <c r="C66" s="10"/>
      <c r="D66" s="10"/>
      <c r="E66" s="10"/>
      <c r="F66" s="10"/>
      <c r="G66" s="10"/>
      <c r="H66" s="10"/>
      <c r="I66" s="10"/>
      <c r="J66" s="66"/>
      <c r="K66" s="11"/>
      <c r="L66" s="11">
        <f>SUM(O66,R66,U66,X66,AA66,AD66)</f>
        <v>17</v>
      </c>
      <c r="M66" s="11"/>
      <c r="N66" s="11"/>
      <c r="O66" s="11">
        <v>6</v>
      </c>
      <c r="P66" s="11"/>
      <c r="Q66" s="11"/>
      <c r="R66" s="11">
        <v>3</v>
      </c>
      <c r="S66" s="11"/>
      <c r="T66" s="11"/>
      <c r="U66" s="11">
        <v>2</v>
      </c>
      <c r="V66" s="11"/>
      <c r="W66" s="11"/>
      <c r="X66" s="11">
        <v>1</v>
      </c>
      <c r="Y66" s="11"/>
      <c r="Z66" s="11"/>
      <c r="AA66" s="11">
        <v>1</v>
      </c>
      <c r="AB66" s="11"/>
      <c r="AC66" s="11"/>
      <c r="AD66" s="11">
        <v>4</v>
      </c>
      <c r="AE66" s="11"/>
      <c r="AF66" s="11"/>
    </row>
    <row r="67" spans="1:32" ht="12" customHeight="1" x14ac:dyDescent="0.4">
      <c r="A67" s="16">
        <v>34</v>
      </c>
      <c r="B67" s="12" t="s">
        <v>438</v>
      </c>
      <c r="C67" s="13">
        <f>SUM(D67:K67)</f>
        <v>41</v>
      </c>
      <c r="D67" s="13">
        <v>6</v>
      </c>
      <c r="E67" s="13">
        <v>6</v>
      </c>
      <c r="F67" s="13">
        <v>6</v>
      </c>
      <c r="G67" s="13">
        <v>7</v>
      </c>
      <c r="H67" s="13">
        <v>6</v>
      </c>
      <c r="I67" s="13">
        <v>7</v>
      </c>
      <c r="J67" s="67">
        <v>0</v>
      </c>
      <c r="K67" s="13">
        <v>3</v>
      </c>
      <c r="L67" s="13">
        <f>SUM(M67:N67)</f>
        <v>1240</v>
      </c>
      <c r="M67" s="13">
        <f>SUM(P67,S67,V67,Y67,AB67,AE67)</f>
        <v>622</v>
      </c>
      <c r="N67" s="13">
        <f>SUM(Q67,T67,W67,Z67,AC67,AF67)</f>
        <v>618</v>
      </c>
      <c r="O67" s="13">
        <v>195</v>
      </c>
      <c r="P67" s="13">
        <v>91</v>
      </c>
      <c r="Q67" s="13">
        <v>104</v>
      </c>
      <c r="R67" s="13">
        <v>191</v>
      </c>
      <c r="S67" s="13">
        <v>99</v>
      </c>
      <c r="T67" s="13">
        <v>92</v>
      </c>
      <c r="U67" s="13">
        <v>205</v>
      </c>
      <c r="V67" s="13">
        <v>112</v>
      </c>
      <c r="W67" s="13">
        <v>93</v>
      </c>
      <c r="X67" s="13">
        <v>219</v>
      </c>
      <c r="Y67" s="13">
        <v>107</v>
      </c>
      <c r="Z67" s="13">
        <v>112</v>
      </c>
      <c r="AA67" s="13">
        <v>212</v>
      </c>
      <c r="AB67" s="13">
        <v>101</v>
      </c>
      <c r="AC67" s="13">
        <v>111</v>
      </c>
      <c r="AD67" s="13">
        <v>218</v>
      </c>
      <c r="AE67" s="13">
        <v>112</v>
      </c>
      <c r="AF67" s="13">
        <v>106</v>
      </c>
    </row>
    <row r="68" spans="1:32" ht="12" customHeight="1" x14ac:dyDescent="0.4">
      <c r="A68" s="9"/>
      <c r="B68" s="9"/>
      <c r="C68" s="10"/>
      <c r="D68" s="10"/>
      <c r="E68" s="10"/>
      <c r="F68" s="10"/>
      <c r="G68" s="10"/>
      <c r="H68" s="10"/>
      <c r="I68" s="10"/>
      <c r="J68" s="66"/>
      <c r="K68" s="11"/>
      <c r="L68" s="11">
        <f>SUM(O68,R68,U68,X68,AA68,AD68)</f>
        <v>24</v>
      </c>
      <c r="M68" s="11"/>
      <c r="N68" s="11"/>
      <c r="O68" s="11">
        <v>1</v>
      </c>
      <c r="P68" s="11"/>
      <c r="Q68" s="11"/>
      <c r="R68" s="11">
        <v>4</v>
      </c>
      <c r="S68" s="11"/>
      <c r="T68" s="11"/>
      <c r="U68" s="11">
        <v>4</v>
      </c>
      <c r="V68" s="11"/>
      <c r="W68" s="11"/>
      <c r="X68" s="11">
        <v>5</v>
      </c>
      <c r="Y68" s="11"/>
      <c r="Z68" s="11"/>
      <c r="AA68" s="11">
        <v>4</v>
      </c>
      <c r="AB68" s="11"/>
      <c r="AC68" s="11"/>
      <c r="AD68" s="11">
        <v>6</v>
      </c>
      <c r="AE68" s="11"/>
      <c r="AF68" s="11"/>
    </row>
    <row r="69" spans="1:32" ht="12" customHeight="1" x14ac:dyDescent="0.4">
      <c r="A69" s="16">
        <v>35</v>
      </c>
      <c r="B69" s="12" t="s">
        <v>439</v>
      </c>
      <c r="C69" s="13">
        <f>SUM(D69:K69)</f>
        <v>26</v>
      </c>
      <c r="D69" s="13">
        <v>3</v>
      </c>
      <c r="E69" s="13">
        <v>3</v>
      </c>
      <c r="F69" s="13">
        <v>4</v>
      </c>
      <c r="G69" s="13">
        <v>4</v>
      </c>
      <c r="H69" s="13">
        <v>4</v>
      </c>
      <c r="I69" s="13">
        <v>4</v>
      </c>
      <c r="J69" s="67">
        <v>0</v>
      </c>
      <c r="K69" s="13">
        <v>4</v>
      </c>
      <c r="L69" s="13">
        <f>SUM(M69:N69)</f>
        <v>669</v>
      </c>
      <c r="M69" s="13">
        <f>SUM(P69,S69,V69,Y69,AB69,AE69)</f>
        <v>351</v>
      </c>
      <c r="N69" s="13">
        <f>SUM(Q69,T69,W69,Z69,AC69,AF69)</f>
        <v>318</v>
      </c>
      <c r="O69" s="13">
        <v>98</v>
      </c>
      <c r="P69" s="13">
        <v>52</v>
      </c>
      <c r="Q69" s="13">
        <v>46</v>
      </c>
      <c r="R69" s="13">
        <v>90</v>
      </c>
      <c r="S69" s="13">
        <v>46</v>
      </c>
      <c r="T69" s="13">
        <v>44</v>
      </c>
      <c r="U69" s="13">
        <v>120</v>
      </c>
      <c r="V69" s="13">
        <v>71</v>
      </c>
      <c r="W69" s="13">
        <v>49</v>
      </c>
      <c r="X69" s="13">
        <v>117</v>
      </c>
      <c r="Y69" s="13">
        <v>55</v>
      </c>
      <c r="Z69" s="13">
        <v>62</v>
      </c>
      <c r="AA69" s="13">
        <v>127</v>
      </c>
      <c r="AB69" s="13">
        <v>63</v>
      </c>
      <c r="AC69" s="13">
        <v>64</v>
      </c>
      <c r="AD69" s="13">
        <v>117</v>
      </c>
      <c r="AE69" s="13">
        <v>64</v>
      </c>
      <c r="AF69" s="13">
        <v>53</v>
      </c>
    </row>
    <row r="70" spans="1:32" s="7" customFormat="1" ht="14" customHeight="1" x14ac:dyDescent="0.4">
      <c r="A70" s="7" t="s">
        <v>99</v>
      </c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</row>
    <row r="71" spans="1:32" ht="14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Y71" s="5"/>
      <c r="Z71" s="5"/>
      <c r="AA71" s="5"/>
      <c r="AB71" s="5"/>
      <c r="AC71" s="5"/>
      <c r="AD71" s="5"/>
      <c r="AE71" s="5"/>
      <c r="AF71" s="8" t="s">
        <v>599</v>
      </c>
    </row>
    <row r="72" spans="1:32" ht="12" customHeight="1" x14ac:dyDescent="0.4">
      <c r="A72" s="489" t="s">
        <v>98</v>
      </c>
      <c r="B72" s="490" t="s">
        <v>73</v>
      </c>
      <c r="C72" s="491" t="s">
        <v>74</v>
      </c>
      <c r="D72" s="491"/>
      <c r="E72" s="491"/>
      <c r="F72" s="491"/>
      <c r="G72" s="491"/>
      <c r="H72" s="491"/>
      <c r="I72" s="491"/>
      <c r="J72" s="491"/>
      <c r="K72" s="491"/>
      <c r="L72" s="491" t="s">
        <v>75</v>
      </c>
      <c r="M72" s="491"/>
      <c r="N72" s="491"/>
      <c r="O72" s="491"/>
      <c r="P72" s="491"/>
      <c r="Q72" s="491"/>
      <c r="R72" s="491"/>
      <c r="S72" s="491"/>
      <c r="T72" s="491"/>
      <c r="U72" s="491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</row>
    <row r="73" spans="1:32" ht="12" customHeight="1" x14ac:dyDescent="0.4">
      <c r="A73" s="489"/>
      <c r="B73" s="490"/>
      <c r="C73" s="492" t="s">
        <v>76</v>
      </c>
      <c r="D73" s="491" t="s">
        <v>77</v>
      </c>
      <c r="E73" s="491"/>
      <c r="F73" s="491"/>
      <c r="G73" s="491"/>
      <c r="H73" s="491"/>
      <c r="I73" s="491"/>
      <c r="J73" s="489" t="s">
        <v>78</v>
      </c>
      <c r="K73" s="489" t="s">
        <v>79</v>
      </c>
      <c r="L73" s="489" t="s">
        <v>80</v>
      </c>
      <c r="M73" s="489"/>
      <c r="N73" s="489"/>
      <c r="O73" s="491" t="s">
        <v>81</v>
      </c>
      <c r="P73" s="491"/>
      <c r="Q73" s="491"/>
      <c r="R73" s="491" t="s">
        <v>82</v>
      </c>
      <c r="S73" s="491"/>
      <c r="T73" s="491"/>
      <c r="U73" s="491" t="s">
        <v>83</v>
      </c>
      <c r="V73" s="491"/>
      <c r="W73" s="491"/>
      <c r="X73" s="491" t="s">
        <v>84</v>
      </c>
      <c r="Y73" s="491"/>
      <c r="Z73" s="491"/>
      <c r="AA73" s="491" t="s">
        <v>85</v>
      </c>
      <c r="AB73" s="491"/>
      <c r="AC73" s="491"/>
      <c r="AD73" s="491" t="s">
        <v>86</v>
      </c>
      <c r="AE73" s="491"/>
      <c r="AF73" s="491"/>
    </row>
    <row r="74" spans="1:32" ht="36" customHeight="1" x14ac:dyDescent="0.4">
      <c r="A74" s="489"/>
      <c r="B74" s="490"/>
      <c r="C74" s="492"/>
      <c r="D74" s="21" t="s">
        <v>87</v>
      </c>
      <c r="E74" s="21" t="s">
        <v>88</v>
      </c>
      <c r="F74" s="21" t="s">
        <v>89</v>
      </c>
      <c r="G74" s="21" t="s">
        <v>90</v>
      </c>
      <c r="H74" s="21" t="s">
        <v>91</v>
      </c>
      <c r="I74" s="21" t="s">
        <v>92</v>
      </c>
      <c r="J74" s="489"/>
      <c r="K74" s="489"/>
      <c r="L74" s="19" t="s">
        <v>0</v>
      </c>
      <c r="M74" s="20" t="s">
        <v>93</v>
      </c>
      <c r="N74" s="20" t="s">
        <v>94</v>
      </c>
      <c r="O74" s="19" t="s">
        <v>0</v>
      </c>
      <c r="P74" s="20" t="s">
        <v>93</v>
      </c>
      <c r="Q74" s="20" t="s">
        <v>94</v>
      </c>
      <c r="R74" s="19" t="s">
        <v>0</v>
      </c>
      <c r="S74" s="20" t="s">
        <v>93</v>
      </c>
      <c r="T74" s="20" t="s">
        <v>94</v>
      </c>
      <c r="U74" s="19" t="s">
        <v>0</v>
      </c>
      <c r="V74" s="20" t="s">
        <v>93</v>
      </c>
      <c r="W74" s="20" t="s">
        <v>94</v>
      </c>
      <c r="X74" s="19" t="s">
        <v>0</v>
      </c>
      <c r="Y74" s="20" t="s">
        <v>93</v>
      </c>
      <c r="Z74" s="20" t="s">
        <v>94</v>
      </c>
      <c r="AA74" s="19" t="s">
        <v>0</v>
      </c>
      <c r="AB74" s="20" t="s">
        <v>93</v>
      </c>
      <c r="AC74" s="20" t="s">
        <v>94</v>
      </c>
      <c r="AD74" s="19" t="s">
        <v>0</v>
      </c>
      <c r="AE74" s="20" t="s">
        <v>93</v>
      </c>
      <c r="AF74" s="20" t="s">
        <v>94</v>
      </c>
    </row>
    <row r="75" spans="1:32" ht="12" customHeight="1" x14ac:dyDescent="0.4">
      <c r="A75" s="9"/>
      <c r="B75" s="9"/>
      <c r="C75" s="10"/>
      <c r="D75" s="10"/>
      <c r="E75" s="10"/>
      <c r="F75" s="10"/>
      <c r="G75" s="10"/>
      <c r="H75" s="10"/>
      <c r="I75" s="10"/>
      <c r="J75" s="66"/>
      <c r="K75" s="11"/>
      <c r="L75" s="11">
        <f>SUM(O75,R75,U75,X75,AA75,AD75)</f>
        <v>15</v>
      </c>
      <c r="M75" s="11"/>
      <c r="N75" s="11"/>
      <c r="O75" s="11">
        <v>1</v>
      </c>
      <c r="P75" s="11"/>
      <c r="Q75" s="11"/>
      <c r="R75" s="11">
        <v>1</v>
      </c>
      <c r="S75" s="11"/>
      <c r="T75" s="11"/>
      <c r="U75" s="11">
        <v>4</v>
      </c>
      <c r="V75" s="11"/>
      <c r="W75" s="11"/>
      <c r="X75" s="11">
        <v>4</v>
      </c>
      <c r="Y75" s="11"/>
      <c r="Z75" s="11"/>
      <c r="AA75" s="11">
        <v>4</v>
      </c>
      <c r="AB75" s="11"/>
      <c r="AC75" s="11"/>
      <c r="AD75" s="11">
        <v>1</v>
      </c>
      <c r="AE75" s="11"/>
      <c r="AF75" s="11"/>
    </row>
    <row r="76" spans="1:32" ht="12" customHeight="1" x14ac:dyDescent="0.4">
      <c r="A76" s="16">
        <v>36</v>
      </c>
      <c r="B76" s="12" t="s">
        <v>440</v>
      </c>
      <c r="C76" s="13">
        <f>SUM(D76:K76)</f>
        <v>38</v>
      </c>
      <c r="D76" s="13">
        <v>6</v>
      </c>
      <c r="E76" s="13">
        <v>6</v>
      </c>
      <c r="F76" s="13">
        <v>6</v>
      </c>
      <c r="G76" s="13">
        <v>6</v>
      </c>
      <c r="H76" s="13">
        <v>7</v>
      </c>
      <c r="I76" s="13">
        <v>5</v>
      </c>
      <c r="J76" s="67">
        <v>0</v>
      </c>
      <c r="K76" s="13">
        <v>2</v>
      </c>
      <c r="L76" s="13">
        <f>SUM(M76:N76)</f>
        <v>1133</v>
      </c>
      <c r="M76" s="13">
        <f>SUM(P76,S76,V76,Y76,AB76,AE76)</f>
        <v>585</v>
      </c>
      <c r="N76" s="13">
        <f>SUM(Q76,T76,W76,Z76,AC76,AF76)</f>
        <v>548</v>
      </c>
      <c r="O76" s="13">
        <v>179</v>
      </c>
      <c r="P76" s="13">
        <v>96</v>
      </c>
      <c r="Q76" s="13">
        <v>83</v>
      </c>
      <c r="R76" s="13">
        <v>180</v>
      </c>
      <c r="S76" s="13">
        <v>99</v>
      </c>
      <c r="T76" s="13">
        <v>81</v>
      </c>
      <c r="U76" s="13">
        <v>182</v>
      </c>
      <c r="V76" s="13">
        <v>87</v>
      </c>
      <c r="W76" s="13">
        <v>95</v>
      </c>
      <c r="X76" s="13">
        <v>197</v>
      </c>
      <c r="Y76" s="13">
        <v>96</v>
      </c>
      <c r="Z76" s="13">
        <v>101</v>
      </c>
      <c r="AA76" s="13">
        <v>221</v>
      </c>
      <c r="AB76" s="13">
        <v>122</v>
      </c>
      <c r="AC76" s="13">
        <v>99</v>
      </c>
      <c r="AD76" s="13">
        <v>174</v>
      </c>
      <c r="AE76" s="13">
        <v>85</v>
      </c>
      <c r="AF76" s="13">
        <v>89</v>
      </c>
    </row>
    <row r="77" spans="1:32" ht="12" customHeight="1" x14ac:dyDescent="0.4">
      <c r="A77" s="9"/>
      <c r="B77" s="9"/>
      <c r="C77" s="10"/>
      <c r="D77" s="10"/>
      <c r="E77" s="10"/>
      <c r="F77" s="10"/>
      <c r="G77" s="10"/>
      <c r="H77" s="10"/>
      <c r="I77" s="10"/>
      <c r="J77" s="66"/>
      <c r="K77" s="11"/>
      <c r="L77" s="11">
        <f>SUM(O77,R77,U77,X77,AA77,AD77)</f>
        <v>14</v>
      </c>
      <c r="M77" s="11"/>
      <c r="N77" s="11"/>
      <c r="O77" s="11">
        <v>2</v>
      </c>
      <c r="P77" s="11"/>
      <c r="Q77" s="11"/>
      <c r="R77" s="11">
        <v>1</v>
      </c>
      <c r="S77" s="11"/>
      <c r="T77" s="11"/>
      <c r="U77" s="11">
        <v>2</v>
      </c>
      <c r="V77" s="11"/>
      <c r="W77" s="11"/>
      <c r="X77" s="11">
        <v>4</v>
      </c>
      <c r="Y77" s="11"/>
      <c r="Z77" s="11"/>
      <c r="AA77" s="11">
        <v>2</v>
      </c>
      <c r="AB77" s="11"/>
      <c r="AC77" s="11"/>
      <c r="AD77" s="11">
        <v>3</v>
      </c>
      <c r="AE77" s="11"/>
      <c r="AF77" s="11"/>
    </row>
    <row r="78" spans="1:32" ht="12" customHeight="1" x14ac:dyDescent="0.4">
      <c r="A78" s="16">
        <v>37</v>
      </c>
      <c r="B78" s="12" t="s">
        <v>441</v>
      </c>
      <c r="C78" s="13">
        <f>SUM(D78:K78)</f>
        <v>20</v>
      </c>
      <c r="D78" s="13">
        <v>3</v>
      </c>
      <c r="E78" s="13">
        <v>3</v>
      </c>
      <c r="F78" s="13">
        <v>3</v>
      </c>
      <c r="G78" s="13">
        <v>3</v>
      </c>
      <c r="H78" s="13">
        <v>3</v>
      </c>
      <c r="I78" s="13">
        <v>3</v>
      </c>
      <c r="J78" s="67">
        <v>0</v>
      </c>
      <c r="K78" s="13">
        <v>2</v>
      </c>
      <c r="L78" s="13">
        <f>SUM(M78:N78)</f>
        <v>500</v>
      </c>
      <c r="M78" s="13">
        <f>SUM(P78,S78,V78,Y78,AB78,AE78)</f>
        <v>261</v>
      </c>
      <c r="N78" s="13">
        <f>SUM(Q78,T78,W78,Z78,AC78,AF78)</f>
        <v>239</v>
      </c>
      <c r="O78" s="13">
        <v>82</v>
      </c>
      <c r="P78" s="13">
        <v>41</v>
      </c>
      <c r="Q78" s="13">
        <v>41</v>
      </c>
      <c r="R78" s="13">
        <v>90</v>
      </c>
      <c r="S78" s="13">
        <v>43</v>
      </c>
      <c r="T78" s="13">
        <v>47</v>
      </c>
      <c r="U78" s="13">
        <v>78</v>
      </c>
      <c r="V78" s="13">
        <v>40</v>
      </c>
      <c r="W78" s="13">
        <v>38</v>
      </c>
      <c r="X78" s="13">
        <v>79</v>
      </c>
      <c r="Y78" s="13">
        <v>43</v>
      </c>
      <c r="Z78" s="13">
        <v>36</v>
      </c>
      <c r="AA78" s="13">
        <v>85</v>
      </c>
      <c r="AB78" s="13">
        <v>52</v>
      </c>
      <c r="AC78" s="13">
        <v>33</v>
      </c>
      <c r="AD78" s="13">
        <v>86</v>
      </c>
      <c r="AE78" s="13">
        <v>42</v>
      </c>
      <c r="AF78" s="13">
        <v>44</v>
      </c>
    </row>
    <row r="79" spans="1:32" ht="12" customHeight="1" x14ac:dyDescent="0.4">
      <c r="A79" s="9"/>
      <c r="B79" s="9"/>
      <c r="C79" s="10"/>
      <c r="D79" s="10"/>
      <c r="E79" s="10"/>
      <c r="F79" s="10"/>
      <c r="G79" s="10"/>
      <c r="H79" s="10"/>
      <c r="I79" s="10"/>
      <c r="J79" s="66"/>
      <c r="K79" s="11"/>
      <c r="L79" s="11">
        <f>SUM(O79,R79,U79,X79,AA79,AD79)</f>
        <v>7</v>
      </c>
      <c r="M79" s="11"/>
      <c r="N79" s="11"/>
      <c r="O79" s="11">
        <v>1</v>
      </c>
      <c r="P79" s="11"/>
      <c r="Q79" s="11"/>
      <c r="R79" s="11">
        <v>2</v>
      </c>
      <c r="S79" s="11"/>
      <c r="T79" s="11"/>
      <c r="U79" s="11">
        <v>1</v>
      </c>
      <c r="V79" s="11"/>
      <c r="W79" s="11"/>
      <c r="X79" s="11">
        <v>1</v>
      </c>
      <c r="Y79" s="11"/>
      <c r="Z79" s="11"/>
      <c r="AA79" s="11">
        <v>1</v>
      </c>
      <c r="AB79" s="11"/>
      <c r="AC79" s="11"/>
      <c r="AD79" s="11">
        <v>1</v>
      </c>
      <c r="AE79" s="11"/>
      <c r="AF79" s="11"/>
    </row>
    <row r="80" spans="1:32" ht="12" customHeight="1" x14ac:dyDescent="0.4">
      <c r="A80" s="16">
        <v>38</v>
      </c>
      <c r="B80" s="12" t="s">
        <v>442</v>
      </c>
      <c r="C80" s="13">
        <f>SUM(D80:K80)</f>
        <v>22</v>
      </c>
      <c r="D80" s="13">
        <v>3</v>
      </c>
      <c r="E80" s="13">
        <v>3</v>
      </c>
      <c r="F80" s="13">
        <v>3</v>
      </c>
      <c r="G80" s="13">
        <v>4</v>
      </c>
      <c r="H80" s="13">
        <v>4</v>
      </c>
      <c r="I80" s="13">
        <v>4</v>
      </c>
      <c r="J80" s="67">
        <v>0</v>
      </c>
      <c r="K80" s="13">
        <v>1</v>
      </c>
      <c r="L80" s="13">
        <f>SUM(M80:N80)</f>
        <v>625</v>
      </c>
      <c r="M80" s="13">
        <f>SUM(P80,S80,V80,Y80,AB80,AE80)</f>
        <v>315</v>
      </c>
      <c r="N80" s="13">
        <f>SUM(Q80,T80,W80,Z80,AC80,AF80)</f>
        <v>310</v>
      </c>
      <c r="O80" s="13">
        <v>99</v>
      </c>
      <c r="P80" s="13">
        <v>44</v>
      </c>
      <c r="Q80" s="13">
        <v>55</v>
      </c>
      <c r="R80" s="13">
        <v>95</v>
      </c>
      <c r="S80" s="13">
        <v>48</v>
      </c>
      <c r="T80" s="13">
        <v>47</v>
      </c>
      <c r="U80" s="13">
        <v>93</v>
      </c>
      <c r="V80" s="13">
        <v>53</v>
      </c>
      <c r="W80" s="13">
        <v>40</v>
      </c>
      <c r="X80" s="13">
        <v>115</v>
      </c>
      <c r="Y80" s="13">
        <v>60</v>
      </c>
      <c r="Z80" s="13">
        <v>55</v>
      </c>
      <c r="AA80" s="13">
        <v>109</v>
      </c>
      <c r="AB80" s="13">
        <v>53</v>
      </c>
      <c r="AC80" s="13">
        <v>56</v>
      </c>
      <c r="AD80" s="13">
        <v>114</v>
      </c>
      <c r="AE80" s="13">
        <v>57</v>
      </c>
      <c r="AF80" s="13">
        <v>57</v>
      </c>
    </row>
    <row r="81" spans="1:32" ht="12" customHeight="1" x14ac:dyDescent="0.4">
      <c r="A81" s="9"/>
      <c r="B81" s="9"/>
      <c r="C81" s="10"/>
      <c r="D81" s="10"/>
      <c r="E81" s="10"/>
      <c r="F81" s="10"/>
      <c r="G81" s="10"/>
      <c r="H81" s="10"/>
      <c r="I81" s="10"/>
      <c r="J81" s="66"/>
      <c r="K81" s="11"/>
      <c r="L81" s="11">
        <f>SUM(O81,R81,U81,X81,AA81,AD81)</f>
        <v>13</v>
      </c>
      <c r="M81" s="11"/>
      <c r="N81" s="11"/>
      <c r="O81" s="11">
        <v>2</v>
      </c>
      <c r="P81" s="11"/>
      <c r="Q81" s="11"/>
      <c r="R81" s="11">
        <v>0</v>
      </c>
      <c r="S81" s="11"/>
      <c r="T81" s="11"/>
      <c r="U81" s="11">
        <v>4</v>
      </c>
      <c r="V81" s="11"/>
      <c r="W81" s="11"/>
      <c r="X81" s="11">
        <v>5</v>
      </c>
      <c r="Y81" s="11"/>
      <c r="Z81" s="11"/>
      <c r="AA81" s="11">
        <v>1</v>
      </c>
      <c r="AB81" s="11"/>
      <c r="AC81" s="11"/>
      <c r="AD81" s="11">
        <v>1</v>
      </c>
      <c r="AE81" s="11"/>
      <c r="AF81" s="11"/>
    </row>
    <row r="82" spans="1:32" ht="12" customHeight="1" x14ac:dyDescent="0.4">
      <c r="A82" s="16">
        <v>39</v>
      </c>
      <c r="B82" s="12" t="s">
        <v>443</v>
      </c>
      <c r="C82" s="13">
        <f>SUM(D82:K82)</f>
        <v>18</v>
      </c>
      <c r="D82" s="13">
        <v>2</v>
      </c>
      <c r="E82" s="13">
        <v>3</v>
      </c>
      <c r="F82" s="13">
        <v>3</v>
      </c>
      <c r="G82" s="13">
        <v>3</v>
      </c>
      <c r="H82" s="13">
        <v>2</v>
      </c>
      <c r="I82" s="13">
        <v>3</v>
      </c>
      <c r="J82" s="67">
        <v>0</v>
      </c>
      <c r="K82" s="13">
        <v>2</v>
      </c>
      <c r="L82" s="13">
        <f>SUM(M82:N82)</f>
        <v>445</v>
      </c>
      <c r="M82" s="13">
        <f>SUM(P82,S82,V82,Y82,AB82,AE82)</f>
        <v>227</v>
      </c>
      <c r="N82" s="13">
        <f>SUM(Q82,T82,W82,Z82,AC82,AF82)</f>
        <v>218</v>
      </c>
      <c r="O82" s="13">
        <v>67</v>
      </c>
      <c r="P82" s="13">
        <v>36</v>
      </c>
      <c r="Q82" s="13">
        <v>31</v>
      </c>
      <c r="R82" s="13">
        <v>76</v>
      </c>
      <c r="S82" s="13">
        <v>36</v>
      </c>
      <c r="T82" s="13">
        <v>40</v>
      </c>
      <c r="U82" s="13">
        <v>79</v>
      </c>
      <c r="V82" s="13">
        <v>49</v>
      </c>
      <c r="W82" s="13">
        <v>30</v>
      </c>
      <c r="X82" s="13">
        <v>76</v>
      </c>
      <c r="Y82" s="13">
        <v>37</v>
      </c>
      <c r="Z82" s="13">
        <v>39</v>
      </c>
      <c r="AA82" s="13">
        <v>69</v>
      </c>
      <c r="AB82" s="13">
        <v>36</v>
      </c>
      <c r="AC82" s="13">
        <v>33</v>
      </c>
      <c r="AD82" s="13">
        <v>78</v>
      </c>
      <c r="AE82" s="13">
        <v>33</v>
      </c>
      <c r="AF82" s="13">
        <v>45</v>
      </c>
    </row>
    <row r="83" spans="1:32" ht="12" customHeight="1" x14ac:dyDescent="0.4">
      <c r="A83" s="9"/>
      <c r="B83" s="9"/>
      <c r="C83" s="10"/>
      <c r="D83" s="10"/>
      <c r="E83" s="10"/>
      <c r="F83" s="10"/>
      <c r="G83" s="10"/>
      <c r="H83" s="10"/>
      <c r="I83" s="10"/>
      <c r="J83" s="66"/>
      <c r="K83" s="11"/>
      <c r="L83" s="11">
        <f>SUM(O83,R83,U83,X83,AA83,AD83)</f>
        <v>19</v>
      </c>
      <c r="M83" s="11"/>
      <c r="N83" s="11"/>
      <c r="O83" s="11">
        <v>0</v>
      </c>
      <c r="P83" s="11"/>
      <c r="Q83" s="11"/>
      <c r="R83" s="11">
        <v>5</v>
      </c>
      <c r="S83" s="11"/>
      <c r="T83" s="11"/>
      <c r="U83" s="11">
        <v>4</v>
      </c>
      <c r="V83" s="11"/>
      <c r="W83" s="11"/>
      <c r="X83" s="11">
        <v>2</v>
      </c>
      <c r="Y83" s="11"/>
      <c r="Z83" s="11"/>
      <c r="AA83" s="11">
        <v>2</v>
      </c>
      <c r="AB83" s="11"/>
      <c r="AC83" s="11"/>
      <c r="AD83" s="11">
        <v>6</v>
      </c>
      <c r="AE83" s="11"/>
      <c r="AF83" s="11"/>
    </row>
    <row r="84" spans="1:32" ht="12" customHeight="1" x14ac:dyDescent="0.4">
      <c r="A84" s="16">
        <v>40</v>
      </c>
      <c r="B84" s="12" t="s">
        <v>444</v>
      </c>
      <c r="C84" s="13">
        <f>SUM(D84:K84)</f>
        <v>27</v>
      </c>
      <c r="D84" s="13">
        <v>4</v>
      </c>
      <c r="E84" s="13">
        <v>4</v>
      </c>
      <c r="F84" s="13">
        <v>4</v>
      </c>
      <c r="G84" s="13">
        <v>4</v>
      </c>
      <c r="H84" s="13">
        <v>4</v>
      </c>
      <c r="I84" s="13">
        <v>4</v>
      </c>
      <c r="J84" s="67">
        <v>0</v>
      </c>
      <c r="K84" s="13">
        <v>3</v>
      </c>
      <c r="L84" s="13">
        <f>SUM(M84:N84)</f>
        <v>790</v>
      </c>
      <c r="M84" s="13">
        <f>SUM(P84,S84,V84,Y84,AB84,AE84)</f>
        <v>408</v>
      </c>
      <c r="N84" s="13">
        <f>SUM(Q84,T84,W84,Z84,AC84,AF84)</f>
        <v>382</v>
      </c>
      <c r="O84" s="13">
        <v>121</v>
      </c>
      <c r="P84" s="13">
        <v>57</v>
      </c>
      <c r="Q84" s="13">
        <v>64</v>
      </c>
      <c r="R84" s="13">
        <v>141</v>
      </c>
      <c r="S84" s="13">
        <v>70</v>
      </c>
      <c r="T84" s="13">
        <v>71</v>
      </c>
      <c r="U84" s="13">
        <v>132</v>
      </c>
      <c r="V84" s="13">
        <v>65</v>
      </c>
      <c r="W84" s="13">
        <v>67</v>
      </c>
      <c r="X84" s="13">
        <v>135</v>
      </c>
      <c r="Y84" s="13">
        <v>73</v>
      </c>
      <c r="Z84" s="13">
        <v>62</v>
      </c>
      <c r="AA84" s="13">
        <v>131</v>
      </c>
      <c r="AB84" s="13">
        <v>73</v>
      </c>
      <c r="AC84" s="13">
        <v>58</v>
      </c>
      <c r="AD84" s="13">
        <v>130</v>
      </c>
      <c r="AE84" s="13">
        <v>70</v>
      </c>
      <c r="AF84" s="13">
        <v>60</v>
      </c>
    </row>
    <row r="85" spans="1:32" ht="12" customHeight="1" x14ac:dyDescent="0.4">
      <c r="A85" s="9"/>
      <c r="B85" s="9"/>
      <c r="C85" s="10"/>
      <c r="D85" s="10"/>
      <c r="E85" s="10"/>
      <c r="F85" s="10"/>
      <c r="G85" s="10"/>
      <c r="H85" s="10"/>
      <c r="I85" s="10"/>
      <c r="J85" s="66"/>
      <c r="K85" s="11"/>
      <c r="L85" s="11">
        <f>SUM(O85,R85,U85,X85,AA85,AD85)</f>
        <v>15</v>
      </c>
      <c r="M85" s="11"/>
      <c r="N85" s="11"/>
      <c r="O85" s="11">
        <v>0</v>
      </c>
      <c r="P85" s="11"/>
      <c r="Q85" s="11"/>
      <c r="R85" s="11">
        <v>2</v>
      </c>
      <c r="S85" s="11"/>
      <c r="T85" s="11"/>
      <c r="U85" s="11">
        <v>6</v>
      </c>
      <c r="V85" s="11"/>
      <c r="W85" s="11"/>
      <c r="X85" s="11">
        <v>2</v>
      </c>
      <c r="Y85" s="11"/>
      <c r="Z85" s="11"/>
      <c r="AA85" s="11">
        <v>3</v>
      </c>
      <c r="AB85" s="11"/>
      <c r="AC85" s="11"/>
      <c r="AD85" s="11">
        <v>2</v>
      </c>
      <c r="AE85" s="11"/>
      <c r="AF85" s="11"/>
    </row>
    <row r="86" spans="1:32" ht="12" customHeight="1" x14ac:dyDescent="0.4">
      <c r="A86" s="16">
        <v>41</v>
      </c>
      <c r="B86" s="12" t="s">
        <v>445</v>
      </c>
      <c r="C86" s="13">
        <f>SUM(D86:K86)</f>
        <v>17</v>
      </c>
      <c r="D86" s="13">
        <v>2</v>
      </c>
      <c r="E86" s="13">
        <v>2</v>
      </c>
      <c r="F86" s="13">
        <v>3</v>
      </c>
      <c r="G86" s="13">
        <v>2</v>
      </c>
      <c r="H86" s="13">
        <v>2</v>
      </c>
      <c r="I86" s="13">
        <v>3</v>
      </c>
      <c r="J86" s="67">
        <v>0</v>
      </c>
      <c r="K86" s="13">
        <v>3</v>
      </c>
      <c r="L86" s="13">
        <f>SUM(M86:N86)</f>
        <v>450</v>
      </c>
      <c r="M86" s="13">
        <f>SUM(P86,S86,V86,Y86,AB86,AE86)</f>
        <v>218</v>
      </c>
      <c r="N86" s="13">
        <f>SUM(Q86,T86,W86,Z86,AC86,AF86)</f>
        <v>232</v>
      </c>
      <c r="O86" s="13">
        <v>69</v>
      </c>
      <c r="P86" s="13">
        <v>36</v>
      </c>
      <c r="Q86" s="13">
        <v>33</v>
      </c>
      <c r="R86" s="13">
        <v>68</v>
      </c>
      <c r="S86" s="13">
        <v>34</v>
      </c>
      <c r="T86" s="13">
        <v>34</v>
      </c>
      <c r="U86" s="13">
        <v>89</v>
      </c>
      <c r="V86" s="13">
        <v>42</v>
      </c>
      <c r="W86" s="13">
        <v>47</v>
      </c>
      <c r="X86" s="13">
        <v>69</v>
      </c>
      <c r="Y86" s="13">
        <v>39</v>
      </c>
      <c r="Z86" s="13">
        <v>30</v>
      </c>
      <c r="AA86" s="13">
        <v>70</v>
      </c>
      <c r="AB86" s="13">
        <v>30</v>
      </c>
      <c r="AC86" s="13">
        <v>40</v>
      </c>
      <c r="AD86" s="13">
        <v>85</v>
      </c>
      <c r="AE86" s="13">
        <v>37</v>
      </c>
      <c r="AF86" s="13">
        <v>48</v>
      </c>
    </row>
    <row r="87" spans="1:32" ht="12" customHeight="1" x14ac:dyDescent="0.4">
      <c r="A87" s="9"/>
      <c r="B87" s="9"/>
      <c r="C87" s="10"/>
      <c r="D87" s="10"/>
      <c r="E87" s="10"/>
      <c r="F87" s="10"/>
      <c r="G87" s="10"/>
      <c r="H87" s="10"/>
      <c r="I87" s="10"/>
      <c r="J87" s="66"/>
      <c r="K87" s="11"/>
      <c r="L87" s="11">
        <f>SUM(O87,R87,U87,X87,AA87,AD87)</f>
        <v>56</v>
      </c>
      <c r="M87" s="11"/>
      <c r="N87" s="11"/>
      <c r="O87" s="11">
        <v>7</v>
      </c>
      <c r="P87" s="11"/>
      <c r="Q87" s="11"/>
      <c r="R87" s="11">
        <v>9</v>
      </c>
      <c r="S87" s="11"/>
      <c r="T87" s="11"/>
      <c r="U87" s="11">
        <v>10</v>
      </c>
      <c r="V87" s="11"/>
      <c r="W87" s="11"/>
      <c r="X87" s="11">
        <v>12</v>
      </c>
      <c r="Y87" s="11"/>
      <c r="Z87" s="11"/>
      <c r="AA87" s="11">
        <v>9</v>
      </c>
      <c r="AB87" s="11"/>
      <c r="AC87" s="11"/>
      <c r="AD87" s="11">
        <v>9</v>
      </c>
      <c r="AE87" s="11"/>
      <c r="AF87" s="11"/>
    </row>
    <row r="88" spans="1:32" ht="12" customHeight="1" x14ac:dyDescent="0.4">
      <c r="A88" s="16">
        <v>42</v>
      </c>
      <c r="B88" s="12" t="s">
        <v>446</v>
      </c>
      <c r="C88" s="13">
        <f>SUM(D88:K88)</f>
        <v>30</v>
      </c>
      <c r="D88" s="13">
        <v>3</v>
      </c>
      <c r="E88" s="13">
        <v>3</v>
      </c>
      <c r="F88" s="13">
        <v>3</v>
      </c>
      <c r="G88" s="13">
        <v>3</v>
      </c>
      <c r="H88" s="13">
        <v>4</v>
      </c>
      <c r="I88" s="13">
        <v>4</v>
      </c>
      <c r="J88" s="67">
        <v>0</v>
      </c>
      <c r="K88" s="13">
        <v>10</v>
      </c>
      <c r="L88" s="13">
        <f>SUM(M88:N88)</f>
        <v>664</v>
      </c>
      <c r="M88" s="13">
        <f>SUM(P88,S88,V88,Y88,AB88,AE88)</f>
        <v>351</v>
      </c>
      <c r="N88" s="13">
        <f>SUM(Q88,T88,W88,Z88,AC88,AF88)</f>
        <v>313</v>
      </c>
      <c r="O88" s="13">
        <v>105</v>
      </c>
      <c r="P88" s="13">
        <v>57</v>
      </c>
      <c r="Q88" s="13">
        <v>48</v>
      </c>
      <c r="R88" s="13">
        <v>107</v>
      </c>
      <c r="S88" s="13">
        <v>54</v>
      </c>
      <c r="T88" s="13">
        <v>53</v>
      </c>
      <c r="U88" s="13">
        <v>101</v>
      </c>
      <c r="V88" s="13">
        <v>60</v>
      </c>
      <c r="W88" s="13">
        <v>41</v>
      </c>
      <c r="X88" s="13">
        <v>113</v>
      </c>
      <c r="Y88" s="13">
        <v>55</v>
      </c>
      <c r="Z88" s="13">
        <v>58</v>
      </c>
      <c r="AA88" s="13">
        <v>121</v>
      </c>
      <c r="AB88" s="13">
        <v>66</v>
      </c>
      <c r="AC88" s="13">
        <v>55</v>
      </c>
      <c r="AD88" s="13">
        <v>117</v>
      </c>
      <c r="AE88" s="13">
        <v>59</v>
      </c>
      <c r="AF88" s="13">
        <v>58</v>
      </c>
    </row>
    <row r="89" spans="1:32" ht="12" customHeight="1" x14ac:dyDescent="0.4">
      <c r="A89" s="9"/>
      <c r="B89" s="9"/>
      <c r="C89" s="10"/>
      <c r="D89" s="10"/>
      <c r="E89" s="10"/>
      <c r="F89" s="10"/>
      <c r="G89" s="10"/>
      <c r="H89" s="10"/>
      <c r="I89" s="10"/>
      <c r="J89" s="66"/>
      <c r="K89" s="11"/>
      <c r="L89" s="11">
        <f>SUM(O89,R89,U89,X89,AA89,AD89)</f>
        <v>33</v>
      </c>
      <c r="M89" s="11"/>
      <c r="N89" s="11"/>
      <c r="O89" s="11">
        <v>6</v>
      </c>
      <c r="P89" s="11"/>
      <c r="Q89" s="11"/>
      <c r="R89" s="11">
        <v>8</v>
      </c>
      <c r="S89" s="11"/>
      <c r="T89" s="11"/>
      <c r="U89" s="11">
        <v>7</v>
      </c>
      <c r="V89" s="11"/>
      <c r="W89" s="11"/>
      <c r="X89" s="11">
        <v>7</v>
      </c>
      <c r="Y89" s="11"/>
      <c r="Z89" s="11"/>
      <c r="AA89" s="11">
        <v>2</v>
      </c>
      <c r="AB89" s="11"/>
      <c r="AC89" s="11"/>
      <c r="AD89" s="11">
        <v>3</v>
      </c>
      <c r="AE89" s="11"/>
      <c r="AF89" s="11"/>
    </row>
    <row r="90" spans="1:32" ht="12" customHeight="1" x14ac:dyDescent="0.4">
      <c r="A90" s="16">
        <v>43</v>
      </c>
      <c r="B90" s="12" t="s">
        <v>447</v>
      </c>
      <c r="C90" s="13">
        <f>SUM(D90:K90)</f>
        <v>26</v>
      </c>
      <c r="D90" s="13">
        <v>4</v>
      </c>
      <c r="E90" s="13">
        <v>3</v>
      </c>
      <c r="F90" s="13">
        <v>4</v>
      </c>
      <c r="G90" s="13">
        <v>3</v>
      </c>
      <c r="H90" s="13">
        <v>4</v>
      </c>
      <c r="I90" s="13">
        <v>3</v>
      </c>
      <c r="J90" s="67">
        <v>0</v>
      </c>
      <c r="K90" s="13">
        <v>5</v>
      </c>
      <c r="L90" s="13">
        <f>SUM(M90:N90)</f>
        <v>696</v>
      </c>
      <c r="M90" s="13">
        <f>SUM(P90,S90,V90,Y90,AB90,AE90)</f>
        <v>347</v>
      </c>
      <c r="N90" s="13">
        <f>SUM(Q90,T90,W90,Z90,AC90,AF90)</f>
        <v>349</v>
      </c>
      <c r="O90" s="13">
        <v>131</v>
      </c>
      <c r="P90" s="13">
        <v>62</v>
      </c>
      <c r="Q90" s="13">
        <v>69</v>
      </c>
      <c r="R90" s="13">
        <v>111</v>
      </c>
      <c r="S90" s="13">
        <v>59</v>
      </c>
      <c r="T90" s="13">
        <v>52</v>
      </c>
      <c r="U90" s="13">
        <v>126</v>
      </c>
      <c r="V90" s="13">
        <v>65</v>
      </c>
      <c r="W90" s="13">
        <v>61</v>
      </c>
      <c r="X90" s="13">
        <v>108</v>
      </c>
      <c r="Y90" s="13">
        <v>47</v>
      </c>
      <c r="Z90" s="13">
        <v>61</v>
      </c>
      <c r="AA90" s="13">
        <v>123</v>
      </c>
      <c r="AB90" s="13">
        <v>65</v>
      </c>
      <c r="AC90" s="13">
        <v>58</v>
      </c>
      <c r="AD90" s="13">
        <v>97</v>
      </c>
      <c r="AE90" s="13">
        <v>49</v>
      </c>
      <c r="AF90" s="13">
        <v>48</v>
      </c>
    </row>
    <row r="91" spans="1:32" ht="12" customHeight="1" x14ac:dyDescent="0.4">
      <c r="A91" s="9"/>
      <c r="B91" s="9"/>
      <c r="C91" s="10"/>
      <c r="D91" s="10"/>
      <c r="E91" s="10"/>
      <c r="F91" s="10"/>
      <c r="G91" s="10"/>
      <c r="H91" s="10"/>
      <c r="I91" s="10"/>
      <c r="J91" s="66"/>
      <c r="K91" s="11"/>
      <c r="L91" s="11">
        <f>SUM(O91,R91,U91,X91,AA91,AD91)</f>
        <v>33</v>
      </c>
      <c r="M91" s="11"/>
      <c r="N91" s="11"/>
      <c r="O91" s="11">
        <v>7</v>
      </c>
      <c r="P91" s="11"/>
      <c r="Q91" s="11"/>
      <c r="R91" s="11">
        <v>9</v>
      </c>
      <c r="S91" s="11"/>
      <c r="T91" s="11"/>
      <c r="U91" s="11">
        <v>5</v>
      </c>
      <c r="V91" s="11"/>
      <c r="W91" s="11"/>
      <c r="X91" s="11">
        <v>4</v>
      </c>
      <c r="Y91" s="11"/>
      <c r="Z91" s="11"/>
      <c r="AA91" s="11">
        <v>4</v>
      </c>
      <c r="AB91" s="11"/>
      <c r="AC91" s="11"/>
      <c r="AD91" s="11">
        <v>4</v>
      </c>
      <c r="AE91" s="11"/>
      <c r="AF91" s="11"/>
    </row>
    <row r="92" spans="1:32" ht="12" customHeight="1" x14ac:dyDescent="0.4">
      <c r="A92" s="16">
        <v>44</v>
      </c>
      <c r="B92" s="12" t="s">
        <v>448</v>
      </c>
      <c r="C92" s="13">
        <f>SUM(D92:K92)</f>
        <v>39</v>
      </c>
      <c r="D92" s="13">
        <v>5</v>
      </c>
      <c r="E92" s="13">
        <v>5</v>
      </c>
      <c r="F92" s="13">
        <v>6</v>
      </c>
      <c r="G92" s="13">
        <v>6</v>
      </c>
      <c r="H92" s="13">
        <v>5</v>
      </c>
      <c r="I92" s="13">
        <v>6</v>
      </c>
      <c r="J92" s="67">
        <v>0</v>
      </c>
      <c r="K92" s="13">
        <v>6</v>
      </c>
      <c r="L92" s="13">
        <f>SUM(M92:N92)</f>
        <v>1056</v>
      </c>
      <c r="M92" s="13">
        <f>SUM(P92,S92,V92,Y92,AB92,AE92)</f>
        <v>528</v>
      </c>
      <c r="N92" s="13">
        <f>SUM(Q92,T92,W92,Z92,AC92,AF92)</f>
        <v>528</v>
      </c>
      <c r="O92" s="13">
        <v>159</v>
      </c>
      <c r="P92" s="13">
        <v>87</v>
      </c>
      <c r="Q92" s="13">
        <v>72</v>
      </c>
      <c r="R92" s="13">
        <v>178</v>
      </c>
      <c r="S92" s="13">
        <v>86</v>
      </c>
      <c r="T92" s="13">
        <v>92</v>
      </c>
      <c r="U92" s="13">
        <v>184</v>
      </c>
      <c r="V92" s="13">
        <v>91</v>
      </c>
      <c r="W92" s="13">
        <v>93</v>
      </c>
      <c r="X92" s="13">
        <v>184</v>
      </c>
      <c r="Y92" s="13">
        <v>91</v>
      </c>
      <c r="Z92" s="13">
        <v>93</v>
      </c>
      <c r="AA92" s="13">
        <v>166</v>
      </c>
      <c r="AB92" s="13">
        <v>90</v>
      </c>
      <c r="AC92" s="13">
        <v>76</v>
      </c>
      <c r="AD92" s="13">
        <v>185</v>
      </c>
      <c r="AE92" s="13">
        <v>83</v>
      </c>
      <c r="AF92" s="13">
        <v>102</v>
      </c>
    </row>
    <row r="93" spans="1:32" ht="12" customHeight="1" x14ac:dyDescent="0.4">
      <c r="A93" s="9"/>
      <c r="B93" s="9"/>
      <c r="C93" s="10"/>
      <c r="D93" s="10"/>
      <c r="E93" s="10"/>
      <c r="F93" s="10"/>
      <c r="G93" s="10"/>
      <c r="H93" s="10"/>
      <c r="I93" s="10"/>
      <c r="J93" s="66"/>
      <c r="K93" s="11"/>
      <c r="L93" s="11">
        <f>SUM(O93,R93,U93,X93,AA93,AD93)</f>
        <v>5</v>
      </c>
      <c r="M93" s="11"/>
      <c r="N93" s="11"/>
      <c r="O93" s="11">
        <v>2</v>
      </c>
      <c r="P93" s="11"/>
      <c r="Q93" s="11"/>
      <c r="R93" s="11">
        <v>2</v>
      </c>
      <c r="S93" s="11"/>
      <c r="T93" s="11"/>
      <c r="U93" s="11">
        <v>1</v>
      </c>
      <c r="V93" s="11"/>
      <c r="W93" s="11"/>
      <c r="X93" s="11">
        <v>0</v>
      </c>
      <c r="Y93" s="11"/>
      <c r="Z93" s="11"/>
      <c r="AA93" s="11">
        <v>0</v>
      </c>
      <c r="AB93" s="11"/>
      <c r="AC93" s="11"/>
      <c r="AD93" s="11">
        <v>0</v>
      </c>
      <c r="AE93" s="11"/>
      <c r="AF93" s="11"/>
    </row>
    <row r="94" spans="1:32" ht="12" customHeight="1" x14ac:dyDescent="0.4">
      <c r="A94" s="16">
        <v>45</v>
      </c>
      <c r="B94" s="12" t="s">
        <v>449</v>
      </c>
      <c r="C94" s="13">
        <f>SUM(D94:K94)</f>
        <v>16</v>
      </c>
      <c r="D94" s="13">
        <v>3</v>
      </c>
      <c r="E94" s="13">
        <v>3</v>
      </c>
      <c r="F94" s="13">
        <v>2</v>
      </c>
      <c r="G94" s="13">
        <v>2</v>
      </c>
      <c r="H94" s="13">
        <v>2</v>
      </c>
      <c r="I94" s="13">
        <v>2</v>
      </c>
      <c r="J94" s="67">
        <v>0</v>
      </c>
      <c r="K94" s="13">
        <v>2</v>
      </c>
      <c r="L94" s="13">
        <f>SUM(M94:N94)</f>
        <v>393</v>
      </c>
      <c r="M94" s="13">
        <f>SUM(P94,S94,V94,Y94,AB94,AE94)</f>
        <v>192</v>
      </c>
      <c r="N94" s="13">
        <f>SUM(Q94,T94,W94,Z94,AC94,AF94)</f>
        <v>201</v>
      </c>
      <c r="O94" s="13">
        <v>73</v>
      </c>
      <c r="P94" s="13">
        <v>38</v>
      </c>
      <c r="Q94" s="13">
        <v>35</v>
      </c>
      <c r="R94" s="13">
        <v>73</v>
      </c>
      <c r="S94" s="13">
        <v>33</v>
      </c>
      <c r="T94" s="13">
        <v>40</v>
      </c>
      <c r="U94" s="13">
        <v>65</v>
      </c>
      <c r="V94" s="13">
        <v>32</v>
      </c>
      <c r="W94" s="13">
        <v>33</v>
      </c>
      <c r="X94" s="13">
        <v>60</v>
      </c>
      <c r="Y94" s="13">
        <v>23</v>
      </c>
      <c r="Z94" s="13">
        <v>37</v>
      </c>
      <c r="AA94" s="13">
        <v>60</v>
      </c>
      <c r="AB94" s="13">
        <v>31</v>
      </c>
      <c r="AC94" s="13">
        <v>29</v>
      </c>
      <c r="AD94" s="13">
        <v>62</v>
      </c>
      <c r="AE94" s="13">
        <v>35</v>
      </c>
      <c r="AF94" s="13">
        <v>27</v>
      </c>
    </row>
    <row r="95" spans="1:32" ht="12" customHeight="1" x14ac:dyDescent="0.4">
      <c r="A95" s="9"/>
      <c r="B95" s="9"/>
      <c r="C95" s="10"/>
      <c r="D95" s="10"/>
      <c r="E95" s="10"/>
      <c r="F95" s="10"/>
      <c r="G95" s="10"/>
      <c r="H95" s="10"/>
      <c r="I95" s="10"/>
      <c r="J95" s="66"/>
      <c r="K95" s="11"/>
      <c r="L95" s="11">
        <f>SUM(O95,R95,U95,X95,AA95,AD95)</f>
        <v>23</v>
      </c>
      <c r="M95" s="11"/>
      <c r="N95" s="11"/>
      <c r="O95" s="11">
        <v>5</v>
      </c>
      <c r="P95" s="11"/>
      <c r="Q95" s="11"/>
      <c r="R95" s="11">
        <v>3</v>
      </c>
      <c r="S95" s="11"/>
      <c r="T95" s="11"/>
      <c r="U95" s="11">
        <v>2</v>
      </c>
      <c r="V95" s="11"/>
      <c r="W95" s="11"/>
      <c r="X95" s="11">
        <v>2</v>
      </c>
      <c r="Y95" s="11"/>
      <c r="Z95" s="11"/>
      <c r="AA95" s="11">
        <v>6</v>
      </c>
      <c r="AB95" s="11"/>
      <c r="AC95" s="11"/>
      <c r="AD95" s="11">
        <v>5</v>
      </c>
      <c r="AE95" s="11"/>
      <c r="AF95" s="11"/>
    </row>
    <row r="96" spans="1:32" ht="12" customHeight="1" x14ac:dyDescent="0.4">
      <c r="A96" s="16">
        <v>46</v>
      </c>
      <c r="B96" s="12" t="s">
        <v>450</v>
      </c>
      <c r="C96" s="13">
        <f>SUM(D96:K96)</f>
        <v>25</v>
      </c>
      <c r="D96" s="13">
        <v>4</v>
      </c>
      <c r="E96" s="13">
        <v>4</v>
      </c>
      <c r="F96" s="13">
        <v>3</v>
      </c>
      <c r="G96" s="13">
        <v>3</v>
      </c>
      <c r="H96" s="13">
        <v>4</v>
      </c>
      <c r="I96" s="13">
        <v>3</v>
      </c>
      <c r="J96" s="67">
        <v>0</v>
      </c>
      <c r="K96" s="13">
        <v>4</v>
      </c>
      <c r="L96" s="13">
        <f>SUM(M96:N96)</f>
        <v>657</v>
      </c>
      <c r="M96" s="13">
        <f>SUM(P96,S96,V96,Y96,AB96,AE96)</f>
        <v>320</v>
      </c>
      <c r="N96" s="13">
        <f>SUM(Q96,T96,W96,Z96,AC96,AF96)</f>
        <v>337</v>
      </c>
      <c r="O96" s="13">
        <v>125</v>
      </c>
      <c r="P96" s="13">
        <v>59</v>
      </c>
      <c r="Q96" s="13">
        <v>66</v>
      </c>
      <c r="R96" s="13">
        <v>110</v>
      </c>
      <c r="S96" s="13">
        <v>57</v>
      </c>
      <c r="T96" s="13">
        <v>53</v>
      </c>
      <c r="U96" s="13">
        <v>102</v>
      </c>
      <c r="V96" s="13">
        <v>52</v>
      </c>
      <c r="W96" s="13">
        <v>50</v>
      </c>
      <c r="X96" s="13">
        <v>96</v>
      </c>
      <c r="Y96" s="13">
        <v>48</v>
      </c>
      <c r="Z96" s="13">
        <v>48</v>
      </c>
      <c r="AA96" s="13">
        <v>114</v>
      </c>
      <c r="AB96" s="13">
        <v>58</v>
      </c>
      <c r="AC96" s="13">
        <v>56</v>
      </c>
      <c r="AD96" s="13">
        <v>110</v>
      </c>
      <c r="AE96" s="13">
        <v>46</v>
      </c>
      <c r="AF96" s="13">
        <v>64</v>
      </c>
    </row>
    <row r="97" spans="1:32" ht="12" customHeight="1" x14ac:dyDescent="0.4">
      <c r="A97" s="9"/>
      <c r="B97" s="9"/>
      <c r="C97" s="10"/>
      <c r="D97" s="10"/>
      <c r="E97" s="10"/>
      <c r="F97" s="10"/>
      <c r="G97" s="10"/>
      <c r="H97" s="10"/>
      <c r="I97" s="10"/>
      <c r="J97" s="66"/>
      <c r="K97" s="11"/>
      <c r="L97" s="11">
        <f>SUM(O97,R97,U97,X97,AA97,AD97)</f>
        <v>29</v>
      </c>
      <c r="M97" s="11"/>
      <c r="N97" s="11"/>
      <c r="O97" s="11">
        <v>2</v>
      </c>
      <c r="P97" s="11"/>
      <c r="Q97" s="11"/>
      <c r="R97" s="11">
        <v>7</v>
      </c>
      <c r="S97" s="11"/>
      <c r="T97" s="11"/>
      <c r="U97" s="11">
        <v>5</v>
      </c>
      <c r="V97" s="11"/>
      <c r="W97" s="11"/>
      <c r="X97" s="11">
        <v>5</v>
      </c>
      <c r="Y97" s="11"/>
      <c r="Z97" s="11"/>
      <c r="AA97" s="11">
        <v>1</v>
      </c>
      <c r="AB97" s="11"/>
      <c r="AC97" s="11"/>
      <c r="AD97" s="11">
        <v>9</v>
      </c>
      <c r="AE97" s="11"/>
      <c r="AF97" s="11"/>
    </row>
    <row r="98" spans="1:32" ht="12" customHeight="1" x14ac:dyDescent="0.4">
      <c r="A98" s="16">
        <v>47</v>
      </c>
      <c r="B98" s="12" t="s">
        <v>451</v>
      </c>
      <c r="C98" s="13">
        <f>SUM(D98:K98)</f>
        <v>30</v>
      </c>
      <c r="D98" s="13">
        <v>4</v>
      </c>
      <c r="E98" s="13">
        <v>4</v>
      </c>
      <c r="F98" s="13">
        <v>4</v>
      </c>
      <c r="G98" s="13">
        <v>5</v>
      </c>
      <c r="H98" s="13">
        <v>4</v>
      </c>
      <c r="I98" s="13">
        <v>4</v>
      </c>
      <c r="J98" s="67">
        <v>0</v>
      </c>
      <c r="K98" s="13">
        <v>5</v>
      </c>
      <c r="L98" s="13">
        <f>SUM(M98:N98)</f>
        <v>811</v>
      </c>
      <c r="M98" s="13">
        <f>SUM(P98,S98,V98,Y98,AB98,AE98)</f>
        <v>390</v>
      </c>
      <c r="N98" s="13">
        <f>SUM(Q98,T98,W98,Z98,AC98,AF98)</f>
        <v>421</v>
      </c>
      <c r="O98" s="13">
        <v>131</v>
      </c>
      <c r="P98" s="13">
        <v>60</v>
      </c>
      <c r="Q98" s="13">
        <v>71</v>
      </c>
      <c r="R98" s="13">
        <v>136</v>
      </c>
      <c r="S98" s="13">
        <v>73</v>
      </c>
      <c r="T98" s="13">
        <v>63</v>
      </c>
      <c r="U98" s="13">
        <v>115</v>
      </c>
      <c r="V98" s="13">
        <v>60</v>
      </c>
      <c r="W98" s="13">
        <v>55</v>
      </c>
      <c r="X98" s="13">
        <v>154</v>
      </c>
      <c r="Y98" s="13">
        <v>72</v>
      </c>
      <c r="Z98" s="13">
        <v>82</v>
      </c>
      <c r="AA98" s="13">
        <v>136</v>
      </c>
      <c r="AB98" s="13">
        <v>53</v>
      </c>
      <c r="AC98" s="13">
        <v>83</v>
      </c>
      <c r="AD98" s="13">
        <v>139</v>
      </c>
      <c r="AE98" s="13">
        <v>72</v>
      </c>
      <c r="AF98" s="13">
        <v>67</v>
      </c>
    </row>
    <row r="99" spans="1:32" ht="12" customHeight="1" x14ac:dyDescent="0.4">
      <c r="A99" s="9"/>
      <c r="B99" s="9"/>
      <c r="C99" s="10"/>
      <c r="D99" s="10"/>
      <c r="E99" s="10"/>
      <c r="F99" s="10"/>
      <c r="G99" s="10"/>
      <c r="H99" s="10"/>
      <c r="I99" s="10"/>
      <c r="J99" s="66"/>
      <c r="K99" s="11"/>
      <c r="L99" s="11">
        <f>SUM(O99,R99,U99,X99,AA99,AD99)</f>
        <v>27</v>
      </c>
      <c r="M99" s="11"/>
      <c r="N99" s="11"/>
      <c r="O99" s="11">
        <v>7</v>
      </c>
      <c r="P99" s="11"/>
      <c r="Q99" s="11"/>
      <c r="R99" s="11">
        <v>4</v>
      </c>
      <c r="S99" s="11"/>
      <c r="T99" s="11"/>
      <c r="U99" s="11">
        <v>3</v>
      </c>
      <c r="V99" s="11"/>
      <c r="W99" s="11"/>
      <c r="X99" s="11">
        <v>3</v>
      </c>
      <c r="Y99" s="11"/>
      <c r="Z99" s="11"/>
      <c r="AA99" s="11">
        <v>3</v>
      </c>
      <c r="AB99" s="11"/>
      <c r="AC99" s="11"/>
      <c r="AD99" s="11">
        <v>7</v>
      </c>
      <c r="AE99" s="11"/>
      <c r="AF99" s="11"/>
    </row>
    <row r="100" spans="1:32" ht="12" customHeight="1" x14ac:dyDescent="0.4">
      <c r="A100" s="16">
        <v>48</v>
      </c>
      <c r="B100" s="12" t="s">
        <v>452</v>
      </c>
      <c r="C100" s="13">
        <f>SUM(D100:K100)</f>
        <v>35</v>
      </c>
      <c r="D100" s="13">
        <v>5</v>
      </c>
      <c r="E100" s="13">
        <v>5</v>
      </c>
      <c r="F100" s="13">
        <v>5</v>
      </c>
      <c r="G100" s="13">
        <v>5</v>
      </c>
      <c r="H100" s="13">
        <v>5</v>
      </c>
      <c r="I100" s="13">
        <v>5</v>
      </c>
      <c r="J100" s="67">
        <v>0</v>
      </c>
      <c r="K100" s="13">
        <v>5</v>
      </c>
      <c r="L100" s="13">
        <f>SUM(M100:N100)</f>
        <v>934</v>
      </c>
      <c r="M100" s="13">
        <f>SUM(P100,S100,V100,Y100,AB100,AE100)</f>
        <v>479</v>
      </c>
      <c r="N100" s="13">
        <f>SUM(Q100,T100,W100,Z100,AC100,AF100)</f>
        <v>455</v>
      </c>
      <c r="O100" s="13">
        <v>168</v>
      </c>
      <c r="P100" s="13">
        <v>78</v>
      </c>
      <c r="Q100" s="13">
        <v>90</v>
      </c>
      <c r="R100" s="13">
        <v>155</v>
      </c>
      <c r="S100" s="13">
        <v>77</v>
      </c>
      <c r="T100" s="13">
        <v>78</v>
      </c>
      <c r="U100" s="13">
        <v>151</v>
      </c>
      <c r="V100" s="13">
        <v>79</v>
      </c>
      <c r="W100" s="13">
        <v>72</v>
      </c>
      <c r="X100" s="13">
        <v>159</v>
      </c>
      <c r="Y100" s="13">
        <v>84</v>
      </c>
      <c r="Z100" s="13">
        <v>75</v>
      </c>
      <c r="AA100" s="13">
        <v>151</v>
      </c>
      <c r="AB100" s="13">
        <v>82</v>
      </c>
      <c r="AC100" s="13">
        <v>69</v>
      </c>
      <c r="AD100" s="13">
        <v>150</v>
      </c>
      <c r="AE100" s="13">
        <v>79</v>
      </c>
      <c r="AF100" s="13">
        <v>71</v>
      </c>
    </row>
    <row r="101" spans="1:32" ht="12" customHeight="1" x14ac:dyDescent="0.4">
      <c r="A101" s="9"/>
      <c r="B101" s="9"/>
      <c r="C101" s="10"/>
      <c r="D101" s="10"/>
      <c r="E101" s="10"/>
      <c r="F101" s="10"/>
      <c r="G101" s="10"/>
      <c r="H101" s="10"/>
      <c r="I101" s="10"/>
      <c r="J101" s="66"/>
      <c r="K101" s="11"/>
      <c r="L101" s="11">
        <f>SUM(O101,R101,U101,X101,AA101,AD101)</f>
        <v>17</v>
      </c>
      <c r="M101" s="11"/>
      <c r="N101" s="11"/>
      <c r="O101" s="11">
        <v>2</v>
      </c>
      <c r="P101" s="11"/>
      <c r="Q101" s="11"/>
      <c r="R101" s="11">
        <v>3</v>
      </c>
      <c r="S101" s="11"/>
      <c r="T101" s="11"/>
      <c r="U101" s="11">
        <v>4</v>
      </c>
      <c r="V101" s="11"/>
      <c r="W101" s="11"/>
      <c r="X101" s="11">
        <v>3</v>
      </c>
      <c r="Y101" s="11"/>
      <c r="Z101" s="11"/>
      <c r="AA101" s="11">
        <v>3</v>
      </c>
      <c r="AB101" s="11"/>
      <c r="AC101" s="11"/>
      <c r="AD101" s="11">
        <v>2</v>
      </c>
      <c r="AE101" s="11"/>
      <c r="AF101" s="11"/>
    </row>
    <row r="102" spans="1:32" ht="12" customHeight="1" x14ac:dyDescent="0.4">
      <c r="A102" s="16">
        <v>49</v>
      </c>
      <c r="B102" s="12" t="s">
        <v>453</v>
      </c>
      <c r="C102" s="13">
        <f>SUM(D102:K102)</f>
        <v>23</v>
      </c>
      <c r="D102" s="13">
        <v>4</v>
      </c>
      <c r="E102" s="13">
        <v>3</v>
      </c>
      <c r="F102" s="13">
        <v>4</v>
      </c>
      <c r="G102" s="13">
        <v>3</v>
      </c>
      <c r="H102" s="13">
        <v>3</v>
      </c>
      <c r="I102" s="13">
        <v>3</v>
      </c>
      <c r="J102" s="67">
        <v>0</v>
      </c>
      <c r="K102" s="13">
        <v>3</v>
      </c>
      <c r="L102" s="13">
        <f>SUM(M102:N102)</f>
        <v>590</v>
      </c>
      <c r="M102" s="13">
        <f>SUM(P102,S102,V102,Y102,AB102,AE102)</f>
        <v>291</v>
      </c>
      <c r="N102" s="13">
        <f>SUM(Q102,T102,W102,Z102,AC102,AF102)</f>
        <v>299</v>
      </c>
      <c r="O102" s="13">
        <v>116</v>
      </c>
      <c r="P102" s="13">
        <v>64</v>
      </c>
      <c r="Q102" s="13">
        <v>52</v>
      </c>
      <c r="R102" s="13">
        <v>104</v>
      </c>
      <c r="S102" s="13">
        <v>46</v>
      </c>
      <c r="T102" s="13">
        <v>58</v>
      </c>
      <c r="U102" s="13">
        <v>112</v>
      </c>
      <c r="V102" s="13">
        <v>44</v>
      </c>
      <c r="W102" s="13">
        <v>68</v>
      </c>
      <c r="X102" s="13">
        <v>89</v>
      </c>
      <c r="Y102" s="13">
        <v>39</v>
      </c>
      <c r="Z102" s="13">
        <v>50</v>
      </c>
      <c r="AA102" s="13">
        <v>84</v>
      </c>
      <c r="AB102" s="13">
        <v>49</v>
      </c>
      <c r="AC102" s="13">
        <v>35</v>
      </c>
      <c r="AD102" s="13">
        <v>85</v>
      </c>
      <c r="AE102" s="13">
        <v>49</v>
      </c>
      <c r="AF102" s="13">
        <v>36</v>
      </c>
    </row>
    <row r="103" spans="1:32" ht="12" customHeight="1" x14ac:dyDescent="0.4">
      <c r="A103" s="9"/>
      <c r="B103" s="9"/>
      <c r="C103" s="10"/>
      <c r="D103" s="10"/>
      <c r="E103" s="10"/>
      <c r="F103" s="10"/>
      <c r="G103" s="10"/>
      <c r="H103" s="10"/>
      <c r="I103" s="10"/>
      <c r="J103" s="66"/>
      <c r="K103" s="11"/>
      <c r="L103" s="11">
        <f>SUM(O103,R103,U103,X103,AA103,AD103)</f>
        <v>28</v>
      </c>
      <c r="M103" s="11"/>
      <c r="N103" s="11"/>
      <c r="O103" s="11">
        <v>4</v>
      </c>
      <c r="P103" s="11"/>
      <c r="Q103" s="11"/>
      <c r="R103" s="11">
        <v>3</v>
      </c>
      <c r="S103" s="11"/>
      <c r="T103" s="11"/>
      <c r="U103" s="11">
        <v>7</v>
      </c>
      <c r="V103" s="11"/>
      <c r="W103" s="11"/>
      <c r="X103" s="11">
        <v>4</v>
      </c>
      <c r="Y103" s="11"/>
      <c r="Z103" s="11"/>
      <c r="AA103" s="11">
        <v>4</v>
      </c>
      <c r="AB103" s="11"/>
      <c r="AC103" s="11"/>
      <c r="AD103" s="11">
        <v>6</v>
      </c>
      <c r="AE103" s="11"/>
      <c r="AF103" s="11"/>
    </row>
    <row r="104" spans="1:32" ht="12" customHeight="1" x14ac:dyDescent="0.4">
      <c r="A104" s="16">
        <v>50</v>
      </c>
      <c r="B104" s="12" t="s">
        <v>454</v>
      </c>
      <c r="C104" s="13">
        <f>SUM(D104:K104)</f>
        <v>31</v>
      </c>
      <c r="D104" s="13">
        <v>4</v>
      </c>
      <c r="E104" s="13">
        <v>5</v>
      </c>
      <c r="F104" s="13">
        <v>5</v>
      </c>
      <c r="G104" s="13">
        <v>4</v>
      </c>
      <c r="H104" s="13">
        <v>5</v>
      </c>
      <c r="I104" s="13">
        <v>4</v>
      </c>
      <c r="J104" s="67">
        <v>0</v>
      </c>
      <c r="K104" s="13">
        <v>4</v>
      </c>
      <c r="L104" s="13">
        <f>SUM(M104:N104)</f>
        <v>917</v>
      </c>
      <c r="M104" s="13">
        <f>SUM(P104,S104,V104,Y104,AB104,AE104)</f>
        <v>448</v>
      </c>
      <c r="N104" s="13">
        <f>SUM(Q104,T104,W104,Z104,AC104,AF104)</f>
        <v>469</v>
      </c>
      <c r="O104" s="13">
        <v>132</v>
      </c>
      <c r="P104" s="13">
        <v>66</v>
      </c>
      <c r="Q104" s="13">
        <v>66</v>
      </c>
      <c r="R104" s="13">
        <v>152</v>
      </c>
      <c r="S104" s="13">
        <v>70</v>
      </c>
      <c r="T104" s="13">
        <v>82</v>
      </c>
      <c r="U104" s="13">
        <v>179</v>
      </c>
      <c r="V104" s="13">
        <v>94</v>
      </c>
      <c r="W104" s="13">
        <v>85</v>
      </c>
      <c r="X104" s="13">
        <v>141</v>
      </c>
      <c r="Y104" s="13">
        <v>71</v>
      </c>
      <c r="Z104" s="13">
        <v>70</v>
      </c>
      <c r="AA104" s="13">
        <v>171</v>
      </c>
      <c r="AB104" s="13">
        <v>83</v>
      </c>
      <c r="AC104" s="13">
        <v>88</v>
      </c>
      <c r="AD104" s="13">
        <v>142</v>
      </c>
      <c r="AE104" s="13">
        <v>64</v>
      </c>
      <c r="AF104" s="13">
        <v>78</v>
      </c>
    </row>
    <row r="105" spans="1:32" ht="12" customHeight="1" x14ac:dyDescent="0.4">
      <c r="A105" s="9"/>
      <c r="B105" s="9"/>
      <c r="C105" s="10"/>
      <c r="D105" s="10"/>
      <c r="E105" s="10"/>
      <c r="F105" s="10"/>
      <c r="G105" s="10"/>
      <c r="H105" s="10"/>
      <c r="I105" s="10"/>
      <c r="J105" s="66"/>
      <c r="K105" s="11"/>
      <c r="L105" s="11">
        <f>SUM(O105,R105,U105,X105,AA105,AD105)</f>
        <v>13</v>
      </c>
      <c r="M105" s="11"/>
      <c r="N105" s="11"/>
      <c r="O105" s="11">
        <v>2</v>
      </c>
      <c r="P105" s="11"/>
      <c r="Q105" s="11"/>
      <c r="R105" s="11">
        <v>3</v>
      </c>
      <c r="S105" s="11"/>
      <c r="T105" s="11"/>
      <c r="U105" s="11">
        <v>1</v>
      </c>
      <c r="V105" s="11"/>
      <c r="W105" s="11"/>
      <c r="X105" s="11">
        <v>3</v>
      </c>
      <c r="Y105" s="11"/>
      <c r="Z105" s="11"/>
      <c r="AA105" s="11">
        <v>2</v>
      </c>
      <c r="AB105" s="11"/>
      <c r="AC105" s="11"/>
      <c r="AD105" s="11">
        <v>2</v>
      </c>
      <c r="AE105" s="11"/>
      <c r="AF105" s="11"/>
    </row>
    <row r="106" spans="1:32" ht="12" customHeight="1" x14ac:dyDescent="0.4">
      <c r="A106" s="16">
        <v>51</v>
      </c>
      <c r="B106" s="12" t="s">
        <v>455</v>
      </c>
      <c r="C106" s="13">
        <f>SUM(D106:K106)</f>
        <v>13</v>
      </c>
      <c r="D106" s="13">
        <v>2</v>
      </c>
      <c r="E106" s="13">
        <v>2</v>
      </c>
      <c r="F106" s="13">
        <v>1</v>
      </c>
      <c r="G106" s="13">
        <v>2</v>
      </c>
      <c r="H106" s="13">
        <v>2</v>
      </c>
      <c r="I106" s="13">
        <v>2</v>
      </c>
      <c r="J106" s="67">
        <v>0</v>
      </c>
      <c r="K106" s="13">
        <v>2</v>
      </c>
      <c r="L106" s="13">
        <f>SUM(M106:N106)</f>
        <v>263</v>
      </c>
      <c r="M106" s="13">
        <f>SUM(P106,S106,V106,Y106,AB106,AE106)</f>
        <v>145</v>
      </c>
      <c r="N106" s="13">
        <f>SUM(Q106,T106,W106,Z106,AC106,AF106)</f>
        <v>118</v>
      </c>
      <c r="O106" s="13">
        <v>38</v>
      </c>
      <c r="P106" s="13">
        <v>26</v>
      </c>
      <c r="Q106" s="13">
        <v>12</v>
      </c>
      <c r="R106" s="13">
        <v>58</v>
      </c>
      <c r="S106" s="13">
        <v>32</v>
      </c>
      <c r="T106" s="13">
        <v>26</v>
      </c>
      <c r="U106" s="13">
        <v>32</v>
      </c>
      <c r="V106" s="13">
        <v>18</v>
      </c>
      <c r="W106" s="13">
        <v>14</v>
      </c>
      <c r="X106" s="13">
        <v>49</v>
      </c>
      <c r="Y106" s="13">
        <v>23</v>
      </c>
      <c r="Z106" s="13">
        <v>26</v>
      </c>
      <c r="AA106" s="13">
        <v>42</v>
      </c>
      <c r="AB106" s="13">
        <v>18</v>
      </c>
      <c r="AC106" s="13">
        <v>24</v>
      </c>
      <c r="AD106" s="13">
        <v>44</v>
      </c>
      <c r="AE106" s="13">
        <v>28</v>
      </c>
      <c r="AF106" s="13">
        <v>16</v>
      </c>
    </row>
    <row r="107" spans="1:32" ht="12" customHeight="1" x14ac:dyDescent="0.4">
      <c r="A107" s="9"/>
      <c r="B107" s="9"/>
      <c r="C107" s="10"/>
      <c r="D107" s="10"/>
      <c r="E107" s="10"/>
      <c r="F107" s="10"/>
      <c r="G107" s="10"/>
      <c r="H107" s="10"/>
      <c r="I107" s="10"/>
      <c r="J107" s="66"/>
      <c r="K107" s="11"/>
      <c r="L107" s="11">
        <f>SUM(O107,R107,U107,X107,AA107,AD107)</f>
        <v>15</v>
      </c>
      <c r="M107" s="11"/>
      <c r="N107" s="11"/>
      <c r="O107" s="11">
        <v>2</v>
      </c>
      <c r="P107" s="11"/>
      <c r="Q107" s="11"/>
      <c r="R107" s="11">
        <v>2</v>
      </c>
      <c r="S107" s="11"/>
      <c r="T107" s="11"/>
      <c r="U107" s="11">
        <v>3</v>
      </c>
      <c r="V107" s="11"/>
      <c r="W107" s="11"/>
      <c r="X107" s="11">
        <v>1</v>
      </c>
      <c r="Y107" s="11"/>
      <c r="Z107" s="11"/>
      <c r="AA107" s="11">
        <v>3</v>
      </c>
      <c r="AB107" s="11"/>
      <c r="AC107" s="11"/>
      <c r="AD107" s="11">
        <v>4</v>
      </c>
      <c r="AE107" s="11"/>
      <c r="AF107" s="11"/>
    </row>
    <row r="108" spans="1:32" ht="12" customHeight="1" x14ac:dyDescent="0.4">
      <c r="A108" s="16">
        <v>52</v>
      </c>
      <c r="B108" s="12" t="s">
        <v>456</v>
      </c>
      <c r="C108" s="13">
        <f>SUM(D108:K108)</f>
        <v>27</v>
      </c>
      <c r="D108" s="13">
        <v>4</v>
      </c>
      <c r="E108" s="13">
        <v>4</v>
      </c>
      <c r="F108" s="13">
        <v>4</v>
      </c>
      <c r="G108" s="13">
        <v>4</v>
      </c>
      <c r="H108" s="13">
        <v>4</v>
      </c>
      <c r="I108" s="13">
        <v>4</v>
      </c>
      <c r="J108" s="67">
        <v>0</v>
      </c>
      <c r="K108" s="13">
        <v>3</v>
      </c>
      <c r="L108" s="13">
        <f>SUM(M108:N108)</f>
        <v>772</v>
      </c>
      <c r="M108" s="13">
        <f>SUM(P108,S108,V108,Y108,AB108,AE108)</f>
        <v>410</v>
      </c>
      <c r="N108" s="13">
        <f>SUM(Q108,T108,W108,Z108,AC108,AF108)</f>
        <v>362</v>
      </c>
      <c r="O108" s="13">
        <v>123</v>
      </c>
      <c r="P108" s="13">
        <v>69</v>
      </c>
      <c r="Q108" s="13">
        <v>54</v>
      </c>
      <c r="R108" s="13">
        <v>134</v>
      </c>
      <c r="S108" s="13">
        <v>66</v>
      </c>
      <c r="T108" s="13">
        <v>68</v>
      </c>
      <c r="U108" s="13">
        <v>127</v>
      </c>
      <c r="V108" s="13">
        <v>77</v>
      </c>
      <c r="W108" s="13">
        <v>50</v>
      </c>
      <c r="X108" s="13">
        <v>135</v>
      </c>
      <c r="Y108" s="13">
        <v>75</v>
      </c>
      <c r="Z108" s="13">
        <v>60</v>
      </c>
      <c r="AA108" s="13">
        <v>122</v>
      </c>
      <c r="AB108" s="13">
        <v>52</v>
      </c>
      <c r="AC108" s="13">
        <v>70</v>
      </c>
      <c r="AD108" s="13">
        <v>131</v>
      </c>
      <c r="AE108" s="13">
        <v>71</v>
      </c>
      <c r="AF108" s="13">
        <v>60</v>
      </c>
    </row>
    <row r="109" spans="1:32" ht="12" customHeight="1" x14ac:dyDescent="0.4">
      <c r="A109" s="9"/>
      <c r="B109" s="9"/>
      <c r="C109" s="10"/>
      <c r="D109" s="10"/>
      <c r="E109" s="10"/>
      <c r="F109" s="10"/>
      <c r="G109" s="10"/>
      <c r="H109" s="10"/>
      <c r="I109" s="10"/>
      <c r="J109" s="66"/>
      <c r="K109" s="11"/>
      <c r="L109" s="11">
        <f>SUM(O109,R109,U109,X109,AA109,AD109)</f>
        <v>13</v>
      </c>
      <c r="M109" s="11"/>
      <c r="N109" s="11"/>
      <c r="O109" s="11">
        <v>1</v>
      </c>
      <c r="P109" s="11"/>
      <c r="Q109" s="11"/>
      <c r="R109" s="11">
        <v>2</v>
      </c>
      <c r="S109" s="11"/>
      <c r="T109" s="11"/>
      <c r="U109" s="11">
        <v>4</v>
      </c>
      <c r="V109" s="11"/>
      <c r="W109" s="11"/>
      <c r="X109" s="11">
        <v>2</v>
      </c>
      <c r="Y109" s="11"/>
      <c r="Z109" s="11"/>
      <c r="AA109" s="11">
        <v>2</v>
      </c>
      <c r="AB109" s="11"/>
      <c r="AC109" s="11"/>
      <c r="AD109" s="11">
        <v>2</v>
      </c>
      <c r="AE109" s="11"/>
      <c r="AF109" s="11"/>
    </row>
    <row r="110" spans="1:32" ht="12" customHeight="1" x14ac:dyDescent="0.4">
      <c r="A110" s="16">
        <v>53</v>
      </c>
      <c r="B110" s="12" t="s">
        <v>457</v>
      </c>
      <c r="C110" s="13">
        <f>SUM(D110:K110)</f>
        <v>21</v>
      </c>
      <c r="D110" s="13">
        <v>4</v>
      </c>
      <c r="E110" s="13">
        <v>3</v>
      </c>
      <c r="F110" s="13">
        <v>4</v>
      </c>
      <c r="G110" s="13">
        <v>3</v>
      </c>
      <c r="H110" s="13">
        <v>3</v>
      </c>
      <c r="I110" s="13">
        <v>2</v>
      </c>
      <c r="J110" s="67">
        <v>0</v>
      </c>
      <c r="K110" s="13">
        <v>2</v>
      </c>
      <c r="L110" s="13">
        <f>SUM(M110:N110)</f>
        <v>567</v>
      </c>
      <c r="M110" s="13">
        <f>SUM(P110,S110,V110,Y110,AB110,AE110)</f>
        <v>287</v>
      </c>
      <c r="N110" s="13">
        <f>SUM(Q110,T110,W110,Z110,AC110,AF110)</f>
        <v>280</v>
      </c>
      <c r="O110" s="13">
        <v>115</v>
      </c>
      <c r="P110" s="13">
        <v>54</v>
      </c>
      <c r="Q110" s="13">
        <v>61</v>
      </c>
      <c r="R110" s="13">
        <v>99</v>
      </c>
      <c r="S110" s="13">
        <v>41</v>
      </c>
      <c r="T110" s="13">
        <v>58</v>
      </c>
      <c r="U110" s="13">
        <v>112</v>
      </c>
      <c r="V110" s="13">
        <v>62</v>
      </c>
      <c r="W110" s="13">
        <v>50</v>
      </c>
      <c r="X110" s="13">
        <v>93</v>
      </c>
      <c r="Y110" s="13">
        <v>49</v>
      </c>
      <c r="Z110" s="13">
        <v>44</v>
      </c>
      <c r="AA110" s="13">
        <v>75</v>
      </c>
      <c r="AB110" s="13">
        <v>41</v>
      </c>
      <c r="AC110" s="13">
        <v>34</v>
      </c>
      <c r="AD110" s="13">
        <v>73</v>
      </c>
      <c r="AE110" s="13">
        <v>40</v>
      </c>
      <c r="AF110" s="13">
        <v>33</v>
      </c>
    </row>
    <row r="111" spans="1:32" ht="12" customHeight="1" x14ac:dyDescent="0.4">
      <c r="A111" s="9"/>
      <c r="B111" s="9"/>
      <c r="C111" s="10"/>
      <c r="D111" s="10"/>
      <c r="E111" s="10"/>
      <c r="F111" s="10"/>
      <c r="G111" s="10"/>
      <c r="H111" s="10"/>
      <c r="I111" s="10"/>
      <c r="J111" s="66"/>
      <c r="K111" s="11"/>
      <c r="L111" s="11">
        <f>SUM(O111,R111,U111,X111,AA111,AD111)</f>
        <v>9</v>
      </c>
      <c r="M111" s="11"/>
      <c r="N111" s="11"/>
      <c r="O111" s="11">
        <v>2</v>
      </c>
      <c r="P111" s="11"/>
      <c r="Q111" s="11"/>
      <c r="R111" s="11">
        <v>2</v>
      </c>
      <c r="S111" s="11"/>
      <c r="T111" s="11"/>
      <c r="U111" s="11">
        <v>1</v>
      </c>
      <c r="V111" s="11"/>
      <c r="W111" s="11"/>
      <c r="X111" s="11">
        <v>1</v>
      </c>
      <c r="Y111" s="11"/>
      <c r="Z111" s="11"/>
      <c r="AA111" s="11">
        <v>2</v>
      </c>
      <c r="AB111" s="11"/>
      <c r="AC111" s="11"/>
      <c r="AD111" s="11">
        <v>1</v>
      </c>
      <c r="AE111" s="11"/>
      <c r="AF111" s="11"/>
    </row>
    <row r="112" spans="1:32" ht="12" customHeight="1" x14ac:dyDescent="0.4">
      <c r="A112" s="16">
        <v>55</v>
      </c>
      <c r="B112" s="12" t="s">
        <v>458</v>
      </c>
      <c r="C112" s="13">
        <f>SUM(D112:K112)</f>
        <v>24</v>
      </c>
      <c r="D112" s="13">
        <v>4</v>
      </c>
      <c r="E112" s="13">
        <v>4</v>
      </c>
      <c r="F112" s="13">
        <v>4</v>
      </c>
      <c r="G112" s="13">
        <v>3</v>
      </c>
      <c r="H112" s="13">
        <v>4</v>
      </c>
      <c r="I112" s="13">
        <v>3</v>
      </c>
      <c r="J112" s="67">
        <v>0</v>
      </c>
      <c r="K112" s="13">
        <v>2</v>
      </c>
      <c r="L112" s="13">
        <f>SUM(M112:N112)</f>
        <v>684</v>
      </c>
      <c r="M112" s="13">
        <f>SUM(P112,S112,V112,Y112,AB112,AE112)</f>
        <v>355</v>
      </c>
      <c r="N112" s="13">
        <f>SUM(Q112,T112,W112,Z112,AC112,AF112)</f>
        <v>329</v>
      </c>
      <c r="O112" s="13">
        <v>124</v>
      </c>
      <c r="P112" s="13">
        <v>63</v>
      </c>
      <c r="Q112" s="13">
        <v>61</v>
      </c>
      <c r="R112" s="13">
        <v>127</v>
      </c>
      <c r="S112" s="13">
        <v>76</v>
      </c>
      <c r="T112" s="13">
        <v>51</v>
      </c>
      <c r="U112" s="13">
        <v>116</v>
      </c>
      <c r="V112" s="13">
        <v>56</v>
      </c>
      <c r="W112" s="13">
        <v>60</v>
      </c>
      <c r="X112" s="13">
        <v>104</v>
      </c>
      <c r="Y112" s="13">
        <v>49</v>
      </c>
      <c r="Z112" s="13">
        <v>55</v>
      </c>
      <c r="AA112" s="13">
        <v>120</v>
      </c>
      <c r="AB112" s="13">
        <v>64</v>
      </c>
      <c r="AC112" s="13">
        <v>56</v>
      </c>
      <c r="AD112" s="13">
        <v>93</v>
      </c>
      <c r="AE112" s="13">
        <v>47</v>
      </c>
      <c r="AF112" s="13">
        <v>46</v>
      </c>
    </row>
    <row r="113" spans="1:32" ht="12" customHeight="1" x14ac:dyDescent="0.4">
      <c r="A113" s="9"/>
      <c r="B113" s="9"/>
      <c r="C113" s="10"/>
      <c r="D113" s="10"/>
      <c r="E113" s="10"/>
      <c r="F113" s="10"/>
      <c r="G113" s="10"/>
      <c r="H113" s="10"/>
      <c r="I113" s="10"/>
      <c r="J113" s="66"/>
      <c r="K113" s="11"/>
      <c r="L113" s="11">
        <f>SUM(O113,R113,U113,X113,AA113,AD113)</f>
        <v>9</v>
      </c>
      <c r="M113" s="11"/>
      <c r="N113" s="11"/>
      <c r="O113" s="11">
        <v>4</v>
      </c>
      <c r="P113" s="11"/>
      <c r="Q113" s="11"/>
      <c r="R113" s="11">
        <v>3</v>
      </c>
      <c r="S113" s="11"/>
      <c r="T113" s="11"/>
      <c r="U113" s="11">
        <v>0</v>
      </c>
      <c r="V113" s="11"/>
      <c r="W113" s="11"/>
      <c r="X113" s="11">
        <v>0</v>
      </c>
      <c r="Y113" s="11"/>
      <c r="Z113" s="11"/>
      <c r="AA113" s="11">
        <v>0</v>
      </c>
      <c r="AB113" s="11"/>
      <c r="AC113" s="11"/>
      <c r="AD113" s="11">
        <v>2</v>
      </c>
      <c r="AE113" s="11"/>
      <c r="AF113" s="11"/>
    </row>
    <row r="114" spans="1:32" ht="12" customHeight="1" x14ac:dyDescent="0.4">
      <c r="A114" s="16">
        <v>56</v>
      </c>
      <c r="B114" s="12" t="s">
        <v>459</v>
      </c>
      <c r="C114" s="13">
        <f>SUM(D114:K114)</f>
        <v>23</v>
      </c>
      <c r="D114" s="13">
        <v>3</v>
      </c>
      <c r="E114" s="13">
        <v>4</v>
      </c>
      <c r="F114" s="13">
        <v>3</v>
      </c>
      <c r="G114" s="13">
        <v>4</v>
      </c>
      <c r="H114" s="13">
        <v>3</v>
      </c>
      <c r="I114" s="13">
        <v>4</v>
      </c>
      <c r="J114" s="67">
        <v>0</v>
      </c>
      <c r="K114" s="13">
        <v>2</v>
      </c>
      <c r="L114" s="13">
        <f>SUM(M114:N114)</f>
        <v>636</v>
      </c>
      <c r="M114" s="13">
        <f>SUM(P114,S114,V114,Y114,AB114,AE114)</f>
        <v>311</v>
      </c>
      <c r="N114" s="13">
        <f>SUM(Q114,T114,W114,Z114,AC114,AF114)</f>
        <v>325</v>
      </c>
      <c r="O114" s="13">
        <v>101</v>
      </c>
      <c r="P114" s="13">
        <v>50</v>
      </c>
      <c r="Q114" s="13">
        <v>51</v>
      </c>
      <c r="R114" s="13">
        <v>115</v>
      </c>
      <c r="S114" s="13">
        <v>50</v>
      </c>
      <c r="T114" s="13">
        <v>65</v>
      </c>
      <c r="U114" s="13">
        <v>99</v>
      </c>
      <c r="V114" s="13">
        <v>52</v>
      </c>
      <c r="W114" s="13">
        <v>47</v>
      </c>
      <c r="X114" s="13">
        <v>106</v>
      </c>
      <c r="Y114" s="13">
        <v>55</v>
      </c>
      <c r="Z114" s="13">
        <v>51</v>
      </c>
      <c r="AA114" s="13">
        <v>103</v>
      </c>
      <c r="AB114" s="13">
        <v>45</v>
      </c>
      <c r="AC114" s="13">
        <v>58</v>
      </c>
      <c r="AD114" s="13">
        <v>112</v>
      </c>
      <c r="AE114" s="13">
        <v>59</v>
      </c>
      <c r="AF114" s="13">
        <v>53</v>
      </c>
    </row>
    <row r="115" spans="1:32" ht="12" customHeight="1" x14ac:dyDescent="0.4">
      <c r="A115" s="9"/>
      <c r="B115" s="9"/>
      <c r="C115" s="10"/>
      <c r="D115" s="10"/>
      <c r="E115" s="10"/>
      <c r="F115" s="10"/>
      <c r="G115" s="10"/>
      <c r="H115" s="10"/>
      <c r="I115" s="10"/>
      <c r="J115" s="66"/>
      <c r="K115" s="11"/>
      <c r="L115" s="11">
        <f>SUM(O115,R115,U115,X115,AA115,AD115)</f>
        <v>21</v>
      </c>
      <c r="M115" s="11"/>
      <c r="N115" s="11"/>
      <c r="O115" s="11">
        <v>5</v>
      </c>
      <c r="P115" s="11"/>
      <c r="Q115" s="11"/>
      <c r="R115" s="11">
        <v>2</v>
      </c>
      <c r="S115" s="11"/>
      <c r="T115" s="11"/>
      <c r="U115" s="11">
        <v>9</v>
      </c>
      <c r="V115" s="11"/>
      <c r="W115" s="11"/>
      <c r="X115" s="11">
        <v>2</v>
      </c>
      <c r="Y115" s="11"/>
      <c r="Z115" s="11"/>
      <c r="AA115" s="11">
        <v>0</v>
      </c>
      <c r="AB115" s="11"/>
      <c r="AC115" s="11"/>
      <c r="AD115" s="11">
        <v>3</v>
      </c>
      <c r="AE115" s="11"/>
      <c r="AF115" s="11"/>
    </row>
    <row r="116" spans="1:32" ht="12" customHeight="1" x14ac:dyDescent="0.4">
      <c r="A116" s="16">
        <v>57</v>
      </c>
      <c r="B116" s="12" t="s">
        <v>460</v>
      </c>
      <c r="C116" s="13">
        <f>SUM(D116:K116)</f>
        <v>34</v>
      </c>
      <c r="D116" s="13">
        <v>5</v>
      </c>
      <c r="E116" s="13">
        <v>5</v>
      </c>
      <c r="F116" s="13">
        <v>5</v>
      </c>
      <c r="G116" s="13">
        <v>5</v>
      </c>
      <c r="H116" s="13">
        <v>5</v>
      </c>
      <c r="I116" s="13">
        <v>5</v>
      </c>
      <c r="J116" s="67">
        <v>0</v>
      </c>
      <c r="K116" s="13">
        <v>4</v>
      </c>
      <c r="L116" s="13">
        <f>SUM(M116:N116)</f>
        <v>957</v>
      </c>
      <c r="M116" s="13">
        <f>SUM(P116,S116,V116,Y116,AB116,AE116)</f>
        <v>493</v>
      </c>
      <c r="N116" s="13">
        <f>SUM(Q116,T116,W116,Z116,AC116,AF116)</f>
        <v>464</v>
      </c>
      <c r="O116" s="13">
        <v>160</v>
      </c>
      <c r="P116" s="13">
        <v>81</v>
      </c>
      <c r="Q116" s="13">
        <v>79</v>
      </c>
      <c r="R116" s="13">
        <v>176</v>
      </c>
      <c r="S116" s="13">
        <v>91</v>
      </c>
      <c r="T116" s="13">
        <v>85</v>
      </c>
      <c r="U116" s="13">
        <v>156</v>
      </c>
      <c r="V116" s="13">
        <v>85</v>
      </c>
      <c r="W116" s="13">
        <v>71</v>
      </c>
      <c r="X116" s="13">
        <v>159</v>
      </c>
      <c r="Y116" s="13">
        <v>83</v>
      </c>
      <c r="Z116" s="13">
        <v>76</v>
      </c>
      <c r="AA116" s="13">
        <v>148</v>
      </c>
      <c r="AB116" s="13">
        <v>82</v>
      </c>
      <c r="AC116" s="13">
        <v>66</v>
      </c>
      <c r="AD116" s="13">
        <v>158</v>
      </c>
      <c r="AE116" s="13">
        <v>71</v>
      </c>
      <c r="AF116" s="13">
        <v>87</v>
      </c>
    </row>
    <row r="117" spans="1:32" ht="12" customHeight="1" x14ac:dyDescent="0.4">
      <c r="A117" s="9"/>
      <c r="B117" s="9"/>
      <c r="C117" s="10"/>
      <c r="D117" s="10"/>
      <c r="E117" s="10"/>
      <c r="F117" s="10"/>
      <c r="G117" s="10"/>
      <c r="H117" s="10"/>
      <c r="I117" s="10"/>
      <c r="J117" s="66"/>
      <c r="K117" s="11"/>
      <c r="L117" s="11">
        <f>SUM(O117,R117,U117,X117,AA117,AD117)</f>
        <v>7</v>
      </c>
      <c r="M117" s="11"/>
      <c r="N117" s="11"/>
      <c r="O117" s="11">
        <v>0</v>
      </c>
      <c r="P117" s="11"/>
      <c r="Q117" s="11"/>
      <c r="R117" s="11">
        <v>1</v>
      </c>
      <c r="S117" s="11"/>
      <c r="T117" s="11"/>
      <c r="U117" s="11">
        <v>2</v>
      </c>
      <c r="V117" s="11"/>
      <c r="W117" s="11"/>
      <c r="X117" s="11">
        <v>1</v>
      </c>
      <c r="Y117" s="11"/>
      <c r="Z117" s="11"/>
      <c r="AA117" s="11">
        <v>2</v>
      </c>
      <c r="AB117" s="11"/>
      <c r="AC117" s="11"/>
      <c r="AD117" s="11">
        <v>1</v>
      </c>
      <c r="AE117" s="11"/>
      <c r="AF117" s="11"/>
    </row>
    <row r="118" spans="1:32" ht="12" customHeight="1" x14ac:dyDescent="0.4">
      <c r="A118" s="16">
        <v>58</v>
      </c>
      <c r="B118" s="12" t="s">
        <v>461</v>
      </c>
      <c r="C118" s="13">
        <f>SUM(D118:K118)</f>
        <v>25</v>
      </c>
      <c r="D118" s="13">
        <v>3</v>
      </c>
      <c r="E118" s="13">
        <v>4</v>
      </c>
      <c r="F118" s="13">
        <v>4</v>
      </c>
      <c r="G118" s="13">
        <v>4</v>
      </c>
      <c r="H118" s="13">
        <v>5</v>
      </c>
      <c r="I118" s="13">
        <v>4</v>
      </c>
      <c r="J118" s="67">
        <v>0</v>
      </c>
      <c r="K118" s="13">
        <v>1</v>
      </c>
      <c r="L118" s="13">
        <f>SUM(M118:N118)</f>
        <v>702</v>
      </c>
      <c r="M118" s="13">
        <f>SUM(P118,S118,V118,Y118,AB118,AE118)</f>
        <v>368</v>
      </c>
      <c r="N118" s="13">
        <f>SUM(Q118,T118,W118,Z118,AC118,AF118)</f>
        <v>334</v>
      </c>
      <c r="O118" s="13">
        <v>104</v>
      </c>
      <c r="P118" s="13">
        <v>57</v>
      </c>
      <c r="Q118" s="13">
        <v>47</v>
      </c>
      <c r="R118" s="13">
        <v>112</v>
      </c>
      <c r="S118" s="13">
        <v>63</v>
      </c>
      <c r="T118" s="13">
        <v>49</v>
      </c>
      <c r="U118" s="13">
        <v>111</v>
      </c>
      <c r="V118" s="13">
        <v>51</v>
      </c>
      <c r="W118" s="13">
        <v>60</v>
      </c>
      <c r="X118" s="13">
        <v>116</v>
      </c>
      <c r="Y118" s="13">
        <v>61</v>
      </c>
      <c r="Z118" s="13">
        <v>55</v>
      </c>
      <c r="AA118" s="13">
        <v>144</v>
      </c>
      <c r="AB118" s="13">
        <v>71</v>
      </c>
      <c r="AC118" s="13">
        <v>73</v>
      </c>
      <c r="AD118" s="13">
        <v>115</v>
      </c>
      <c r="AE118" s="13">
        <v>65</v>
      </c>
      <c r="AF118" s="13">
        <v>50</v>
      </c>
    </row>
    <row r="119" spans="1:32" ht="12" customHeight="1" x14ac:dyDescent="0.4">
      <c r="A119" s="9"/>
      <c r="B119" s="9"/>
      <c r="C119" s="10"/>
      <c r="D119" s="10"/>
      <c r="E119" s="10"/>
      <c r="F119" s="10"/>
      <c r="G119" s="10"/>
      <c r="H119" s="10"/>
      <c r="I119" s="10"/>
      <c r="J119" s="66"/>
      <c r="K119" s="11"/>
      <c r="L119" s="11">
        <f>SUM(O119,R119,U119,X119,AA119,AD119)</f>
        <v>16</v>
      </c>
      <c r="M119" s="11"/>
      <c r="N119" s="11"/>
      <c r="O119" s="11">
        <v>1</v>
      </c>
      <c r="P119" s="11"/>
      <c r="Q119" s="11"/>
      <c r="R119" s="11">
        <v>2</v>
      </c>
      <c r="S119" s="11"/>
      <c r="T119" s="11"/>
      <c r="U119" s="11">
        <v>2</v>
      </c>
      <c r="V119" s="11"/>
      <c r="W119" s="11"/>
      <c r="X119" s="11">
        <v>5</v>
      </c>
      <c r="Y119" s="11"/>
      <c r="Z119" s="11"/>
      <c r="AA119" s="11">
        <v>4</v>
      </c>
      <c r="AB119" s="11"/>
      <c r="AC119" s="11"/>
      <c r="AD119" s="11">
        <v>2</v>
      </c>
      <c r="AE119" s="11"/>
      <c r="AF119" s="11"/>
    </row>
    <row r="120" spans="1:32" ht="12" customHeight="1" x14ac:dyDescent="0.4">
      <c r="A120" s="16">
        <v>59</v>
      </c>
      <c r="B120" s="12" t="s">
        <v>462</v>
      </c>
      <c r="C120" s="13">
        <f>SUM(D120:K120)</f>
        <v>33</v>
      </c>
      <c r="D120" s="13">
        <v>5</v>
      </c>
      <c r="E120" s="13">
        <v>5</v>
      </c>
      <c r="F120" s="13">
        <v>5</v>
      </c>
      <c r="G120" s="13">
        <v>5</v>
      </c>
      <c r="H120" s="13">
        <v>5</v>
      </c>
      <c r="I120" s="13">
        <v>5</v>
      </c>
      <c r="J120" s="67">
        <v>0</v>
      </c>
      <c r="K120" s="13">
        <v>3</v>
      </c>
      <c r="L120" s="13">
        <f>SUM(M120:N120)</f>
        <v>970</v>
      </c>
      <c r="M120" s="13">
        <f>SUM(P120,S120,V120,Y120,AB120,AE120)</f>
        <v>510</v>
      </c>
      <c r="N120" s="13">
        <f>SUM(Q120,T120,W120,Z120,AC120,AF120)</f>
        <v>460</v>
      </c>
      <c r="O120" s="13">
        <v>163</v>
      </c>
      <c r="P120" s="13">
        <v>82</v>
      </c>
      <c r="Q120" s="13">
        <v>81</v>
      </c>
      <c r="R120" s="13">
        <v>173</v>
      </c>
      <c r="S120" s="13">
        <v>90</v>
      </c>
      <c r="T120" s="13">
        <v>83</v>
      </c>
      <c r="U120" s="13">
        <v>148</v>
      </c>
      <c r="V120" s="13">
        <v>77</v>
      </c>
      <c r="W120" s="13">
        <v>71</v>
      </c>
      <c r="X120" s="13">
        <v>149</v>
      </c>
      <c r="Y120" s="13">
        <v>78</v>
      </c>
      <c r="Z120" s="13">
        <v>71</v>
      </c>
      <c r="AA120" s="13">
        <v>176</v>
      </c>
      <c r="AB120" s="13">
        <v>89</v>
      </c>
      <c r="AC120" s="13">
        <v>87</v>
      </c>
      <c r="AD120" s="13">
        <v>161</v>
      </c>
      <c r="AE120" s="13">
        <v>94</v>
      </c>
      <c r="AF120" s="13">
        <v>67</v>
      </c>
    </row>
    <row r="121" spans="1:32" ht="12" customHeight="1" x14ac:dyDescent="0.4">
      <c r="A121" s="9"/>
      <c r="B121" s="9"/>
      <c r="C121" s="10"/>
      <c r="D121" s="10"/>
      <c r="E121" s="10"/>
      <c r="F121" s="10"/>
      <c r="G121" s="10"/>
      <c r="H121" s="10"/>
      <c r="I121" s="10"/>
      <c r="J121" s="66"/>
      <c r="K121" s="11"/>
      <c r="L121" s="11">
        <f>SUM(O121,R121,U121,X121,AA121,AD121)</f>
        <v>21</v>
      </c>
      <c r="M121" s="11"/>
      <c r="N121" s="11"/>
      <c r="O121" s="11">
        <v>2</v>
      </c>
      <c r="P121" s="11"/>
      <c r="Q121" s="11"/>
      <c r="R121" s="11">
        <v>4</v>
      </c>
      <c r="S121" s="11"/>
      <c r="T121" s="11"/>
      <c r="U121" s="11">
        <v>3</v>
      </c>
      <c r="V121" s="11"/>
      <c r="W121" s="11"/>
      <c r="X121" s="11">
        <v>5</v>
      </c>
      <c r="Y121" s="11"/>
      <c r="Z121" s="11"/>
      <c r="AA121" s="11">
        <v>3</v>
      </c>
      <c r="AB121" s="11"/>
      <c r="AC121" s="11"/>
      <c r="AD121" s="11">
        <v>4</v>
      </c>
      <c r="AE121" s="11"/>
      <c r="AF121" s="11"/>
    </row>
    <row r="122" spans="1:32" ht="12" customHeight="1" x14ac:dyDescent="0.4">
      <c r="A122" s="16">
        <v>60</v>
      </c>
      <c r="B122" s="12" t="s">
        <v>463</v>
      </c>
      <c r="C122" s="13">
        <f>SUM(D122:K122)</f>
        <v>23</v>
      </c>
      <c r="D122" s="13">
        <v>3</v>
      </c>
      <c r="E122" s="13">
        <v>3</v>
      </c>
      <c r="F122" s="13">
        <v>3</v>
      </c>
      <c r="G122" s="13">
        <v>4</v>
      </c>
      <c r="H122" s="13">
        <v>4</v>
      </c>
      <c r="I122" s="13">
        <v>3</v>
      </c>
      <c r="J122" s="67">
        <v>0</v>
      </c>
      <c r="K122" s="13">
        <v>3</v>
      </c>
      <c r="L122" s="13">
        <f>SUM(M122:N122)</f>
        <v>626</v>
      </c>
      <c r="M122" s="13">
        <f>SUM(P122,S122,V122,Y122,AB122,AE122)</f>
        <v>338</v>
      </c>
      <c r="N122" s="13">
        <f>SUM(Q122,T122,W122,Z122,AC122,AF122)</f>
        <v>288</v>
      </c>
      <c r="O122" s="13">
        <v>93</v>
      </c>
      <c r="P122" s="13">
        <v>55</v>
      </c>
      <c r="Q122" s="13">
        <v>38</v>
      </c>
      <c r="R122" s="13">
        <v>99</v>
      </c>
      <c r="S122" s="13">
        <v>47</v>
      </c>
      <c r="T122" s="13">
        <v>52</v>
      </c>
      <c r="U122" s="13">
        <v>103</v>
      </c>
      <c r="V122" s="13">
        <v>54</v>
      </c>
      <c r="W122" s="13">
        <v>49</v>
      </c>
      <c r="X122" s="13">
        <v>113</v>
      </c>
      <c r="Y122" s="13">
        <v>65</v>
      </c>
      <c r="Z122" s="13">
        <v>48</v>
      </c>
      <c r="AA122" s="13">
        <v>113</v>
      </c>
      <c r="AB122" s="13">
        <v>57</v>
      </c>
      <c r="AC122" s="13">
        <v>56</v>
      </c>
      <c r="AD122" s="13">
        <v>105</v>
      </c>
      <c r="AE122" s="13">
        <v>60</v>
      </c>
      <c r="AF122" s="13">
        <v>45</v>
      </c>
    </row>
    <row r="123" spans="1:32" ht="12" customHeight="1" x14ac:dyDescent="0.4">
      <c r="A123" s="9"/>
      <c r="B123" s="9"/>
      <c r="C123" s="10"/>
      <c r="D123" s="10"/>
      <c r="E123" s="10"/>
      <c r="F123" s="10"/>
      <c r="G123" s="10"/>
      <c r="H123" s="10"/>
      <c r="I123" s="10"/>
      <c r="J123" s="66"/>
      <c r="K123" s="11"/>
      <c r="L123" s="11">
        <f>SUM(O123,R123,U123,X123,AA123,AD123)</f>
        <v>7</v>
      </c>
      <c r="M123" s="11"/>
      <c r="N123" s="11"/>
      <c r="O123" s="11">
        <v>2</v>
      </c>
      <c r="P123" s="11"/>
      <c r="Q123" s="11"/>
      <c r="R123" s="11">
        <v>1</v>
      </c>
      <c r="S123" s="11"/>
      <c r="T123" s="11"/>
      <c r="U123" s="11">
        <v>3</v>
      </c>
      <c r="V123" s="11"/>
      <c r="W123" s="11"/>
      <c r="X123" s="11">
        <v>0</v>
      </c>
      <c r="Y123" s="11"/>
      <c r="Z123" s="11"/>
      <c r="AA123" s="11">
        <v>0</v>
      </c>
      <c r="AB123" s="11"/>
      <c r="AC123" s="11"/>
      <c r="AD123" s="11">
        <v>1</v>
      </c>
      <c r="AE123" s="11"/>
      <c r="AF123" s="11"/>
    </row>
    <row r="124" spans="1:32" ht="12" customHeight="1" x14ac:dyDescent="0.4">
      <c r="A124" s="16">
        <v>61</v>
      </c>
      <c r="B124" s="12" t="s">
        <v>464</v>
      </c>
      <c r="C124" s="13">
        <f>SUM(D124:K124)</f>
        <v>23</v>
      </c>
      <c r="D124" s="13">
        <v>3</v>
      </c>
      <c r="E124" s="13">
        <v>4</v>
      </c>
      <c r="F124" s="13">
        <v>4</v>
      </c>
      <c r="G124" s="13">
        <v>3</v>
      </c>
      <c r="H124" s="13">
        <v>4</v>
      </c>
      <c r="I124" s="13">
        <v>4</v>
      </c>
      <c r="J124" s="67">
        <v>0</v>
      </c>
      <c r="K124" s="13">
        <v>1</v>
      </c>
      <c r="L124" s="13">
        <f>SUM(M124:N124)</f>
        <v>674</v>
      </c>
      <c r="M124" s="13">
        <f>SUM(P124,S124,V124,Y124,AB124,AE124)</f>
        <v>338</v>
      </c>
      <c r="N124" s="13">
        <f>SUM(Q124,T124,W124,Z124,AC124,AF124)</f>
        <v>336</v>
      </c>
      <c r="O124" s="13">
        <v>86</v>
      </c>
      <c r="P124" s="13">
        <v>46</v>
      </c>
      <c r="Q124" s="13">
        <v>40</v>
      </c>
      <c r="R124" s="13">
        <v>124</v>
      </c>
      <c r="S124" s="13">
        <v>64</v>
      </c>
      <c r="T124" s="13">
        <v>60</v>
      </c>
      <c r="U124" s="13">
        <v>119</v>
      </c>
      <c r="V124" s="13">
        <v>65</v>
      </c>
      <c r="W124" s="13">
        <v>54</v>
      </c>
      <c r="X124" s="13">
        <v>96</v>
      </c>
      <c r="Y124" s="13">
        <v>47</v>
      </c>
      <c r="Z124" s="13">
        <v>49</v>
      </c>
      <c r="AA124" s="13">
        <v>127</v>
      </c>
      <c r="AB124" s="13">
        <v>60</v>
      </c>
      <c r="AC124" s="13">
        <v>67</v>
      </c>
      <c r="AD124" s="13">
        <v>122</v>
      </c>
      <c r="AE124" s="13">
        <v>56</v>
      </c>
      <c r="AF124" s="13">
        <v>66</v>
      </c>
    </row>
    <row r="125" spans="1:32" ht="12" customHeight="1" x14ac:dyDescent="0.4">
      <c r="A125" s="9"/>
      <c r="B125" s="9"/>
      <c r="C125" s="10"/>
      <c r="D125" s="10"/>
      <c r="E125" s="10"/>
      <c r="F125" s="10"/>
      <c r="G125" s="10"/>
      <c r="H125" s="10"/>
      <c r="I125" s="10"/>
      <c r="J125" s="66"/>
      <c r="K125" s="11"/>
      <c r="L125" s="11">
        <f>SUM(O125,R125,U125,X125,AA125,AD125)</f>
        <v>18</v>
      </c>
      <c r="M125" s="11"/>
      <c r="N125" s="11"/>
      <c r="O125" s="11">
        <v>2</v>
      </c>
      <c r="P125" s="11"/>
      <c r="Q125" s="11"/>
      <c r="R125" s="11">
        <v>5</v>
      </c>
      <c r="S125" s="11"/>
      <c r="T125" s="11"/>
      <c r="U125" s="11">
        <v>5</v>
      </c>
      <c r="V125" s="11"/>
      <c r="W125" s="11"/>
      <c r="X125" s="11">
        <v>3</v>
      </c>
      <c r="Y125" s="11"/>
      <c r="Z125" s="11"/>
      <c r="AA125" s="11">
        <v>0</v>
      </c>
      <c r="AB125" s="11"/>
      <c r="AC125" s="11"/>
      <c r="AD125" s="11">
        <v>3</v>
      </c>
      <c r="AE125" s="11"/>
      <c r="AF125" s="11"/>
    </row>
    <row r="126" spans="1:32" ht="12" customHeight="1" x14ac:dyDescent="0.4">
      <c r="A126" s="16">
        <v>63</v>
      </c>
      <c r="B126" s="12" t="s">
        <v>465</v>
      </c>
      <c r="C126" s="13">
        <f>SUM(D126:K126)</f>
        <v>23</v>
      </c>
      <c r="D126" s="13">
        <v>4</v>
      </c>
      <c r="E126" s="13">
        <v>3</v>
      </c>
      <c r="F126" s="13">
        <v>3</v>
      </c>
      <c r="G126" s="13">
        <v>3</v>
      </c>
      <c r="H126" s="13">
        <v>3</v>
      </c>
      <c r="I126" s="13">
        <v>4</v>
      </c>
      <c r="J126" s="67">
        <v>0</v>
      </c>
      <c r="K126" s="13">
        <v>3</v>
      </c>
      <c r="L126" s="13">
        <f>SUM(M126:N126)</f>
        <v>622</v>
      </c>
      <c r="M126" s="13">
        <f>SUM(P126,S126,V126,Y126,AB126,AE126)</f>
        <v>295</v>
      </c>
      <c r="N126" s="13">
        <f>SUM(Q126,T126,W126,Z126,AC126,AF126)</f>
        <v>327</v>
      </c>
      <c r="O126" s="13">
        <v>112</v>
      </c>
      <c r="P126" s="13">
        <v>50</v>
      </c>
      <c r="Q126" s="13">
        <v>62</v>
      </c>
      <c r="R126" s="13">
        <v>104</v>
      </c>
      <c r="S126" s="13">
        <v>56</v>
      </c>
      <c r="T126" s="13">
        <v>48</v>
      </c>
      <c r="U126" s="13">
        <v>106</v>
      </c>
      <c r="V126" s="13">
        <v>53</v>
      </c>
      <c r="W126" s="13">
        <v>53</v>
      </c>
      <c r="X126" s="13">
        <v>82</v>
      </c>
      <c r="Y126" s="13">
        <v>44</v>
      </c>
      <c r="Z126" s="13">
        <v>38</v>
      </c>
      <c r="AA126" s="13">
        <v>102</v>
      </c>
      <c r="AB126" s="13">
        <v>42</v>
      </c>
      <c r="AC126" s="13">
        <v>60</v>
      </c>
      <c r="AD126" s="13">
        <v>116</v>
      </c>
      <c r="AE126" s="13">
        <v>50</v>
      </c>
      <c r="AF126" s="13">
        <v>66</v>
      </c>
    </row>
    <row r="127" spans="1:32" ht="12" customHeight="1" x14ac:dyDescent="0.4">
      <c r="A127" s="9"/>
      <c r="B127" s="9"/>
      <c r="C127" s="10"/>
      <c r="D127" s="10"/>
      <c r="E127" s="10"/>
      <c r="F127" s="10"/>
      <c r="G127" s="10"/>
      <c r="H127" s="10"/>
      <c r="I127" s="10"/>
      <c r="J127" s="66"/>
      <c r="K127" s="11"/>
      <c r="L127" s="11">
        <f>SUM(O127,R127,U127,X127,AA127,AD127)</f>
        <v>11</v>
      </c>
      <c r="M127" s="11"/>
      <c r="N127" s="11"/>
      <c r="O127" s="11">
        <v>0</v>
      </c>
      <c r="P127" s="11"/>
      <c r="Q127" s="11"/>
      <c r="R127" s="11">
        <v>3</v>
      </c>
      <c r="S127" s="11"/>
      <c r="T127" s="11"/>
      <c r="U127" s="11">
        <v>2</v>
      </c>
      <c r="V127" s="11"/>
      <c r="W127" s="11"/>
      <c r="X127" s="11">
        <v>4</v>
      </c>
      <c r="Y127" s="11"/>
      <c r="Z127" s="11"/>
      <c r="AA127" s="11">
        <v>2</v>
      </c>
      <c r="AB127" s="11"/>
      <c r="AC127" s="11"/>
      <c r="AD127" s="11">
        <v>0</v>
      </c>
      <c r="AE127" s="11"/>
      <c r="AF127" s="11"/>
    </row>
    <row r="128" spans="1:32" ht="12" customHeight="1" x14ac:dyDescent="0.4">
      <c r="A128" s="16">
        <v>64</v>
      </c>
      <c r="B128" s="12" t="s">
        <v>466</v>
      </c>
      <c r="C128" s="13">
        <f>SUM(D128:K128)</f>
        <v>26</v>
      </c>
      <c r="D128" s="13">
        <v>4</v>
      </c>
      <c r="E128" s="13">
        <v>4</v>
      </c>
      <c r="F128" s="13">
        <v>4</v>
      </c>
      <c r="G128" s="13">
        <v>4</v>
      </c>
      <c r="H128" s="13">
        <v>4</v>
      </c>
      <c r="I128" s="13">
        <v>4</v>
      </c>
      <c r="J128" s="67">
        <v>0</v>
      </c>
      <c r="K128" s="13">
        <v>2</v>
      </c>
      <c r="L128" s="13">
        <f>SUM(M128:N128)</f>
        <v>729</v>
      </c>
      <c r="M128" s="13">
        <f>SUM(P128,S128,V128,Y128,AB128,AE128)</f>
        <v>388</v>
      </c>
      <c r="N128" s="13">
        <f>SUM(Q128,T128,W128,Z128,AC128,AF128)</f>
        <v>341</v>
      </c>
      <c r="O128" s="13">
        <v>115</v>
      </c>
      <c r="P128" s="13">
        <v>54</v>
      </c>
      <c r="Q128" s="13">
        <v>61</v>
      </c>
      <c r="R128" s="13">
        <v>121</v>
      </c>
      <c r="S128" s="13">
        <v>63</v>
      </c>
      <c r="T128" s="13">
        <v>58</v>
      </c>
      <c r="U128" s="13">
        <v>113</v>
      </c>
      <c r="V128" s="13">
        <v>64</v>
      </c>
      <c r="W128" s="13">
        <v>49</v>
      </c>
      <c r="X128" s="13">
        <v>117</v>
      </c>
      <c r="Y128" s="13">
        <v>65</v>
      </c>
      <c r="Z128" s="13">
        <v>52</v>
      </c>
      <c r="AA128" s="13">
        <v>132</v>
      </c>
      <c r="AB128" s="13">
        <v>67</v>
      </c>
      <c r="AC128" s="13">
        <v>65</v>
      </c>
      <c r="AD128" s="13">
        <v>131</v>
      </c>
      <c r="AE128" s="13">
        <v>75</v>
      </c>
      <c r="AF128" s="13">
        <v>56</v>
      </c>
    </row>
    <row r="129" spans="1:32" ht="12" customHeight="1" x14ac:dyDescent="0.4">
      <c r="A129" s="9"/>
      <c r="B129" s="9"/>
      <c r="C129" s="10"/>
      <c r="D129" s="10"/>
      <c r="E129" s="10"/>
      <c r="F129" s="10"/>
      <c r="G129" s="10"/>
      <c r="H129" s="10"/>
      <c r="I129" s="10"/>
      <c r="J129" s="66"/>
      <c r="K129" s="11"/>
      <c r="L129" s="11">
        <f>SUM(O129,R129,U129,X129,AA129,AD129)</f>
        <v>3</v>
      </c>
      <c r="M129" s="11"/>
      <c r="N129" s="11"/>
      <c r="O129" s="11">
        <v>1</v>
      </c>
      <c r="P129" s="11"/>
      <c r="Q129" s="11"/>
      <c r="R129" s="11">
        <v>0</v>
      </c>
      <c r="S129" s="11"/>
      <c r="T129" s="11"/>
      <c r="U129" s="11">
        <v>1</v>
      </c>
      <c r="V129" s="11"/>
      <c r="W129" s="11"/>
      <c r="X129" s="11">
        <v>1</v>
      </c>
      <c r="Y129" s="11"/>
      <c r="Z129" s="11"/>
      <c r="AA129" s="11">
        <v>0</v>
      </c>
      <c r="AB129" s="11"/>
      <c r="AC129" s="11"/>
      <c r="AD129" s="11">
        <v>0</v>
      </c>
      <c r="AE129" s="11"/>
      <c r="AF129" s="11"/>
    </row>
    <row r="130" spans="1:32" ht="12" customHeight="1" x14ac:dyDescent="0.4">
      <c r="A130" s="16">
        <v>65</v>
      </c>
      <c r="B130" s="12" t="s">
        <v>467</v>
      </c>
      <c r="C130" s="13">
        <f>SUM(D130:K130)</f>
        <v>7</v>
      </c>
      <c r="D130" s="13">
        <v>1</v>
      </c>
      <c r="E130" s="13">
        <v>1</v>
      </c>
      <c r="F130" s="13">
        <v>1</v>
      </c>
      <c r="G130" s="13">
        <v>1</v>
      </c>
      <c r="H130" s="13">
        <v>1</v>
      </c>
      <c r="I130" s="13">
        <v>1</v>
      </c>
      <c r="J130" s="67">
        <v>0</v>
      </c>
      <c r="K130" s="13">
        <v>1</v>
      </c>
      <c r="L130" s="13">
        <f>SUM(M130:N130)</f>
        <v>89</v>
      </c>
      <c r="M130" s="13">
        <f>SUM(P130,S130,V130,Y130,AB130,AE130)</f>
        <v>52</v>
      </c>
      <c r="N130" s="13">
        <f>SUM(Q130,T130,W130,Z130,AC130,AF130)</f>
        <v>37</v>
      </c>
      <c r="O130" s="13">
        <v>9</v>
      </c>
      <c r="P130" s="13">
        <v>6</v>
      </c>
      <c r="Q130" s="13">
        <v>3</v>
      </c>
      <c r="R130" s="13">
        <v>15</v>
      </c>
      <c r="S130" s="13">
        <v>6</v>
      </c>
      <c r="T130" s="13">
        <v>9</v>
      </c>
      <c r="U130" s="13">
        <v>16</v>
      </c>
      <c r="V130" s="13">
        <v>11</v>
      </c>
      <c r="W130" s="13">
        <v>5</v>
      </c>
      <c r="X130" s="13">
        <v>17</v>
      </c>
      <c r="Y130" s="13">
        <v>10</v>
      </c>
      <c r="Z130" s="13">
        <v>7</v>
      </c>
      <c r="AA130" s="13">
        <v>16</v>
      </c>
      <c r="AB130" s="13">
        <v>11</v>
      </c>
      <c r="AC130" s="13">
        <v>5</v>
      </c>
      <c r="AD130" s="13">
        <v>16</v>
      </c>
      <c r="AE130" s="13">
        <v>8</v>
      </c>
      <c r="AF130" s="13">
        <v>8</v>
      </c>
    </row>
    <row r="131" spans="1:32" ht="12" customHeight="1" x14ac:dyDescent="0.4">
      <c r="A131" s="9"/>
      <c r="B131" s="9"/>
      <c r="C131" s="10"/>
      <c r="D131" s="10"/>
      <c r="E131" s="10"/>
      <c r="F131" s="10"/>
      <c r="G131" s="10"/>
      <c r="H131" s="10"/>
      <c r="I131" s="10"/>
      <c r="J131" s="66"/>
      <c r="K131" s="11"/>
      <c r="L131" s="11">
        <f>SUM(O131,R131,U131,X131,AA131,AD131)</f>
        <v>0</v>
      </c>
      <c r="M131" s="11"/>
      <c r="N131" s="11"/>
      <c r="O131" s="11">
        <v>0</v>
      </c>
      <c r="P131" s="11"/>
      <c r="Q131" s="11"/>
      <c r="R131" s="11">
        <v>0</v>
      </c>
      <c r="S131" s="11"/>
      <c r="T131" s="11"/>
      <c r="U131" s="11">
        <v>0</v>
      </c>
      <c r="V131" s="11"/>
      <c r="W131" s="11"/>
      <c r="X131" s="11">
        <v>0</v>
      </c>
      <c r="Y131" s="11"/>
      <c r="Z131" s="11"/>
      <c r="AA131" s="11">
        <v>0</v>
      </c>
      <c r="AB131" s="11"/>
      <c r="AC131" s="11"/>
      <c r="AD131" s="11">
        <v>0</v>
      </c>
      <c r="AE131" s="11"/>
      <c r="AF131" s="11"/>
    </row>
    <row r="132" spans="1:32" ht="12" customHeight="1" x14ac:dyDescent="0.4">
      <c r="A132" s="16">
        <v>66</v>
      </c>
      <c r="B132" s="12" t="s">
        <v>468</v>
      </c>
      <c r="C132" s="13">
        <f>SUM(D132:K132)</f>
        <v>5</v>
      </c>
      <c r="D132" s="67">
        <v>0</v>
      </c>
      <c r="E132" s="13">
        <v>1</v>
      </c>
      <c r="F132" s="13">
        <v>1</v>
      </c>
      <c r="G132" s="13">
        <v>1</v>
      </c>
      <c r="H132" s="13">
        <v>1</v>
      </c>
      <c r="I132" s="67">
        <v>1</v>
      </c>
      <c r="J132" s="67">
        <v>0</v>
      </c>
      <c r="K132" s="67">
        <v>0</v>
      </c>
      <c r="L132" s="13">
        <f>SUM(M132:N132)</f>
        <v>12</v>
      </c>
      <c r="M132" s="13">
        <f>SUM(P132,S132,V132,Y132,AB132,AE132)</f>
        <v>8</v>
      </c>
      <c r="N132" s="13">
        <f>SUM(Q132,T132,W132,Z132,AC132,AF132)</f>
        <v>4</v>
      </c>
      <c r="O132" s="67">
        <v>0</v>
      </c>
      <c r="P132" s="67">
        <v>0</v>
      </c>
      <c r="Q132" s="67">
        <v>0</v>
      </c>
      <c r="R132" s="13">
        <v>2</v>
      </c>
      <c r="S132" s="13">
        <v>1</v>
      </c>
      <c r="T132" s="67">
        <v>1</v>
      </c>
      <c r="U132" s="13">
        <v>1</v>
      </c>
      <c r="V132" s="13">
        <v>1</v>
      </c>
      <c r="W132" s="67">
        <v>0</v>
      </c>
      <c r="X132" s="13">
        <v>4</v>
      </c>
      <c r="Y132" s="13">
        <v>2</v>
      </c>
      <c r="Z132" s="13">
        <v>2</v>
      </c>
      <c r="AA132" s="13">
        <v>3</v>
      </c>
      <c r="AB132" s="13">
        <v>2</v>
      </c>
      <c r="AC132" s="67">
        <v>1</v>
      </c>
      <c r="AD132" s="67">
        <v>2</v>
      </c>
      <c r="AE132" s="67">
        <v>2</v>
      </c>
      <c r="AF132" s="67">
        <v>0</v>
      </c>
    </row>
    <row r="133" spans="1:32" ht="12" customHeight="1" x14ac:dyDescent="0.4">
      <c r="A133" s="9"/>
      <c r="B133" s="9"/>
      <c r="C133" s="10"/>
      <c r="D133" s="10"/>
      <c r="E133" s="10"/>
      <c r="F133" s="10"/>
      <c r="G133" s="10"/>
      <c r="H133" s="10"/>
      <c r="I133" s="10"/>
      <c r="J133" s="66"/>
      <c r="K133" s="11"/>
      <c r="L133" s="11">
        <f>SUM(O133,R133,U133,X133,AA133,AD133)</f>
        <v>0</v>
      </c>
      <c r="M133" s="11"/>
      <c r="N133" s="11"/>
      <c r="O133" s="11">
        <v>0</v>
      </c>
      <c r="P133" s="11"/>
      <c r="Q133" s="11"/>
      <c r="R133" s="11">
        <v>0</v>
      </c>
      <c r="S133" s="11"/>
      <c r="T133" s="11"/>
      <c r="U133" s="11">
        <v>0</v>
      </c>
      <c r="V133" s="11"/>
      <c r="W133" s="11"/>
      <c r="X133" s="11">
        <v>0</v>
      </c>
      <c r="Y133" s="11"/>
      <c r="Z133" s="11"/>
      <c r="AA133" s="11">
        <v>0</v>
      </c>
      <c r="AB133" s="11"/>
      <c r="AC133" s="11"/>
      <c r="AD133" s="11">
        <v>0</v>
      </c>
      <c r="AE133" s="11"/>
      <c r="AF133" s="11"/>
    </row>
    <row r="134" spans="1:32" ht="12" customHeight="1" x14ac:dyDescent="0.4">
      <c r="A134" s="16">
        <v>67</v>
      </c>
      <c r="B134" s="12" t="s">
        <v>469</v>
      </c>
      <c r="C134" s="13">
        <f>SUM(D134:K134)</f>
        <v>3</v>
      </c>
      <c r="D134" s="67">
        <v>0</v>
      </c>
      <c r="E134" s="67">
        <v>0</v>
      </c>
      <c r="F134" s="67">
        <v>0</v>
      </c>
      <c r="G134" s="67">
        <v>0</v>
      </c>
      <c r="H134" s="67">
        <v>0</v>
      </c>
      <c r="I134" s="67">
        <v>1</v>
      </c>
      <c r="J134" s="67">
        <v>2</v>
      </c>
      <c r="K134" s="67">
        <v>0</v>
      </c>
      <c r="L134" s="13">
        <f>SUM(M134:N134)</f>
        <v>9</v>
      </c>
      <c r="M134" s="13">
        <f>SUM(P134,S134,V134,Y134,AB134,AE134)</f>
        <v>2</v>
      </c>
      <c r="N134" s="13">
        <f>SUM(Q134,T134,W134,Z134,AC134,AF134)</f>
        <v>7</v>
      </c>
      <c r="O134" s="67">
        <v>1</v>
      </c>
      <c r="P134" s="67">
        <v>0</v>
      </c>
      <c r="Q134" s="67">
        <v>1</v>
      </c>
      <c r="R134" s="67">
        <v>0</v>
      </c>
      <c r="S134" s="67">
        <v>0</v>
      </c>
      <c r="T134" s="67">
        <v>0</v>
      </c>
      <c r="U134" s="13">
        <v>2</v>
      </c>
      <c r="V134" s="67">
        <v>0</v>
      </c>
      <c r="W134" s="13">
        <v>2</v>
      </c>
      <c r="X134" s="13">
        <v>2</v>
      </c>
      <c r="Y134" s="67">
        <v>0</v>
      </c>
      <c r="Z134" s="13">
        <v>2</v>
      </c>
      <c r="AA134" s="13">
        <v>1</v>
      </c>
      <c r="AB134" s="67">
        <v>0</v>
      </c>
      <c r="AC134" s="67">
        <v>1</v>
      </c>
      <c r="AD134" s="67">
        <v>3</v>
      </c>
      <c r="AE134" s="67">
        <v>2</v>
      </c>
      <c r="AF134" s="67">
        <v>1</v>
      </c>
    </row>
    <row r="135" spans="1:32" ht="12" customHeight="1" x14ac:dyDescent="0.4">
      <c r="A135" s="9"/>
      <c r="B135" s="9"/>
      <c r="C135" s="10"/>
      <c r="D135" s="10"/>
      <c r="E135" s="10"/>
      <c r="F135" s="10"/>
      <c r="G135" s="10"/>
      <c r="H135" s="10"/>
      <c r="I135" s="10"/>
      <c r="J135" s="66"/>
      <c r="K135" s="11"/>
      <c r="L135" s="11">
        <f>SUM(O135,R135,U135,X135,AA135,AD135)</f>
        <v>20</v>
      </c>
      <c r="M135" s="11"/>
      <c r="N135" s="11"/>
      <c r="O135" s="11">
        <v>1</v>
      </c>
      <c r="P135" s="11"/>
      <c r="Q135" s="11"/>
      <c r="R135" s="11">
        <v>4</v>
      </c>
      <c r="S135" s="11"/>
      <c r="T135" s="11"/>
      <c r="U135" s="11">
        <v>8</v>
      </c>
      <c r="V135" s="11"/>
      <c r="W135" s="11"/>
      <c r="X135" s="11">
        <v>3</v>
      </c>
      <c r="Y135" s="11"/>
      <c r="Z135" s="11"/>
      <c r="AA135" s="11">
        <v>2</v>
      </c>
      <c r="AB135" s="11"/>
      <c r="AC135" s="11"/>
      <c r="AD135" s="11">
        <v>2</v>
      </c>
      <c r="AE135" s="11"/>
      <c r="AF135" s="11"/>
    </row>
    <row r="136" spans="1:32" ht="12" customHeight="1" x14ac:dyDescent="0.4">
      <c r="A136" s="16">
        <v>68</v>
      </c>
      <c r="B136" s="12" t="s">
        <v>470</v>
      </c>
      <c r="C136" s="13">
        <f>SUM(D136:K136)</f>
        <v>35</v>
      </c>
      <c r="D136" s="13">
        <v>6</v>
      </c>
      <c r="E136" s="13">
        <v>5</v>
      </c>
      <c r="F136" s="13">
        <v>5</v>
      </c>
      <c r="G136" s="13">
        <v>6</v>
      </c>
      <c r="H136" s="13">
        <v>5</v>
      </c>
      <c r="I136" s="13">
        <v>5</v>
      </c>
      <c r="J136" s="67">
        <v>0</v>
      </c>
      <c r="K136" s="13">
        <v>3</v>
      </c>
      <c r="L136" s="13">
        <f>SUM(M136:N136)</f>
        <v>1070</v>
      </c>
      <c r="M136" s="13">
        <f>SUM(P136,S136,V136,Y136,AB136,AE136)</f>
        <v>555</v>
      </c>
      <c r="N136" s="13">
        <f>SUM(Q136,T136,W136,Z136,AC136,AF136)</f>
        <v>515</v>
      </c>
      <c r="O136" s="13">
        <v>194</v>
      </c>
      <c r="P136" s="13">
        <v>87</v>
      </c>
      <c r="Q136" s="13">
        <v>107</v>
      </c>
      <c r="R136" s="13">
        <v>177</v>
      </c>
      <c r="S136" s="13">
        <v>94</v>
      </c>
      <c r="T136" s="13">
        <v>83</v>
      </c>
      <c r="U136" s="13">
        <v>171</v>
      </c>
      <c r="V136" s="13">
        <v>95</v>
      </c>
      <c r="W136" s="13">
        <v>76</v>
      </c>
      <c r="X136" s="13">
        <v>184</v>
      </c>
      <c r="Y136" s="13">
        <v>101</v>
      </c>
      <c r="Z136" s="13">
        <v>83</v>
      </c>
      <c r="AA136" s="13">
        <v>168</v>
      </c>
      <c r="AB136" s="13">
        <v>89</v>
      </c>
      <c r="AC136" s="13">
        <v>79</v>
      </c>
      <c r="AD136" s="13">
        <v>176</v>
      </c>
      <c r="AE136" s="13">
        <v>89</v>
      </c>
      <c r="AF136" s="13">
        <v>87</v>
      </c>
    </row>
    <row r="137" spans="1:32" ht="12" customHeight="1" x14ac:dyDescent="0.4">
      <c r="A137" s="9"/>
      <c r="B137" s="9"/>
      <c r="C137" s="10"/>
      <c r="D137" s="10"/>
      <c r="E137" s="10"/>
      <c r="F137" s="10"/>
      <c r="G137" s="10"/>
      <c r="H137" s="10"/>
      <c r="I137" s="10"/>
      <c r="J137" s="66"/>
      <c r="K137" s="11"/>
      <c r="L137" s="11">
        <f>SUM(O137,R137,U137,X137,AA137,AD137)</f>
        <v>14</v>
      </c>
      <c r="M137" s="11"/>
      <c r="N137" s="11"/>
      <c r="O137" s="11">
        <v>2</v>
      </c>
      <c r="P137" s="11"/>
      <c r="Q137" s="11"/>
      <c r="R137" s="11">
        <v>5</v>
      </c>
      <c r="S137" s="11"/>
      <c r="T137" s="11"/>
      <c r="U137" s="11">
        <v>2</v>
      </c>
      <c r="V137" s="11"/>
      <c r="W137" s="11"/>
      <c r="X137" s="11">
        <v>2</v>
      </c>
      <c r="Y137" s="11"/>
      <c r="Z137" s="11"/>
      <c r="AA137" s="11">
        <v>0</v>
      </c>
      <c r="AB137" s="11"/>
      <c r="AC137" s="11"/>
      <c r="AD137" s="11">
        <v>3</v>
      </c>
      <c r="AE137" s="11"/>
      <c r="AF137" s="11"/>
    </row>
    <row r="138" spans="1:32" ht="12" customHeight="1" x14ac:dyDescent="0.4">
      <c r="A138" s="16">
        <v>69</v>
      </c>
      <c r="B138" s="12" t="s">
        <v>471</v>
      </c>
      <c r="C138" s="13">
        <f>SUM(D138:K138)</f>
        <v>28</v>
      </c>
      <c r="D138" s="13">
        <v>4</v>
      </c>
      <c r="E138" s="13">
        <v>5</v>
      </c>
      <c r="F138" s="13">
        <v>4</v>
      </c>
      <c r="G138" s="13">
        <v>5</v>
      </c>
      <c r="H138" s="13">
        <v>4</v>
      </c>
      <c r="I138" s="13">
        <v>4</v>
      </c>
      <c r="J138" s="67">
        <v>0</v>
      </c>
      <c r="K138" s="13">
        <v>2</v>
      </c>
      <c r="L138" s="13">
        <f>SUM(M138:N138)</f>
        <v>827</v>
      </c>
      <c r="M138" s="13">
        <f>SUM(P138,S138,V138,Y138,AB138,AE138)</f>
        <v>424</v>
      </c>
      <c r="N138" s="13">
        <f>SUM(Q138,T138,W138,Z138,AC138,AF138)</f>
        <v>403</v>
      </c>
      <c r="O138" s="13">
        <v>127</v>
      </c>
      <c r="P138" s="13">
        <v>69</v>
      </c>
      <c r="Q138" s="13">
        <v>58</v>
      </c>
      <c r="R138" s="13">
        <v>157</v>
      </c>
      <c r="S138" s="13">
        <v>76</v>
      </c>
      <c r="T138" s="13">
        <v>81</v>
      </c>
      <c r="U138" s="13">
        <v>135</v>
      </c>
      <c r="V138" s="13">
        <v>62</v>
      </c>
      <c r="W138" s="13">
        <v>73</v>
      </c>
      <c r="X138" s="13">
        <v>143</v>
      </c>
      <c r="Y138" s="13">
        <v>75</v>
      </c>
      <c r="Z138" s="13">
        <v>68</v>
      </c>
      <c r="AA138" s="13">
        <v>137</v>
      </c>
      <c r="AB138" s="13">
        <v>71</v>
      </c>
      <c r="AC138" s="13">
        <v>66</v>
      </c>
      <c r="AD138" s="13">
        <v>128</v>
      </c>
      <c r="AE138" s="13">
        <v>71</v>
      </c>
      <c r="AF138" s="13">
        <v>57</v>
      </c>
    </row>
    <row r="139" spans="1:32" ht="12" customHeight="1" x14ac:dyDescent="0.4">
      <c r="A139" s="9"/>
      <c r="B139" s="9"/>
      <c r="C139" s="10"/>
      <c r="D139" s="10"/>
      <c r="E139" s="10"/>
      <c r="F139" s="10"/>
      <c r="G139" s="10"/>
      <c r="H139" s="10"/>
      <c r="I139" s="10"/>
      <c r="J139" s="66"/>
      <c r="K139" s="11"/>
      <c r="L139" s="11">
        <f>SUM(O139,R139,U139,X139,AA139,AD139)</f>
        <v>11</v>
      </c>
      <c r="M139" s="11"/>
      <c r="N139" s="11"/>
      <c r="O139" s="11">
        <v>2</v>
      </c>
      <c r="P139" s="11"/>
      <c r="Q139" s="11"/>
      <c r="R139" s="11">
        <v>0</v>
      </c>
      <c r="S139" s="11"/>
      <c r="T139" s="11"/>
      <c r="U139" s="11">
        <v>2</v>
      </c>
      <c r="V139" s="11"/>
      <c r="W139" s="11"/>
      <c r="X139" s="11">
        <v>3</v>
      </c>
      <c r="Y139" s="11"/>
      <c r="Z139" s="11"/>
      <c r="AA139" s="11">
        <v>1</v>
      </c>
      <c r="AB139" s="11"/>
      <c r="AC139" s="11"/>
      <c r="AD139" s="11">
        <v>3</v>
      </c>
      <c r="AE139" s="11"/>
      <c r="AF139" s="11"/>
    </row>
    <row r="140" spans="1:32" ht="12" customHeight="1" x14ac:dyDescent="0.4">
      <c r="A140" s="16">
        <v>70</v>
      </c>
      <c r="B140" s="12" t="s">
        <v>472</v>
      </c>
      <c r="C140" s="13">
        <f>SUM(D140:K140)</f>
        <v>25</v>
      </c>
      <c r="D140" s="13">
        <v>3</v>
      </c>
      <c r="E140" s="13">
        <v>4</v>
      </c>
      <c r="F140" s="13">
        <v>4</v>
      </c>
      <c r="G140" s="13">
        <v>4</v>
      </c>
      <c r="H140" s="13">
        <v>4</v>
      </c>
      <c r="I140" s="13">
        <v>4</v>
      </c>
      <c r="J140" s="67">
        <v>0</v>
      </c>
      <c r="K140" s="13">
        <v>2</v>
      </c>
      <c r="L140" s="13">
        <f>SUM(M140:N140)</f>
        <v>679</v>
      </c>
      <c r="M140" s="13">
        <f>SUM(P140,S140,V140,Y140,AB140,AE140)</f>
        <v>339</v>
      </c>
      <c r="N140" s="13">
        <f>SUM(Q140,T140,W140,Z140,AC140,AF140)</f>
        <v>340</v>
      </c>
      <c r="O140" s="13">
        <v>92</v>
      </c>
      <c r="P140" s="13">
        <v>50</v>
      </c>
      <c r="Q140" s="13">
        <v>42</v>
      </c>
      <c r="R140" s="13">
        <v>119</v>
      </c>
      <c r="S140" s="13">
        <v>60</v>
      </c>
      <c r="T140" s="13">
        <v>59</v>
      </c>
      <c r="U140" s="13">
        <v>118</v>
      </c>
      <c r="V140" s="13">
        <v>62</v>
      </c>
      <c r="W140" s="13">
        <v>56</v>
      </c>
      <c r="X140" s="13">
        <v>109</v>
      </c>
      <c r="Y140" s="13">
        <v>47</v>
      </c>
      <c r="Z140" s="13">
        <v>62</v>
      </c>
      <c r="AA140" s="13">
        <v>112</v>
      </c>
      <c r="AB140" s="13">
        <v>57</v>
      </c>
      <c r="AC140" s="13">
        <v>55</v>
      </c>
      <c r="AD140" s="13">
        <v>129</v>
      </c>
      <c r="AE140" s="13">
        <v>63</v>
      </c>
      <c r="AF140" s="13">
        <v>66</v>
      </c>
    </row>
    <row r="141" spans="1:32" ht="14" customHeight="1" x14ac:dyDescent="0.4">
      <c r="A141" s="7" t="s">
        <v>99</v>
      </c>
      <c r="B141" s="1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1:32" ht="14" customHeight="1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Y142" s="5"/>
      <c r="Z142" s="5"/>
      <c r="AA142" s="5"/>
      <c r="AB142" s="5"/>
      <c r="AC142" s="5"/>
      <c r="AD142" s="5"/>
      <c r="AE142" s="5"/>
      <c r="AF142" s="8" t="s">
        <v>599</v>
      </c>
    </row>
    <row r="143" spans="1:32" ht="12" customHeight="1" x14ac:dyDescent="0.4">
      <c r="A143" s="489" t="s">
        <v>98</v>
      </c>
      <c r="B143" s="490" t="s">
        <v>73</v>
      </c>
      <c r="C143" s="491" t="s">
        <v>74</v>
      </c>
      <c r="D143" s="491"/>
      <c r="E143" s="491"/>
      <c r="F143" s="491"/>
      <c r="G143" s="491"/>
      <c r="H143" s="491"/>
      <c r="I143" s="491"/>
      <c r="J143" s="491"/>
      <c r="K143" s="491"/>
      <c r="L143" s="491" t="s">
        <v>75</v>
      </c>
      <c r="M143" s="491"/>
      <c r="N143" s="491"/>
      <c r="O143" s="491"/>
      <c r="P143" s="491"/>
      <c r="Q143" s="491"/>
      <c r="R143" s="491"/>
      <c r="S143" s="491"/>
      <c r="T143" s="491"/>
      <c r="U143" s="491"/>
      <c r="V143" s="491"/>
      <c r="W143" s="491"/>
      <c r="X143" s="491"/>
      <c r="Y143" s="491"/>
      <c r="Z143" s="491"/>
      <c r="AA143" s="491"/>
      <c r="AB143" s="491"/>
      <c r="AC143" s="491"/>
      <c r="AD143" s="491"/>
      <c r="AE143" s="491"/>
      <c r="AF143" s="491"/>
    </row>
    <row r="144" spans="1:32" ht="12" customHeight="1" x14ac:dyDescent="0.4">
      <c r="A144" s="489"/>
      <c r="B144" s="490"/>
      <c r="C144" s="492" t="s">
        <v>76</v>
      </c>
      <c r="D144" s="491" t="s">
        <v>77</v>
      </c>
      <c r="E144" s="491"/>
      <c r="F144" s="491"/>
      <c r="G144" s="491"/>
      <c r="H144" s="491"/>
      <c r="I144" s="491"/>
      <c r="J144" s="489" t="s">
        <v>78</v>
      </c>
      <c r="K144" s="489" t="s">
        <v>79</v>
      </c>
      <c r="L144" s="489" t="s">
        <v>80</v>
      </c>
      <c r="M144" s="489"/>
      <c r="N144" s="489"/>
      <c r="O144" s="491" t="s">
        <v>81</v>
      </c>
      <c r="P144" s="491"/>
      <c r="Q144" s="491"/>
      <c r="R144" s="491" t="s">
        <v>82</v>
      </c>
      <c r="S144" s="491"/>
      <c r="T144" s="491"/>
      <c r="U144" s="491" t="s">
        <v>83</v>
      </c>
      <c r="V144" s="491"/>
      <c r="W144" s="491"/>
      <c r="X144" s="491" t="s">
        <v>84</v>
      </c>
      <c r="Y144" s="491"/>
      <c r="Z144" s="491"/>
      <c r="AA144" s="491" t="s">
        <v>85</v>
      </c>
      <c r="AB144" s="491"/>
      <c r="AC144" s="491"/>
      <c r="AD144" s="491" t="s">
        <v>86</v>
      </c>
      <c r="AE144" s="491"/>
      <c r="AF144" s="491"/>
    </row>
    <row r="145" spans="1:32" ht="36" customHeight="1" x14ac:dyDescent="0.4">
      <c r="A145" s="489"/>
      <c r="B145" s="490"/>
      <c r="C145" s="492"/>
      <c r="D145" s="21" t="s">
        <v>87</v>
      </c>
      <c r="E145" s="21" t="s">
        <v>88</v>
      </c>
      <c r="F145" s="21" t="s">
        <v>89</v>
      </c>
      <c r="G145" s="21" t="s">
        <v>90</v>
      </c>
      <c r="H145" s="21" t="s">
        <v>91</v>
      </c>
      <c r="I145" s="21" t="s">
        <v>92</v>
      </c>
      <c r="J145" s="489"/>
      <c r="K145" s="489"/>
      <c r="L145" s="19" t="s">
        <v>0</v>
      </c>
      <c r="M145" s="20" t="s">
        <v>93</v>
      </c>
      <c r="N145" s="20" t="s">
        <v>94</v>
      </c>
      <c r="O145" s="19" t="s">
        <v>0</v>
      </c>
      <c r="P145" s="20" t="s">
        <v>93</v>
      </c>
      <c r="Q145" s="20" t="s">
        <v>94</v>
      </c>
      <c r="R145" s="19" t="s">
        <v>0</v>
      </c>
      <c r="S145" s="20" t="s">
        <v>93</v>
      </c>
      <c r="T145" s="20" t="s">
        <v>94</v>
      </c>
      <c r="U145" s="19" t="s">
        <v>0</v>
      </c>
      <c r="V145" s="20" t="s">
        <v>93</v>
      </c>
      <c r="W145" s="20" t="s">
        <v>94</v>
      </c>
      <c r="X145" s="19" t="s">
        <v>0</v>
      </c>
      <c r="Y145" s="20" t="s">
        <v>93</v>
      </c>
      <c r="Z145" s="20" t="s">
        <v>94</v>
      </c>
      <c r="AA145" s="19" t="s">
        <v>0</v>
      </c>
      <c r="AB145" s="20" t="s">
        <v>93</v>
      </c>
      <c r="AC145" s="20" t="s">
        <v>94</v>
      </c>
      <c r="AD145" s="19" t="s">
        <v>0</v>
      </c>
      <c r="AE145" s="20" t="s">
        <v>93</v>
      </c>
      <c r="AF145" s="20" t="s">
        <v>94</v>
      </c>
    </row>
    <row r="146" spans="1:32" ht="12" customHeight="1" x14ac:dyDescent="0.4">
      <c r="A146" s="9"/>
      <c r="B146" s="9"/>
      <c r="C146" s="10"/>
      <c r="D146" s="10"/>
      <c r="E146" s="10"/>
      <c r="F146" s="10"/>
      <c r="G146" s="10"/>
      <c r="H146" s="10"/>
      <c r="I146" s="10"/>
      <c r="J146" s="66"/>
      <c r="K146" s="11"/>
      <c r="L146" s="11">
        <f>SUM(O146,R146,U146,X146,AA146,AD146)</f>
        <v>10</v>
      </c>
      <c r="M146" s="11"/>
      <c r="N146" s="11"/>
      <c r="O146" s="11">
        <v>2</v>
      </c>
      <c r="P146" s="11"/>
      <c r="Q146" s="11"/>
      <c r="R146" s="11">
        <v>2</v>
      </c>
      <c r="S146" s="11"/>
      <c r="T146" s="11"/>
      <c r="U146" s="11">
        <v>1</v>
      </c>
      <c r="V146" s="11"/>
      <c r="W146" s="11"/>
      <c r="X146" s="11">
        <v>1</v>
      </c>
      <c r="Y146" s="11"/>
      <c r="Z146" s="11"/>
      <c r="AA146" s="11">
        <v>3</v>
      </c>
      <c r="AB146" s="11"/>
      <c r="AC146" s="11"/>
      <c r="AD146" s="11">
        <v>1</v>
      </c>
      <c r="AE146" s="11"/>
      <c r="AF146" s="11"/>
    </row>
    <row r="147" spans="1:32" ht="12" customHeight="1" x14ac:dyDescent="0.4">
      <c r="A147" s="16">
        <v>71</v>
      </c>
      <c r="B147" s="12" t="s">
        <v>473</v>
      </c>
      <c r="C147" s="13">
        <f>SUM(D147:K147)</f>
        <v>21</v>
      </c>
      <c r="D147" s="13">
        <v>3</v>
      </c>
      <c r="E147" s="13">
        <v>4</v>
      </c>
      <c r="F147" s="13">
        <v>3</v>
      </c>
      <c r="G147" s="13">
        <v>3</v>
      </c>
      <c r="H147" s="13">
        <v>3</v>
      </c>
      <c r="I147" s="13">
        <v>3</v>
      </c>
      <c r="J147" s="67">
        <v>0</v>
      </c>
      <c r="K147" s="13">
        <v>2</v>
      </c>
      <c r="L147" s="13">
        <f>SUM(M147:N147)</f>
        <v>534</v>
      </c>
      <c r="M147" s="13">
        <f>SUM(P147,S147,V147,Y147,AB147,AE147)</f>
        <v>296</v>
      </c>
      <c r="N147" s="13">
        <f>SUM(Q147,T147,W147,Z147,AC147,AF147)</f>
        <v>238</v>
      </c>
      <c r="O147" s="13">
        <v>85</v>
      </c>
      <c r="P147" s="13">
        <v>55</v>
      </c>
      <c r="Q147" s="13">
        <v>30</v>
      </c>
      <c r="R147" s="13">
        <v>108</v>
      </c>
      <c r="S147" s="13">
        <v>66</v>
      </c>
      <c r="T147" s="13">
        <v>42</v>
      </c>
      <c r="U147" s="13">
        <v>77</v>
      </c>
      <c r="V147" s="13">
        <v>42</v>
      </c>
      <c r="W147" s="13">
        <v>35</v>
      </c>
      <c r="X147" s="13">
        <v>81</v>
      </c>
      <c r="Y147" s="13">
        <v>38</v>
      </c>
      <c r="Z147" s="13">
        <v>43</v>
      </c>
      <c r="AA147" s="13">
        <v>86</v>
      </c>
      <c r="AB147" s="13">
        <v>45</v>
      </c>
      <c r="AC147" s="13">
        <v>41</v>
      </c>
      <c r="AD147" s="13">
        <v>97</v>
      </c>
      <c r="AE147" s="13">
        <v>50</v>
      </c>
      <c r="AF147" s="13">
        <v>47</v>
      </c>
    </row>
    <row r="148" spans="1:32" ht="12" customHeight="1" x14ac:dyDescent="0.4">
      <c r="A148" s="9"/>
      <c r="B148" s="9"/>
      <c r="C148" s="10"/>
      <c r="D148" s="10"/>
      <c r="E148" s="10"/>
      <c r="F148" s="10"/>
      <c r="G148" s="10"/>
      <c r="H148" s="10"/>
      <c r="I148" s="10"/>
      <c r="J148" s="66"/>
      <c r="K148" s="11"/>
      <c r="L148" s="11">
        <f>SUM(O148,R148,U148,X148,AA148,AD148)</f>
        <v>21</v>
      </c>
      <c r="M148" s="11"/>
      <c r="N148" s="11"/>
      <c r="O148" s="11">
        <v>4</v>
      </c>
      <c r="P148" s="11"/>
      <c r="Q148" s="11"/>
      <c r="R148" s="11">
        <v>2</v>
      </c>
      <c r="S148" s="11"/>
      <c r="T148" s="11"/>
      <c r="U148" s="11">
        <v>2</v>
      </c>
      <c r="V148" s="11"/>
      <c r="W148" s="11"/>
      <c r="X148" s="11">
        <v>8</v>
      </c>
      <c r="Y148" s="11"/>
      <c r="Z148" s="11"/>
      <c r="AA148" s="11">
        <v>2</v>
      </c>
      <c r="AB148" s="11"/>
      <c r="AC148" s="11"/>
      <c r="AD148" s="11">
        <v>3</v>
      </c>
      <c r="AE148" s="11"/>
      <c r="AF148" s="11"/>
    </row>
    <row r="149" spans="1:32" ht="12" customHeight="1" x14ac:dyDescent="0.4">
      <c r="A149" s="16">
        <v>72</v>
      </c>
      <c r="B149" s="12" t="s">
        <v>474</v>
      </c>
      <c r="C149" s="13">
        <f>SUM(D149:K149)</f>
        <v>26</v>
      </c>
      <c r="D149" s="13">
        <v>4</v>
      </c>
      <c r="E149" s="13">
        <v>4</v>
      </c>
      <c r="F149" s="13">
        <v>4</v>
      </c>
      <c r="G149" s="13">
        <v>4</v>
      </c>
      <c r="H149" s="13">
        <v>4</v>
      </c>
      <c r="I149" s="13">
        <v>3</v>
      </c>
      <c r="J149" s="67">
        <v>0</v>
      </c>
      <c r="K149" s="13">
        <v>3</v>
      </c>
      <c r="L149" s="13">
        <f>SUM(M149:N149)</f>
        <v>741</v>
      </c>
      <c r="M149" s="13">
        <f>SUM(P149,S149,V149,Y149,AB149,AE149)</f>
        <v>397</v>
      </c>
      <c r="N149" s="13">
        <f>SUM(Q149,T149,W149,Z149,AC149,AF149)</f>
        <v>344</v>
      </c>
      <c r="O149" s="13">
        <v>131</v>
      </c>
      <c r="P149" s="13">
        <v>70</v>
      </c>
      <c r="Q149" s="13">
        <v>61</v>
      </c>
      <c r="R149" s="13">
        <v>135</v>
      </c>
      <c r="S149" s="13">
        <v>63</v>
      </c>
      <c r="T149" s="13">
        <v>72</v>
      </c>
      <c r="U149" s="13">
        <v>123</v>
      </c>
      <c r="V149" s="13">
        <v>70</v>
      </c>
      <c r="W149" s="13">
        <v>53</v>
      </c>
      <c r="X149" s="13">
        <v>134</v>
      </c>
      <c r="Y149" s="13">
        <v>71</v>
      </c>
      <c r="Z149" s="13">
        <v>63</v>
      </c>
      <c r="AA149" s="13">
        <v>122</v>
      </c>
      <c r="AB149" s="13">
        <v>69</v>
      </c>
      <c r="AC149" s="13">
        <v>53</v>
      </c>
      <c r="AD149" s="13">
        <v>96</v>
      </c>
      <c r="AE149" s="13">
        <v>54</v>
      </c>
      <c r="AF149" s="13">
        <v>42</v>
      </c>
    </row>
    <row r="150" spans="1:32" ht="12" customHeight="1" x14ac:dyDescent="0.4">
      <c r="A150" s="9"/>
      <c r="B150" s="9"/>
      <c r="C150" s="10"/>
      <c r="D150" s="10"/>
      <c r="E150" s="10"/>
      <c r="F150" s="10"/>
      <c r="G150" s="10"/>
      <c r="H150" s="10"/>
      <c r="I150" s="10"/>
      <c r="J150" s="66"/>
      <c r="K150" s="11"/>
      <c r="L150" s="11">
        <f>SUM(O150,R150,U150,X150,AA150,AD150)</f>
        <v>37</v>
      </c>
      <c r="M150" s="11"/>
      <c r="N150" s="11"/>
      <c r="O150" s="11">
        <v>5</v>
      </c>
      <c r="P150" s="11"/>
      <c r="Q150" s="11"/>
      <c r="R150" s="11">
        <v>6</v>
      </c>
      <c r="S150" s="11"/>
      <c r="T150" s="11"/>
      <c r="U150" s="11">
        <v>4</v>
      </c>
      <c r="V150" s="11"/>
      <c r="W150" s="11"/>
      <c r="X150" s="11">
        <v>8</v>
      </c>
      <c r="Y150" s="11"/>
      <c r="Z150" s="11"/>
      <c r="AA150" s="11">
        <v>1</v>
      </c>
      <c r="AB150" s="11"/>
      <c r="AC150" s="11"/>
      <c r="AD150" s="11">
        <v>13</v>
      </c>
      <c r="AE150" s="11"/>
      <c r="AF150" s="11"/>
    </row>
    <row r="151" spans="1:32" ht="12" customHeight="1" x14ac:dyDescent="0.4">
      <c r="A151" s="16">
        <v>73</v>
      </c>
      <c r="B151" s="12" t="s">
        <v>475</v>
      </c>
      <c r="C151" s="13">
        <f>SUM(D151:K151)</f>
        <v>23</v>
      </c>
      <c r="D151" s="13">
        <v>3</v>
      </c>
      <c r="E151" s="13">
        <v>3</v>
      </c>
      <c r="F151" s="13">
        <v>3</v>
      </c>
      <c r="G151" s="13">
        <v>3</v>
      </c>
      <c r="H151" s="13">
        <v>3</v>
      </c>
      <c r="I151" s="13">
        <v>2</v>
      </c>
      <c r="J151" s="67">
        <v>0</v>
      </c>
      <c r="K151" s="13">
        <v>6</v>
      </c>
      <c r="L151" s="13">
        <f>SUM(M151:N151)</f>
        <v>544</v>
      </c>
      <c r="M151" s="13">
        <f>SUM(P151,S151,V151,Y151,AB151,AE151)</f>
        <v>293</v>
      </c>
      <c r="N151" s="13">
        <f>SUM(Q151,T151,W151,Z151,AC151,AF151)</f>
        <v>251</v>
      </c>
      <c r="O151" s="13">
        <v>89</v>
      </c>
      <c r="P151" s="13">
        <v>42</v>
      </c>
      <c r="Q151" s="13">
        <v>47</v>
      </c>
      <c r="R151" s="13">
        <v>96</v>
      </c>
      <c r="S151" s="13">
        <v>53</v>
      </c>
      <c r="T151" s="13">
        <v>43</v>
      </c>
      <c r="U151" s="13">
        <v>90</v>
      </c>
      <c r="V151" s="13">
        <v>44</v>
      </c>
      <c r="W151" s="13">
        <v>46</v>
      </c>
      <c r="X151" s="13">
        <v>108</v>
      </c>
      <c r="Y151" s="13">
        <v>62</v>
      </c>
      <c r="Z151" s="13">
        <v>46</v>
      </c>
      <c r="AA151" s="13">
        <v>84</v>
      </c>
      <c r="AB151" s="13">
        <v>41</v>
      </c>
      <c r="AC151" s="13">
        <v>43</v>
      </c>
      <c r="AD151" s="13">
        <v>77</v>
      </c>
      <c r="AE151" s="13">
        <v>51</v>
      </c>
      <c r="AF151" s="13">
        <v>26</v>
      </c>
    </row>
    <row r="152" spans="1:32" ht="12" customHeight="1" x14ac:dyDescent="0.4">
      <c r="A152" s="9"/>
      <c r="B152" s="9"/>
      <c r="C152" s="10"/>
      <c r="D152" s="10"/>
      <c r="E152" s="10"/>
      <c r="F152" s="10"/>
      <c r="G152" s="10"/>
      <c r="H152" s="10"/>
      <c r="I152" s="10"/>
      <c r="J152" s="66"/>
      <c r="K152" s="11"/>
      <c r="L152" s="11">
        <f>SUM(O152,R152,U152,X152,AA152,AD152)</f>
        <v>21</v>
      </c>
      <c r="M152" s="11"/>
      <c r="N152" s="11"/>
      <c r="O152" s="11">
        <v>2</v>
      </c>
      <c r="P152" s="11"/>
      <c r="Q152" s="11"/>
      <c r="R152" s="11">
        <v>2</v>
      </c>
      <c r="S152" s="11"/>
      <c r="T152" s="11"/>
      <c r="U152" s="11">
        <v>4</v>
      </c>
      <c r="V152" s="11"/>
      <c r="W152" s="11"/>
      <c r="X152" s="11">
        <v>5</v>
      </c>
      <c r="Y152" s="11"/>
      <c r="Z152" s="11"/>
      <c r="AA152" s="11">
        <v>4</v>
      </c>
      <c r="AB152" s="11"/>
      <c r="AC152" s="11"/>
      <c r="AD152" s="11">
        <v>4</v>
      </c>
      <c r="AE152" s="11"/>
      <c r="AF152" s="11"/>
    </row>
    <row r="153" spans="1:32" ht="12" customHeight="1" x14ac:dyDescent="0.4">
      <c r="A153" s="16">
        <v>74</v>
      </c>
      <c r="B153" s="12" t="s">
        <v>476</v>
      </c>
      <c r="C153" s="13">
        <f>SUM(D153:K153)</f>
        <v>23</v>
      </c>
      <c r="D153" s="13">
        <v>3</v>
      </c>
      <c r="E153" s="13">
        <v>3</v>
      </c>
      <c r="F153" s="13">
        <v>4</v>
      </c>
      <c r="G153" s="13">
        <v>3</v>
      </c>
      <c r="H153" s="13">
        <v>4</v>
      </c>
      <c r="I153" s="13">
        <v>3</v>
      </c>
      <c r="J153" s="67">
        <v>0</v>
      </c>
      <c r="K153" s="13">
        <v>3</v>
      </c>
      <c r="L153" s="13">
        <f>SUM(M153:N153)</f>
        <v>629</v>
      </c>
      <c r="M153" s="13">
        <f>SUM(P153,S153,V153,Y153,AB153,AE153)</f>
        <v>329</v>
      </c>
      <c r="N153" s="13">
        <f>SUM(Q153,T153,W153,Z153,AC153,AF153)</f>
        <v>300</v>
      </c>
      <c r="O153" s="13">
        <v>97</v>
      </c>
      <c r="P153" s="13">
        <v>46</v>
      </c>
      <c r="Q153" s="13">
        <v>51</v>
      </c>
      <c r="R153" s="13">
        <v>93</v>
      </c>
      <c r="S153" s="13">
        <v>50</v>
      </c>
      <c r="T153" s="13">
        <v>43</v>
      </c>
      <c r="U153" s="13">
        <v>119</v>
      </c>
      <c r="V153" s="13">
        <v>58</v>
      </c>
      <c r="W153" s="13">
        <v>61</v>
      </c>
      <c r="X153" s="13">
        <v>100</v>
      </c>
      <c r="Y153" s="13">
        <v>50</v>
      </c>
      <c r="Z153" s="13">
        <v>50</v>
      </c>
      <c r="AA153" s="13">
        <v>125</v>
      </c>
      <c r="AB153" s="13">
        <v>70</v>
      </c>
      <c r="AC153" s="13">
        <v>55</v>
      </c>
      <c r="AD153" s="13">
        <v>95</v>
      </c>
      <c r="AE153" s="13">
        <v>55</v>
      </c>
      <c r="AF153" s="13">
        <v>40</v>
      </c>
    </row>
    <row r="154" spans="1:32" ht="12" customHeight="1" x14ac:dyDescent="0.4">
      <c r="A154" s="9"/>
      <c r="B154" s="9"/>
      <c r="C154" s="10"/>
      <c r="D154" s="10"/>
      <c r="E154" s="10"/>
      <c r="F154" s="10"/>
      <c r="G154" s="10"/>
      <c r="H154" s="10"/>
      <c r="I154" s="10"/>
      <c r="J154" s="66"/>
      <c r="K154" s="11"/>
      <c r="L154" s="11">
        <f>SUM(O154,R154,U154,X154,AA154,AD154)</f>
        <v>9</v>
      </c>
      <c r="M154" s="11"/>
      <c r="N154" s="11"/>
      <c r="O154" s="11">
        <v>3</v>
      </c>
      <c r="P154" s="11"/>
      <c r="Q154" s="11"/>
      <c r="R154" s="11">
        <v>1</v>
      </c>
      <c r="S154" s="11"/>
      <c r="T154" s="11"/>
      <c r="U154" s="11">
        <v>1</v>
      </c>
      <c r="V154" s="11"/>
      <c r="W154" s="11"/>
      <c r="X154" s="11">
        <v>2</v>
      </c>
      <c r="Y154" s="11"/>
      <c r="Z154" s="11"/>
      <c r="AA154" s="11">
        <v>2</v>
      </c>
      <c r="AB154" s="11"/>
      <c r="AC154" s="11"/>
      <c r="AD154" s="11">
        <v>0</v>
      </c>
      <c r="AE154" s="11"/>
      <c r="AF154" s="11"/>
    </row>
    <row r="155" spans="1:32" ht="12" customHeight="1" x14ac:dyDescent="0.4">
      <c r="A155" s="16">
        <v>75</v>
      </c>
      <c r="B155" s="12" t="s">
        <v>477</v>
      </c>
      <c r="C155" s="13">
        <f>SUM(D155:K155)</f>
        <v>23</v>
      </c>
      <c r="D155" s="13">
        <v>5</v>
      </c>
      <c r="E155" s="13">
        <v>3</v>
      </c>
      <c r="F155" s="13">
        <v>4</v>
      </c>
      <c r="G155" s="13">
        <v>3</v>
      </c>
      <c r="H155" s="13">
        <v>3</v>
      </c>
      <c r="I155" s="13">
        <v>3</v>
      </c>
      <c r="J155" s="67">
        <v>0</v>
      </c>
      <c r="K155" s="13">
        <v>2</v>
      </c>
      <c r="L155" s="13">
        <f>SUM(M155:N155)</f>
        <v>653</v>
      </c>
      <c r="M155" s="13">
        <f>SUM(P155,S155,V155,Y155,AB155,AE155)</f>
        <v>328</v>
      </c>
      <c r="N155" s="13">
        <f>SUM(Q155,T155,W155,Z155,AC155,AF155)</f>
        <v>325</v>
      </c>
      <c r="O155" s="13">
        <v>157</v>
      </c>
      <c r="P155" s="13">
        <v>84</v>
      </c>
      <c r="Q155" s="13">
        <v>73</v>
      </c>
      <c r="R155" s="13">
        <v>98</v>
      </c>
      <c r="S155" s="13">
        <v>50</v>
      </c>
      <c r="T155" s="13">
        <v>48</v>
      </c>
      <c r="U155" s="13">
        <v>108</v>
      </c>
      <c r="V155" s="13">
        <v>42</v>
      </c>
      <c r="W155" s="13">
        <v>66</v>
      </c>
      <c r="X155" s="13">
        <v>98</v>
      </c>
      <c r="Y155" s="13">
        <v>55</v>
      </c>
      <c r="Z155" s="13">
        <v>43</v>
      </c>
      <c r="AA155" s="13">
        <v>104</v>
      </c>
      <c r="AB155" s="13">
        <v>52</v>
      </c>
      <c r="AC155" s="13">
        <v>52</v>
      </c>
      <c r="AD155" s="13">
        <v>88</v>
      </c>
      <c r="AE155" s="13">
        <v>45</v>
      </c>
      <c r="AF155" s="13">
        <v>43</v>
      </c>
    </row>
    <row r="156" spans="1:32" ht="12" customHeight="1" x14ac:dyDescent="0.4">
      <c r="A156" s="9"/>
      <c r="B156" s="9"/>
      <c r="C156" s="10"/>
      <c r="D156" s="10"/>
      <c r="E156" s="10"/>
      <c r="F156" s="10"/>
      <c r="G156" s="10"/>
      <c r="H156" s="10"/>
      <c r="I156" s="10"/>
      <c r="J156" s="66"/>
      <c r="K156" s="11"/>
      <c r="L156" s="11">
        <f>SUM(O156,R156,U156,X156,AA156,AD156)</f>
        <v>21</v>
      </c>
      <c r="M156" s="11"/>
      <c r="N156" s="11"/>
      <c r="O156" s="11">
        <v>2</v>
      </c>
      <c r="P156" s="11"/>
      <c r="Q156" s="11"/>
      <c r="R156" s="11">
        <v>1</v>
      </c>
      <c r="S156" s="11"/>
      <c r="T156" s="11"/>
      <c r="U156" s="11">
        <v>5</v>
      </c>
      <c r="V156" s="11"/>
      <c r="W156" s="11"/>
      <c r="X156" s="11">
        <v>5</v>
      </c>
      <c r="Y156" s="11"/>
      <c r="Z156" s="11"/>
      <c r="AA156" s="11">
        <v>4</v>
      </c>
      <c r="AB156" s="11"/>
      <c r="AC156" s="11"/>
      <c r="AD156" s="11">
        <v>4</v>
      </c>
      <c r="AE156" s="11"/>
      <c r="AF156" s="11"/>
    </row>
    <row r="157" spans="1:32" ht="12" customHeight="1" x14ac:dyDescent="0.4">
      <c r="A157" s="16">
        <v>76</v>
      </c>
      <c r="B157" s="12" t="s">
        <v>478</v>
      </c>
      <c r="C157" s="13">
        <f>SUM(D157:K157)</f>
        <v>31</v>
      </c>
      <c r="D157" s="13">
        <v>5</v>
      </c>
      <c r="E157" s="13">
        <v>4</v>
      </c>
      <c r="F157" s="13">
        <v>5</v>
      </c>
      <c r="G157" s="13">
        <v>5</v>
      </c>
      <c r="H157" s="13">
        <v>5</v>
      </c>
      <c r="I157" s="13">
        <v>4</v>
      </c>
      <c r="J157" s="67">
        <v>0</v>
      </c>
      <c r="K157" s="13">
        <v>3</v>
      </c>
      <c r="L157" s="13">
        <f>SUM(M157:N157)</f>
        <v>878</v>
      </c>
      <c r="M157" s="13">
        <f>SUM(P157,S157,V157,Y157,AB157,AE157)</f>
        <v>444</v>
      </c>
      <c r="N157" s="13">
        <f>SUM(Q157,T157,W157,Z157,AC157,AF157)</f>
        <v>434</v>
      </c>
      <c r="O157" s="13">
        <v>158</v>
      </c>
      <c r="P157" s="13">
        <v>75</v>
      </c>
      <c r="Q157" s="13">
        <v>83</v>
      </c>
      <c r="R157" s="13">
        <v>127</v>
      </c>
      <c r="S157" s="13">
        <v>58</v>
      </c>
      <c r="T157" s="13">
        <v>69</v>
      </c>
      <c r="U157" s="13">
        <v>157</v>
      </c>
      <c r="V157" s="13">
        <v>88</v>
      </c>
      <c r="W157" s="13">
        <v>69</v>
      </c>
      <c r="X157" s="13">
        <v>150</v>
      </c>
      <c r="Y157" s="13">
        <v>83</v>
      </c>
      <c r="Z157" s="13">
        <v>67</v>
      </c>
      <c r="AA157" s="13">
        <v>147</v>
      </c>
      <c r="AB157" s="13">
        <v>73</v>
      </c>
      <c r="AC157" s="13">
        <v>74</v>
      </c>
      <c r="AD157" s="13">
        <v>139</v>
      </c>
      <c r="AE157" s="13">
        <v>67</v>
      </c>
      <c r="AF157" s="13">
        <v>72</v>
      </c>
    </row>
    <row r="158" spans="1:32" ht="12" customHeight="1" x14ac:dyDescent="0.4">
      <c r="A158" s="9"/>
      <c r="B158" s="9"/>
      <c r="C158" s="10"/>
      <c r="D158" s="10"/>
      <c r="E158" s="10"/>
      <c r="F158" s="10"/>
      <c r="G158" s="10"/>
      <c r="H158" s="10"/>
      <c r="I158" s="10"/>
      <c r="J158" s="66"/>
      <c r="K158" s="11"/>
      <c r="L158" s="11">
        <f>SUM(O158,R158,U158,X158,AA158,AD158)</f>
        <v>5</v>
      </c>
      <c r="M158" s="11"/>
      <c r="N158" s="11"/>
      <c r="O158" s="11">
        <v>1</v>
      </c>
      <c r="P158" s="11"/>
      <c r="Q158" s="11"/>
      <c r="R158" s="11">
        <v>1</v>
      </c>
      <c r="S158" s="11"/>
      <c r="T158" s="11"/>
      <c r="U158" s="11">
        <v>1</v>
      </c>
      <c r="V158" s="11"/>
      <c r="W158" s="11"/>
      <c r="X158" s="11">
        <v>0</v>
      </c>
      <c r="Y158" s="11"/>
      <c r="Z158" s="11"/>
      <c r="AA158" s="11">
        <v>0</v>
      </c>
      <c r="AB158" s="11"/>
      <c r="AC158" s="11"/>
      <c r="AD158" s="11">
        <v>2</v>
      </c>
      <c r="AE158" s="11"/>
      <c r="AF158" s="11"/>
    </row>
    <row r="159" spans="1:32" ht="12" customHeight="1" x14ac:dyDescent="0.4">
      <c r="A159" s="16">
        <v>77</v>
      </c>
      <c r="B159" s="12" t="s">
        <v>479</v>
      </c>
      <c r="C159" s="13">
        <f>SUM(D159:K159)</f>
        <v>12</v>
      </c>
      <c r="D159" s="13">
        <v>2</v>
      </c>
      <c r="E159" s="13">
        <v>1</v>
      </c>
      <c r="F159" s="13">
        <v>2</v>
      </c>
      <c r="G159" s="13">
        <v>2</v>
      </c>
      <c r="H159" s="13">
        <v>2</v>
      </c>
      <c r="I159" s="13">
        <v>2</v>
      </c>
      <c r="J159" s="67">
        <v>0</v>
      </c>
      <c r="K159" s="13">
        <v>1</v>
      </c>
      <c r="L159" s="13">
        <f>SUM(M159:N159)</f>
        <v>270</v>
      </c>
      <c r="M159" s="13">
        <f>SUM(P159,S159,V159,Y159,AB159,AE159)</f>
        <v>124</v>
      </c>
      <c r="N159" s="13">
        <f>SUM(Q159,T159,W159,Z159,AC159,AF159)</f>
        <v>146</v>
      </c>
      <c r="O159" s="13">
        <v>44</v>
      </c>
      <c r="P159" s="13">
        <v>20</v>
      </c>
      <c r="Q159" s="13">
        <v>24</v>
      </c>
      <c r="R159" s="13">
        <v>35</v>
      </c>
      <c r="S159" s="13">
        <v>15</v>
      </c>
      <c r="T159" s="13">
        <v>20</v>
      </c>
      <c r="U159" s="13">
        <v>41</v>
      </c>
      <c r="V159" s="13">
        <v>16</v>
      </c>
      <c r="W159" s="13">
        <v>25</v>
      </c>
      <c r="X159" s="13">
        <v>46</v>
      </c>
      <c r="Y159" s="13">
        <v>22</v>
      </c>
      <c r="Z159" s="13">
        <v>24</v>
      </c>
      <c r="AA159" s="13">
        <v>50</v>
      </c>
      <c r="AB159" s="13">
        <v>28</v>
      </c>
      <c r="AC159" s="13">
        <v>22</v>
      </c>
      <c r="AD159" s="13">
        <v>54</v>
      </c>
      <c r="AE159" s="13">
        <v>23</v>
      </c>
      <c r="AF159" s="13">
        <v>31</v>
      </c>
    </row>
    <row r="160" spans="1:32" ht="12" customHeight="1" x14ac:dyDescent="0.4">
      <c r="A160" s="9"/>
      <c r="B160" s="9"/>
      <c r="C160" s="10"/>
      <c r="D160" s="10"/>
      <c r="E160" s="10"/>
      <c r="F160" s="10"/>
      <c r="G160" s="10"/>
      <c r="H160" s="10"/>
      <c r="I160" s="10"/>
      <c r="J160" s="66"/>
      <c r="K160" s="11"/>
      <c r="L160" s="11">
        <f>SUM(O160,R160,U160,X160,AA160,AD160)</f>
        <v>12</v>
      </c>
      <c r="M160" s="11"/>
      <c r="N160" s="11"/>
      <c r="O160" s="11">
        <v>2</v>
      </c>
      <c r="P160" s="11"/>
      <c r="Q160" s="11"/>
      <c r="R160" s="11">
        <v>0</v>
      </c>
      <c r="S160" s="11"/>
      <c r="T160" s="11"/>
      <c r="U160" s="11">
        <v>1</v>
      </c>
      <c r="V160" s="11"/>
      <c r="W160" s="11"/>
      <c r="X160" s="11">
        <v>4</v>
      </c>
      <c r="Y160" s="11"/>
      <c r="Z160" s="11"/>
      <c r="AA160" s="11">
        <v>5</v>
      </c>
      <c r="AB160" s="11"/>
      <c r="AC160" s="11"/>
      <c r="AD160" s="11">
        <v>0</v>
      </c>
      <c r="AE160" s="11"/>
      <c r="AF160" s="11"/>
    </row>
    <row r="161" spans="1:32" ht="12" customHeight="1" x14ac:dyDescent="0.4">
      <c r="A161" s="16">
        <v>78</v>
      </c>
      <c r="B161" s="12" t="s">
        <v>480</v>
      </c>
      <c r="C161" s="13">
        <f>SUM(D161:K161)</f>
        <v>19</v>
      </c>
      <c r="D161" s="13">
        <v>3</v>
      </c>
      <c r="E161" s="13">
        <v>3</v>
      </c>
      <c r="F161" s="13">
        <v>3</v>
      </c>
      <c r="G161" s="13">
        <v>2</v>
      </c>
      <c r="H161" s="13">
        <v>3</v>
      </c>
      <c r="I161" s="13">
        <v>3</v>
      </c>
      <c r="J161" s="67">
        <v>0</v>
      </c>
      <c r="K161" s="13">
        <v>2</v>
      </c>
      <c r="L161" s="13">
        <f>SUM(M161:N161)</f>
        <v>527</v>
      </c>
      <c r="M161" s="13">
        <f>SUM(P161,S161,V161,Y161,AB161,AE161)</f>
        <v>255</v>
      </c>
      <c r="N161" s="13">
        <f>SUM(Q161,T161,W161,Z161,AC161,AF161)</f>
        <v>272</v>
      </c>
      <c r="O161" s="13">
        <v>96</v>
      </c>
      <c r="P161" s="13">
        <v>52</v>
      </c>
      <c r="Q161" s="13">
        <v>44</v>
      </c>
      <c r="R161" s="13">
        <v>95</v>
      </c>
      <c r="S161" s="13">
        <v>43</v>
      </c>
      <c r="T161" s="13">
        <v>52</v>
      </c>
      <c r="U161" s="13">
        <v>86</v>
      </c>
      <c r="V161" s="13">
        <v>35</v>
      </c>
      <c r="W161" s="13">
        <v>51</v>
      </c>
      <c r="X161" s="13">
        <v>69</v>
      </c>
      <c r="Y161" s="13">
        <v>36</v>
      </c>
      <c r="Z161" s="13">
        <v>33</v>
      </c>
      <c r="AA161" s="13">
        <v>94</v>
      </c>
      <c r="AB161" s="13">
        <v>46</v>
      </c>
      <c r="AC161" s="13">
        <v>48</v>
      </c>
      <c r="AD161" s="13">
        <v>87</v>
      </c>
      <c r="AE161" s="13">
        <v>43</v>
      </c>
      <c r="AF161" s="13">
        <v>44</v>
      </c>
    </row>
    <row r="162" spans="1:32" ht="12" customHeight="1" x14ac:dyDescent="0.4">
      <c r="A162" s="9"/>
      <c r="B162" s="9"/>
      <c r="C162" s="10"/>
      <c r="D162" s="10"/>
      <c r="E162" s="10"/>
      <c r="F162" s="10"/>
      <c r="G162" s="10"/>
      <c r="H162" s="10"/>
      <c r="I162" s="10"/>
      <c r="J162" s="66"/>
      <c r="K162" s="11"/>
      <c r="L162" s="11">
        <f>SUM(O162,R162,U162,X162,AA162,AD162)</f>
        <v>11</v>
      </c>
      <c r="M162" s="11"/>
      <c r="N162" s="11"/>
      <c r="O162" s="11">
        <v>1</v>
      </c>
      <c r="P162" s="11"/>
      <c r="Q162" s="11"/>
      <c r="R162" s="11">
        <v>3</v>
      </c>
      <c r="S162" s="11"/>
      <c r="T162" s="11"/>
      <c r="U162" s="11">
        <v>1</v>
      </c>
      <c r="V162" s="11"/>
      <c r="W162" s="11"/>
      <c r="X162" s="11">
        <v>3</v>
      </c>
      <c r="Y162" s="11"/>
      <c r="Z162" s="11"/>
      <c r="AA162" s="11">
        <v>1</v>
      </c>
      <c r="AB162" s="11"/>
      <c r="AC162" s="11"/>
      <c r="AD162" s="11">
        <v>2</v>
      </c>
      <c r="AE162" s="11"/>
      <c r="AF162" s="11"/>
    </row>
    <row r="163" spans="1:32" ht="12" customHeight="1" x14ac:dyDescent="0.4">
      <c r="A163" s="16">
        <v>79</v>
      </c>
      <c r="B163" s="12" t="s">
        <v>481</v>
      </c>
      <c r="C163" s="13">
        <f>SUM(D163:K163)</f>
        <v>22</v>
      </c>
      <c r="D163" s="13">
        <v>4</v>
      </c>
      <c r="E163" s="13">
        <v>3</v>
      </c>
      <c r="F163" s="13">
        <v>3</v>
      </c>
      <c r="G163" s="13">
        <v>3</v>
      </c>
      <c r="H163" s="13">
        <v>4</v>
      </c>
      <c r="I163" s="13">
        <v>3</v>
      </c>
      <c r="J163" s="67">
        <v>0</v>
      </c>
      <c r="K163" s="13">
        <v>2</v>
      </c>
      <c r="L163" s="13">
        <f>SUM(M163:N163)</f>
        <v>593</v>
      </c>
      <c r="M163" s="13">
        <f>SUM(P163,S163,V163,Y163,AB163,AE163)</f>
        <v>313</v>
      </c>
      <c r="N163" s="13">
        <f>SUM(Q163,T163,W163,Z163,AC163,AF163)</f>
        <v>280</v>
      </c>
      <c r="O163" s="13">
        <v>115</v>
      </c>
      <c r="P163" s="13">
        <v>66</v>
      </c>
      <c r="Q163" s="13">
        <v>49</v>
      </c>
      <c r="R163" s="13">
        <v>97</v>
      </c>
      <c r="S163" s="13">
        <v>57</v>
      </c>
      <c r="T163" s="13">
        <v>40</v>
      </c>
      <c r="U163" s="13">
        <v>103</v>
      </c>
      <c r="V163" s="13">
        <v>53</v>
      </c>
      <c r="W163" s="13">
        <v>50</v>
      </c>
      <c r="X163" s="13">
        <v>87</v>
      </c>
      <c r="Y163" s="13">
        <v>41</v>
      </c>
      <c r="Z163" s="13">
        <v>46</v>
      </c>
      <c r="AA163" s="13">
        <v>107</v>
      </c>
      <c r="AB163" s="13">
        <v>53</v>
      </c>
      <c r="AC163" s="13">
        <v>54</v>
      </c>
      <c r="AD163" s="13">
        <v>84</v>
      </c>
      <c r="AE163" s="13">
        <v>43</v>
      </c>
      <c r="AF163" s="13">
        <v>41</v>
      </c>
    </row>
    <row r="164" spans="1:32" ht="12" customHeight="1" x14ac:dyDescent="0.4">
      <c r="A164" s="9"/>
      <c r="B164" s="9"/>
      <c r="C164" s="10"/>
      <c r="D164" s="10"/>
      <c r="E164" s="10"/>
      <c r="F164" s="10"/>
      <c r="G164" s="10"/>
      <c r="H164" s="10"/>
      <c r="I164" s="10"/>
      <c r="J164" s="66"/>
      <c r="K164" s="11"/>
      <c r="L164" s="11">
        <f>SUM(O164,R164,U164,X164,AA164,AD164)</f>
        <v>7</v>
      </c>
      <c r="M164" s="11"/>
      <c r="N164" s="11"/>
      <c r="O164" s="11">
        <v>1</v>
      </c>
      <c r="P164" s="11"/>
      <c r="Q164" s="11"/>
      <c r="R164" s="11">
        <v>1</v>
      </c>
      <c r="S164" s="11"/>
      <c r="T164" s="11"/>
      <c r="U164" s="11">
        <v>1</v>
      </c>
      <c r="V164" s="11"/>
      <c r="W164" s="11"/>
      <c r="X164" s="11">
        <v>1</v>
      </c>
      <c r="Y164" s="11"/>
      <c r="Z164" s="11"/>
      <c r="AA164" s="11">
        <v>2</v>
      </c>
      <c r="AB164" s="11"/>
      <c r="AC164" s="11"/>
      <c r="AD164" s="11">
        <v>1</v>
      </c>
      <c r="AE164" s="11"/>
      <c r="AF164" s="11"/>
    </row>
    <row r="165" spans="1:32" ht="12" customHeight="1" x14ac:dyDescent="0.4">
      <c r="A165" s="16">
        <v>80</v>
      </c>
      <c r="B165" s="12" t="s">
        <v>482</v>
      </c>
      <c r="C165" s="13">
        <f>SUM(D165:K165)</f>
        <v>8</v>
      </c>
      <c r="D165" s="13">
        <v>1</v>
      </c>
      <c r="E165" s="13">
        <v>1</v>
      </c>
      <c r="F165" s="13">
        <v>1</v>
      </c>
      <c r="G165" s="13">
        <v>1</v>
      </c>
      <c r="H165" s="13">
        <v>1</v>
      </c>
      <c r="I165" s="13">
        <v>1</v>
      </c>
      <c r="J165" s="67">
        <v>0</v>
      </c>
      <c r="K165" s="13">
        <v>2</v>
      </c>
      <c r="L165" s="13">
        <f>SUM(M165:N165)</f>
        <v>91</v>
      </c>
      <c r="M165" s="13">
        <f>SUM(P165,S165,V165,Y165,AB165,AE165)</f>
        <v>48</v>
      </c>
      <c r="N165" s="13">
        <f>SUM(Q165,T165,W165,Z165,AC165,AF165)</f>
        <v>43</v>
      </c>
      <c r="O165" s="13">
        <v>21</v>
      </c>
      <c r="P165" s="13">
        <v>12</v>
      </c>
      <c r="Q165" s="13">
        <v>9</v>
      </c>
      <c r="R165" s="13">
        <v>17</v>
      </c>
      <c r="S165" s="13">
        <v>10</v>
      </c>
      <c r="T165" s="13">
        <v>7</v>
      </c>
      <c r="U165" s="13">
        <v>13</v>
      </c>
      <c r="V165" s="13">
        <v>5</v>
      </c>
      <c r="W165" s="13">
        <v>8</v>
      </c>
      <c r="X165" s="13">
        <v>11</v>
      </c>
      <c r="Y165" s="13">
        <v>7</v>
      </c>
      <c r="Z165" s="13">
        <v>4</v>
      </c>
      <c r="AA165" s="13">
        <v>18</v>
      </c>
      <c r="AB165" s="13">
        <v>9</v>
      </c>
      <c r="AC165" s="13">
        <v>9</v>
      </c>
      <c r="AD165" s="13">
        <v>11</v>
      </c>
      <c r="AE165" s="13">
        <v>5</v>
      </c>
      <c r="AF165" s="13">
        <v>6</v>
      </c>
    </row>
    <row r="166" spans="1:32" ht="12" customHeight="1" x14ac:dyDescent="0.4">
      <c r="A166" s="9"/>
      <c r="B166" s="9"/>
      <c r="C166" s="10"/>
      <c r="D166" s="10"/>
      <c r="E166" s="10"/>
      <c r="F166" s="10"/>
      <c r="G166" s="10"/>
      <c r="H166" s="10"/>
      <c r="I166" s="10"/>
      <c r="J166" s="66"/>
      <c r="K166" s="11"/>
      <c r="L166" s="11">
        <f>SUM(O166,R166,U166,X166,AA166,AD166)</f>
        <v>11</v>
      </c>
      <c r="M166" s="11"/>
      <c r="N166" s="11"/>
      <c r="O166" s="11">
        <v>2</v>
      </c>
      <c r="P166" s="11"/>
      <c r="Q166" s="11"/>
      <c r="R166" s="11">
        <v>4</v>
      </c>
      <c r="S166" s="11"/>
      <c r="T166" s="11"/>
      <c r="U166" s="11">
        <v>2</v>
      </c>
      <c r="V166" s="11"/>
      <c r="W166" s="11"/>
      <c r="X166" s="11">
        <v>1</v>
      </c>
      <c r="Y166" s="11"/>
      <c r="Z166" s="11"/>
      <c r="AA166" s="11">
        <v>1</v>
      </c>
      <c r="AB166" s="11"/>
      <c r="AC166" s="11"/>
      <c r="AD166" s="11">
        <v>1</v>
      </c>
      <c r="AE166" s="11"/>
      <c r="AF166" s="11"/>
    </row>
    <row r="167" spans="1:32" ht="12" customHeight="1" x14ac:dyDescent="0.4">
      <c r="A167" s="16">
        <v>81</v>
      </c>
      <c r="B167" s="12" t="s">
        <v>483</v>
      </c>
      <c r="C167" s="13">
        <f>SUM(D167:K167)</f>
        <v>19</v>
      </c>
      <c r="D167" s="13">
        <v>3</v>
      </c>
      <c r="E167" s="13">
        <v>2</v>
      </c>
      <c r="F167" s="13">
        <v>3</v>
      </c>
      <c r="G167" s="13">
        <v>3</v>
      </c>
      <c r="H167" s="13">
        <v>3</v>
      </c>
      <c r="I167" s="13">
        <v>3</v>
      </c>
      <c r="J167" s="67">
        <v>0</v>
      </c>
      <c r="K167" s="13">
        <v>2</v>
      </c>
      <c r="L167" s="13">
        <f>SUM(M167:N167)</f>
        <v>491</v>
      </c>
      <c r="M167" s="13">
        <f>SUM(P167,S167,V167,Y167,AB167,AE167)</f>
        <v>260</v>
      </c>
      <c r="N167" s="13">
        <f>SUM(Q167,T167,W167,Z167,AC167,AF167)</f>
        <v>231</v>
      </c>
      <c r="O167" s="13">
        <v>83</v>
      </c>
      <c r="P167" s="13">
        <v>50</v>
      </c>
      <c r="Q167" s="13">
        <v>33</v>
      </c>
      <c r="R167" s="13">
        <v>63</v>
      </c>
      <c r="S167" s="13">
        <v>36</v>
      </c>
      <c r="T167" s="13">
        <v>27</v>
      </c>
      <c r="U167" s="13">
        <v>91</v>
      </c>
      <c r="V167" s="13">
        <v>49</v>
      </c>
      <c r="W167" s="13">
        <v>42</v>
      </c>
      <c r="X167" s="13">
        <v>90</v>
      </c>
      <c r="Y167" s="13">
        <v>39</v>
      </c>
      <c r="Z167" s="13">
        <v>51</v>
      </c>
      <c r="AA167" s="13">
        <v>83</v>
      </c>
      <c r="AB167" s="13">
        <v>45</v>
      </c>
      <c r="AC167" s="13">
        <v>38</v>
      </c>
      <c r="AD167" s="13">
        <v>81</v>
      </c>
      <c r="AE167" s="13">
        <v>41</v>
      </c>
      <c r="AF167" s="13">
        <v>40</v>
      </c>
    </row>
    <row r="168" spans="1:32" ht="12" customHeight="1" x14ac:dyDescent="0.4">
      <c r="A168" s="9"/>
      <c r="B168" s="9"/>
      <c r="C168" s="10"/>
      <c r="D168" s="10"/>
      <c r="E168" s="10"/>
      <c r="F168" s="10"/>
      <c r="G168" s="10"/>
      <c r="H168" s="10"/>
      <c r="I168" s="10"/>
      <c r="J168" s="66"/>
      <c r="K168" s="11"/>
      <c r="L168" s="11">
        <f>SUM(O168,R168,U168,X168,AA168,AD168)</f>
        <v>14</v>
      </c>
      <c r="M168" s="11"/>
      <c r="N168" s="11"/>
      <c r="O168" s="11">
        <v>2</v>
      </c>
      <c r="P168" s="11"/>
      <c r="Q168" s="11"/>
      <c r="R168" s="11">
        <v>4</v>
      </c>
      <c r="S168" s="11"/>
      <c r="T168" s="11"/>
      <c r="U168" s="11">
        <v>3</v>
      </c>
      <c r="V168" s="11"/>
      <c r="W168" s="11"/>
      <c r="X168" s="11">
        <v>3</v>
      </c>
      <c r="Y168" s="11"/>
      <c r="Z168" s="11"/>
      <c r="AA168" s="11">
        <v>2</v>
      </c>
      <c r="AB168" s="11"/>
      <c r="AC168" s="11"/>
      <c r="AD168" s="11">
        <v>0</v>
      </c>
      <c r="AE168" s="11"/>
      <c r="AF168" s="11"/>
    </row>
    <row r="169" spans="1:32" ht="12" customHeight="1" x14ac:dyDescent="0.4">
      <c r="A169" s="16">
        <v>82</v>
      </c>
      <c r="B169" s="12" t="s">
        <v>484</v>
      </c>
      <c r="C169" s="13">
        <f>SUM(D169:K169)</f>
        <v>30</v>
      </c>
      <c r="D169" s="13">
        <v>5</v>
      </c>
      <c r="E169" s="13">
        <v>5</v>
      </c>
      <c r="F169" s="13">
        <v>4</v>
      </c>
      <c r="G169" s="13">
        <v>4</v>
      </c>
      <c r="H169" s="13">
        <v>5</v>
      </c>
      <c r="I169" s="13">
        <v>5</v>
      </c>
      <c r="J169" s="67">
        <v>0</v>
      </c>
      <c r="K169" s="13">
        <v>2</v>
      </c>
      <c r="L169" s="13">
        <f>SUM(M169:N169)</f>
        <v>904</v>
      </c>
      <c r="M169" s="13">
        <f>SUM(P169,S169,V169,Y169,AB169,AE169)</f>
        <v>444</v>
      </c>
      <c r="N169" s="13">
        <f>SUM(Q169,T169,W169,Z169,AC169,AF169)</f>
        <v>460</v>
      </c>
      <c r="O169" s="13">
        <v>145</v>
      </c>
      <c r="P169" s="13">
        <v>72</v>
      </c>
      <c r="Q169" s="13">
        <v>73</v>
      </c>
      <c r="R169" s="13">
        <v>148</v>
      </c>
      <c r="S169" s="13">
        <v>78</v>
      </c>
      <c r="T169" s="13">
        <v>70</v>
      </c>
      <c r="U169" s="13">
        <v>135</v>
      </c>
      <c r="V169" s="13">
        <v>65</v>
      </c>
      <c r="W169" s="13">
        <v>70</v>
      </c>
      <c r="X169" s="13">
        <v>140</v>
      </c>
      <c r="Y169" s="13">
        <v>71</v>
      </c>
      <c r="Z169" s="13">
        <v>69</v>
      </c>
      <c r="AA169" s="13">
        <v>168</v>
      </c>
      <c r="AB169" s="13">
        <v>79</v>
      </c>
      <c r="AC169" s="13">
        <v>89</v>
      </c>
      <c r="AD169" s="13">
        <v>168</v>
      </c>
      <c r="AE169" s="13">
        <v>79</v>
      </c>
      <c r="AF169" s="13">
        <v>89</v>
      </c>
    </row>
    <row r="170" spans="1:32" ht="12" customHeight="1" x14ac:dyDescent="0.4">
      <c r="A170" s="9"/>
      <c r="B170" s="9"/>
      <c r="C170" s="10"/>
      <c r="D170" s="10"/>
      <c r="E170" s="10"/>
      <c r="F170" s="10"/>
      <c r="G170" s="10"/>
      <c r="H170" s="10"/>
      <c r="I170" s="10"/>
      <c r="J170" s="66"/>
      <c r="K170" s="11"/>
      <c r="L170" s="11">
        <f>SUM(O170,R170,U170,X170,AA170,AD170)</f>
        <v>0</v>
      </c>
      <c r="M170" s="11"/>
      <c r="N170" s="11"/>
      <c r="O170" s="11">
        <v>0</v>
      </c>
      <c r="P170" s="11"/>
      <c r="Q170" s="11"/>
      <c r="R170" s="11">
        <v>0</v>
      </c>
      <c r="S170" s="11"/>
      <c r="T170" s="11"/>
      <c r="U170" s="11">
        <v>0</v>
      </c>
      <c r="V170" s="11"/>
      <c r="W170" s="11"/>
      <c r="X170" s="11">
        <v>0</v>
      </c>
      <c r="Y170" s="11"/>
      <c r="Z170" s="11"/>
      <c r="AA170" s="11">
        <v>0</v>
      </c>
      <c r="AB170" s="11"/>
      <c r="AC170" s="11"/>
      <c r="AD170" s="11">
        <v>0</v>
      </c>
      <c r="AE170" s="11"/>
      <c r="AF170" s="11"/>
    </row>
    <row r="171" spans="1:32" ht="12" customHeight="1" x14ac:dyDescent="0.4">
      <c r="A171" s="16">
        <v>83</v>
      </c>
      <c r="B171" s="12" t="s">
        <v>485</v>
      </c>
      <c r="C171" s="13">
        <f>SUM(D171:K171)</f>
        <v>4</v>
      </c>
      <c r="D171" s="13">
        <v>1</v>
      </c>
      <c r="E171" s="13">
        <v>1</v>
      </c>
      <c r="F171" s="67">
        <v>0</v>
      </c>
      <c r="G171" s="67">
        <v>0</v>
      </c>
      <c r="H171" s="67">
        <v>0</v>
      </c>
      <c r="I171" s="67">
        <v>0</v>
      </c>
      <c r="J171" s="67">
        <v>2</v>
      </c>
      <c r="K171" s="67">
        <v>0</v>
      </c>
      <c r="L171" s="13">
        <f>SUM(M171:N171)</f>
        <v>40</v>
      </c>
      <c r="M171" s="13">
        <f>SUM(P171,S171,V171,Y171,AB171,AE171)</f>
        <v>21</v>
      </c>
      <c r="N171" s="13">
        <f>SUM(Q171,T171,W171,Z171,AC171,AF171)</f>
        <v>19</v>
      </c>
      <c r="O171" s="13">
        <v>6</v>
      </c>
      <c r="P171" s="13">
        <v>2</v>
      </c>
      <c r="Q171" s="13">
        <v>4</v>
      </c>
      <c r="R171" s="13">
        <v>8</v>
      </c>
      <c r="S171" s="13">
        <v>6</v>
      </c>
      <c r="T171" s="13">
        <v>2</v>
      </c>
      <c r="U171" s="13">
        <v>8</v>
      </c>
      <c r="V171" s="13">
        <v>5</v>
      </c>
      <c r="W171" s="13">
        <v>3</v>
      </c>
      <c r="X171" s="13">
        <v>3</v>
      </c>
      <c r="Y171" s="13">
        <v>0</v>
      </c>
      <c r="Z171" s="13">
        <v>3</v>
      </c>
      <c r="AA171" s="13">
        <v>9</v>
      </c>
      <c r="AB171" s="13">
        <v>5</v>
      </c>
      <c r="AC171" s="13">
        <v>4</v>
      </c>
      <c r="AD171" s="13">
        <v>6</v>
      </c>
      <c r="AE171" s="13">
        <v>3</v>
      </c>
      <c r="AF171" s="13">
        <v>3</v>
      </c>
    </row>
    <row r="172" spans="1:32" ht="12" customHeight="1" x14ac:dyDescent="0.4">
      <c r="A172" s="9"/>
      <c r="B172" s="9"/>
      <c r="C172" s="10"/>
      <c r="D172" s="10"/>
      <c r="E172" s="10"/>
      <c r="F172" s="10"/>
      <c r="G172" s="10"/>
      <c r="H172" s="10"/>
      <c r="I172" s="10"/>
      <c r="J172" s="66"/>
      <c r="K172" s="11"/>
      <c r="L172" s="11">
        <f>SUM(O172,R172,U172,X172,AA172,AD172)</f>
        <v>0</v>
      </c>
      <c r="M172" s="11"/>
      <c r="N172" s="11"/>
      <c r="O172" s="11">
        <v>0</v>
      </c>
      <c r="P172" s="11"/>
      <c r="Q172" s="11"/>
      <c r="R172" s="11">
        <v>0</v>
      </c>
      <c r="S172" s="11"/>
      <c r="T172" s="11"/>
      <c r="U172" s="11">
        <v>0</v>
      </c>
      <c r="V172" s="11"/>
      <c r="W172" s="11"/>
      <c r="X172" s="11">
        <v>0</v>
      </c>
      <c r="Y172" s="11"/>
      <c r="Z172" s="11"/>
      <c r="AA172" s="11">
        <v>0</v>
      </c>
      <c r="AB172" s="11"/>
      <c r="AC172" s="11"/>
      <c r="AD172" s="11">
        <v>0</v>
      </c>
      <c r="AE172" s="11"/>
      <c r="AF172" s="11"/>
    </row>
    <row r="173" spans="1:32" ht="12" customHeight="1" x14ac:dyDescent="0.4">
      <c r="A173" s="16">
        <v>84</v>
      </c>
      <c r="B173" s="12" t="s">
        <v>486</v>
      </c>
      <c r="C173" s="13">
        <f>SUM(D173:K173)</f>
        <v>6</v>
      </c>
      <c r="D173" s="13">
        <v>1</v>
      </c>
      <c r="E173" s="13">
        <v>1</v>
      </c>
      <c r="F173" s="13">
        <v>1</v>
      </c>
      <c r="G173" s="13">
        <v>1</v>
      </c>
      <c r="H173" s="67">
        <v>1</v>
      </c>
      <c r="I173" s="67">
        <v>1</v>
      </c>
      <c r="J173" s="67">
        <v>0</v>
      </c>
      <c r="K173" s="67">
        <v>0</v>
      </c>
      <c r="L173" s="13">
        <f>SUM(M173:N173)</f>
        <v>14</v>
      </c>
      <c r="M173" s="13">
        <f>SUM(P173,S173,V173,Y173,AB173,AE173)</f>
        <v>3</v>
      </c>
      <c r="N173" s="13">
        <f>SUM(Q173,T173,W173,Z173,AC173,AF173)</f>
        <v>11</v>
      </c>
      <c r="O173" s="13">
        <v>4</v>
      </c>
      <c r="P173" s="13">
        <v>1</v>
      </c>
      <c r="Q173" s="67">
        <v>3</v>
      </c>
      <c r="R173" s="13">
        <v>1</v>
      </c>
      <c r="S173" s="67">
        <v>1</v>
      </c>
      <c r="T173" s="13">
        <v>0</v>
      </c>
      <c r="U173" s="13">
        <v>3</v>
      </c>
      <c r="V173" s="67">
        <v>1</v>
      </c>
      <c r="W173" s="13">
        <v>2</v>
      </c>
      <c r="X173" s="13">
        <v>3</v>
      </c>
      <c r="Y173" s="67">
        <v>0</v>
      </c>
      <c r="Z173" s="13">
        <v>3</v>
      </c>
      <c r="AA173" s="67">
        <v>2</v>
      </c>
      <c r="AB173" s="67">
        <v>0</v>
      </c>
      <c r="AC173" s="67">
        <v>2</v>
      </c>
      <c r="AD173" s="67">
        <v>1</v>
      </c>
      <c r="AE173" s="67">
        <v>0</v>
      </c>
      <c r="AF173" s="67">
        <v>1</v>
      </c>
    </row>
    <row r="174" spans="1:32" ht="12" customHeight="1" x14ac:dyDescent="0.4">
      <c r="A174" s="9"/>
      <c r="B174" s="9"/>
      <c r="C174" s="10"/>
      <c r="D174" s="10"/>
      <c r="E174" s="10"/>
      <c r="F174" s="10"/>
      <c r="G174" s="10"/>
      <c r="H174" s="10"/>
      <c r="I174" s="10"/>
      <c r="J174" s="66"/>
      <c r="K174" s="11"/>
      <c r="L174" s="11">
        <f>SUM(O174,R174,U174,X174,AA174,AD174)</f>
        <v>18</v>
      </c>
      <c r="M174" s="11"/>
      <c r="N174" s="11"/>
      <c r="O174" s="11">
        <v>4</v>
      </c>
      <c r="P174" s="11"/>
      <c r="Q174" s="11"/>
      <c r="R174" s="11">
        <v>4</v>
      </c>
      <c r="S174" s="11"/>
      <c r="T174" s="11"/>
      <c r="U174" s="11">
        <v>1</v>
      </c>
      <c r="V174" s="11"/>
      <c r="W174" s="11"/>
      <c r="X174" s="11">
        <v>5</v>
      </c>
      <c r="Y174" s="11"/>
      <c r="Z174" s="11"/>
      <c r="AA174" s="11">
        <v>3</v>
      </c>
      <c r="AB174" s="11"/>
      <c r="AC174" s="11"/>
      <c r="AD174" s="11">
        <v>1</v>
      </c>
      <c r="AE174" s="11"/>
      <c r="AF174" s="11"/>
    </row>
    <row r="175" spans="1:32" ht="12" customHeight="1" x14ac:dyDescent="0.4">
      <c r="A175" s="16">
        <v>85</v>
      </c>
      <c r="B175" s="12" t="s">
        <v>487</v>
      </c>
      <c r="C175" s="13">
        <f>SUM(D175:K175)</f>
        <v>16</v>
      </c>
      <c r="D175" s="13">
        <v>2</v>
      </c>
      <c r="E175" s="13">
        <v>2</v>
      </c>
      <c r="F175" s="13">
        <v>2</v>
      </c>
      <c r="G175" s="13">
        <v>2</v>
      </c>
      <c r="H175" s="13">
        <v>2</v>
      </c>
      <c r="I175" s="13">
        <v>3</v>
      </c>
      <c r="J175" s="67">
        <v>0</v>
      </c>
      <c r="K175" s="13">
        <v>3</v>
      </c>
      <c r="L175" s="13">
        <f>SUM(M175:N175)</f>
        <v>402</v>
      </c>
      <c r="M175" s="13">
        <f>SUM(P175,S175,V175,Y175,AB175,AE175)</f>
        <v>204</v>
      </c>
      <c r="N175" s="13">
        <f>SUM(Q175,T175,W175,Z175,AC175,AF175)</f>
        <v>198</v>
      </c>
      <c r="O175" s="13">
        <v>61</v>
      </c>
      <c r="P175" s="13">
        <v>26</v>
      </c>
      <c r="Q175" s="13">
        <v>35</v>
      </c>
      <c r="R175" s="13">
        <v>73</v>
      </c>
      <c r="S175" s="13">
        <v>40</v>
      </c>
      <c r="T175" s="13">
        <v>33</v>
      </c>
      <c r="U175" s="13">
        <v>55</v>
      </c>
      <c r="V175" s="13">
        <v>26</v>
      </c>
      <c r="W175" s="13">
        <v>29</v>
      </c>
      <c r="X175" s="13">
        <v>66</v>
      </c>
      <c r="Y175" s="13">
        <v>33</v>
      </c>
      <c r="Z175" s="13">
        <v>33</v>
      </c>
      <c r="AA175" s="13">
        <v>73</v>
      </c>
      <c r="AB175" s="13">
        <v>36</v>
      </c>
      <c r="AC175" s="13">
        <v>37</v>
      </c>
      <c r="AD175" s="13">
        <v>74</v>
      </c>
      <c r="AE175" s="13">
        <v>43</v>
      </c>
      <c r="AF175" s="13">
        <v>31</v>
      </c>
    </row>
    <row r="176" spans="1:32" ht="12" customHeight="1" x14ac:dyDescent="0.4">
      <c r="A176" s="9"/>
      <c r="B176" s="9"/>
      <c r="C176" s="10"/>
      <c r="D176" s="10"/>
      <c r="E176" s="10"/>
      <c r="F176" s="10"/>
      <c r="G176" s="10"/>
      <c r="H176" s="10"/>
      <c r="I176" s="10"/>
      <c r="J176" s="66"/>
      <c r="K176" s="11"/>
      <c r="L176" s="11">
        <f>SUM(O176,R176,U176,X176,AA176,AD176)</f>
        <v>9</v>
      </c>
      <c r="M176" s="11"/>
      <c r="N176" s="11"/>
      <c r="O176" s="11">
        <v>1</v>
      </c>
      <c r="P176" s="11"/>
      <c r="Q176" s="11"/>
      <c r="R176" s="11">
        <v>3</v>
      </c>
      <c r="S176" s="11"/>
      <c r="T176" s="11"/>
      <c r="U176" s="11">
        <v>2</v>
      </c>
      <c r="V176" s="11"/>
      <c r="W176" s="11"/>
      <c r="X176" s="11">
        <v>1</v>
      </c>
      <c r="Y176" s="11"/>
      <c r="Z176" s="11"/>
      <c r="AA176" s="11">
        <v>1</v>
      </c>
      <c r="AB176" s="11"/>
      <c r="AC176" s="11"/>
      <c r="AD176" s="11">
        <v>1</v>
      </c>
      <c r="AE176" s="11"/>
      <c r="AF176" s="11"/>
    </row>
    <row r="177" spans="1:32" ht="12" customHeight="1" x14ac:dyDescent="0.4">
      <c r="A177" s="16">
        <v>86</v>
      </c>
      <c r="B177" s="12" t="s">
        <v>488</v>
      </c>
      <c r="C177" s="13">
        <f>SUM(D177:K177)</f>
        <v>19</v>
      </c>
      <c r="D177" s="13">
        <v>2</v>
      </c>
      <c r="E177" s="13">
        <v>2</v>
      </c>
      <c r="F177" s="13">
        <v>3</v>
      </c>
      <c r="G177" s="13">
        <v>4</v>
      </c>
      <c r="H177" s="13">
        <v>3</v>
      </c>
      <c r="I177" s="13">
        <v>3</v>
      </c>
      <c r="J177" s="67">
        <v>0</v>
      </c>
      <c r="K177" s="13">
        <v>2</v>
      </c>
      <c r="L177" s="13">
        <f>SUM(M177:N177)</f>
        <v>517</v>
      </c>
      <c r="M177" s="13">
        <f>SUM(P177,S177,V177,Y177,AB177,AE177)</f>
        <v>273</v>
      </c>
      <c r="N177" s="13">
        <f>SUM(Q177,T177,W177,Z177,AC177,AF177)</f>
        <v>244</v>
      </c>
      <c r="O177" s="13">
        <v>70</v>
      </c>
      <c r="P177" s="13">
        <v>36</v>
      </c>
      <c r="Q177" s="13">
        <v>34</v>
      </c>
      <c r="R177" s="13">
        <v>71</v>
      </c>
      <c r="S177" s="13">
        <v>34</v>
      </c>
      <c r="T177" s="13">
        <v>37</v>
      </c>
      <c r="U177" s="13">
        <v>81</v>
      </c>
      <c r="V177" s="13">
        <v>41</v>
      </c>
      <c r="W177" s="13">
        <v>40</v>
      </c>
      <c r="X177" s="13">
        <v>114</v>
      </c>
      <c r="Y177" s="13">
        <v>68</v>
      </c>
      <c r="Z177" s="13">
        <v>46</v>
      </c>
      <c r="AA177" s="13">
        <v>87</v>
      </c>
      <c r="AB177" s="13">
        <v>47</v>
      </c>
      <c r="AC177" s="13">
        <v>40</v>
      </c>
      <c r="AD177" s="13">
        <v>94</v>
      </c>
      <c r="AE177" s="13">
        <v>47</v>
      </c>
      <c r="AF177" s="13">
        <v>47</v>
      </c>
    </row>
    <row r="178" spans="1:32" ht="12" customHeight="1" x14ac:dyDescent="0.4">
      <c r="A178" s="9"/>
      <c r="B178" s="9"/>
      <c r="C178" s="10"/>
      <c r="D178" s="10"/>
      <c r="E178" s="10"/>
      <c r="F178" s="10"/>
      <c r="G178" s="10"/>
      <c r="H178" s="10"/>
      <c r="I178" s="10"/>
      <c r="J178" s="66"/>
      <c r="K178" s="11"/>
      <c r="L178" s="11">
        <f>SUM(O178,R178,U178,X178,AA178,AD178)</f>
        <v>6</v>
      </c>
      <c r="M178" s="11"/>
      <c r="N178" s="11"/>
      <c r="O178" s="11">
        <v>1</v>
      </c>
      <c r="P178" s="11"/>
      <c r="Q178" s="11"/>
      <c r="R178" s="11">
        <v>0</v>
      </c>
      <c r="S178" s="11"/>
      <c r="T178" s="11"/>
      <c r="U178" s="11">
        <v>1</v>
      </c>
      <c r="V178" s="11"/>
      <c r="W178" s="11"/>
      <c r="X178" s="11">
        <v>0</v>
      </c>
      <c r="Y178" s="11"/>
      <c r="Z178" s="11"/>
      <c r="AA178" s="11">
        <v>4</v>
      </c>
      <c r="AB178" s="11"/>
      <c r="AC178" s="11"/>
      <c r="AD178" s="11">
        <v>0</v>
      </c>
      <c r="AE178" s="11"/>
      <c r="AF178" s="11"/>
    </row>
    <row r="179" spans="1:32" ht="12" customHeight="1" x14ac:dyDescent="0.4">
      <c r="A179" s="16">
        <v>87</v>
      </c>
      <c r="B179" s="12" t="s">
        <v>489</v>
      </c>
      <c r="C179" s="13">
        <f>SUM(D179:K179)</f>
        <v>13</v>
      </c>
      <c r="D179" s="13">
        <v>2</v>
      </c>
      <c r="E179" s="13">
        <v>2</v>
      </c>
      <c r="F179" s="13">
        <v>2</v>
      </c>
      <c r="G179" s="13">
        <v>2</v>
      </c>
      <c r="H179" s="13">
        <v>2</v>
      </c>
      <c r="I179" s="13">
        <v>2</v>
      </c>
      <c r="J179" s="67">
        <v>0</v>
      </c>
      <c r="K179" s="13">
        <v>1</v>
      </c>
      <c r="L179" s="13">
        <f>SUM(M179:N179)</f>
        <v>339</v>
      </c>
      <c r="M179" s="13">
        <f>SUM(P179,S179,V179,Y179,AB179,AE179)</f>
        <v>170</v>
      </c>
      <c r="N179" s="13">
        <f>SUM(Q179,T179,W179,Z179,AC179,AF179)</f>
        <v>169</v>
      </c>
      <c r="O179" s="13">
        <v>62</v>
      </c>
      <c r="P179" s="13">
        <v>33</v>
      </c>
      <c r="Q179" s="13">
        <v>29</v>
      </c>
      <c r="R179" s="13">
        <v>55</v>
      </c>
      <c r="S179" s="13">
        <v>24</v>
      </c>
      <c r="T179" s="13">
        <v>31</v>
      </c>
      <c r="U179" s="13">
        <v>58</v>
      </c>
      <c r="V179" s="13">
        <v>29</v>
      </c>
      <c r="W179" s="13">
        <v>29</v>
      </c>
      <c r="X179" s="13">
        <v>53</v>
      </c>
      <c r="Y179" s="13">
        <v>27</v>
      </c>
      <c r="Z179" s="13">
        <v>26</v>
      </c>
      <c r="AA179" s="13">
        <v>53</v>
      </c>
      <c r="AB179" s="13">
        <v>24</v>
      </c>
      <c r="AC179" s="13">
        <v>29</v>
      </c>
      <c r="AD179" s="13">
        <v>58</v>
      </c>
      <c r="AE179" s="13">
        <v>33</v>
      </c>
      <c r="AF179" s="13">
        <v>25</v>
      </c>
    </row>
    <row r="180" spans="1:32" ht="12" customHeight="1" x14ac:dyDescent="0.4">
      <c r="A180" s="9"/>
      <c r="B180" s="9"/>
      <c r="C180" s="10"/>
      <c r="D180" s="10"/>
      <c r="E180" s="10"/>
      <c r="F180" s="10"/>
      <c r="G180" s="10"/>
      <c r="H180" s="10"/>
      <c r="I180" s="10"/>
      <c r="J180" s="66"/>
      <c r="K180" s="11"/>
      <c r="L180" s="11">
        <f>SUM(O180,R180,U180,X180,AA180,AD180)</f>
        <v>27</v>
      </c>
      <c r="M180" s="11"/>
      <c r="N180" s="11"/>
      <c r="O180" s="11">
        <v>2</v>
      </c>
      <c r="P180" s="11"/>
      <c r="Q180" s="11"/>
      <c r="R180" s="11">
        <v>7</v>
      </c>
      <c r="S180" s="11"/>
      <c r="T180" s="11"/>
      <c r="U180" s="11">
        <v>3</v>
      </c>
      <c r="V180" s="11"/>
      <c r="W180" s="11"/>
      <c r="X180" s="11">
        <v>4</v>
      </c>
      <c r="Y180" s="11"/>
      <c r="Z180" s="11"/>
      <c r="AA180" s="11">
        <v>6</v>
      </c>
      <c r="AB180" s="11"/>
      <c r="AC180" s="11"/>
      <c r="AD180" s="11">
        <v>5</v>
      </c>
      <c r="AE180" s="11"/>
      <c r="AF180" s="11"/>
    </row>
    <row r="181" spans="1:32" ht="12" customHeight="1" x14ac:dyDescent="0.4">
      <c r="A181" s="16">
        <v>88</v>
      </c>
      <c r="B181" s="12" t="s">
        <v>490</v>
      </c>
      <c r="C181" s="13">
        <f>SUM(D181:K181)</f>
        <v>23</v>
      </c>
      <c r="D181" s="13">
        <v>3</v>
      </c>
      <c r="E181" s="13">
        <v>3</v>
      </c>
      <c r="F181" s="13">
        <v>3</v>
      </c>
      <c r="G181" s="13">
        <v>3</v>
      </c>
      <c r="H181" s="13">
        <v>3</v>
      </c>
      <c r="I181" s="13">
        <v>3</v>
      </c>
      <c r="J181" s="67">
        <v>0</v>
      </c>
      <c r="K181" s="13">
        <v>5</v>
      </c>
      <c r="L181" s="13">
        <f>SUM(M181:N181)</f>
        <v>548</v>
      </c>
      <c r="M181" s="13">
        <f>SUM(P181,S181,V181,Y181,AB181,AE181)</f>
        <v>280</v>
      </c>
      <c r="N181" s="13">
        <f>SUM(Q181,T181,W181,Z181,AC181,AF181)</f>
        <v>268</v>
      </c>
      <c r="O181" s="13">
        <v>73</v>
      </c>
      <c r="P181" s="13">
        <v>39</v>
      </c>
      <c r="Q181" s="13">
        <v>34</v>
      </c>
      <c r="R181" s="13">
        <v>88</v>
      </c>
      <c r="S181" s="13">
        <v>51</v>
      </c>
      <c r="T181" s="13">
        <v>37</v>
      </c>
      <c r="U181" s="13">
        <v>89</v>
      </c>
      <c r="V181" s="13">
        <v>46</v>
      </c>
      <c r="W181" s="13">
        <v>43</v>
      </c>
      <c r="X181" s="13">
        <v>93</v>
      </c>
      <c r="Y181" s="13">
        <v>48</v>
      </c>
      <c r="Z181" s="13">
        <v>45</v>
      </c>
      <c r="AA181" s="13">
        <v>97</v>
      </c>
      <c r="AB181" s="13">
        <v>48</v>
      </c>
      <c r="AC181" s="13">
        <v>49</v>
      </c>
      <c r="AD181" s="13">
        <v>108</v>
      </c>
      <c r="AE181" s="13">
        <v>48</v>
      </c>
      <c r="AF181" s="13">
        <v>60</v>
      </c>
    </row>
    <row r="182" spans="1:32" ht="12" customHeight="1" x14ac:dyDescent="0.4">
      <c r="A182" s="9"/>
      <c r="B182" s="9"/>
      <c r="C182" s="10"/>
      <c r="D182" s="10"/>
      <c r="E182" s="10"/>
      <c r="F182" s="10"/>
      <c r="G182" s="10"/>
      <c r="H182" s="10"/>
      <c r="I182" s="10"/>
      <c r="J182" s="66"/>
      <c r="K182" s="11"/>
      <c r="L182" s="11">
        <f>SUM(O182,R182,U182,X182,AA182,AD182)</f>
        <v>27</v>
      </c>
      <c r="M182" s="11"/>
      <c r="N182" s="11"/>
      <c r="O182" s="11">
        <v>7</v>
      </c>
      <c r="P182" s="11"/>
      <c r="Q182" s="11"/>
      <c r="R182" s="11">
        <v>3</v>
      </c>
      <c r="S182" s="11"/>
      <c r="T182" s="11"/>
      <c r="U182" s="11">
        <v>4</v>
      </c>
      <c r="V182" s="11"/>
      <c r="W182" s="11"/>
      <c r="X182" s="11">
        <v>6</v>
      </c>
      <c r="Y182" s="11"/>
      <c r="Z182" s="11"/>
      <c r="AA182" s="11">
        <v>5</v>
      </c>
      <c r="AB182" s="11"/>
      <c r="AC182" s="11"/>
      <c r="AD182" s="11">
        <v>2</v>
      </c>
      <c r="AE182" s="11"/>
      <c r="AF182" s="11"/>
    </row>
    <row r="183" spans="1:32" ht="12" customHeight="1" x14ac:dyDescent="0.4">
      <c r="A183" s="16">
        <v>89</v>
      </c>
      <c r="B183" s="12" t="s">
        <v>491</v>
      </c>
      <c r="C183" s="13">
        <f>SUM(D183:K183)</f>
        <v>27</v>
      </c>
      <c r="D183" s="13">
        <v>4</v>
      </c>
      <c r="E183" s="13">
        <v>3</v>
      </c>
      <c r="F183" s="13">
        <v>4</v>
      </c>
      <c r="G183" s="13">
        <v>4</v>
      </c>
      <c r="H183" s="13">
        <v>4</v>
      </c>
      <c r="I183" s="13">
        <v>4</v>
      </c>
      <c r="J183" s="67">
        <v>0</v>
      </c>
      <c r="K183" s="13">
        <v>4</v>
      </c>
      <c r="L183" s="13">
        <f>SUM(M183:N183)</f>
        <v>762</v>
      </c>
      <c r="M183" s="13">
        <f>SUM(P183,S183,V183,Y183,AB183,AE183)</f>
        <v>389</v>
      </c>
      <c r="N183" s="13">
        <f>SUM(Q183,T183,W183,Z183,AC183,AF183)</f>
        <v>373</v>
      </c>
      <c r="O183" s="13">
        <v>131</v>
      </c>
      <c r="P183" s="13">
        <v>74</v>
      </c>
      <c r="Q183" s="13">
        <v>57</v>
      </c>
      <c r="R183" s="13">
        <v>104</v>
      </c>
      <c r="S183" s="13">
        <v>53</v>
      </c>
      <c r="T183" s="13">
        <v>51</v>
      </c>
      <c r="U183" s="13">
        <v>128</v>
      </c>
      <c r="V183" s="13">
        <v>58</v>
      </c>
      <c r="W183" s="13">
        <v>70</v>
      </c>
      <c r="X183" s="13">
        <v>129</v>
      </c>
      <c r="Y183" s="13">
        <v>72</v>
      </c>
      <c r="Z183" s="13">
        <v>57</v>
      </c>
      <c r="AA183" s="13">
        <v>128</v>
      </c>
      <c r="AB183" s="13">
        <v>63</v>
      </c>
      <c r="AC183" s="13">
        <v>65</v>
      </c>
      <c r="AD183" s="13">
        <v>142</v>
      </c>
      <c r="AE183" s="13">
        <v>69</v>
      </c>
      <c r="AF183" s="13">
        <v>73</v>
      </c>
    </row>
    <row r="184" spans="1:32" ht="12" customHeight="1" x14ac:dyDescent="0.4">
      <c r="A184" s="9"/>
      <c r="B184" s="9"/>
      <c r="C184" s="10"/>
      <c r="D184" s="10"/>
      <c r="E184" s="10"/>
      <c r="F184" s="10"/>
      <c r="G184" s="10"/>
      <c r="H184" s="10"/>
      <c r="I184" s="10"/>
      <c r="J184" s="66"/>
      <c r="K184" s="11"/>
      <c r="L184" s="11">
        <f>SUM(O184,R184,U184,X184,AA184,AD184)</f>
        <v>15</v>
      </c>
      <c r="M184" s="11"/>
      <c r="N184" s="11"/>
      <c r="O184" s="11">
        <v>3</v>
      </c>
      <c r="P184" s="11"/>
      <c r="Q184" s="11"/>
      <c r="R184" s="11">
        <v>4</v>
      </c>
      <c r="S184" s="11"/>
      <c r="T184" s="11"/>
      <c r="U184" s="11">
        <v>1</v>
      </c>
      <c r="V184" s="11"/>
      <c r="W184" s="11"/>
      <c r="X184" s="11">
        <v>2</v>
      </c>
      <c r="Y184" s="11"/>
      <c r="Z184" s="11"/>
      <c r="AA184" s="11">
        <v>4</v>
      </c>
      <c r="AB184" s="11"/>
      <c r="AC184" s="11"/>
      <c r="AD184" s="11">
        <v>1</v>
      </c>
      <c r="AE184" s="11"/>
      <c r="AF184" s="11"/>
    </row>
    <row r="185" spans="1:32" ht="12" customHeight="1" x14ac:dyDescent="0.4">
      <c r="A185" s="16">
        <v>90</v>
      </c>
      <c r="B185" s="12" t="s">
        <v>492</v>
      </c>
      <c r="C185" s="13">
        <f>SUM(D185:K185)</f>
        <v>31</v>
      </c>
      <c r="D185" s="13">
        <v>5</v>
      </c>
      <c r="E185" s="13">
        <v>5</v>
      </c>
      <c r="F185" s="13">
        <v>5</v>
      </c>
      <c r="G185" s="13">
        <v>4</v>
      </c>
      <c r="H185" s="13">
        <v>5</v>
      </c>
      <c r="I185" s="13">
        <v>5</v>
      </c>
      <c r="J185" s="67">
        <v>0</v>
      </c>
      <c r="K185" s="13">
        <v>2</v>
      </c>
      <c r="L185" s="13">
        <f>SUM(M185:N185)</f>
        <v>916</v>
      </c>
      <c r="M185" s="13">
        <f>SUM(P185,S185,V185,Y185,AB185,AE185)</f>
        <v>464</v>
      </c>
      <c r="N185" s="13">
        <f>SUM(Q185,T185,W185,Z185,AC185,AF185)</f>
        <v>452</v>
      </c>
      <c r="O185" s="13">
        <v>158</v>
      </c>
      <c r="P185" s="13">
        <v>72</v>
      </c>
      <c r="Q185" s="13">
        <v>86</v>
      </c>
      <c r="R185" s="13">
        <v>151</v>
      </c>
      <c r="S185" s="13">
        <v>87</v>
      </c>
      <c r="T185" s="13">
        <v>64</v>
      </c>
      <c r="U185" s="13">
        <v>166</v>
      </c>
      <c r="V185" s="13">
        <v>72</v>
      </c>
      <c r="W185" s="13">
        <v>94</v>
      </c>
      <c r="X185" s="13">
        <v>139</v>
      </c>
      <c r="Y185" s="13">
        <v>68</v>
      </c>
      <c r="Z185" s="13">
        <v>71</v>
      </c>
      <c r="AA185" s="13">
        <v>151</v>
      </c>
      <c r="AB185" s="13">
        <v>79</v>
      </c>
      <c r="AC185" s="13">
        <v>72</v>
      </c>
      <c r="AD185" s="13">
        <v>151</v>
      </c>
      <c r="AE185" s="13">
        <v>86</v>
      </c>
      <c r="AF185" s="13">
        <v>65</v>
      </c>
    </row>
    <row r="186" spans="1:32" ht="12" customHeight="1" x14ac:dyDescent="0.4">
      <c r="A186" s="9"/>
      <c r="B186" s="9"/>
      <c r="C186" s="10"/>
      <c r="D186" s="10"/>
      <c r="E186" s="10"/>
      <c r="F186" s="10"/>
      <c r="G186" s="10"/>
      <c r="H186" s="10"/>
      <c r="I186" s="10"/>
      <c r="J186" s="66"/>
      <c r="K186" s="11"/>
      <c r="L186" s="11">
        <f>SUM(O186,R186,U186,X186,AA186,AD186)</f>
        <v>19</v>
      </c>
      <c r="M186" s="11"/>
      <c r="N186" s="11"/>
      <c r="O186" s="11">
        <v>4</v>
      </c>
      <c r="P186" s="11"/>
      <c r="Q186" s="11"/>
      <c r="R186" s="11">
        <v>5</v>
      </c>
      <c r="S186" s="11"/>
      <c r="T186" s="11"/>
      <c r="U186" s="11">
        <v>2</v>
      </c>
      <c r="V186" s="11"/>
      <c r="W186" s="11"/>
      <c r="X186" s="11">
        <v>4</v>
      </c>
      <c r="Y186" s="11"/>
      <c r="Z186" s="11"/>
      <c r="AA186" s="11">
        <v>2</v>
      </c>
      <c r="AB186" s="11"/>
      <c r="AC186" s="11"/>
      <c r="AD186" s="11">
        <v>2</v>
      </c>
      <c r="AE186" s="11"/>
      <c r="AF186" s="11"/>
    </row>
    <row r="187" spans="1:32" ht="12" customHeight="1" x14ac:dyDescent="0.4">
      <c r="A187" s="16">
        <v>91</v>
      </c>
      <c r="B187" s="12" t="s">
        <v>493</v>
      </c>
      <c r="C187" s="13">
        <f>SUM(D187:K187)</f>
        <v>20</v>
      </c>
      <c r="D187" s="13">
        <v>3</v>
      </c>
      <c r="E187" s="13">
        <v>2</v>
      </c>
      <c r="F187" s="13">
        <v>3</v>
      </c>
      <c r="G187" s="13">
        <v>3</v>
      </c>
      <c r="H187" s="13">
        <v>3</v>
      </c>
      <c r="I187" s="13">
        <v>3</v>
      </c>
      <c r="J187" s="67">
        <v>0</v>
      </c>
      <c r="K187" s="13">
        <v>3</v>
      </c>
      <c r="L187" s="13">
        <f>SUM(M187:N187)</f>
        <v>504</v>
      </c>
      <c r="M187" s="13">
        <f>SUM(P187,S187,V187,Y187,AB187,AE187)</f>
        <v>245</v>
      </c>
      <c r="N187" s="13">
        <f>SUM(Q187,T187,W187,Z187,AC187,AF187)</f>
        <v>259</v>
      </c>
      <c r="O187" s="13">
        <v>83</v>
      </c>
      <c r="P187" s="13">
        <v>46</v>
      </c>
      <c r="Q187" s="13">
        <v>37</v>
      </c>
      <c r="R187" s="13">
        <v>66</v>
      </c>
      <c r="S187" s="13">
        <v>34</v>
      </c>
      <c r="T187" s="13">
        <v>32</v>
      </c>
      <c r="U187" s="13">
        <v>98</v>
      </c>
      <c r="V187" s="13">
        <v>47</v>
      </c>
      <c r="W187" s="13">
        <v>51</v>
      </c>
      <c r="X187" s="13">
        <v>79</v>
      </c>
      <c r="Y187" s="13">
        <v>33</v>
      </c>
      <c r="Z187" s="13">
        <v>46</v>
      </c>
      <c r="AA187" s="13">
        <v>85</v>
      </c>
      <c r="AB187" s="13">
        <v>39</v>
      </c>
      <c r="AC187" s="13">
        <v>46</v>
      </c>
      <c r="AD187" s="13">
        <v>93</v>
      </c>
      <c r="AE187" s="13">
        <v>46</v>
      </c>
      <c r="AF187" s="13">
        <v>47</v>
      </c>
    </row>
    <row r="188" spans="1:32" ht="12" customHeight="1" x14ac:dyDescent="0.4">
      <c r="A188" s="9"/>
      <c r="B188" s="9"/>
      <c r="C188" s="10"/>
      <c r="D188" s="10"/>
      <c r="E188" s="10"/>
      <c r="F188" s="10"/>
      <c r="G188" s="10"/>
      <c r="H188" s="10"/>
      <c r="I188" s="10"/>
      <c r="J188" s="66"/>
      <c r="K188" s="11"/>
      <c r="L188" s="11">
        <f>SUM(O188,R188,U188,X188,AA188,AD188)</f>
        <v>15</v>
      </c>
      <c r="M188" s="11"/>
      <c r="N188" s="11"/>
      <c r="O188" s="11">
        <v>1</v>
      </c>
      <c r="P188" s="11"/>
      <c r="Q188" s="11"/>
      <c r="R188" s="11">
        <v>5</v>
      </c>
      <c r="S188" s="11"/>
      <c r="T188" s="11"/>
      <c r="U188" s="11">
        <v>2</v>
      </c>
      <c r="V188" s="11"/>
      <c r="W188" s="11"/>
      <c r="X188" s="11">
        <v>3</v>
      </c>
      <c r="Y188" s="11"/>
      <c r="Z188" s="11"/>
      <c r="AA188" s="11">
        <v>2</v>
      </c>
      <c r="AB188" s="11"/>
      <c r="AC188" s="11"/>
      <c r="AD188" s="11">
        <v>2</v>
      </c>
      <c r="AE188" s="11"/>
      <c r="AF188" s="11"/>
    </row>
    <row r="189" spans="1:32" ht="12" customHeight="1" x14ac:dyDescent="0.4">
      <c r="A189" s="16">
        <v>92</v>
      </c>
      <c r="B189" s="12" t="s">
        <v>494</v>
      </c>
      <c r="C189" s="13">
        <f>SUM(D189:K189)</f>
        <v>16</v>
      </c>
      <c r="D189" s="13">
        <v>3</v>
      </c>
      <c r="E189" s="13">
        <v>2</v>
      </c>
      <c r="F189" s="13">
        <v>2</v>
      </c>
      <c r="G189" s="13">
        <v>2</v>
      </c>
      <c r="H189" s="13">
        <v>2</v>
      </c>
      <c r="I189" s="13">
        <v>2</v>
      </c>
      <c r="J189" s="67">
        <v>0</v>
      </c>
      <c r="K189" s="13">
        <v>3</v>
      </c>
      <c r="L189" s="13">
        <f>SUM(M189:N189)</f>
        <v>363</v>
      </c>
      <c r="M189" s="13">
        <f>SUM(P189,S189,V189,Y189,AB189,AE189)</f>
        <v>181</v>
      </c>
      <c r="N189" s="13">
        <f>SUM(Q189,T189,W189,Z189,AC189,AF189)</f>
        <v>182</v>
      </c>
      <c r="O189" s="13">
        <v>74</v>
      </c>
      <c r="P189" s="13">
        <v>44</v>
      </c>
      <c r="Q189" s="13">
        <v>30</v>
      </c>
      <c r="R189" s="13">
        <v>64</v>
      </c>
      <c r="S189" s="13">
        <v>31</v>
      </c>
      <c r="T189" s="13">
        <v>33</v>
      </c>
      <c r="U189" s="13">
        <v>52</v>
      </c>
      <c r="V189" s="13">
        <v>30</v>
      </c>
      <c r="W189" s="13">
        <v>22</v>
      </c>
      <c r="X189" s="13">
        <v>41</v>
      </c>
      <c r="Y189" s="13">
        <v>21</v>
      </c>
      <c r="Z189" s="13">
        <v>20</v>
      </c>
      <c r="AA189" s="13">
        <v>70</v>
      </c>
      <c r="AB189" s="13">
        <v>32</v>
      </c>
      <c r="AC189" s="13">
        <v>38</v>
      </c>
      <c r="AD189" s="13">
        <v>62</v>
      </c>
      <c r="AE189" s="13">
        <v>23</v>
      </c>
      <c r="AF189" s="13">
        <v>39</v>
      </c>
    </row>
    <row r="190" spans="1:32" ht="12" customHeight="1" x14ac:dyDescent="0.4">
      <c r="A190" s="9"/>
      <c r="B190" s="9"/>
      <c r="C190" s="10"/>
      <c r="D190" s="10"/>
      <c r="E190" s="10"/>
      <c r="F190" s="10"/>
      <c r="G190" s="10"/>
      <c r="H190" s="10"/>
      <c r="I190" s="10"/>
      <c r="J190" s="66"/>
      <c r="K190" s="11"/>
      <c r="L190" s="11">
        <f>SUM(O190,R190,U190,X190,AA190,AD190)</f>
        <v>6</v>
      </c>
      <c r="M190" s="11"/>
      <c r="N190" s="11"/>
      <c r="O190" s="11">
        <v>1</v>
      </c>
      <c r="P190" s="11"/>
      <c r="Q190" s="11"/>
      <c r="R190" s="11">
        <v>0</v>
      </c>
      <c r="S190" s="11"/>
      <c r="T190" s="11"/>
      <c r="U190" s="11">
        <v>0</v>
      </c>
      <c r="V190" s="11"/>
      <c r="W190" s="11"/>
      <c r="X190" s="11">
        <v>1</v>
      </c>
      <c r="Y190" s="11"/>
      <c r="Z190" s="11"/>
      <c r="AA190" s="11">
        <v>4</v>
      </c>
      <c r="AB190" s="11"/>
      <c r="AC190" s="11"/>
      <c r="AD190" s="11">
        <v>0</v>
      </c>
      <c r="AE190" s="11"/>
      <c r="AF190" s="11"/>
    </row>
    <row r="191" spans="1:32" ht="12" customHeight="1" x14ac:dyDescent="0.4">
      <c r="A191" s="16">
        <v>93</v>
      </c>
      <c r="B191" s="12" t="s">
        <v>495</v>
      </c>
      <c r="C191" s="13">
        <f>SUM(D191:K191)</f>
        <v>13</v>
      </c>
      <c r="D191" s="13">
        <v>2</v>
      </c>
      <c r="E191" s="13">
        <v>2</v>
      </c>
      <c r="F191" s="13">
        <v>2</v>
      </c>
      <c r="G191" s="13">
        <v>1</v>
      </c>
      <c r="H191" s="13">
        <v>2</v>
      </c>
      <c r="I191" s="13">
        <v>2</v>
      </c>
      <c r="J191" s="67">
        <v>0</v>
      </c>
      <c r="K191" s="13">
        <v>2</v>
      </c>
      <c r="L191" s="13">
        <f>SUM(M191:N191)</f>
        <v>266</v>
      </c>
      <c r="M191" s="13">
        <f>SUM(P191,S191,V191,Y191,AB191,AE191)</f>
        <v>136</v>
      </c>
      <c r="N191" s="13">
        <f>SUM(Q191,T191,W191,Z191,AC191,AF191)</f>
        <v>130</v>
      </c>
      <c r="O191" s="13">
        <v>52</v>
      </c>
      <c r="P191" s="13">
        <v>28</v>
      </c>
      <c r="Q191" s="13">
        <v>24</v>
      </c>
      <c r="R191" s="13">
        <v>41</v>
      </c>
      <c r="S191" s="13">
        <v>14</v>
      </c>
      <c r="T191" s="13">
        <v>27</v>
      </c>
      <c r="U191" s="13">
        <v>51</v>
      </c>
      <c r="V191" s="13">
        <v>29</v>
      </c>
      <c r="W191" s="13">
        <v>22</v>
      </c>
      <c r="X191" s="13">
        <v>33</v>
      </c>
      <c r="Y191" s="13">
        <v>13</v>
      </c>
      <c r="Z191" s="13">
        <v>20</v>
      </c>
      <c r="AA191" s="13">
        <v>42</v>
      </c>
      <c r="AB191" s="13">
        <v>25</v>
      </c>
      <c r="AC191" s="13">
        <v>17</v>
      </c>
      <c r="AD191" s="13">
        <v>47</v>
      </c>
      <c r="AE191" s="13">
        <v>27</v>
      </c>
      <c r="AF191" s="13">
        <v>20</v>
      </c>
    </row>
    <row r="192" spans="1:32" ht="12" customHeight="1" x14ac:dyDescent="0.4">
      <c r="A192" s="9"/>
      <c r="B192" s="9"/>
      <c r="C192" s="10"/>
      <c r="D192" s="10"/>
      <c r="E192" s="10"/>
      <c r="F192" s="10"/>
      <c r="G192" s="10"/>
      <c r="H192" s="10"/>
      <c r="I192" s="10"/>
      <c r="J192" s="66"/>
      <c r="K192" s="11"/>
      <c r="L192" s="11">
        <f>SUM(O192,R192,U192,X192,AA192,AD192)</f>
        <v>24</v>
      </c>
      <c r="M192" s="11"/>
      <c r="N192" s="11"/>
      <c r="O192" s="11">
        <v>3</v>
      </c>
      <c r="P192" s="11"/>
      <c r="Q192" s="11"/>
      <c r="R192" s="11">
        <v>4</v>
      </c>
      <c r="S192" s="11"/>
      <c r="T192" s="11"/>
      <c r="U192" s="11">
        <v>5</v>
      </c>
      <c r="V192" s="11"/>
      <c r="W192" s="11"/>
      <c r="X192" s="11">
        <v>2</v>
      </c>
      <c r="Y192" s="11"/>
      <c r="Z192" s="11"/>
      <c r="AA192" s="11">
        <v>5</v>
      </c>
      <c r="AB192" s="11"/>
      <c r="AC192" s="11"/>
      <c r="AD192" s="11">
        <v>5</v>
      </c>
      <c r="AE192" s="11"/>
      <c r="AF192" s="11"/>
    </row>
    <row r="193" spans="1:32" ht="12" customHeight="1" x14ac:dyDescent="0.4">
      <c r="A193" s="16">
        <v>94</v>
      </c>
      <c r="B193" s="12" t="s">
        <v>496</v>
      </c>
      <c r="C193" s="13">
        <f>SUM(D193:K193)</f>
        <v>25</v>
      </c>
      <c r="D193" s="13">
        <v>4</v>
      </c>
      <c r="E193" s="13">
        <v>3</v>
      </c>
      <c r="F193" s="13">
        <v>4</v>
      </c>
      <c r="G193" s="13">
        <v>3</v>
      </c>
      <c r="H193" s="13">
        <v>3</v>
      </c>
      <c r="I193" s="13">
        <v>4</v>
      </c>
      <c r="J193" s="67">
        <v>0</v>
      </c>
      <c r="K193" s="13">
        <v>4</v>
      </c>
      <c r="L193" s="13">
        <f>SUM(M193:N193)</f>
        <v>619</v>
      </c>
      <c r="M193" s="13">
        <f>SUM(P193,S193,V193,Y193,AB193,AE193)</f>
        <v>315</v>
      </c>
      <c r="N193" s="13">
        <f>SUM(Q193,T193,W193,Z193,AC193,AF193)</f>
        <v>304</v>
      </c>
      <c r="O193" s="13">
        <v>110</v>
      </c>
      <c r="P193" s="13">
        <v>55</v>
      </c>
      <c r="Q193" s="13">
        <v>55</v>
      </c>
      <c r="R193" s="13">
        <v>87</v>
      </c>
      <c r="S193" s="13">
        <v>43</v>
      </c>
      <c r="T193" s="13">
        <v>44</v>
      </c>
      <c r="U193" s="13">
        <v>111</v>
      </c>
      <c r="V193" s="13">
        <v>58</v>
      </c>
      <c r="W193" s="13">
        <v>53</v>
      </c>
      <c r="X193" s="13">
        <v>101</v>
      </c>
      <c r="Y193" s="13">
        <v>53</v>
      </c>
      <c r="Z193" s="13">
        <v>48</v>
      </c>
      <c r="AA193" s="13">
        <v>99</v>
      </c>
      <c r="AB193" s="13">
        <v>53</v>
      </c>
      <c r="AC193" s="13">
        <v>46</v>
      </c>
      <c r="AD193" s="13">
        <v>111</v>
      </c>
      <c r="AE193" s="13">
        <v>53</v>
      </c>
      <c r="AF193" s="13">
        <v>58</v>
      </c>
    </row>
    <row r="194" spans="1:32" ht="12" customHeight="1" x14ac:dyDescent="0.4">
      <c r="A194" s="9"/>
      <c r="B194" s="9"/>
      <c r="C194" s="10"/>
      <c r="D194" s="10"/>
      <c r="E194" s="10"/>
      <c r="F194" s="10"/>
      <c r="G194" s="10"/>
      <c r="H194" s="10"/>
      <c r="I194" s="10"/>
      <c r="J194" s="66"/>
      <c r="K194" s="11"/>
      <c r="L194" s="11">
        <f>SUM(O194,R194,U194,X194,AA194,AD194)</f>
        <v>4</v>
      </c>
      <c r="M194" s="11"/>
      <c r="N194" s="11"/>
      <c r="O194" s="11">
        <v>0</v>
      </c>
      <c r="P194" s="11"/>
      <c r="Q194" s="11"/>
      <c r="R194" s="11">
        <v>0</v>
      </c>
      <c r="S194" s="11"/>
      <c r="T194" s="11"/>
      <c r="U194" s="11">
        <v>2</v>
      </c>
      <c r="V194" s="11"/>
      <c r="W194" s="11"/>
      <c r="X194" s="11">
        <v>1</v>
      </c>
      <c r="Y194" s="11"/>
      <c r="Z194" s="11"/>
      <c r="AA194" s="11">
        <v>1</v>
      </c>
      <c r="AB194" s="11"/>
      <c r="AC194" s="11"/>
      <c r="AD194" s="11">
        <v>0</v>
      </c>
      <c r="AE194" s="11"/>
      <c r="AF194" s="11"/>
    </row>
    <row r="195" spans="1:32" ht="12" customHeight="1" x14ac:dyDescent="0.4">
      <c r="A195" s="16">
        <v>95</v>
      </c>
      <c r="B195" s="12" t="s">
        <v>497</v>
      </c>
      <c r="C195" s="13">
        <f>SUM(D195:K195)</f>
        <v>7</v>
      </c>
      <c r="D195" s="13">
        <v>1</v>
      </c>
      <c r="E195" s="13">
        <v>1</v>
      </c>
      <c r="F195" s="13">
        <v>1</v>
      </c>
      <c r="G195" s="13">
        <v>1</v>
      </c>
      <c r="H195" s="13">
        <v>1</v>
      </c>
      <c r="I195" s="13">
        <v>1</v>
      </c>
      <c r="J195" s="67">
        <v>0</v>
      </c>
      <c r="K195" s="13">
        <v>1</v>
      </c>
      <c r="L195" s="13">
        <f>SUM(M195:N195)</f>
        <v>102</v>
      </c>
      <c r="M195" s="13">
        <f>SUM(P195,S195,V195,Y195,AB195,AE195)</f>
        <v>34</v>
      </c>
      <c r="N195" s="13">
        <f>SUM(Q195,T195,W195,Z195,AC195,AF195)</f>
        <v>68</v>
      </c>
      <c r="O195" s="13">
        <v>15</v>
      </c>
      <c r="P195" s="13">
        <v>3</v>
      </c>
      <c r="Q195" s="13">
        <v>12</v>
      </c>
      <c r="R195" s="13">
        <v>12</v>
      </c>
      <c r="S195" s="13">
        <v>4</v>
      </c>
      <c r="T195" s="13">
        <v>8</v>
      </c>
      <c r="U195" s="13">
        <v>17</v>
      </c>
      <c r="V195" s="13">
        <v>5</v>
      </c>
      <c r="W195" s="13">
        <v>12</v>
      </c>
      <c r="X195" s="13">
        <v>27</v>
      </c>
      <c r="Y195" s="13">
        <v>9</v>
      </c>
      <c r="Z195" s="13">
        <v>18</v>
      </c>
      <c r="AA195" s="13">
        <v>10</v>
      </c>
      <c r="AB195" s="13">
        <v>4</v>
      </c>
      <c r="AC195" s="13">
        <v>6</v>
      </c>
      <c r="AD195" s="13">
        <v>21</v>
      </c>
      <c r="AE195" s="13">
        <v>9</v>
      </c>
      <c r="AF195" s="13">
        <v>12</v>
      </c>
    </row>
    <row r="196" spans="1:32" ht="12" customHeight="1" x14ac:dyDescent="0.4">
      <c r="A196" s="9"/>
      <c r="B196" s="9"/>
      <c r="C196" s="10"/>
      <c r="D196" s="10"/>
      <c r="E196" s="10"/>
      <c r="F196" s="10"/>
      <c r="G196" s="10"/>
      <c r="H196" s="10"/>
      <c r="I196" s="10"/>
      <c r="J196" s="66"/>
      <c r="K196" s="11"/>
      <c r="L196" s="11">
        <f>SUM(O196,R196,U196,X196,AA196,AD196)</f>
        <v>16</v>
      </c>
      <c r="M196" s="11"/>
      <c r="N196" s="11"/>
      <c r="O196" s="11">
        <v>1</v>
      </c>
      <c r="P196" s="11"/>
      <c r="Q196" s="11"/>
      <c r="R196" s="11">
        <v>3</v>
      </c>
      <c r="S196" s="11"/>
      <c r="T196" s="11"/>
      <c r="U196" s="11">
        <v>1</v>
      </c>
      <c r="V196" s="11"/>
      <c r="W196" s="11"/>
      <c r="X196" s="11">
        <v>2</v>
      </c>
      <c r="Y196" s="11"/>
      <c r="Z196" s="11"/>
      <c r="AA196" s="11">
        <v>4</v>
      </c>
      <c r="AB196" s="11"/>
      <c r="AC196" s="11"/>
      <c r="AD196" s="11">
        <v>5</v>
      </c>
      <c r="AE196" s="11"/>
      <c r="AF196" s="11"/>
    </row>
    <row r="197" spans="1:32" ht="12" customHeight="1" x14ac:dyDescent="0.4">
      <c r="A197" s="16">
        <v>96</v>
      </c>
      <c r="B197" s="12" t="s">
        <v>498</v>
      </c>
      <c r="C197" s="13">
        <f>SUM(D197:K197)</f>
        <v>15</v>
      </c>
      <c r="D197" s="13">
        <v>2</v>
      </c>
      <c r="E197" s="13">
        <v>2</v>
      </c>
      <c r="F197" s="13">
        <v>2</v>
      </c>
      <c r="G197" s="13">
        <v>2</v>
      </c>
      <c r="H197" s="13">
        <v>2</v>
      </c>
      <c r="I197" s="13">
        <v>2</v>
      </c>
      <c r="J197" s="67">
        <v>0</v>
      </c>
      <c r="K197" s="13">
        <v>3</v>
      </c>
      <c r="L197" s="13">
        <f>SUM(M197:N197)</f>
        <v>353</v>
      </c>
      <c r="M197" s="13">
        <f>SUM(P197,S197,V197,Y197,AB197,AE197)</f>
        <v>185</v>
      </c>
      <c r="N197" s="13">
        <f>SUM(Q197,T197,W197,Z197,AC197,AF197)</f>
        <v>168</v>
      </c>
      <c r="O197" s="13">
        <v>56</v>
      </c>
      <c r="P197" s="13">
        <v>24</v>
      </c>
      <c r="Q197" s="13">
        <v>32</v>
      </c>
      <c r="R197" s="13">
        <v>63</v>
      </c>
      <c r="S197" s="13">
        <v>32</v>
      </c>
      <c r="T197" s="13">
        <v>31</v>
      </c>
      <c r="U197" s="13">
        <v>57</v>
      </c>
      <c r="V197" s="13">
        <v>38</v>
      </c>
      <c r="W197" s="13">
        <v>19</v>
      </c>
      <c r="X197" s="13">
        <v>67</v>
      </c>
      <c r="Y197" s="13">
        <v>32</v>
      </c>
      <c r="Z197" s="13">
        <v>35</v>
      </c>
      <c r="AA197" s="13">
        <v>52</v>
      </c>
      <c r="AB197" s="13">
        <v>26</v>
      </c>
      <c r="AC197" s="13">
        <v>26</v>
      </c>
      <c r="AD197" s="13">
        <v>58</v>
      </c>
      <c r="AE197" s="13">
        <v>33</v>
      </c>
      <c r="AF197" s="13">
        <v>25</v>
      </c>
    </row>
    <row r="198" spans="1:32" ht="12" customHeight="1" x14ac:dyDescent="0.4">
      <c r="A198" s="9"/>
      <c r="B198" s="9"/>
      <c r="C198" s="10"/>
      <c r="D198" s="10"/>
      <c r="E198" s="10"/>
      <c r="F198" s="10"/>
      <c r="G198" s="10"/>
      <c r="H198" s="10"/>
      <c r="I198" s="10"/>
      <c r="J198" s="66"/>
      <c r="K198" s="11"/>
      <c r="L198" s="11">
        <f>SUM(O198,R198,U198,X198,AA198,AD198)</f>
        <v>0</v>
      </c>
      <c r="M198" s="11"/>
      <c r="N198" s="11"/>
      <c r="O198" s="11">
        <v>0</v>
      </c>
      <c r="P198" s="11"/>
      <c r="Q198" s="11"/>
      <c r="R198" s="11">
        <v>0</v>
      </c>
      <c r="S198" s="11"/>
      <c r="T198" s="11"/>
      <c r="U198" s="11">
        <v>0</v>
      </c>
      <c r="V198" s="11"/>
      <c r="W198" s="11"/>
      <c r="X198" s="11">
        <v>0</v>
      </c>
      <c r="Y198" s="11"/>
      <c r="Z198" s="11"/>
      <c r="AA198" s="11">
        <v>0</v>
      </c>
      <c r="AB198" s="11"/>
      <c r="AC198" s="11"/>
      <c r="AD198" s="11">
        <v>0</v>
      </c>
      <c r="AE198" s="11"/>
      <c r="AF198" s="11"/>
    </row>
    <row r="199" spans="1:32" ht="12" customHeight="1" x14ac:dyDescent="0.4">
      <c r="A199" s="16">
        <v>97</v>
      </c>
      <c r="B199" s="12" t="s">
        <v>499</v>
      </c>
      <c r="C199" s="67">
        <f>SUM(D199:K199)</f>
        <v>0</v>
      </c>
      <c r="D199" s="67">
        <v>0</v>
      </c>
      <c r="E199" s="67">
        <v>0</v>
      </c>
      <c r="F199" s="67">
        <v>0</v>
      </c>
      <c r="G199" s="67">
        <v>0</v>
      </c>
      <c r="H199" s="67">
        <v>0</v>
      </c>
      <c r="I199" s="67">
        <v>0</v>
      </c>
      <c r="J199" s="67">
        <v>0</v>
      </c>
      <c r="K199" s="67">
        <v>0</v>
      </c>
      <c r="L199" s="67">
        <f>SUM(M199:N199)</f>
        <v>0</v>
      </c>
      <c r="M199" s="67">
        <f>SUM(P199,S199,V199,Y199,AB199,AE199)</f>
        <v>0</v>
      </c>
      <c r="N199" s="67">
        <f>SUM(Q199,T199,W199,Z199,AC199,AF199)</f>
        <v>0</v>
      </c>
      <c r="O199" s="67">
        <v>0</v>
      </c>
      <c r="P199" s="67">
        <v>0</v>
      </c>
      <c r="Q199" s="67">
        <v>0</v>
      </c>
      <c r="R199" s="67">
        <v>0</v>
      </c>
      <c r="S199" s="67">
        <v>0</v>
      </c>
      <c r="T199" s="67">
        <v>0</v>
      </c>
      <c r="U199" s="67">
        <v>0</v>
      </c>
      <c r="V199" s="67">
        <v>0</v>
      </c>
      <c r="W199" s="67">
        <v>0</v>
      </c>
      <c r="X199" s="67">
        <v>0</v>
      </c>
      <c r="Y199" s="67">
        <v>0</v>
      </c>
      <c r="Z199" s="67">
        <v>0</v>
      </c>
      <c r="AA199" s="67">
        <v>0</v>
      </c>
      <c r="AB199" s="67">
        <v>0</v>
      </c>
      <c r="AC199" s="67">
        <v>0</v>
      </c>
      <c r="AD199" s="67">
        <v>0</v>
      </c>
      <c r="AE199" s="67">
        <v>0</v>
      </c>
      <c r="AF199" s="67">
        <v>0</v>
      </c>
    </row>
    <row r="200" spans="1:32" ht="12" customHeight="1" x14ac:dyDescent="0.4">
      <c r="A200" s="9"/>
      <c r="B200" s="9"/>
      <c r="C200" s="10"/>
      <c r="D200" s="10"/>
      <c r="E200" s="10"/>
      <c r="F200" s="10"/>
      <c r="G200" s="10"/>
      <c r="H200" s="10"/>
      <c r="I200" s="10"/>
      <c r="J200" s="66"/>
      <c r="K200" s="11"/>
      <c r="L200" s="11">
        <f>SUM(O200,R200,U200,X200,AA200,AD200)</f>
        <v>17</v>
      </c>
      <c r="M200" s="11"/>
      <c r="N200" s="11"/>
      <c r="O200" s="11">
        <v>3</v>
      </c>
      <c r="P200" s="11"/>
      <c r="Q200" s="11"/>
      <c r="R200" s="11">
        <v>5</v>
      </c>
      <c r="S200" s="11"/>
      <c r="T200" s="11"/>
      <c r="U200" s="11">
        <v>3</v>
      </c>
      <c r="V200" s="11"/>
      <c r="W200" s="11"/>
      <c r="X200" s="11">
        <v>3</v>
      </c>
      <c r="Y200" s="11"/>
      <c r="Z200" s="11"/>
      <c r="AA200" s="11">
        <v>2</v>
      </c>
      <c r="AB200" s="11"/>
      <c r="AC200" s="11"/>
      <c r="AD200" s="11">
        <v>1</v>
      </c>
      <c r="AE200" s="11"/>
      <c r="AF200" s="11"/>
    </row>
    <row r="201" spans="1:32" ht="12" customHeight="1" x14ac:dyDescent="0.4">
      <c r="A201" s="16">
        <v>98</v>
      </c>
      <c r="B201" s="12" t="s">
        <v>500</v>
      </c>
      <c r="C201" s="13">
        <f>SUM(D201:K201)</f>
        <v>20</v>
      </c>
      <c r="D201" s="13">
        <v>2</v>
      </c>
      <c r="E201" s="13">
        <v>3</v>
      </c>
      <c r="F201" s="13">
        <v>3</v>
      </c>
      <c r="G201" s="13">
        <v>3</v>
      </c>
      <c r="H201" s="13">
        <v>3</v>
      </c>
      <c r="I201" s="13">
        <v>3</v>
      </c>
      <c r="J201" s="67">
        <v>0</v>
      </c>
      <c r="K201" s="13">
        <v>3</v>
      </c>
      <c r="L201" s="13">
        <f>SUM(M201:N201)</f>
        <v>504</v>
      </c>
      <c r="M201" s="13">
        <f>SUM(P201,S201,V201,Y201,AB201,AE201)</f>
        <v>272</v>
      </c>
      <c r="N201" s="13">
        <f>SUM(Q201,T201,W201,Z201,AC201,AF201)</f>
        <v>232</v>
      </c>
      <c r="O201" s="13">
        <v>74</v>
      </c>
      <c r="P201" s="13">
        <v>42</v>
      </c>
      <c r="Q201" s="13">
        <v>32</v>
      </c>
      <c r="R201" s="13">
        <v>88</v>
      </c>
      <c r="S201" s="13">
        <v>48</v>
      </c>
      <c r="T201" s="13">
        <v>40</v>
      </c>
      <c r="U201" s="13">
        <v>83</v>
      </c>
      <c r="V201" s="13">
        <v>42</v>
      </c>
      <c r="W201" s="13">
        <v>41</v>
      </c>
      <c r="X201" s="13">
        <v>91</v>
      </c>
      <c r="Y201" s="13">
        <v>47</v>
      </c>
      <c r="Z201" s="13">
        <v>44</v>
      </c>
      <c r="AA201" s="13">
        <v>89</v>
      </c>
      <c r="AB201" s="13">
        <v>50</v>
      </c>
      <c r="AC201" s="13">
        <v>39</v>
      </c>
      <c r="AD201" s="13">
        <v>79</v>
      </c>
      <c r="AE201" s="13">
        <v>43</v>
      </c>
      <c r="AF201" s="13">
        <v>36</v>
      </c>
    </row>
    <row r="202" spans="1:32" ht="12" customHeight="1" x14ac:dyDescent="0.4">
      <c r="A202" s="9"/>
      <c r="B202" s="9"/>
      <c r="C202" s="10"/>
      <c r="D202" s="10"/>
      <c r="E202" s="10"/>
      <c r="F202" s="10"/>
      <c r="G202" s="10"/>
      <c r="H202" s="10"/>
      <c r="I202" s="10"/>
      <c r="J202" s="66"/>
      <c r="K202" s="11"/>
      <c r="L202" s="11">
        <f>SUM(O202,R202,U202,X202,AA202,AD202)</f>
        <v>20</v>
      </c>
      <c r="M202" s="11"/>
      <c r="N202" s="11"/>
      <c r="O202" s="11">
        <v>6</v>
      </c>
      <c r="P202" s="11"/>
      <c r="Q202" s="11"/>
      <c r="R202" s="11">
        <v>2</v>
      </c>
      <c r="S202" s="11"/>
      <c r="T202" s="11"/>
      <c r="U202" s="11">
        <v>3</v>
      </c>
      <c r="V202" s="11"/>
      <c r="W202" s="11"/>
      <c r="X202" s="11">
        <v>2</v>
      </c>
      <c r="Y202" s="11"/>
      <c r="Z202" s="11"/>
      <c r="AA202" s="11">
        <v>5</v>
      </c>
      <c r="AB202" s="11"/>
      <c r="AC202" s="11"/>
      <c r="AD202" s="11">
        <v>2</v>
      </c>
      <c r="AE202" s="11"/>
      <c r="AF202" s="11"/>
    </row>
    <row r="203" spans="1:32" ht="12" customHeight="1" x14ac:dyDescent="0.4">
      <c r="A203" s="16">
        <v>99</v>
      </c>
      <c r="B203" s="12" t="s">
        <v>501</v>
      </c>
      <c r="C203" s="13">
        <f>SUM(D203:K203)</f>
        <v>19</v>
      </c>
      <c r="D203" s="13">
        <v>2</v>
      </c>
      <c r="E203" s="13">
        <v>3</v>
      </c>
      <c r="F203" s="13">
        <v>3</v>
      </c>
      <c r="G203" s="13">
        <v>3</v>
      </c>
      <c r="H203" s="13">
        <v>3</v>
      </c>
      <c r="I203" s="13">
        <v>2</v>
      </c>
      <c r="J203" s="67">
        <v>0</v>
      </c>
      <c r="K203" s="13">
        <v>3</v>
      </c>
      <c r="L203" s="13">
        <f>SUM(M203:N203)</f>
        <v>498</v>
      </c>
      <c r="M203" s="13">
        <f>SUM(P203,S203,V203,Y203,AB203,AE203)</f>
        <v>256</v>
      </c>
      <c r="N203" s="13">
        <f>SUM(Q203,T203,W203,Z203,AC203,AF203)</f>
        <v>242</v>
      </c>
      <c r="O203" s="13">
        <v>75</v>
      </c>
      <c r="P203" s="13">
        <v>35</v>
      </c>
      <c r="Q203" s="13">
        <v>40</v>
      </c>
      <c r="R203" s="13">
        <v>76</v>
      </c>
      <c r="S203" s="13">
        <v>44</v>
      </c>
      <c r="T203" s="13">
        <v>32</v>
      </c>
      <c r="U203" s="13">
        <v>94</v>
      </c>
      <c r="V203" s="13">
        <v>46</v>
      </c>
      <c r="W203" s="13">
        <v>48</v>
      </c>
      <c r="X203" s="13">
        <v>77</v>
      </c>
      <c r="Y203" s="13">
        <v>42</v>
      </c>
      <c r="Z203" s="13">
        <v>35</v>
      </c>
      <c r="AA203" s="13">
        <v>106</v>
      </c>
      <c r="AB203" s="13">
        <v>48</v>
      </c>
      <c r="AC203" s="13">
        <v>58</v>
      </c>
      <c r="AD203" s="13">
        <v>70</v>
      </c>
      <c r="AE203" s="13">
        <v>41</v>
      </c>
      <c r="AF203" s="13">
        <v>29</v>
      </c>
    </row>
    <row r="204" spans="1:32" ht="12" customHeight="1" x14ac:dyDescent="0.4">
      <c r="A204" s="9"/>
      <c r="B204" s="9"/>
      <c r="C204" s="10"/>
      <c r="D204" s="10"/>
      <c r="E204" s="10"/>
      <c r="F204" s="10"/>
      <c r="G204" s="10"/>
      <c r="H204" s="10"/>
      <c r="I204" s="10"/>
      <c r="J204" s="66"/>
      <c r="K204" s="11"/>
      <c r="L204" s="11">
        <f>SUM(O204,R204,U204,X204,AA204,AD204)</f>
        <v>12</v>
      </c>
      <c r="M204" s="11"/>
      <c r="N204" s="11"/>
      <c r="O204" s="11">
        <v>5</v>
      </c>
      <c r="P204" s="11"/>
      <c r="Q204" s="11"/>
      <c r="R204" s="11">
        <v>2</v>
      </c>
      <c r="S204" s="11"/>
      <c r="T204" s="11"/>
      <c r="U204" s="11">
        <v>2</v>
      </c>
      <c r="V204" s="11"/>
      <c r="W204" s="11"/>
      <c r="X204" s="11">
        <v>0</v>
      </c>
      <c r="Y204" s="11"/>
      <c r="Z204" s="11"/>
      <c r="AA204" s="11">
        <v>1</v>
      </c>
      <c r="AB204" s="11"/>
      <c r="AC204" s="11"/>
      <c r="AD204" s="11">
        <v>2</v>
      </c>
      <c r="AE204" s="11"/>
      <c r="AF204" s="11"/>
    </row>
    <row r="205" spans="1:32" ht="12" customHeight="1" x14ac:dyDescent="0.4">
      <c r="A205" s="16">
        <v>100</v>
      </c>
      <c r="B205" s="12" t="s">
        <v>502</v>
      </c>
      <c r="C205" s="13">
        <f>SUM(D205:K205)</f>
        <v>23</v>
      </c>
      <c r="D205" s="13">
        <v>4</v>
      </c>
      <c r="E205" s="13">
        <v>3</v>
      </c>
      <c r="F205" s="13">
        <v>3</v>
      </c>
      <c r="G205" s="13">
        <v>4</v>
      </c>
      <c r="H205" s="13">
        <v>3</v>
      </c>
      <c r="I205" s="13">
        <v>4</v>
      </c>
      <c r="J205" s="67">
        <v>0</v>
      </c>
      <c r="K205" s="13">
        <v>2</v>
      </c>
      <c r="L205" s="13">
        <f>SUM(M205:N205)</f>
        <v>668</v>
      </c>
      <c r="M205" s="13">
        <f>SUM(P205,S205,V205,Y205,AB205,AE205)</f>
        <v>332</v>
      </c>
      <c r="N205" s="13">
        <f>SUM(Q205,T205,W205,Z205,AC205,AF205)</f>
        <v>336</v>
      </c>
      <c r="O205" s="13">
        <v>115</v>
      </c>
      <c r="P205" s="13">
        <v>59</v>
      </c>
      <c r="Q205" s="13">
        <v>56</v>
      </c>
      <c r="R205" s="13">
        <v>105</v>
      </c>
      <c r="S205" s="13">
        <v>54</v>
      </c>
      <c r="T205" s="13">
        <v>51</v>
      </c>
      <c r="U205" s="13">
        <v>97</v>
      </c>
      <c r="V205" s="13">
        <v>55</v>
      </c>
      <c r="W205" s="13">
        <v>42</v>
      </c>
      <c r="X205" s="13">
        <v>133</v>
      </c>
      <c r="Y205" s="13">
        <v>59</v>
      </c>
      <c r="Z205" s="13">
        <v>74</v>
      </c>
      <c r="AA205" s="13">
        <v>97</v>
      </c>
      <c r="AB205" s="13">
        <v>42</v>
      </c>
      <c r="AC205" s="13">
        <v>55</v>
      </c>
      <c r="AD205" s="13">
        <v>121</v>
      </c>
      <c r="AE205" s="13">
        <v>63</v>
      </c>
      <c r="AF205" s="13">
        <v>58</v>
      </c>
    </row>
    <row r="206" spans="1:32" ht="12" customHeight="1" x14ac:dyDescent="0.4">
      <c r="A206" s="9"/>
      <c r="B206" s="9"/>
      <c r="C206" s="10"/>
      <c r="D206" s="10"/>
      <c r="E206" s="10"/>
      <c r="F206" s="10"/>
      <c r="G206" s="10"/>
      <c r="H206" s="10"/>
      <c r="I206" s="10"/>
      <c r="J206" s="66"/>
      <c r="K206" s="11"/>
      <c r="L206" s="11">
        <f>SUM(O206,R206,U206,X206,AA206,AD206)</f>
        <v>12</v>
      </c>
      <c r="M206" s="11"/>
      <c r="N206" s="11"/>
      <c r="O206" s="11">
        <v>2</v>
      </c>
      <c r="P206" s="11"/>
      <c r="Q206" s="11"/>
      <c r="R206" s="11">
        <v>1</v>
      </c>
      <c r="S206" s="11"/>
      <c r="T206" s="11"/>
      <c r="U206" s="11">
        <v>2</v>
      </c>
      <c r="V206" s="11"/>
      <c r="W206" s="11"/>
      <c r="X206" s="11">
        <v>0</v>
      </c>
      <c r="Y206" s="11"/>
      <c r="Z206" s="11"/>
      <c r="AA206" s="11">
        <v>3</v>
      </c>
      <c r="AB206" s="11"/>
      <c r="AC206" s="11"/>
      <c r="AD206" s="11">
        <v>4</v>
      </c>
      <c r="AE206" s="11"/>
      <c r="AF206" s="11"/>
    </row>
    <row r="207" spans="1:32" ht="12" customHeight="1" x14ac:dyDescent="0.4">
      <c r="A207" s="16">
        <v>101</v>
      </c>
      <c r="B207" s="12" t="s">
        <v>503</v>
      </c>
      <c r="C207" s="13">
        <f>SUM(D207:K207)</f>
        <v>20</v>
      </c>
      <c r="D207" s="13">
        <v>3</v>
      </c>
      <c r="E207" s="13">
        <v>3</v>
      </c>
      <c r="F207" s="13">
        <v>3</v>
      </c>
      <c r="G207" s="13">
        <v>3</v>
      </c>
      <c r="H207" s="13">
        <v>3</v>
      </c>
      <c r="I207" s="13">
        <v>3</v>
      </c>
      <c r="J207" s="67">
        <v>0</v>
      </c>
      <c r="K207" s="13">
        <v>2</v>
      </c>
      <c r="L207" s="13">
        <f>SUM(M207:N207)</f>
        <v>589</v>
      </c>
      <c r="M207" s="13">
        <f>SUM(P207,S207,V207,Y207,AB207,AE207)</f>
        <v>281</v>
      </c>
      <c r="N207" s="13">
        <f>SUM(Q207,T207,W207,Z207,AC207,AF207)</f>
        <v>308</v>
      </c>
      <c r="O207" s="13">
        <v>89</v>
      </c>
      <c r="P207" s="13">
        <v>41</v>
      </c>
      <c r="Q207" s="13">
        <v>48</v>
      </c>
      <c r="R207" s="13">
        <v>105</v>
      </c>
      <c r="S207" s="13">
        <v>47</v>
      </c>
      <c r="T207" s="13">
        <v>58</v>
      </c>
      <c r="U207" s="13">
        <v>88</v>
      </c>
      <c r="V207" s="13">
        <v>41</v>
      </c>
      <c r="W207" s="13">
        <v>47</v>
      </c>
      <c r="X207" s="13">
        <v>99</v>
      </c>
      <c r="Y207" s="13">
        <v>46</v>
      </c>
      <c r="Z207" s="13">
        <v>53</v>
      </c>
      <c r="AA207" s="13">
        <v>107</v>
      </c>
      <c r="AB207" s="13">
        <v>59</v>
      </c>
      <c r="AC207" s="13">
        <v>48</v>
      </c>
      <c r="AD207" s="13">
        <v>101</v>
      </c>
      <c r="AE207" s="13">
        <v>47</v>
      </c>
      <c r="AF207" s="13">
        <v>54</v>
      </c>
    </row>
    <row r="208" spans="1:32" ht="12" customHeight="1" x14ac:dyDescent="0.4">
      <c r="A208" s="9"/>
      <c r="B208" s="9"/>
      <c r="C208" s="10"/>
      <c r="D208" s="10"/>
      <c r="E208" s="10"/>
      <c r="F208" s="10"/>
      <c r="G208" s="10"/>
      <c r="H208" s="10"/>
      <c r="I208" s="10"/>
      <c r="J208" s="66"/>
      <c r="K208" s="11"/>
      <c r="L208" s="11">
        <f>SUM(O208,R208,U208,X208,AA208,AD208)</f>
        <v>17</v>
      </c>
      <c r="M208" s="11"/>
      <c r="N208" s="11"/>
      <c r="O208" s="11">
        <v>1</v>
      </c>
      <c r="P208" s="11"/>
      <c r="Q208" s="11"/>
      <c r="R208" s="11">
        <v>3</v>
      </c>
      <c r="S208" s="11"/>
      <c r="T208" s="11"/>
      <c r="U208" s="11">
        <v>5</v>
      </c>
      <c r="V208" s="11"/>
      <c r="W208" s="11"/>
      <c r="X208" s="11">
        <v>3</v>
      </c>
      <c r="Y208" s="11"/>
      <c r="Z208" s="11"/>
      <c r="AA208" s="11">
        <v>3</v>
      </c>
      <c r="AB208" s="11"/>
      <c r="AC208" s="11"/>
      <c r="AD208" s="11">
        <v>2</v>
      </c>
      <c r="AE208" s="11"/>
      <c r="AF208" s="11"/>
    </row>
    <row r="209" spans="1:32" ht="12" customHeight="1" x14ac:dyDescent="0.4">
      <c r="A209" s="16">
        <v>102</v>
      </c>
      <c r="B209" s="12" t="s">
        <v>504</v>
      </c>
      <c r="C209" s="13">
        <f>SUM(D209:K209)</f>
        <v>26</v>
      </c>
      <c r="D209" s="13">
        <v>4</v>
      </c>
      <c r="E209" s="13">
        <v>4</v>
      </c>
      <c r="F209" s="13">
        <v>4</v>
      </c>
      <c r="G209" s="13">
        <v>4</v>
      </c>
      <c r="H209" s="13">
        <v>3</v>
      </c>
      <c r="I209" s="13">
        <v>4</v>
      </c>
      <c r="J209" s="67">
        <v>0</v>
      </c>
      <c r="K209" s="13">
        <v>3</v>
      </c>
      <c r="L209" s="13">
        <f>SUM(M209:N209)</f>
        <v>713</v>
      </c>
      <c r="M209" s="13">
        <f>SUM(P209,S209,V209,Y209,AB209,AE209)</f>
        <v>377</v>
      </c>
      <c r="N209" s="13">
        <f>SUM(Q209,T209,W209,Z209,AC209,AF209)</f>
        <v>336</v>
      </c>
      <c r="O209" s="13">
        <v>127</v>
      </c>
      <c r="P209" s="13">
        <v>64</v>
      </c>
      <c r="Q209" s="13">
        <v>63</v>
      </c>
      <c r="R209" s="13">
        <v>131</v>
      </c>
      <c r="S209" s="13">
        <v>68</v>
      </c>
      <c r="T209" s="13">
        <v>63</v>
      </c>
      <c r="U209" s="13">
        <v>119</v>
      </c>
      <c r="V209" s="13">
        <v>70</v>
      </c>
      <c r="W209" s="13">
        <v>49</v>
      </c>
      <c r="X209" s="13">
        <v>111</v>
      </c>
      <c r="Y209" s="13">
        <v>57</v>
      </c>
      <c r="Z209" s="13">
        <v>54</v>
      </c>
      <c r="AA209" s="13">
        <v>106</v>
      </c>
      <c r="AB209" s="13">
        <v>65</v>
      </c>
      <c r="AC209" s="13">
        <v>41</v>
      </c>
      <c r="AD209" s="13">
        <v>119</v>
      </c>
      <c r="AE209" s="13">
        <v>53</v>
      </c>
      <c r="AF209" s="13">
        <v>66</v>
      </c>
    </row>
    <row r="210" spans="1:32" ht="12" customHeight="1" x14ac:dyDescent="0.4">
      <c r="A210" s="9"/>
      <c r="B210" s="9"/>
      <c r="C210" s="10"/>
      <c r="D210" s="10"/>
      <c r="E210" s="10"/>
      <c r="F210" s="10"/>
      <c r="G210" s="10"/>
      <c r="H210" s="10"/>
      <c r="I210" s="10"/>
      <c r="J210" s="66"/>
      <c r="K210" s="11"/>
      <c r="L210" s="11">
        <f>SUM(O210,R210,U210,X210,AA210,AD210)</f>
        <v>19</v>
      </c>
      <c r="M210" s="11"/>
      <c r="N210" s="11"/>
      <c r="O210" s="11">
        <v>2</v>
      </c>
      <c r="P210" s="11"/>
      <c r="Q210" s="11"/>
      <c r="R210" s="11">
        <v>4</v>
      </c>
      <c r="S210" s="11"/>
      <c r="T210" s="11"/>
      <c r="U210" s="11">
        <v>4</v>
      </c>
      <c r="V210" s="11"/>
      <c r="W210" s="11"/>
      <c r="X210" s="11">
        <v>2</v>
      </c>
      <c r="Y210" s="11"/>
      <c r="Z210" s="11"/>
      <c r="AA210" s="11">
        <v>4</v>
      </c>
      <c r="AB210" s="11"/>
      <c r="AC210" s="11"/>
      <c r="AD210" s="11">
        <v>3</v>
      </c>
      <c r="AE210" s="11"/>
      <c r="AF210" s="11"/>
    </row>
    <row r="211" spans="1:32" ht="12" customHeight="1" x14ac:dyDescent="0.4">
      <c r="A211" s="16">
        <v>103</v>
      </c>
      <c r="B211" s="12" t="s">
        <v>505</v>
      </c>
      <c r="C211" s="13">
        <f>SUM(D211:K211)</f>
        <v>23</v>
      </c>
      <c r="D211" s="13">
        <v>3</v>
      </c>
      <c r="E211" s="13">
        <v>4</v>
      </c>
      <c r="F211" s="13">
        <v>3</v>
      </c>
      <c r="G211" s="13">
        <v>4</v>
      </c>
      <c r="H211" s="13">
        <v>3</v>
      </c>
      <c r="I211" s="13">
        <v>3</v>
      </c>
      <c r="J211" s="67">
        <v>0</v>
      </c>
      <c r="K211" s="13">
        <v>3</v>
      </c>
      <c r="L211" s="13">
        <f>SUM(M211:N211)</f>
        <v>612</v>
      </c>
      <c r="M211" s="13">
        <f>SUM(P211,S211,V211,Y211,AB211,AE211)</f>
        <v>329</v>
      </c>
      <c r="N211" s="13">
        <f>SUM(Q211,T211,W211,Z211,AC211,AF211)</f>
        <v>283</v>
      </c>
      <c r="O211" s="13">
        <v>103</v>
      </c>
      <c r="P211" s="13">
        <v>54</v>
      </c>
      <c r="Q211" s="13">
        <v>49</v>
      </c>
      <c r="R211" s="13">
        <v>124</v>
      </c>
      <c r="S211" s="13">
        <v>76</v>
      </c>
      <c r="T211" s="13">
        <v>48</v>
      </c>
      <c r="U211" s="13">
        <v>81</v>
      </c>
      <c r="V211" s="13">
        <v>45</v>
      </c>
      <c r="W211" s="13">
        <v>36</v>
      </c>
      <c r="X211" s="13">
        <v>116</v>
      </c>
      <c r="Y211" s="13">
        <v>52</v>
      </c>
      <c r="Z211" s="13">
        <v>64</v>
      </c>
      <c r="AA211" s="13">
        <v>92</v>
      </c>
      <c r="AB211" s="13">
        <v>48</v>
      </c>
      <c r="AC211" s="13">
        <v>44</v>
      </c>
      <c r="AD211" s="13">
        <v>96</v>
      </c>
      <c r="AE211" s="13">
        <v>54</v>
      </c>
      <c r="AF211" s="13">
        <v>42</v>
      </c>
    </row>
    <row r="212" spans="1:32" ht="14" customHeight="1" x14ac:dyDescent="0.4">
      <c r="A212" s="7" t="s">
        <v>99</v>
      </c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:32" ht="14" customHeight="1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Y213" s="5"/>
      <c r="Z213" s="5"/>
      <c r="AA213" s="5"/>
      <c r="AB213" s="5"/>
      <c r="AC213" s="5"/>
      <c r="AD213" s="5"/>
      <c r="AE213" s="5"/>
      <c r="AF213" s="8" t="s">
        <v>599</v>
      </c>
    </row>
    <row r="214" spans="1:32" ht="12" customHeight="1" x14ac:dyDescent="0.4">
      <c r="A214" s="489" t="s">
        <v>98</v>
      </c>
      <c r="B214" s="490" t="s">
        <v>73</v>
      </c>
      <c r="C214" s="491" t="s">
        <v>74</v>
      </c>
      <c r="D214" s="491"/>
      <c r="E214" s="491"/>
      <c r="F214" s="491"/>
      <c r="G214" s="491"/>
      <c r="H214" s="491"/>
      <c r="I214" s="491"/>
      <c r="J214" s="491"/>
      <c r="K214" s="491"/>
      <c r="L214" s="491" t="s">
        <v>75</v>
      </c>
      <c r="M214" s="491"/>
      <c r="N214" s="491"/>
      <c r="O214" s="491"/>
      <c r="P214" s="491"/>
      <c r="Q214" s="491"/>
      <c r="R214" s="491"/>
      <c r="S214" s="491"/>
      <c r="T214" s="491"/>
      <c r="U214" s="491"/>
      <c r="V214" s="491"/>
      <c r="W214" s="491"/>
      <c r="X214" s="491"/>
      <c r="Y214" s="491"/>
      <c r="Z214" s="491"/>
      <c r="AA214" s="491"/>
      <c r="AB214" s="491"/>
      <c r="AC214" s="491"/>
      <c r="AD214" s="491"/>
      <c r="AE214" s="491"/>
      <c r="AF214" s="491"/>
    </row>
    <row r="215" spans="1:32" ht="12" customHeight="1" x14ac:dyDescent="0.4">
      <c r="A215" s="489"/>
      <c r="B215" s="490"/>
      <c r="C215" s="492" t="s">
        <v>76</v>
      </c>
      <c r="D215" s="491" t="s">
        <v>77</v>
      </c>
      <c r="E215" s="491"/>
      <c r="F215" s="491"/>
      <c r="G215" s="491"/>
      <c r="H215" s="491"/>
      <c r="I215" s="491"/>
      <c r="J215" s="489" t="s">
        <v>78</v>
      </c>
      <c r="K215" s="489" t="s">
        <v>79</v>
      </c>
      <c r="L215" s="489" t="s">
        <v>80</v>
      </c>
      <c r="M215" s="489"/>
      <c r="N215" s="489"/>
      <c r="O215" s="491" t="s">
        <v>81</v>
      </c>
      <c r="P215" s="491"/>
      <c r="Q215" s="491"/>
      <c r="R215" s="491" t="s">
        <v>82</v>
      </c>
      <c r="S215" s="491"/>
      <c r="T215" s="491"/>
      <c r="U215" s="491" t="s">
        <v>83</v>
      </c>
      <c r="V215" s="491"/>
      <c r="W215" s="491"/>
      <c r="X215" s="491" t="s">
        <v>84</v>
      </c>
      <c r="Y215" s="491"/>
      <c r="Z215" s="491"/>
      <c r="AA215" s="491" t="s">
        <v>85</v>
      </c>
      <c r="AB215" s="491"/>
      <c r="AC215" s="491"/>
      <c r="AD215" s="491" t="s">
        <v>86</v>
      </c>
      <c r="AE215" s="491"/>
      <c r="AF215" s="491"/>
    </row>
    <row r="216" spans="1:32" ht="36" customHeight="1" x14ac:dyDescent="0.4">
      <c r="A216" s="489"/>
      <c r="B216" s="490"/>
      <c r="C216" s="492"/>
      <c r="D216" s="21" t="s">
        <v>87</v>
      </c>
      <c r="E216" s="21" t="s">
        <v>88</v>
      </c>
      <c r="F216" s="21" t="s">
        <v>89</v>
      </c>
      <c r="G216" s="21" t="s">
        <v>90</v>
      </c>
      <c r="H216" s="21" t="s">
        <v>91</v>
      </c>
      <c r="I216" s="21" t="s">
        <v>92</v>
      </c>
      <c r="J216" s="489"/>
      <c r="K216" s="489"/>
      <c r="L216" s="19" t="s">
        <v>0</v>
      </c>
      <c r="M216" s="20" t="s">
        <v>93</v>
      </c>
      <c r="N216" s="20" t="s">
        <v>94</v>
      </c>
      <c r="O216" s="19" t="s">
        <v>0</v>
      </c>
      <c r="P216" s="20" t="s">
        <v>93</v>
      </c>
      <c r="Q216" s="20" t="s">
        <v>94</v>
      </c>
      <c r="R216" s="19" t="s">
        <v>0</v>
      </c>
      <c r="S216" s="20" t="s">
        <v>93</v>
      </c>
      <c r="T216" s="20" t="s">
        <v>94</v>
      </c>
      <c r="U216" s="19" t="s">
        <v>0</v>
      </c>
      <c r="V216" s="20" t="s">
        <v>93</v>
      </c>
      <c r="W216" s="20" t="s">
        <v>94</v>
      </c>
      <c r="X216" s="19" t="s">
        <v>0</v>
      </c>
      <c r="Y216" s="20" t="s">
        <v>93</v>
      </c>
      <c r="Z216" s="20" t="s">
        <v>94</v>
      </c>
      <c r="AA216" s="19" t="s">
        <v>0</v>
      </c>
      <c r="AB216" s="20" t="s">
        <v>93</v>
      </c>
      <c r="AC216" s="20" t="s">
        <v>94</v>
      </c>
      <c r="AD216" s="19" t="s">
        <v>0</v>
      </c>
      <c r="AE216" s="20" t="s">
        <v>93</v>
      </c>
      <c r="AF216" s="20" t="s">
        <v>94</v>
      </c>
    </row>
    <row r="217" spans="1:32" ht="12" customHeight="1" x14ac:dyDescent="0.4">
      <c r="A217" s="9"/>
      <c r="B217" s="9"/>
      <c r="C217" s="10"/>
      <c r="D217" s="10"/>
      <c r="E217" s="10"/>
      <c r="F217" s="10"/>
      <c r="G217" s="10"/>
      <c r="H217" s="10"/>
      <c r="I217" s="10"/>
      <c r="J217" s="66"/>
      <c r="K217" s="11"/>
      <c r="L217" s="11">
        <f>SUM(O217,R217,U217,X217,AA217,AD217)</f>
        <v>19</v>
      </c>
      <c r="M217" s="11"/>
      <c r="N217" s="11"/>
      <c r="O217" s="11">
        <v>5</v>
      </c>
      <c r="P217" s="11"/>
      <c r="Q217" s="11"/>
      <c r="R217" s="11">
        <v>4</v>
      </c>
      <c r="S217" s="11"/>
      <c r="T217" s="11"/>
      <c r="U217" s="11">
        <v>6</v>
      </c>
      <c r="V217" s="11"/>
      <c r="W217" s="11"/>
      <c r="X217" s="11">
        <v>1</v>
      </c>
      <c r="Y217" s="11"/>
      <c r="Z217" s="11"/>
      <c r="AA217" s="11">
        <v>3</v>
      </c>
      <c r="AB217" s="11"/>
      <c r="AC217" s="11"/>
      <c r="AD217" s="11">
        <v>0</v>
      </c>
      <c r="AE217" s="11"/>
      <c r="AF217" s="11"/>
    </row>
    <row r="218" spans="1:32" ht="12" customHeight="1" x14ac:dyDescent="0.4">
      <c r="A218" s="16">
        <v>104</v>
      </c>
      <c r="B218" s="12" t="s">
        <v>506</v>
      </c>
      <c r="C218" s="13">
        <f>SUM(D218:K218)</f>
        <v>26</v>
      </c>
      <c r="D218" s="13">
        <v>4</v>
      </c>
      <c r="E218" s="13">
        <v>4</v>
      </c>
      <c r="F218" s="13">
        <v>4</v>
      </c>
      <c r="G218" s="13">
        <v>3</v>
      </c>
      <c r="H218" s="13">
        <v>4</v>
      </c>
      <c r="I218" s="13">
        <v>4</v>
      </c>
      <c r="J218" s="67">
        <v>0</v>
      </c>
      <c r="K218" s="13">
        <v>3</v>
      </c>
      <c r="L218" s="13">
        <f>SUM(M218:N218)</f>
        <v>702</v>
      </c>
      <c r="M218" s="13">
        <f>SUM(P218,S218,V218,Y218,AB218,AE218)</f>
        <v>368</v>
      </c>
      <c r="N218" s="13">
        <f>SUM(Q218,T218,W218,Z218,AC218,AF218)</f>
        <v>334</v>
      </c>
      <c r="O218" s="13">
        <v>125</v>
      </c>
      <c r="P218" s="13">
        <v>64</v>
      </c>
      <c r="Q218" s="13">
        <v>61</v>
      </c>
      <c r="R218" s="13">
        <v>114</v>
      </c>
      <c r="S218" s="13">
        <v>53</v>
      </c>
      <c r="T218" s="13">
        <v>61</v>
      </c>
      <c r="U218" s="13">
        <v>128</v>
      </c>
      <c r="V218" s="13">
        <v>76</v>
      </c>
      <c r="W218" s="13">
        <v>52</v>
      </c>
      <c r="X218" s="13">
        <v>100</v>
      </c>
      <c r="Y218" s="13">
        <v>53</v>
      </c>
      <c r="Z218" s="13">
        <v>47</v>
      </c>
      <c r="AA218" s="13">
        <v>119</v>
      </c>
      <c r="AB218" s="13">
        <v>64</v>
      </c>
      <c r="AC218" s="13">
        <v>55</v>
      </c>
      <c r="AD218" s="13">
        <v>116</v>
      </c>
      <c r="AE218" s="13">
        <v>58</v>
      </c>
      <c r="AF218" s="13">
        <v>58</v>
      </c>
    </row>
    <row r="219" spans="1:32" ht="12" customHeight="1" x14ac:dyDescent="0.4">
      <c r="A219" s="9"/>
      <c r="B219" s="9"/>
      <c r="C219" s="10"/>
      <c r="D219" s="10"/>
      <c r="E219" s="10"/>
      <c r="F219" s="10"/>
      <c r="G219" s="10"/>
      <c r="H219" s="10"/>
      <c r="I219" s="10"/>
      <c r="J219" s="66"/>
      <c r="K219" s="11"/>
      <c r="L219" s="11">
        <f>SUM(O219,R219,U219,X219,AA219,AD219)</f>
        <v>11</v>
      </c>
      <c r="M219" s="11"/>
      <c r="N219" s="11"/>
      <c r="O219" s="11">
        <v>2</v>
      </c>
      <c r="P219" s="11"/>
      <c r="Q219" s="11"/>
      <c r="R219" s="11">
        <v>1</v>
      </c>
      <c r="S219" s="11"/>
      <c r="T219" s="11"/>
      <c r="U219" s="11">
        <v>2</v>
      </c>
      <c r="V219" s="11"/>
      <c r="W219" s="11"/>
      <c r="X219" s="11">
        <v>1</v>
      </c>
      <c r="Y219" s="11"/>
      <c r="Z219" s="11"/>
      <c r="AA219" s="11">
        <v>2</v>
      </c>
      <c r="AB219" s="11"/>
      <c r="AC219" s="11"/>
      <c r="AD219" s="11">
        <v>3</v>
      </c>
      <c r="AE219" s="11"/>
      <c r="AF219" s="11"/>
    </row>
    <row r="220" spans="1:32" ht="12" customHeight="1" x14ac:dyDescent="0.4">
      <c r="A220" s="16">
        <v>105</v>
      </c>
      <c r="B220" s="12" t="s">
        <v>507</v>
      </c>
      <c r="C220" s="13">
        <f>SUM(D220:K220)</f>
        <v>10</v>
      </c>
      <c r="D220" s="13">
        <v>1</v>
      </c>
      <c r="E220" s="13">
        <v>2</v>
      </c>
      <c r="F220" s="13">
        <v>1</v>
      </c>
      <c r="G220" s="13">
        <v>2</v>
      </c>
      <c r="H220" s="13">
        <v>1</v>
      </c>
      <c r="I220" s="13">
        <v>1</v>
      </c>
      <c r="J220" s="67">
        <v>0</v>
      </c>
      <c r="K220" s="13">
        <v>2</v>
      </c>
      <c r="L220" s="13">
        <f>SUM(M220:N220)</f>
        <v>209</v>
      </c>
      <c r="M220" s="13">
        <f>SUM(P220,S220,V220,Y220,AB220,AE220)</f>
        <v>104</v>
      </c>
      <c r="N220" s="13">
        <f>SUM(Q220,T220,W220,Z220,AC220,AF220)</f>
        <v>105</v>
      </c>
      <c r="O220" s="13">
        <v>36</v>
      </c>
      <c r="P220" s="13">
        <v>17</v>
      </c>
      <c r="Q220" s="13">
        <v>19</v>
      </c>
      <c r="R220" s="13">
        <v>37</v>
      </c>
      <c r="S220" s="13">
        <v>21</v>
      </c>
      <c r="T220" s="13">
        <v>16</v>
      </c>
      <c r="U220" s="13">
        <v>34</v>
      </c>
      <c r="V220" s="13">
        <v>15</v>
      </c>
      <c r="W220" s="13">
        <v>19</v>
      </c>
      <c r="X220" s="13">
        <v>39</v>
      </c>
      <c r="Y220" s="13">
        <v>17</v>
      </c>
      <c r="Z220" s="13">
        <v>22</v>
      </c>
      <c r="AA220" s="13">
        <v>29</v>
      </c>
      <c r="AB220" s="13">
        <v>19</v>
      </c>
      <c r="AC220" s="13">
        <v>10</v>
      </c>
      <c r="AD220" s="13">
        <v>34</v>
      </c>
      <c r="AE220" s="13">
        <v>15</v>
      </c>
      <c r="AF220" s="13">
        <v>19</v>
      </c>
    </row>
    <row r="221" spans="1:32" ht="12" customHeight="1" x14ac:dyDescent="0.4">
      <c r="A221" s="9"/>
      <c r="B221" s="9"/>
      <c r="C221" s="10"/>
      <c r="D221" s="10"/>
      <c r="E221" s="10"/>
      <c r="F221" s="10"/>
      <c r="G221" s="10"/>
      <c r="H221" s="10"/>
      <c r="I221" s="10"/>
      <c r="J221" s="66"/>
      <c r="K221" s="11"/>
      <c r="L221" s="11">
        <f>SUM(O221,R221,U221,X221,AA221,AD221)</f>
        <v>20</v>
      </c>
      <c r="M221" s="11"/>
      <c r="N221" s="11"/>
      <c r="O221" s="11">
        <v>4</v>
      </c>
      <c r="P221" s="11"/>
      <c r="Q221" s="11"/>
      <c r="R221" s="11">
        <v>2</v>
      </c>
      <c r="S221" s="11"/>
      <c r="T221" s="11"/>
      <c r="U221" s="11">
        <v>3</v>
      </c>
      <c r="V221" s="11"/>
      <c r="W221" s="11"/>
      <c r="X221" s="11">
        <v>1</v>
      </c>
      <c r="Y221" s="11"/>
      <c r="Z221" s="11"/>
      <c r="AA221" s="11">
        <v>3</v>
      </c>
      <c r="AB221" s="11"/>
      <c r="AC221" s="11"/>
      <c r="AD221" s="11">
        <v>7</v>
      </c>
      <c r="AE221" s="11"/>
      <c r="AF221" s="11"/>
    </row>
    <row r="222" spans="1:32" ht="12" customHeight="1" x14ac:dyDescent="0.4">
      <c r="A222" s="16">
        <v>106</v>
      </c>
      <c r="B222" s="12" t="s">
        <v>508</v>
      </c>
      <c r="C222" s="13">
        <f>SUM(D222:K222)</f>
        <v>22</v>
      </c>
      <c r="D222" s="13">
        <v>3</v>
      </c>
      <c r="E222" s="13">
        <v>3</v>
      </c>
      <c r="F222" s="13">
        <v>3</v>
      </c>
      <c r="G222" s="13">
        <v>3</v>
      </c>
      <c r="H222" s="13">
        <v>4</v>
      </c>
      <c r="I222" s="13">
        <v>3</v>
      </c>
      <c r="J222" s="67">
        <v>0</v>
      </c>
      <c r="K222" s="13">
        <v>3</v>
      </c>
      <c r="L222" s="13">
        <f>SUM(M222:N222)</f>
        <v>617</v>
      </c>
      <c r="M222" s="13">
        <f>SUM(P222,S222,V222,Y222,AB222,AE222)</f>
        <v>316</v>
      </c>
      <c r="N222" s="13">
        <f>SUM(Q222,T222,W222,Z222,AC222,AF222)</f>
        <v>301</v>
      </c>
      <c r="O222" s="13">
        <v>100</v>
      </c>
      <c r="P222" s="13">
        <v>53</v>
      </c>
      <c r="Q222" s="13">
        <v>47</v>
      </c>
      <c r="R222" s="13">
        <v>105</v>
      </c>
      <c r="S222" s="13">
        <v>52</v>
      </c>
      <c r="T222" s="13">
        <v>53</v>
      </c>
      <c r="U222" s="13">
        <v>87</v>
      </c>
      <c r="V222" s="13">
        <v>44</v>
      </c>
      <c r="W222" s="13">
        <v>43</v>
      </c>
      <c r="X222" s="13">
        <v>104</v>
      </c>
      <c r="Y222" s="13">
        <v>52</v>
      </c>
      <c r="Z222" s="13">
        <v>52</v>
      </c>
      <c r="AA222" s="13">
        <v>119</v>
      </c>
      <c r="AB222" s="13">
        <v>61</v>
      </c>
      <c r="AC222" s="13">
        <v>58</v>
      </c>
      <c r="AD222" s="13">
        <v>102</v>
      </c>
      <c r="AE222" s="13">
        <v>54</v>
      </c>
      <c r="AF222" s="13">
        <v>48</v>
      </c>
    </row>
    <row r="223" spans="1:32" ht="12" customHeight="1" x14ac:dyDescent="0.4">
      <c r="A223" s="9"/>
      <c r="B223" s="9"/>
      <c r="C223" s="10"/>
      <c r="D223" s="10"/>
      <c r="E223" s="10"/>
      <c r="F223" s="10"/>
      <c r="G223" s="10"/>
      <c r="H223" s="10"/>
      <c r="I223" s="10"/>
      <c r="J223" s="66"/>
      <c r="K223" s="11"/>
      <c r="L223" s="11">
        <f>SUM(O223,R223,U223,X223,AA223,AD223)</f>
        <v>4</v>
      </c>
      <c r="M223" s="11"/>
      <c r="N223" s="11"/>
      <c r="O223" s="11">
        <v>0</v>
      </c>
      <c r="P223" s="11"/>
      <c r="Q223" s="11"/>
      <c r="R223" s="11">
        <v>0</v>
      </c>
      <c r="S223" s="11"/>
      <c r="T223" s="11"/>
      <c r="U223" s="11">
        <v>2</v>
      </c>
      <c r="V223" s="11"/>
      <c r="W223" s="11"/>
      <c r="X223" s="11">
        <v>1</v>
      </c>
      <c r="Y223" s="11"/>
      <c r="Z223" s="11"/>
      <c r="AA223" s="11">
        <v>0</v>
      </c>
      <c r="AB223" s="11"/>
      <c r="AC223" s="11"/>
      <c r="AD223" s="11">
        <v>1</v>
      </c>
      <c r="AE223" s="11"/>
      <c r="AF223" s="11"/>
    </row>
    <row r="224" spans="1:32" ht="12" customHeight="1" x14ac:dyDescent="0.4">
      <c r="A224" s="16">
        <v>107</v>
      </c>
      <c r="B224" s="12" t="s">
        <v>509</v>
      </c>
      <c r="C224" s="13">
        <f>SUM(D224:K224)</f>
        <v>8</v>
      </c>
      <c r="D224" s="13">
        <v>1</v>
      </c>
      <c r="E224" s="13">
        <v>1</v>
      </c>
      <c r="F224" s="13">
        <v>1</v>
      </c>
      <c r="G224" s="13">
        <v>1</v>
      </c>
      <c r="H224" s="13">
        <v>1</v>
      </c>
      <c r="I224" s="13">
        <v>2</v>
      </c>
      <c r="J224" s="67">
        <v>0</v>
      </c>
      <c r="K224" s="13">
        <v>1</v>
      </c>
      <c r="L224" s="13">
        <f>SUM(M224:N224)</f>
        <v>179</v>
      </c>
      <c r="M224" s="13">
        <f>SUM(P224,S224,V224,Y224,AB224,AE224)</f>
        <v>92</v>
      </c>
      <c r="N224" s="13">
        <f>SUM(Q224,T224,W224,Z224,AC224,AF224)</f>
        <v>87</v>
      </c>
      <c r="O224" s="13">
        <v>28</v>
      </c>
      <c r="P224" s="13">
        <v>16</v>
      </c>
      <c r="Q224" s="13">
        <v>12</v>
      </c>
      <c r="R224" s="13">
        <v>29</v>
      </c>
      <c r="S224" s="13">
        <v>17</v>
      </c>
      <c r="T224" s="13">
        <v>12</v>
      </c>
      <c r="U224" s="13">
        <v>30</v>
      </c>
      <c r="V224" s="13">
        <v>14</v>
      </c>
      <c r="W224" s="13">
        <v>16</v>
      </c>
      <c r="X224" s="13">
        <v>25</v>
      </c>
      <c r="Y224" s="13">
        <v>12</v>
      </c>
      <c r="Z224" s="13">
        <v>13</v>
      </c>
      <c r="AA224" s="13">
        <v>28</v>
      </c>
      <c r="AB224" s="13">
        <v>13</v>
      </c>
      <c r="AC224" s="13">
        <v>15</v>
      </c>
      <c r="AD224" s="13">
        <v>39</v>
      </c>
      <c r="AE224" s="13">
        <v>20</v>
      </c>
      <c r="AF224" s="13">
        <v>19</v>
      </c>
    </row>
    <row r="225" spans="1:32" ht="12" customHeight="1" x14ac:dyDescent="0.4">
      <c r="A225" s="9"/>
      <c r="B225" s="9"/>
      <c r="C225" s="10"/>
      <c r="D225" s="10"/>
      <c r="E225" s="10"/>
      <c r="F225" s="10"/>
      <c r="G225" s="10"/>
      <c r="H225" s="10"/>
      <c r="I225" s="10"/>
      <c r="J225" s="66"/>
      <c r="K225" s="11"/>
      <c r="L225" s="11">
        <f>SUM(O225,R225,U225,X225,AA225,AD225)</f>
        <v>20</v>
      </c>
      <c r="M225" s="11"/>
      <c r="N225" s="11"/>
      <c r="O225" s="11">
        <v>2</v>
      </c>
      <c r="P225" s="11"/>
      <c r="Q225" s="11"/>
      <c r="R225" s="11">
        <v>3</v>
      </c>
      <c r="S225" s="11"/>
      <c r="T225" s="11"/>
      <c r="U225" s="11">
        <v>5</v>
      </c>
      <c r="V225" s="11"/>
      <c r="W225" s="11"/>
      <c r="X225" s="11">
        <v>1</v>
      </c>
      <c r="Y225" s="11"/>
      <c r="Z225" s="11"/>
      <c r="AA225" s="11">
        <v>6</v>
      </c>
      <c r="AB225" s="11"/>
      <c r="AC225" s="11"/>
      <c r="AD225" s="11">
        <v>3</v>
      </c>
      <c r="AE225" s="11"/>
      <c r="AF225" s="11"/>
    </row>
    <row r="226" spans="1:32" ht="12" customHeight="1" x14ac:dyDescent="0.4">
      <c r="A226" s="16">
        <v>108</v>
      </c>
      <c r="B226" s="12" t="s">
        <v>510</v>
      </c>
      <c r="C226" s="13">
        <f>SUM(D226:K226)</f>
        <v>26</v>
      </c>
      <c r="D226" s="13">
        <v>4</v>
      </c>
      <c r="E226" s="13">
        <v>3</v>
      </c>
      <c r="F226" s="13">
        <v>3</v>
      </c>
      <c r="G226" s="13">
        <v>4</v>
      </c>
      <c r="H226" s="13">
        <v>4</v>
      </c>
      <c r="I226" s="13">
        <v>4</v>
      </c>
      <c r="J226" s="67">
        <v>0</v>
      </c>
      <c r="K226" s="13">
        <v>4</v>
      </c>
      <c r="L226" s="13">
        <f>SUM(M226:N226)</f>
        <v>702</v>
      </c>
      <c r="M226" s="13">
        <f>SUM(P226,S226,V226,Y226,AB226,AE226)</f>
        <v>370</v>
      </c>
      <c r="N226" s="13">
        <f>SUM(Q226,T226,W226,Z226,AC226,AF226)</f>
        <v>332</v>
      </c>
      <c r="O226" s="13">
        <v>123</v>
      </c>
      <c r="P226" s="13">
        <v>55</v>
      </c>
      <c r="Q226" s="13">
        <v>68</v>
      </c>
      <c r="R226" s="13">
        <v>105</v>
      </c>
      <c r="S226" s="13">
        <v>60</v>
      </c>
      <c r="T226" s="13">
        <v>45</v>
      </c>
      <c r="U226" s="13">
        <v>108</v>
      </c>
      <c r="V226" s="13">
        <v>55</v>
      </c>
      <c r="W226" s="13">
        <v>53</v>
      </c>
      <c r="X226" s="13">
        <v>126</v>
      </c>
      <c r="Y226" s="13">
        <v>62</v>
      </c>
      <c r="Z226" s="13">
        <v>64</v>
      </c>
      <c r="AA226" s="13">
        <v>127</v>
      </c>
      <c r="AB226" s="13">
        <v>71</v>
      </c>
      <c r="AC226" s="13">
        <v>56</v>
      </c>
      <c r="AD226" s="13">
        <v>113</v>
      </c>
      <c r="AE226" s="13">
        <v>67</v>
      </c>
      <c r="AF226" s="13">
        <v>46</v>
      </c>
    </row>
    <row r="227" spans="1:32" ht="12" customHeight="1" x14ac:dyDescent="0.4">
      <c r="A227" s="9"/>
      <c r="B227" s="9"/>
      <c r="C227" s="10"/>
      <c r="D227" s="10"/>
      <c r="E227" s="10"/>
      <c r="F227" s="10"/>
      <c r="G227" s="10"/>
      <c r="H227" s="10"/>
      <c r="I227" s="10"/>
      <c r="J227" s="66"/>
      <c r="K227" s="11"/>
      <c r="L227" s="11">
        <f>SUM(O227,R227,U227,X227,AA227,AD227)</f>
        <v>22</v>
      </c>
      <c r="M227" s="11"/>
      <c r="N227" s="11"/>
      <c r="O227" s="11">
        <v>4</v>
      </c>
      <c r="P227" s="11"/>
      <c r="Q227" s="11"/>
      <c r="R227" s="11">
        <v>1</v>
      </c>
      <c r="S227" s="11"/>
      <c r="T227" s="11"/>
      <c r="U227" s="11">
        <v>2</v>
      </c>
      <c r="V227" s="11"/>
      <c r="W227" s="11"/>
      <c r="X227" s="11">
        <v>6</v>
      </c>
      <c r="Y227" s="11"/>
      <c r="Z227" s="11"/>
      <c r="AA227" s="11">
        <v>2</v>
      </c>
      <c r="AB227" s="11"/>
      <c r="AC227" s="11"/>
      <c r="AD227" s="11">
        <v>7</v>
      </c>
      <c r="AE227" s="11"/>
      <c r="AF227" s="11"/>
    </row>
    <row r="228" spans="1:32" ht="12" customHeight="1" x14ac:dyDescent="0.4">
      <c r="A228" s="16">
        <v>109</v>
      </c>
      <c r="B228" s="12" t="s">
        <v>511</v>
      </c>
      <c r="C228" s="13">
        <f>SUM(D228:K228)</f>
        <v>16</v>
      </c>
      <c r="D228" s="13">
        <v>2</v>
      </c>
      <c r="E228" s="13">
        <v>2</v>
      </c>
      <c r="F228" s="13">
        <v>2</v>
      </c>
      <c r="G228" s="13">
        <v>3</v>
      </c>
      <c r="H228" s="13">
        <v>2</v>
      </c>
      <c r="I228" s="13">
        <v>2</v>
      </c>
      <c r="J228" s="67">
        <v>0</v>
      </c>
      <c r="K228" s="13">
        <v>3</v>
      </c>
      <c r="L228" s="13">
        <f>SUM(M228:N228)</f>
        <v>399</v>
      </c>
      <c r="M228" s="13">
        <f>SUM(P228,S228,V228,Y228,AB228,AE228)</f>
        <v>204</v>
      </c>
      <c r="N228" s="13">
        <f>SUM(Q228,T228,W228,Z228,AC228,AF228)</f>
        <v>195</v>
      </c>
      <c r="O228" s="13">
        <v>62</v>
      </c>
      <c r="P228" s="13">
        <v>38</v>
      </c>
      <c r="Q228" s="13">
        <v>24</v>
      </c>
      <c r="R228" s="13">
        <v>68</v>
      </c>
      <c r="S228" s="13">
        <v>40</v>
      </c>
      <c r="T228" s="13">
        <v>28</v>
      </c>
      <c r="U228" s="13">
        <v>61</v>
      </c>
      <c r="V228" s="13">
        <v>30</v>
      </c>
      <c r="W228" s="13">
        <v>31</v>
      </c>
      <c r="X228" s="13">
        <v>77</v>
      </c>
      <c r="Y228" s="13">
        <v>38</v>
      </c>
      <c r="Z228" s="13">
        <v>39</v>
      </c>
      <c r="AA228" s="13">
        <v>57</v>
      </c>
      <c r="AB228" s="13">
        <v>23</v>
      </c>
      <c r="AC228" s="13">
        <v>34</v>
      </c>
      <c r="AD228" s="13">
        <v>74</v>
      </c>
      <c r="AE228" s="13">
        <v>35</v>
      </c>
      <c r="AF228" s="13">
        <v>39</v>
      </c>
    </row>
    <row r="229" spans="1:32" ht="12" customHeight="1" x14ac:dyDescent="0.4">
      <c r="A229" s="9"/>
      <c r="B229" s="9"/>
      <c r="C229" s="10"/>
      <c r="D229" s="10"/>
      <c r="E229" s="10"/>
      <c r="F229" s="10"/>
      <c r="G229" s="10"/>
      <c r="H229" s="10"/>
      <c r="I229" s="10"/>
      <c r="J229" s="66"/>
      <c r="K229" s="11"/>
      <c r="L229" s="11">
        <f>SUM(O229,R229,U229,X229,AA229,AD229)</f>
        <v>20</v>
      </c>
      <c r="M229" s="11"/>
      <c r="N229" s="11"/>
      <c r="O229" s="11">
        <v>5</v>
      </c>
      <c r="P229" s="11"/>
      <c r="Q229" s="11"/>
      <c r="R229" s="11">
        <v>4</v>
      </c>
      <c r="S229" s="11"/>
      <c r="T229" s="11"/>
      <c r="U229" s="11">
        <v>4</v>
      </c>
      <c r="V229" s="11"/>
      <c r="W229" s="11"/>
      <c r="X229" s="11">
        <v>1</v>
      </c>
      <c r="Y229" s="11"/>
      <c r="Z229" s="11"/>
      <c r="AA229" s="11">
        <v>4</v>
      </c>
      <c r="AB229" s="11"/>
      <c r="AC229" s="11"/>
      <c r="AD229" s="11">
        <v>2</v>
      </c>
      <c r="AE229" s="11"/>
      <c r="AF229" s="11"/>
    </row>
    <row r="230" spans="1:32" ht="12" customHeight="1" x14ac:dyDescent="0.4">
      <c r="A230" s="16">
        <v>110</v>
      </c>
      <c r="B230" s="12" t="s">
        <v>512</v>
      </c>
      <c r="C230" s="13">
        <f>SUM(D230:K230)</f>
        <v>28</v>
      </c>
      <c r="D230" s="13">
        <v>4</v>
      </c>
      <c r="E230" s="13">
        <v>4</v>
      </c>
      <c r="F230" s="13">
        <v>4</v>
      </c>
      <c r="G230" s="13">
        <v>4</v>
      </c>
      <c r="H230" s="13">
        <v>4</v>
      </c>
      <c r="I230" s="13">
        <v>5</v>
      </c>
      <c r="J230" s="67">
        <v>0</v>
      </c>
      <c r="K230" s="13">
        <v>3</v>
      </c>
      <c r="L230" s="13">
        <f>SUM(M230:N230)</f>
        <v>757</v>
      </c>
      <c r="M230" s="13">
        <f>SUM(P230,S230,V230,Y230,AB230,AE230)</f>
        <v>407</v>
      </c>
      <c r="N230" s="13">
        <f>SUM(Q230,T230,W230,Z230,AC230,AF230)</f>
        <v>350</v>
      </c>
      <c r="O230" s="13">
        <v>112</v>
      </c>
      <c r="P230" s="13">
        <v>57</v>
      </c>
      <c r="Q230" s="13">
        <v>55</v>
      </c>
      <c r="R230" s="13">
        <v>118</v>
      </c>
      <c r="S230" s="13">
        <v>66</v>
      </c>
      <c r="T230" s="13">
        <v>52</v>
      </c>
      <c r="U230" s="13">
        <v>126</v>
      </c>
      <c r="V230" s="13">
        <v>64</v>
      </c>
      <c r="W230" s="13">
        <v>62</v>
      </c>
      <c r="X230" s="13">
        <v>127</v>
      </c>
      <c r="Y230" s="13">
        <v>68</v>
      </c>
      <c r="Z230" s="13">
        <v>59</v>
      </c>
      <c r="AA230" s="13">
        <v>130</v>
      </c>
      <c r="AB230" s="13">
        <v>74</v>
      </c>
      <c r="AC230" s="13">
        <v>56</v>
      </c>
      <c r="AD230" s="13">
        <v>144</v>
      </c>
      <c r="AE230" s="13">
        <v>78</v>
      </c>
      <c r="AF230" s="13">
        <v>66</v>
      </c>
    </row>
    <row r="231" spans="1:32" ht="12" customHeight="1" x14ac:dyDescent="0.4">
      <c r="A231" s="9"/>
      <c r="B231" s="9"/>
      <c r="C231" s="10"/>
      <c r="D231" s="10"/>
      <c r="E231" s="10"/>
      <c r="F231" s="10"/>
      <c r="G231" s="10"/>
      <c r="H231" s="10"/>
      <c r="I231" s="10"/>
      <c r="J231" s="66"/>
      <c r="K231" s="11"/>
      <c r="L231" s="11">
        <f>SUM(O231,R231,U231,X231,AA231,AD231)</f>
        <v>11</v>
      </c>
      <c r="M231" s="11"/>
      <c r="N231" s="11"/>
      <c r="O231" s="11">
        <v>0</v>
      </c>
      <c r="P231" s="11"/>
      <c r="Q231" s="11"/>
      <c r="R231" s="11">
        <v>4</v>
      </c>
      <c r="S231" s="11"/>
      <c r="T231" s="11"/>
      <c r="U231" s="11">
        <v>2</v>
      </c>
      <c r="V231" s="11"/>
      <c r="W231" s="11"/>
      <c r="X231" s="11">
        <v>1</v>
      </c>
      <c r="Y231" s="11"/>
      <c r="Z231" s="11"/>
      <c r="AA231" s="11">
        <v>2</v>
      </c>
      <c r="AB231" s="11"/>
      <c r="AC231" s="11"/>
      <c r="AD231" s="11">
        <v>2</v>
      </c>
      <c r="AE231" s="11"/>
      <c r="AF231" s="11"/>
    </row>
    <row r="232" spans="1:32" ht="12" customHeight="1" x14ac:dyDescent="0.4">
      <c r="A232" s="16">
        <v>111</v>
      </c>
      <c r="B232" s="12" t="s">
        <v>513</v>
      </c>
      <c r="C232" s="13">
        <f>SUM(D232:K232)</f>
        <v>18</v>
      </c>
      <c r="D232" s="13">
        <v>3</v>
      </c>
      <c r="E232" s="13">
        <v>3</v>
      </c>
      <c r="F232" s="13">
        <v>3</v>
      </c>
      <c r="G232" s="13">
        <v>2</v>
      </c>
      <c r="H232" s="13">
        <v>2</v>
      </c>
      <c r="I232" s="13">
        <v>3</v>
      </c>
      <c r="J232" s="67">
        <v>0</v>
      </c>
      <c r="K232" s="13">
        <v>2</v>
      </c>
      <c r="L232" s="13">
        <f>SUM(M232:N232)</f>
        <v>463</v>
      </c>
      <c r="M232" s="13">
        <f>SUM(P232,S232,V232,Y232,AB232,AE232)</f>
        <v>260</v>
      </c>
      <c r="N232" s="13">
        <f>SUM(Q232,T232,W232,Z232,AC232,AF232)</f>
        <v>203</v>
      </c>
      <c r="O232" s="13">
        <v>79</v>
      </c>
      <c r="P232" s="13">
        <v>54</v>
      </c>
      <c r="Q232" s="13">
        <v>25</v>
      </c>
      <c r="R232" s="13">
        <v>82</v>
      </c>
      <c r="S232" s="13">
        <v>46</v>
      </c>
      <c r="T232" s="13">
        <v>36</v>
      </c>
      <c r="U232" s="13">
        <v>85</v>
      </c>
      <c r="V232" s="13">
        <v>56</v>
      </c>
      <c r="W232" s="13">
        <v>29</v>
      </c>
      <c r="X232" s="13">
        <v>71</v>
      </c>
      <c r="Y232" s="13">
        <v>31</v>
      </c>
      <c r="Z232" s="13">
        <v>40</v>
      </c>
      <c r="AA232" s="13">
        <v>68</v>
      </c>
      <c r="AB232" s="13">
        <v>30</v>
      </c>
      <c r="AC232" s="13">
        <v>38</v>
      </c>
      <c r="AD232" s="13">
        <v>78</v>
      </c>
      <c r="AE232" s="13">
        <v>43</v>
      </c>
      <c r="AF232" s="13">
        <v>35</v>
      </c>
    </row>
    <row r="233" spans="1:32" ht="12" customHeight="1" x14ac:dyDescent="0.4">
      <c r="A233" s="9"/>
      <c r="B233" s="9"/>
      <c r="C233" s="10"/>
      <c r="D233" s="10"/>
      <c r="E233" s="10"/>
      <c r="F233" s="10"/>
      <c r="G233" s="10"/>
      <c r="H233" s="10"/>
      <c r="I233" s="10"/>
      <c r="J233" s="66"/>
      <c r="K233" s="11"/>
      <c r="L233" s="11">
        <f>SUM(O233,R233,U233,X233,AA233,AD233)</f>
        <v>15</v>
      </c>
      <c r="M233" s="11"/>
      <c r="N233" s="11"/>
      <c r="O233" s="11">
        <v>0</v>
      </c>
      <c r="P233" s="11"/>
      <c r="Q233" s="11"/>
      <c r="R233" s="11">
        <v>5</v>
      </c>
      <c r="S233" s="11"/>
      <c r="T233" s="11"/>
      <c r="U233" s="11">
        <v>3</v>
      </c>
      <c r="V233" s="11"/>
      <c r="W233" s="11"/>
      <c r="X233" s="11">
        <v>3</v>
      </c>
      <c r="Y233" s="11"/>
      <c r="Z233" s="11"/>
      <c r="AA233" s="11">
        <v>2</v>
      </c>
      <c r="AB233" s="11"/>
      <c r="AC233" s="11"/>
      <c r="AD233" s="11">
        <v>2</v>
      </c>
      <c r="AE233" s="11"/>
      <c r="AF233" s="11"/>
    </row>
    <row r="234" spans="1:32" ht="12" customHeight="1" x14ac:dyDescent="0.4">
      <c r="A234" s="16">
        <v>112</v>
      </c>
      <c r="B234" s="12" t="s">
        <v>514</v>
      </c>
      <c r="C234" s="13">
        <f>SUM(D234:K234)</f>
        <v>20</v>
      </c>
      <c r="D234" s="13">
        <v>3</v>
      </c>
      <c r="E234" s="13">
        <v>3</v>
      </c>
      <c r="F234" s="13">
        <v>3</v>
      </c>
      <c r="G234" s="13">
        <v>3</v>
      </c>
      <c r="H234" s="13">
        <v>3</v>
      </c>
      <c r="I234" s="13">
        <v>3</v>
      </c>
      <c r="J234" s="67">
        <v>0</v>
      </c>
      <c r="K234" s="13">
        <v>2</v>
      </c>
      <c r="L234" s="13">
        <f>SUM(M234:N234)</f>
        <v>556</v>
      </c>
      <c r="M234" s="13">
        <f>SUM(P234,S234,V234,Y234,AB234,AE234)</f>
        <v>291</v>
      </c>
      <c r="N234" s="13">
        <f>SUM(Q234,T234,W234,Z234,AC234,AF234)</f>
        <v>265</v>
      </c>
      <c r="O234" s="13">
        <v>97</v>
      </c>
      <c r="P234" s="13">
        <v>48</v>
      </c>
      <c r="Q234" s="13">
        <v>49</v>
      </c>
      <c r="R234" s="13">
        <v>87</v>
      </c>
      <c r="S234" s="13">
        <v>34</v>
      </c>
      <c r="T234" s="13">
        <v>53</v>
      </c>
      <c r="U234" s="13">
        <v>105</v>
      </c>
      <c r="V234" s="13">
        <v>52</v>
      </c>
      <c r="W234" s="13">
        <v>53</v>
      </c>
      <c r="X234" s="13">
        <v>81</v>
      </c>
      <c r="Y234" s="13">
        <v>43</v>
      </c>
      <c r="Z234" s="13">
        <v>38</v>
      </c>
      <c r="AA234" s="13">
        <v>103</v>
      </c>
      <c r="AB234" s="13">
        <v>60</v>
      </c>
      <c r="AC234" s="13">
        <v>43</v>
      </c>
      <c r="AD234" s="13">
        <v>83</v>
      </c>
      <c r="AE234" s="13">
        <v>54</v>
      </c>
      <c r="AF234" s="13">
        <v>29</v>
      </c>
    </row>
    <row r="235" spans="1:32" ht="12" customHeight="1" x14ac:dyDescent="0.4">
      <c r="A235" s="9"/>
      <c r="B235" s="9"/>
      <c r="C235" s="10"/>
      <c r="D235" s="10"/>
      <c r="E235" s="10"/>
      <c r="F235" s="10"/>
      <c r="G235" s="10"/>
      <c r="H235" s="10"/>
      <c r="I235" s="10"/>
      <c r="J235" s="66"/>
      <c r="K235" s="11"/>
      <c r="L235" s="11">
        <f>SUM(O235,R235,U235,X235,AA235,AD235)</f>
        <v>13</v>
      </c>
      <c r="M235" s="11"/>
      <c r="N235" s="11"/>
      <c r="O235" s="11">
        <v>2</v>
      </c>
      <c r="P235" s="11"/>
      <c r="Q235" s="11"/>
      <c r="R235" s="11">
        <v>2</v>
      </c>
      <c r="S235" s="11"/>
      <c r="T235" s="11"/>
      <c r="U235" s="11">
        <v>1</v>
      </c>
      <c r="V235" s="11"/>
      <c r="W235" s="11"/>
      <c r="X235" s="11">
        <v>3</v>
      </c>
      <c r="Y235" s="11"/>
      <c r="Z235" s="11"/>
      <c r="AA235" s="11">
        <v>1</v>
      </c>
      <c r="AB235" s="11"/>
      <c r="AC235" s="11"/>
      <c r="AD235" s="11">
        <v>4</v>
      </c>
      <c r="AE235" s="11"/>
      <c r="AF235" s="11"/>
    </row>
    <row r="236" spans="1:32" ht="12" customHeight="1" x14ac:dyDescent="0.4">
      <c r="A236" s="16">
        <v>113</v>
      </c>
      <c r="B236" s="12" t="s">
        <v>515</v>
      </c>
      <c r="C236" s="13">
        <f>SUM(D236:K236)</f>
        <v>14</v>
      </c>
      <c r="D236" s="13">
        <v>2</v>
      </c>
      <c r="E236" s="13">
        <v>2</v>
      </c>
      <c r="F236" s="13">
        <v>2</v>
      </c>
      <c r="G236" s="13">
        <v>2</v>
      </c>
      <c r="H236" s="13">
        <v>2</v>
      </c>
      <c r="I236" s="13">
        <v>2</v>
      </c>
      <c r="J236" s="67">
        <v>0</v>
      </c>
      <c r="K236" s="13">
        <v>2</v>
      </c>
      <c r="L236" s="13">
        <f>SUM(M236:N236)</f>
        <v>389</v>
      </c>
      <c r="M236" s="13">
        <f>SUM(P236,S236,V236,Y236,AB236,AE236)</f>
        <v>190</v>
      </c>
      <c r="N236" s="13">
        <f>SUM(Q236,T236,W236,Z236,AC236,AF236)</f>
        <v>199</v>
      </c>
      <c r="O236" s="13">
        <v>59</v>
      </c>
      <c r="P236" s="13">
        <v>26</v>
      </c>
      <c r="Q236" s="13">
        <v>33</v>
      </c>
      <c r="R236" s="13">
        <v>57</v>
      </c>
      <c r="S236" s="13">
        <v>34</v>
      </c>
      <c r="T236" s="13">
        <v>23</v>
      </c>
      <c r="U236" s="13">
        <v>62</v>
      </c>
      <c r="V236" s="13">
        <v>25</v>
      </c>
      <c r="W236" s="13">
        <v>37</v>
      </c>
      <c r="X236" s="13">
        <v>73</v>
      </c>
      <c r="Y236" s="13">
        <v>40</v>
      </c>
      <c r="Z236" s="13">
        <v>33</v>
      </c>
      <c r="AA236" s="13">
        <v>69</v>
      </c>
      <c r="AB236" s="13">
        <v>29</v>
      </c>
      <c r="AC236" s="13">
        <v>40</v>
      </c>
      <c r="AD236" s="13">
        <v>69</v>
      </c>
      <c r="AE236" s="13">
        <v>36</v>
      </c>
      <c r="AF236" s="13">
        <v>33</v>
      </c>
    </row>
    <row r="237" spans="1:32" ht="12" customHeight="1" x14ac:dyDescent="0.4">
      <c r="A237" s="9"/>
      <c r="B237" s="9"/>
      <c r="C237" s="10"/>
      <c r="D237" s="10"/>
      <c r="E237" s="10"/>
      <c r="F237" s="10"/>
      <c r="G237" s="10"/>
      <c r="H237" s="10"/>
      <c r="I237" s="10"/>
      <c r="J237" s="66"/>
      <c r="K237" s="11"/>
      <c r="L237" s="11">
        <f>SUM(O237,R237,U237,X237,AA237,AD237)</f>
        <v>4</v>
      </c>
      <c r="M237" s="11"/>
      <c r="N237" s="11"/>
      <c r="O237" s="11">
        <v>0</v>
      </c>
      <c r="P237" s="11"/>
      <c r="Q237" s="11"/>
      <c r="R237" s="11">
        <v>1</v>
      </c>
      <c r="S237" s="11"/>
      <c r="T237" s="11"/>
      <c r="U237" s="11">
        <v>0</v>
      </c>
      <c r="V237" s="11"/>
      <c r="W237" s="11"/>
      <c r="X237" s="11">
        <v>3</v>
      </c>
      <c r="Y237" s="11"/>
      <c r="Z237" s="11"/>
      <c r="AA237" s="11">
        <v>0</v>
      </c>
      <c r="AB237" s="11"/>
      <c r="AC237" s="11"/>
      <c r="AD237" s="11">
        <v>0</v>
      </c>
      <c r="AE237" s="11"/>
      <c r="AF237" s="11"/>
    </row>
    <row r="238" spans="1:32" ht="12" customHeight="1" x14ac:dyDescent="0.4">
      <c r="A238" s="16">
        <v>114</v>
      </c>
      <c r="B238" s="12" t="s">
        <v>516</v>
      </c>
      <c r="C238" s="13">
        <f>SUM(D238:K238)</f>
        <v>7</v>
      </c>
      <c r="D238" s="13">
        <v>1</v>
      </c>
      <c r="E238" s="13">
        <v>1</v>
      </c>
      <c r="F238" s="13">
        <v>1</v>
      </c>
      <c r="G238" s="13">
        <v>1</v>
      </c>
      <c r="H238" s="13">
        <v>1</v>
      </c>
      <c r="I238" s="13">
        <v>1</v>
      </c>
      <c r="J238" s="67">
        <v>0</v>
      </c>
      <c r="K238" s="13">
        <v>1</v>
      </c>
      <c r="L238" s="13">
        <f>SUM(M238:N238)</f>
        <v>121</v>
      </c>
      <c r="M238" s="13">
        <f>SUM(P238,S238,V238,Y238,AB238,AE238)</f>
        <v>65</v>
      </c>
      <c r="N238" s="13">
        <f>SUM(Q238,T238,W238,Z238,AC238,AF238)</f>
        <v>56</v>
      </c>
      <c r="O238" s="13">
        <v>10</v>
      </c>
      <c r="P238" s="13">
        <v>5</v>
      </c>
      <c r="Q238" s="13">
        <v>5</v>
      </c>
      <c r="R238" s="13">
        <v>18</v>
      </c>
      <c r="S238" s="13">
        <v>9</v>
      </c>
      <c r="T238" s="13">
        <v>9</v>
      </c>
      <c r="U238" s="13">
        <v>21</v>
      </c>
      <c r="V238" s="13">
        <v>14</v>
      </c>
      <c r="W238" s="13">
        <v>7</v>
      </c>
      <c r="X238" s="13">
        <v>32</v>
      </c>
      <c r="Y238" s="13">
        <v>13</v>
      </c>
      <c r="Z238" s="13">
        <v>19</v>
      </c>
      <c r="AA238" s="13">
        <v>16</v>
      </c>
      <c r="AB238" s="13">
        <v>8</v>
      </c>
      <c r="AC238" s="13">
        <v>8</v>
      </c>
      <c r="AD238" s="13">
        <v>24</v>
      </c>
      <c r="AE238" s="13">
        <v>16</v>
      </c>
      <c r="AF238" s="13">
        <v>8</v>
      </c>
    </row>
    <row r="239" spans="1:32" ht="12" customHeight="1" x14ac:dyDescent="0.4">
      <c r="A239" s="9"/>
      <c r="B239" s="9"/>
      <c r="C239" s="10"/>
      <c r="D239" s="10"/>
      <c r="E239" s="10"/>
      <c r="F239" s="10"/>
      <c r="G239" s="10"/>
      <c r="H239" s="10"/>
      <c r="I239" s="10"/>
      <c r="J239" s="66"/>
      <c r="K239" s="11"/>
      <c r="L239" s="11">
        <f>SUM(O239,R239,U239,X239,AA239,AD239)</f>
        <v>10</v>
      </c>
      <c r="M239" s="11"/>
      <c r="N239" s="11"/>
      <c r="O239" s="11">
        <v>7</v>
      </c>
      <c r="P239" s="11"/>
      <c r="Q239" s="11"/>
      <c r="R239" s="11">
        <v>1</v>
      </c>
      <c r="S239" s="11"/>
      <c r="T239" s="11"/>
      <c r="U239" s="11">
        <v>0</v>
      </c>
      <c r="V239" s="11"/>
      <c r="W239" s="11"/>
      <c r="X239" s="11">
        <v>1</v>
      </c>
      <c r="Y239" s="11"/>
      <c r="Z239" s="11"/>
      <c r="AA239" s="11">
        <v>1</v>
      </c>
      <c r="AB239" s="11"/>
      <c r="AC239" s="11"/>
      <c r="AD239" s="11">
        <v>0</v>
      </c>
      <c r="AE239" s="11"/>
      <c r="AF239" s="11"/>
    </row>
    <row r="240" spans="1:32" ht="12" customHeight="1" x14ac:dyDescent="0.4">
      <c r="A240" s="16">
        <v>115</v>
      </c>
      <c r="B240" s="12" t="s">
        <v>517</v>
      </c>
      <c r="C240" s="13">
        <f>SUM(D240:K240)</f>
        <v>21</v>
      </c>
      <c r="D240" s="13">
        <v>3</v>
      </c>
      <c r="E240" s="13">
        <v>4</v>
      </c>
      <c r="F240" s="13">
        <v>3</v>
      </c>
      <c r="G240" s="13">
        <v>3</v>
      </c>
      <c r="H240" s="13">
        <v>3</v>
      </c>
      <c r="I240" s="13">
        <v>3</v>
      </c>
      <c r="J240" s="67">
        <v>0</v>
      </c>
      <c r="K240" s="13">
        <v>2</v>
      </c>
      <c r="L240" s="13">
        <f>SUM(M240:N240)</f>
        <v>558</v>
      </c>
      <c r="M240" s="13">
        <f>SUM(P240,S240,V240,Y240,AB240,AE240)</f>
        <v>281</v>
      </c>
      <c r="N240" s="13">
        <f>SUM(Q240,T240,W240,Z240,AC240,AF240)</f>
        <v>277</v>
      </c>
      <c r="O240" s="13">
        <v>82</v>
      </c>
      <c r="P240" s="13">
        <v>31</v>
      </c>
      <c r="Q240" s="13">
        <v>51</v>
      </c>
      <c r="R240" s="13">
        <v>107</v>
      </c>
      <c r="S240" s="13">
        <v>65</v>
      </c>
      <c r="T240" s="13">
        <v>42</v>
      </c>
      <c r="U240" s="13">
        <v>87</v>
      </c>
      <c r="V240" s="13">
        <v>38</v>
      </c>
      <c r="W240" s="13">
        <v>49</v>
      </c>
      <c r="X240" s="13">
        <v>100</v>
      </c>
      <c r="Y240" s="13">
        <v>41</v>
      </c>
      <c r="Z240" s="13">
        <v>59</v>
      </c>
      <c r="AA240" s="13">
        <v>89</v>
      </c>
      <c r="AB240" s="13">
        <v>52</v>
      </c>
      <c r="AC240" s="13">
        <v>37</v>
      </c>
      <c r="AD240" s="13">
        <v>93</v>
      </c>
      <c r="AE240" s="13">
        <v>54</v>
      </c>
      <c r="AF240" s="13">
        <v>39</v>
      </c>
    </row>
    <row r="241" spans="1:32" ht="12" customHeight="1" x14ac:dyDescent="0.4">
      <c r="A241" s="9"/>
      <c r="B241" s="9"/>
      <c r="C241" s="10"/>
      <c r="D241" s="10"/>
      <c r="E241" s="10"/>
      <c r="F241" s="10"/>
      <c r="G241" s="10"/>
      <c r="H241" s="10"/>
      <c r="I241" s="10"/>
      <c r="J241" s="66"/>
      <c r="K241" s="11"/>
      <c r="L241" s="11">
        <f>SUM(O241,R241,U241,X241,AA241,AD241)</f>
        <v>6</v>
      </c>
      <c r="M241" s="11"/>
      <c r="N241" s="11"/>
      <c r="O241" s="11">
        <v>0</v>
      </c>
      <c r="P241" s="11"/>
      <c r="Q241" s="11"/>
      <c r="R241" s="11">
        <v>1</v>
      </c>
      <c r="S241" s="11"/>
      <c r="T241" s="11"/>
      <c r="U241" s="11">
        <v>1</v>
      </c>
      <c r="V241" s="11"/>
      <c r="W241" s="11"/>
      <c r="X241" s="11">
        <v>4</v>
      </c>
      <c r="Y241" s="11"/>
      <c r="Z241" s="11"/>
      <c r="AA241" s="11">
        <v>0</v>
      </c>
      <c r="AB241" s="11"/>
      <c r="AC241" s="11"/>
      <c r="AD241" s="11">
        <v>0</v>
      </c>
      <c r="AE241" s="11"/>
      <c r="AF241" s="11"/>
    </row>
    <row r="242" spans="1:32" ht="12" customHeight="1" x14ac:dyDescent="0.4">
      <c r="A242" s="16">
        <v>116</v>
      </c>
      <c r="B242" s="12" t="s">
        <v>518</v>
      </c>
      <c r="C242" s="13">
        <f>SUM(D242:K242)</f>
        <v>14</v>
      </c>
      <c r="D242" s="13">
        <v>2</v>
      </c>
      <c r="E242" s="13">
        <v>2</v>
      </c>
      <c r="F242" s="13">
        <v>2</v>
      </c>
      <c r="G242" s="13">
        <v>2</v>
      </c>
      <c r="H242" s="13">
        <v>3</v>
      </c>
      <c r="I242" s="13">
        <v>2</v>
      </c>
      <c r="J242" s="67">
        <v>0</v>
      </c>
      <c r="K242" s="13">
        <v>1</v>
      </c>
      <c r="L242" s="13">
        <f>SUM(M242:N242)</f>
        <v>429</v>
      </c>
      <c r="M242" s="13">
        <f>SUM(P242,S242,V242,Y242,AB242,AE242)</f>
        <v>215</v>
      </c>
      <c r="N242" s="13">
        <f>SUM(Q242,T242,W242,Z242,AC242,AF242)</f>
        <v>214</v>
      </c>
      <c r="O242" s="13">
        <v>68</v>
      </c>
      <c r="P242" s="13">
        <v>35</v>
      </c>
      <c r="Q242" s="13">
        <v>33</v>
      </c>
      <c r="R242" s="13">
        <v>66</v>
      </c>
      <c r="S242" s="13">
        <v>31</v>
      </c>
      <c r="T242" s="13">
        <v>35</v>
      </c>
      <c r="U242" s="13">
        <v>69</v>
      </c>
      <c r="V242" s="13">
        <v>37</v>
      </c>
      <c r="W242" s="13">
        <v>32</v>
      </c>
      <c r="X242" s="13">
        <v>73</v>
      </c>
      <c r="Y242" s="13">
        <v>38</v>
      </c>
      <c r="Z242" s="13">
        <v>35</v>
      </c>
      <c r="AA242" s="13">
        <v>83</v>
      </c>
      <c r="AB242" s="13">
        <v>38</v>
      </c>
      <c r="AC242" s="13">
        <v>45</v>
      </c>
      <c r="AD242" s="13">
        <v>70</v>
      </c>
      <c r="AE242" s="13">
        <v>36</v>
      </c>
      <c r="AF242" s="13">
        <v>34</v>
      </c>
    </row>
    <row r="243" spans="1:32" ht="12" customHeight="1" x14ac:dyDescent="0.4">
      <c r="A243" s="9"/>
      <c r="B243" s="9"/>
      <c r="C243" s="10"/>
      <c r="D243" s="10"/>
      <c r="E243" s="10"/>
      <c r="F243" s="10"/>
      <c r="G243" s="10"/>
      <c r="H243" s="10"/>
      <c r="I243" s="10"/>
      <c r="J243" s="66"/>
      <c r="K243" s="11"/>
      <c r="L243" s="11">
        <f>SUM(O243,R243,U243,X243,AA243,AD243)</f>
        <v>24</v>
      </c>
      <c r="M243" s="11"/>
      <c r="N243" s="11"/>
      <c r="O243" s="11">
        <v>5</v>
      </c>
      <c r="P243" s="11"/>
      <c r="Q243" s="11"/>
      <c r="R243" s="11">
        <v>3</v>
      </c>
      <c r="S243" s="11"/>
      <c r="T243" s="11"/>
      <c r="U243" s="11">
        <v>5</v>
      </c>
      <c r="V243" s="11"/>
      <c r="W243" s="11"/>
      <c r="X243" s="11">
        <v>1</v>
      </c>
      <c r="Y243" s="11"/>
      <c r="Z243" s="11"/>
      <c r="AA243" s="11">
        <v>5</v>
      </c>
      <c r="AB243" s="11"/>
      <c r="AC243" s="11"/>
      <c r="AD243" s="11">
        <v>5</v>
      </c>
      <c r="AE243" s="11"/>
      <c r="AF243" s="11"/>
    </row>
    <row r="244" spans="1:32" ht="12" customHeight="1" x14ac:dyDescent="0.4">
      <c r="A244" s="16">
        <v>117</v>
      </c>
      <c r="B244" s="12" t="s">
        <v>519</v>
      </c>
      <c r="C244" s="13">
        <f>SUM(D244:K244)</f>
        <v>23</v>
      </c>
      <c r="D244" s="13">
        <v>3</v>
      </c>
      <c r="E244" s="13">
        <v>3</v>
      </c>
      <c r="F244" s="13">
        <v>3</v>
      </c>
      <c r="G244" s="13">
        <v>3</v>
      </c>
      <c r="H244" s="13">
        <v>4</v>
      </c>
      <c r="I244" s="13">
        <v>3</v>
      </c>
      <c r="J244" s="67">
        <v>0</v>
      </c>
      <c r="K244" s="13">
        <v>4</v>
      </c>
      <c r="L244" s="13">
        <f>SUM(M244:N244)</f>
        <v>613</v>
      </c>
      <c r="M244" s="13">
        <f>SUM(P244,S244,V244,Y244,AB244,AE244)</f>
        <v>319</v>
      </c>
      <c r="N244" s="13">
        <f>SUM(Q244,T244,W244,Z244,AC244,AF244)</f>
        <v>294</v>
      </c>
      <c r="O244" s="13">
        <v>105</v>
      </c>
      <c r="P244" s="13">
        <v>55</v>
      </c>
      <c r="Q244" s="13">
        <v>50</v>
      </c>
      <c r="R244" s="13">
        <v>94</v>
      </c>
      <c r="S244" s="13">
        <v>55</v>
      </c>
      <c r="T244" s="13">
        <v>39</v>
      </c>
      <c r="U244" s="13">
        <v>96</v>
      </c>
      <c r="V244" s="13">
        <v>49</v>
      </c>
      <c r="W244" s="13">
        <v>47</v>
      </c>
      <c r="X244" s="13">
        <v>89</v>
      </c>
      <c r="Y244" s="13">
        <v>45</v>
      </c>
      <c r="Z244" s="13">
        <v>44</v>
      </c>
      <c r="AA244" s="13">
        <v>133</v>
      </c>
      <c r="AB244" s="13">
        <v>61</v>
      </c>
      <c r="AC244" s="13">
        <v>72</v>
      </c>
      <c r="AD244" s="13">
        <v>96</v>
      </c>
      <c r="AE244" s="13">
        <v>54</v>
      </c>
      <c r="AF244" s="13">
        <v>42</v>
      </c>
    </row>
    <row r="245" spans="1:32" ht="12" customHeight="1" x14ac:dyDescent="0.4">
      <c r="A245" s="9"/>
      <c r="B245" s="9"/>
      <c r="C245" s="10"/>
      <c r="D245" s="10"/>
      <c r="E245" s="10"/>
      <c r="F245" s="10"/>
      <c r="G245" s="10"/>
      <c r="H245" s="10"/>
      <c r="I245" s="10"/>
      <c r="J245" s="66"/>
      <c r="K245" s="11"/>
      <c r="L245" s="11">
        <f>SUM(O245,R245,U245,X245,AA245,AD245)</f>
        <v>10</v>
      </c>
      <c r="M245" s="11"/>
      <c r="N245" s="11"/>
      <c r="O245" s="11">
        <v>1</v>
      </c>
      <c r="P245" s="11"/>
      <c r="Q245" s="11"/>
      <c r="R245" s="11">
        <v>1</v>
      </c>
      <c r="S245" s="11"/>
      <c r="T245" s="11"/>
      <c r="U245" s="11">
        <v>4</v>
      </c>
      <c r="V245" s="11"/>
      <c r="W245" s="11"/>
      <c r="X245" s="11">
        <v>3</v>
      </c>
      <c r="Y245" s="11"/>
      <c r="Z245" s="11"/>
      <c r="AA245" s="11">
        <v>0</v>
      </c>
      <c r="AB245" s="11"/>
      <c r="AC245" s="11"/>
      <c r="AD245" s="11">
        <v>1</v>
      </c>
      <c r="AE245" s="11"/>
      <c r="AF245" s="11"/>
    </row>
    <row r="246" spans="1:32" ht="12" customHeight="1" x14ac:dyDescent="0.4">
      <c r="A246" s="16">
        <v>118</v>
      </c>
      <c r="B246" s="12" t="s">
        <v>520</v>
      </c>
      <c r="C246" s="13">
        <f>SUM(D246:K246)</f>
        <v>24</v>
      </c>
      <c r="D246" s="13">
        <v>4</v>
      </c>
      <c r="E246" s="13">
        <v>4</v>
      </c>
      <c r="F246" s="13">
        <v>3</v>
      </c>
      <c r="G246" s="13">
        <v>3</v>
      </c>
      <c r="H246" s="13">
        <v>4</v>
      </c>
      <c r="I246" s="13">
        <v>4</v>
      </c>
      <c r="J246" s="67">
        <v>0</v>
      </c>
      <c r="K246" s="13">
        <v>2</v>
      </c>
      <c r="L246" s="13">
        <f>SUM(M246:N246)</f>
        <v>690</v>
      </c>
      <c r="M246" s="13">
        <f>SUM(P246,S246,V246,Y246,AB246,AE246)</f>
        <v>347</v>
      </c>
      <c r="N246" s="13">
        <f>SUM(Q246,T246,W246,Z246,AC246,AF246)</f>
        <v>343</v>
      </c>
      <c r="O246" s="13">
        <v>116</v>
      </c>
      <c r="P246" s="13">
        <v>65</v>
      </c>
      <c r="Q246" s="13">
        <v>51</v>
      </c>
      <c r="R246" s="13">
        <v>117</v>
      </c>
      <c r="S246" s="13">
        <v>60</v>
      </c>
      <c r="T246" s="13">
        <v>57</v>
      </c>
      <c r="U246" s="13">
        <v>108</v>
      </c>
      <c r="V246" s="13">
        <v>50</v>
      </c>
      <c r="W246" s="13">
        <v>58</v>
      </c>
      <c r="X246" s="13">
        <v>106</v>
      </c>
      <c r="Y246" s="13">
        <v>53</v>
      </c>
      <c r="Z246" s="13">
        <v>53</v>
      </c>
      <c r="AA246" s="13">
        <v>114</v>
      </c>
      <c r="AB246" s="13">
        <v>52</v>
      </c>
      <c r="AC246" s="13">
        <v>62</v>
      </c>
      <c r="AD246" s="13">
        <v>129</v>
      </c>
      <c r="AE246" s="13">
        <v>67</v>
      </c>
      <c r="AF246" s="13">
        <v>62</v>
      </c>
    </row>
    <row r="247" spans="1:32" ht="12" customHeight="1" x14ac:dyDescent="0.4">
      <c r="A247" s="9"/>
      <c r="B247" s="9"/>
      <c r="C247" s="10"/>
      <c r="D247" s="10"/>
      <c r="E247" s="10"/>
      <c r="F247" s="10"/>
      <c r="G247" s="10"/>
      <c r="H247" s="10"/>
      <c r="I247" s="10"/>
      <c r="J247" s="66"/>
      <c r="K247" s="11"/>
      <c r="L247" s="11">
        <f>SUM(O247,R247,U247,X247,AA247,AD247)</f>
        <v>24</v>
      </c>
      <c r="M247" s="11"/>
      <c r="N247" s="11"/>
      <c r="O247" s="11">
        <v>8</v>
      </c>
      <c r="P247" s="11"/>
      <c r="Q247" s="11"/>
      <c r="R247" s="11">
        <v>7</v>
      </c>
      <c r="S247" s="11"/>
      <c r="T247" s="11"/>
      <c r="U247" s="11">
        <v>2</v>
      </c>
      <c r="V247" s="11"/>
      <c r="W247" s="11"/>
      <c r="X247" s="11">
        <v>0</v>
      </c>
      <c r="Y247" s="11"/>
      <c r="Z247" s="11"/>
      <c r="AA247" s="11">
        <v>3</v>
      </c>
      <c r="AB247" s="11"/>
      <c r="AC247" s="11"/>
      <c r="AD247" s="11">
        <v>4</v>
      </c>
      <c r="AE247" s="11"/>
      <c r="AF247" s="11"/>
    </row>
    <row r="248" spans="1:32" ht="12" customHeight="1" x14ac:dyDescent="0.4">
      <c r="A248" s="16">
        <v>119</v>
      </c>
      <c r="B248" s="12" t="s">
        <v>521</v>
      </c>
      <c r="C248" s="13">
        <f>SUM(D248:K248)</f>
        <v>17</v>
      </c>
      <c r="D248" s="13">
        <v>2</v>
      </c>
      <c r="E248" s="13">
        <v>2</v>
      </c>
      <c r="F248" s="13">
        <v>3</v>
      </c>
      <c r="G248" s="13">
        <v>2</v>
      </c>
      <c r="H248" s="13">
        <v>2</v>
      </c>
      <c r="I248" s="13">
        <v>2</v>
      </c>
      <c r="J248" s="67">
        <v>0</v>
      </c>
      <c r="K248" s="13">
        <v>4</v>
      </c>
      <c r="L248" s="13">
        <f>SUM(M248:N248)</f>
        <v>387</v>
      </c>
      <c r="M248" s="13">
        <f>SUM(P248,S248,V248,Y248,AB248,AE248)</f>
        <v>186</v>
      </c>
      <c r="N248" s="13">
        <f>SUM(Q248,T248,W248,Z248,AC248,AF248)</f>
        <v>201</v>
      </c>
      <c r="O248" s="13">
        <v>75</v>
      </c>
      <c r="P248" s="13">
        <v>44</v>
      </c>
      <c r="Q248" s="13">
        <v>31</v>
      </c>
      <c r="R248" s="13">
        <v>62</v>
      </c>
      <c r="S248" s="13">
        <v>29</v>
      </c>
      <c r="T248" s="13">
        <v>33</v>
      </c>
      <c r="U248" s="13">
        <v>76</v>
      </c>
      <c r="V248" s="13">
        <v>39</v>
      </c>
      <c r="W248" s="13">
        <v>37</v>
      </c>
      <c r="X248" s="13">
        <v>46</v>
      </c>
      <c r="Y248" s="13">
        <v>21</v>
      </c>
      <c r="Z248" s="13">
        <v>25</v>
      </c>
      <c r="AA248" s="13">
        <v>67</v>
      </c>
      <c r="AB248" s="13">
        <v>32</v>
      </c>
      <c r="AC248" s="13">
        <v>35</v>
      </c>
      <c r="AD248" s="13">
        <v>61</v>
      </c>
      <c r="AE248" s="13">
        <v>21</v>
      </c>
      <c r="AF248" s="13">
        <v>40</v>
      </c>
    </row>
    <row r="249" spans="1:32" ht="12" customHeight="1" x14ac:dyDescent="0.4">
      <c r="A249" s="9"/>
      <c r="B249" s="9"/>
      <c r="C249" s="10"/>
      <c r="D249" s="10"/>
      <c r="E249" s="10"/>
      <c r="F249" s="10"/>
      <c r="G249" s="10"/>
      <c r="H249" s="10"/>
      <c r="I249" s="10"/>
      <c r="J249" s="66"/>
      <c r="K249" s="11"/>
      <c r="L249" s="11">
        <f>SUM(O249,R249,U249,X249,AA249,AD249)</f>
        <v>12</v>
      </c>
      <c r="M249" s="11"/>
      <c r="N249" s="11"/>
      <c r="O249" s="11">
        <v>4</v>
      </c>
      <c r="P249" s="11"/>
      <c r="Q249" s="11"/>
      <c r="R249" s="11">
        <v>5</v>
      </c>
      <c r="S249" s="11"/>
      <c r="T249" s="11"/>
      <c r="U249" s="11">
        <v>0</v>
      </c>
      <c r="V249" s="11"/>
      <c r="W249" s="11"/>
      <c r="X249" s="11">
        <v>1</v>
      </c>
      <c r="Y249" s="11"/>
      <c r="Z249" s="11"/>
      <c r="AA249" s="11">
        <v>1</v>
      </c>
      <c r="AB249" s="11"/>
      <c r="AC249" s="11"/>
      <c r="AD249" s="11">
        <v>1</v>
      </c>
      <c r="AE249" s="11"/>
      <c r="AF249" s="11"/>
    </row>
    <row r="250" spans="1:32" ht="12" customHeight="1" x14ac:dyDescent="0.4">
      <c r="A250" s="16">
        <v>120</v>
      </c>
      <c r="B250" s="12" t="s">
        <v>522</v>
      </c>
      <c r="C250" s="13">
        <f>SUM(D250:K250)</f>
        <v>24</v>
      </c>
      <c r="D250" s="13">
        <v>4</v>
      </c>
      <c r="E250" s="13">
        <v>4</v>
      </c>
      <c r="F250" s="13">
        <v>3</v>
      </c>
      <c r="G250" s="13">
        <v>4</v>
      </c>
      <c r="H250" s="13">
        <v>3</v>
      </c>
      <c r="I250" s="13">
        <v>4</v>
      </c>
      <c r="J250" s="67">
        <v>0</v>
      </c>
      <c r="K250" s="13">
        <v>2</v>
      </c>
      <c r="L250" s="13">
        <f>SUM(M250:N250)</f>
        <v>640</v>
      </c>
      <c r="M250" s="13">
        <f>SUM(P250,S250,V250,Y250,AB250,AE250)</f>
        <v>320</v>
      </c>
      <c r="N250" s="13">
        <f>SUM(Q250,T250,W250,Z250,AC250,AF250)</f>
        <v>320</v>
      </c>
      <c r="O250" s="13">
        <v>113</v>
      </c>
      <c r="P250" s="13">
        <v>59</v>
      </c>
      <c r="Q250" s="13">
        <v>54</v>
      </c>
      <c r="R250" s="13">
        <v>117</v>
      </c>
      <c r="S250" s="13">
        <v>61</v>
      </c>
      <c r="T250" s="13">
        <v>56</v>
      </c>
      <c r="U250" s="13">
        <v>83</v>
      </c>
      <c r="V250" s="13">
        <v>43</v>
      </c>
      <c r="W250" s="13">
        <v>40</v>
      </c>
      <c r="X250" s="13">
        <v>112</v>
      </c>
      <c r="Y250" s="13">
        <v>54</v>
      </c>
      <c r="Z250" s="13">
        <v>58</v>
      </c>
      <c r="AA250" s="13">
        <v>104</v>
      </c>
      <c r="AB250" s="13">
        <v>48</v>
      </c>
      <c r="AC250" s="13">
        <v>56</v>
      </c>
      <c r="AD250" s="13">
        <v>111</v>
      </c>
      <c r="AE250" s="13">
        <v>55</v>
      </c>
      <c r="AF250" s="13">
        <v>56</v>
      </c>
    </row>
    <row r="251" spans="1:32" ht="12" customHeight="1" x14ac:dyDescent="0.4">
      <c r="A251" s="9"/>
      <c r="B251" s="9"/>
      <c r="C251" s="10"/>
      <c r="D251" s="10"/>
      <c r="E251" s="10"/>
      <c r="F251" s="10"/>
      <c r="G251" s="10"/>
      <c r="H251" s="10"/>
      <c r="I251" s="10"/>
      <c r="J251" s="66"/>
      <c r="K251" s="11"/>
      <c r="L251" s="11">
        <f>SUM(O251,R251,U251,X251,AA251,AD251)</f>
        <v>6</v>
      </c>
      <c r="M251" s="11"/>
      <c r="N251" s="11"/>
      <c r="O251" s="11">
        <v>2</v>
      </c>
      <c r="P251" s="11"/>
      <c r="Q251" s="11"/>
      <c r="R251" s="11">
        <v>2</v>
      </c>
      <c r="S251" s="11"/>
      <c r="T251" s="11"/>
      <c r="U251" s="11">
        <v>1</v>
      </c>
      <c r="V251" s="11"/>
      <c r="W251" s="11"/>
      <c r="X251" s="11">
        <v>0</v>
      </c>
      <c r="Y251" s="11"/>
      <c r="Z251" s="11"/>
      <c r="AA251" s="11">
        <v>1</v>
      </c>
      <c r="AB251" s="11"/>
      <c r="AC251" s="11"/>
      <c r="AD251" s="11">
        <v>0</v>
      </c>
      <c r="AE251" s="11"/>
      <c r="AF251" s="11"/>
    </row>
    <row r="252" spans="1:32" ht="12" customHeight="1" x14ac:dyDescent="0.4">
      <c r="A252" s="16">
        <v>121</v>
      </c>
      <c r="B252" s="12" t="s">
        <v>523</v>
      </c>
      <c r="C252" s="13">
        <f>SUM(D252:K252)</f>
        <v>19</v>
      </c>
      <c r="D252" s="13">
        <v>3</v>
      </c>
      <c r="E252" s="13">
        <v>3</v>
      </c>
      <c r="F252" s="13">
        <v>3</v>
      </c>
      <c r="G252" s="13">
        <v>3</v>
      </c>
      <c r="H252" s="13">
        <v>3</v>
      </c>
      <c r="I252" s="13">
        <v>3</v>
      </c>
      <c r="J252" s="67">
        <v>0</v>
      </c>
      <c r="K252" s="13">
        <v>1</v>
      </c>
      <c r="L252" s="13">
        <f>SUM(M252:N252)</f>
        <v>516</v>
      </c>
      <c r="M252" s="13">
        <f>SUM(P252,S252,V252,Y252,AB252,AE252)</f>
        <v>273</v>
      </c>
      <c r="N252" s="13">
        <f>SUM(Q252,T252,W252,Z252,AC252,AF252)</f>
        <v>243</v>
      </c>
      <c r="O252" s="13">
        <v>91</v>
      </c>
      <c r="P252" s="13">
        <v>43</v>
      </c>
      <c r="Q252" s="13">
        <v>48</v>
      </c>
      <c r="R252" s="13">
        <v>93</v>
      </c>
      <c r="S252" s="13">
        <v>47</v>
      </c>
      <c r="T252" s="13">
        <v>46</v>
      </c>
      <c r="U252" s="13">
        <v>79</v>
      </c>
      <c r="V252" s="13">
        <v>49</v>
      </c>
      <c r="W252" s="13">
        <v>30</v>
      </c>
      <c r="X252" s="13">
        <v>81</v>
      </c>
      <c r="Y252" s="13">
        <v>46</v>
      </c>
      <c r="Z252" s="13">
        <v>35</v>
      </c>
      <c r="AA252" s="13">
        <v>94</v>
      </c>
      <c r="AB252" s="13">
        <v>48</v>
      </c>
      <c r="AC252" s="13">
        <v>46</v>
      </c>
      <c r="AD252" s="13">
        <v>78</v>
      </c>
      <c r="AE252" s="13">
        <v>40</v>
      </c>
      <c r="AF252" s="13">
        <v>38</v>
      </c>
    </row>
    <row r="253" spans="1:32" ht="12" customHeight="1" x14ac:dyDescent="0.4">
      <c r="A253" s="9"/>
      <c r="B253" s="9"/>
      <c r="C253" s="10"/>
      <c r="D253" s="10"/>
      <c r="E253" s="10"/>
      <c r="F253" s="10"/>
      <c r="G253" s="10"/>
      <c r="H253" s="10"/>
      <c r="I253" s="10"/>
      <c r="J253" s="66"/>
      <c r="K253" s="11"/>
      <c r="L253" s="11">
        <f>SUM(O253,R253,U253,X253,AA253,AD253)</f>
        <v>29</v>
      </c>
      <c r="M253" s="11"/>
      <c r="N253" s="11"/>
      <c r="O253" s="11">
        <v>4</v>
      </c>
      <c r="P253" s="11"/>
      <c r="Q253" s="11"/>
      <c r="R253" s="11">
        <v>7</v>
      </c>
      <c r="S253" s="11"/>
      <c r="T253" s="11"/>
      <c r="U253" s="11">
        <v>6</v>
      </c>
      <c r="V253" s="11"/>
      <c r="W253" s="11"/>
      <c r="X253" s="11">
        <v>7</v>
      </c>
      <c r="Y253" s="11"/>
      <c r="Z253" s="11"/>
      <c r="AA253" s="11">
        <v>3</v>
      </c>
      <c r="AB253" s="11"/>
      <c r="AC253" s="11"/>
      <c r="AD253" s="11">
        <v>2</v>
      </c>
      <c r="AE253" s="11"/>
      <c r="AF253" s="11"/>
    </row>
    <row r="254" spans="1:32" ht="12" customHeight="1" x14ac:dyDescent="0.4">
      <c r="A254" s="16">
        <v>122</v>
      </c>
      <c r="B254" s="12" t="s">
        <v>524</v>
      </c>
      <c r="C254" s="13">
        <f>SUM(D254:K254)</f>
        <v>27</v>
      </c>
      <c r="D254" s="13">
        <v>4</v>
      </c>
      <c r="E254" s="13">
        <v>3</v>
      </c>
      <c r="F254" s="13">
        <v>4</v>
      </c>
      <c r="G254" s="13">
        <v>4</v>
      </c>
      <c r="H254" s="13">
        <v>4</v>
      </c>
      <c r="I254" s="13">
        <v>4</v>
      </c>
      <c r="J254" s="67">
        <v>0</v>
      </c>
      <c r="K254" s="13">
        <v>4</v>
      </c>
      <c r="L254" s="13">
        <f>SUM(M254:N254)</f>
        <v>778</v>
      </c>
      <c r="M254" s="13">
        <f>SUM(P254,S254,V254,Y254,AB254,AE254)</f>
        <v>383</v>
      </c>
      <c r="N254" s="13">
        <f>SUM(Q254,T254,W254,Z254,AC254,AF254)</f>
        <v>395</v>
      </c>
      <c r="O254" s="13">
        <v>123</v>
      </c>
      <c r="P254" s="13">
        <v>57</v>
      </c>
      <c r="Q254" s="13">
        <v>66</v>
      </c>
      <c r="R254" s="13">
        <v>111</v>
      </c>
      <c r="S254" s="13">
        <v>45</v>
      </c>
      <c r="T254" s="13">
        <v>66</v>
      </c>
      <c r="U254" s="13">
        <v>137</v>
      </c>
      <c r="V254" s="13">
        <v>66</v>
      </c>
      <c r="W254" s="13">
        <v>71</v>
      </c>
      <c r="X254" s="13">
        <v>134</v>
      </c>
      <c r="Y254" s="13">
        <v>76</v>
      </c>
      <c r="Z254" s="13">
        <v>58</v>
      </c>
      <c r="AA254" s="13">
        <v>137</v>
      </c>
      <c r="AB254" s="13">
        <v>67</v>
      </c>
      <c r="AC254" s="13">
        <v>70</v>
      </c>
      <c r="AD254" s="13">
        <v>136</v>
      </c>
      <c r="AE254" s="13">
        <v>72</v>
      </c>
      <c r="AF254" s="13">
        <v>64</v>
      </c>
    </row>
    <row r="255" spans="1:32" ht="12" customHeight="1" x14ac:dyDescent="0.4">
      <c r="A255" s="9"/>
      <c r="B255" s="9"/>
      <c r="C255" s="10"/>
      <c r="D255" s="10"/>
      <c r="E255" s="10"/>
      <c r="F255" s="10"/>
      <c r="G255" s="10"/>
      <c r="H255" s="10"/>
      <c r="I255" s="10"/>
      <c r="J255" s="66"/>
      <c r="K255" s="11"/>
      <c r="L255" s="11">
        <f>SUM(O255,R255,U255,X255,AA255,AD255)</f>
        <v>19</v>
      </c>
      <c r="M255" s="11"/>
      <c r="N255" s="11"/>
      <c r="O255" s="11">
        <v>1</v>
      </c>
      <c r="P255" s="11"/>
      <c r="Q255" s="11"/>
      <c r="R255" s="11">
        <v>6</v>
      </c>
      <c r="S255" s="11"/>
      <c r="T255" s="11"/>
      <c r="U255" s="11">
        <v>3</v>
      </c>
      <c r="V255" s="11"/>
      <c r="W255" s="11"/>
      <c r="X255" s="11">
        <v>3</v>
      </c>
      <c r="Y255" s="11"/>
      <c r="Z255" s="11"/>
      <c r="AA255" s="11">
        <v>1</v>
      </c>
      <c r="AB255" s="11"/>
      <c r="AC255" s="11"/>
      <c r="AD255" s="11">
        <v>5</v>
      </c>
      <c r="AE255" s="11"/>
      <c r="AF255" s="11"/>
    </row>
    <row r="256" spans="1:32" ht="12" customHeight="1" x14ac:dyDescent="0.4">
      <c r="A256" s="16">
        <v>123</v>
      </c>
      <c r="B256" s="12" t="s">
        <v>525</v>
      </c>
      <c r="C256" s="13">
        <f>SUM(D256:K256)</f>
        <v>21</v>
      </c>
      <c r="D256" s="13">
        <v>3</v>
      </c>
      <c r="E256" s="13">
        <v>3</v>
      </c>
      <c r="F256" s="13">
        <v>3</v>
      </c>
      <c r="G256" s="13">
        <v>3</v>
      </c>
      <c r="H256" s="13">
        <v>3</v>
      </c>
      <c r="I256" s="13">
        <v>3</v>
      </c>
      <c r="J256" s="67">
        <v>0</v>
      </c>
      <c r="K256" s="13">
        <v>3</v>
      </c>
      <c r="L256" s="13">
        <f>SUM(M256:N256)</f>
        <v>548</v>
      </c>
      <c r="M256" s="13">
        <f>SUM(P256,S256,V256,Y256,AB256,AE256)</f>
        <v>289</v>
      </c>
      <c r="N256" s="13">
        <f>SUM(Q256,T256,W256,Z256,AC256,AF256)</f>
        <v>259</v>
      </c>
      <c r="O256" s="13">
        <v>85</v>
      </c>
      <c r="P256" s="13">
        <v>47</v>
      </c>
      <c r="Q256" s="13">
        <v>38</v>
      </c>
      <c r="R256" s="13">
        <v>85</v>
      </c>
      <c r="S256" s="13">
        <v>49</v>
      </c>
      <c r="T256" s="13">
        <v>36</v>
      </c>
      <c r="U256" s="13">
        <v>106</v>
      </c>
      <c r="V256" s="13">
        <v>61</v>
      </c>
      <c r="W256" s="13">
        <v>45</v>
      </c>
      <c r="X256" s="13">
        <v>84</v>
      </c>
      <c r="Y256" s="13">
        <v>42</v>
      </c>
      <c r="Z256" s="13">
        <v>42</v>
      </c>
      <c r="AA256" s="13">
        <v>85</v>
      </c>
      <c r="AB256" s="13">
        <v>40</v>
      </c>
      <c r="AC256" s="13">
        <v>45</v>
      </c>
      <c r="AD256" s="13">
        <v>103</v>
      </c>
      <c r="AE256" s="13">
        <v>50</v>
      </c>
      <c r="AF256" s="13">
        <v>53</v>
      </c>
    </row>
    <row r="257" spans="1:32" ht="12" customHeight="1" x14ac:dyDescent="0.4">
      <c r="A257" s="9"/>
      <c r="B257" s="9"/>
      <c r="C257" s="10"/>
      <c r="D257" s="10"/>
      <c r="E257" s="10"/>
      <c r="F257" s="10"/>
      <c r="G257" s="10"/>
      <c r="H257" s="10"/>
      <c r="I257" s="10"/>
      <c r="J257" s="66"/>
      <c r="K257" s="11"/>
      <c r="L257" s="11">
        <f>SUM(O257,R257,U257,X257,AA257,AD257)</f>
        <v>20</v>
      </c>
      <c r="M257" s="11"/>
      <c r="N257" s="11"/>
      <c r="O257" s="11">
        <v>2</v>
      </c>
      <c r="P257" s="11"/>
      <c r="Q257" s="11"/>
      <c r="R257" s="11">
        <v>3</v>
      </c>
      <c r="S257" s="11"/>
      <c r="T257" s="11"/>
      <c r="U257" s="11">
        <v>1</v>
      </c>
      <c r="V257" s="11"/>
      <c r="W257" s="11"/>
      <c r="X257" s="11">
        <v>3</v>
      </c>
      <c r="Y257" s="11"/>
      <c r="Z257" s="11"/>
      <c r="AA257" s="11">
        <v>4</v>
      </c>
      <c r="AB257" s="11"/>
      <c r="AC257" s="11"/>
      <c r="AD257" s="11">
        <v>7</v>
      </c>
      <c r="AE257" s="11"/>
      <c r="AF257" s="11"/>
    </row>
    <row r="258" spans="1:32" ht="12" customHeight="1" x14ac:dyDescent="0.4">
      <c r="A258" s="16">
        <v>124</v>
      </c>
      <c r="B258" s="12" t="s">
        <v>526</v>
      </c>
      <c r="C258" s="13">
        <f>SUM(D258:K258)</f>
        <v>25</v>
      </c>
      <c r="D258" s="13">
        <v>3</v>
      </c>
      <c r="E258" s="13">
        <v>3</v>
      </c>
      <c r="F258" s="13">
        <v>3</v>
      </c>
      <c r="G258" s="13">
        <v>4</v>
      </c>
      <c r="H258" s="13">
        <v>4</v>
      </c>
      <c r="I258" s="13">
        <v>4</v>
      </c>
      <c r="J258" s="67">
        <v>0</v>
      </c>
      <c r="K258" s="13">
        <v>4</v>
      </c>
      <c r="L258" s="13">
        <f>SUM(M258:N258)</f>
        <v>675</v>
      </c>
      <c r="M258" s="13">
        <f>SUM(P258,S258,V258,Y258,AB258,AE258)</f>
        <v>333</v>
      </c>
      <c r="N258" s="13">
        <f>SUM(Q258,T258,W258,Z258,AC258,AF258)</f>
        <v>342</v>
      </c>
      <c r="O258" s="13">
        <v>93</v>
      </c>
      <c r="P258" s="13">
        <v>47</v>
      </c>
      <c r="Q258" s="13">
        <v>46</v>
      </c>
      <c r="R258" s="13">
        <v>108</v>
      </c>
      <c r="S258" s="13">
        <v>51</v>
      </c>
      <c r="T258" s="13">
        <v>57</v>
      </c>
      <c r="U258" s="13">
        <v>106</v>
      </c>
      <c r="V258" s="13">
        <v>52</v>
      </c>
      <c r="W258" s="13">
        <v>54</v>
      </c>
      <c r="X258" s="13">
        <v>124</v>
      </c>
      <c r="Y258" s="13">
        <v>55</v>
      </c>
      <c r="Z258" s="13">
        <v>69</v>
      </c>
      <c r="AA258" s="13">
        <v>125</v>
      </c>
      <c r="AB258" s="13">
        <v>69</v>
      </c>
      <c r="AC258" s="13">
        <v>56</v>
      </c>
      <c r="AD258" s="13">
        <v>119</v>
      </c>
      <c r="AE258" s="13">
        <v>59</v>
      </c>
      <c r="AF258" s="13">
        <v>60</v>
      </c>
    </row>
    <row r="259" spans="1:32" ht="12" customHeight="1" x14ac:dyDescent="0.4">
      <c r="A259" s="9"/>
      <c r="B259" s="9"/>
      <c r="C259" s="10"/>
      <c r="D259" s="10"/>
      <c r="E259" s="10"/>
      <c r="F259" s="10"/>
      <c r="G259" s="10"/>
      <c r="H259" s="10"/>
      <c r="I259" s="10"/>
      <c r="J259" s="66"/>
      <c r="K259" s="11"/>
      <c r="L259" s="11">
        <f>SUM(O259,R259,U259,X259,AA259,AD259)</f>
        <v>8</v>
      </c>
      <c r="M259" s="11"/>
      <c r="N259" s="11"/>
      <c r="O259" s="11">
        <v>0</v>
      </c>
      <c r="P259" s="11"/>
      <c r="Q259" s="11"/>
      <c r="R259" s="11">
        <v>2</v>
      </c>
      <c r="S259" s="11"/>
      <c r="T259" s="11"/>
      <c r="U259" s="11">
        <v>3</v>
      </c>
      <c r="V259" s="11"/>
      <c r="W259" s="11"/>
      <c r="X259" s="11">
        <v>3</v>
      </c>
      <c r="Y259" s="11"/>
      <c r="Z259" s="11"/>
      <c r="AA259" s="11">
        <v>0</v>
      </c>
      <c r="AB259" s="11"/>
      <c r="AC259" s="11"/>
      <c r="AD259" s="11">
        <v>0</v>
      </c>
      <c r="AE259" s="11"/>
      <c r="AF259" s="11"/>
    </row>
    <row r="260" spans="1:32" ht="12" customHeight="1" x14ac:dyDescent="0.4">
      <c r="A260" s="16">
        <v>125</v>
      </c>
      <c r="B260" s="12" t="s">
        <v>527</v>
      </c>
      <c r="C260" s="13">
        <f>SUM(D260:K260)</f>
        <v>19</v>
      </c>
      <c r="D260" s="13">
        <v>3</v>
      </c>
      <c r="E260" s="13">
        <v>3</v>
      </c>
      <c r="F260" s="13">
        <v>3</v>
      </c>
      <c r="G260" s="13">
        <v>3</v>
      </c>
      <c r="H260" s="13">
        <v>3</v>
      </c>
      <c r="I260" s="13">
        <v>3</v>
      </c>
      <c r="J260" s="67">
        <v>0</v>
      </c>
      <c r="K260" s="13">
        <v>1</v>
      </c>
      <c r="L260" s="13">
        <f>SUM(M260:N260)</f>
        <v>487</v>
      </c>
      <c r="M260" s="13">
        <f>SUM(P260,S260,V260,Y260,AB260,AE260)</f>
        <v>255</v>
      </c>
      <c r="N260" s="13">
        <f>SUM(Q260,T260,W260,Z260,AC260,AF260)</f>
        <v>232</v>
      </c>
      <c r="O260" s="13">
        <v>87</v>
      </c>
      <c r="P260" s="13">
        <v>50</v>
      </c>
      <c r="Q260" s="13">
        <v>37</v>
      </c>
      <c r="R260" s="13">
        <v>86</v>
      </c>
      <c r="S260" s="13">
        <v>44</v>
      </c>
      <c r="T260" s="13">
        <v>42</v>
      </c>
      <c r="U260" s="13">
        <v>86</v>
      </c>
      <c r="V260" s="13">
        <v>42</v>
      </c>
      <c r="W260" s="13">
        <v>44</v>
      </c>
      <c r="X260" s="13">
        <v>76</v>
      </c>
      <c r="Y260" s="13">
        <v>42</v>
      </c>
      <c r="Z260" s="13">
        <v>34</v>
      </c>
      <c r="AA260" s="13">
        <v>77</v>
      </c>
      <c r="AB260" s="13">
        <v>39</v>
      </c>
      <c r="AC260" s="13">
        <v>38</v>
      </c>
      <c r="AD260" s="13">
        <v>75</v>
      </c>
      <c r="AE260" s="13">
        <v>38</v>
      </c>
      <c r="AF260" s="13">
        <v>37</v>
      </c>
    </row>
    <row r="261" spans="1:32" ht="12" customHeight="1" x14ac:dyDescent="0.4">
      <c r="A261" s="9"/>
      <c r="B261" s="9"/>
      <c r="C261" s="10"/>
      <c r="D261" s="10"/>
      <c r="E261" s="10"/>
      <c r="F261" s="10"/>
      <c r="G261" s="10"/>
      <c r="H261" s="10"/>
      <c r="I261" s="10"/>
      <c r="J261" s="66"/>
      <c r="K261" s="11"/>
      <c r="L261" s="11">
        <f>SUM(O261,R261,U261,X261,AA261,AD261)</f>
        <v>10</v>
      </c>
      <c r="M261" s="11"/>
      <c r="N261" s="11"/>
      <c r="O261" s="11">
        <v>0</v>
      </c>
      <c r="P261" s="11"/>
      <c r="Q261" s="11"/>
      <c r="R261" s="11">
        <v>3</v>
      </c>
      <c r="S261" s="11"/>
      <c r="T261" s="11"/>
      <c r="U261" s="11">
        <v>1</v>
      </c>
      <c r="V261" s="11"/>
      <c r="W261" s="11"/>
      <c r="X261" s="11">
        <v>0</v>
      </c>
      <c r="Y261" s="11"/>
      <c r="Z261" s="11"/>
      <c r="AA261" s="11">
        <v>4</v>
      </c>
      <c r="AB261" s="11"/>
      <c r="AC261" s="11"/>
      <c r="AD261" s="11">
        <v>2</v>
      </c>
      <c r="AE261" s="11"/>
      <c r="AF261" s="11"/>
    </row>
    <row r="262" spans="1:32" ht="12" customHeight="1" x14ac:dyDescent="0.4">
      <c r="A262" s="16">
        <v>126</v>
      </c>
      <c r="B262" s="12" t="s">
        <v>528</v>
      </c>
      <c r="C262" s="13">
        <f>SUM(D262:K262)</f>
        <v>11</v>
      </c>
      <c r="D262" s="13">
        <v>2</v>
      </c>
      <c r="E262" s="13">
        <v>1</v>
      </c>
      <c r="F262" s="13">
        <v>1</v>
      </c>
      <c r="G262" s="13">
        <v>1</v>
      </c>
      <c r="H262" s="13">
        <v>2</v>
      </c>
      <c r="I262" s="13">
        <v>2</v>
      </c>
      <c r="J262" s="67">
        <v>0</v>
      </c>
      <c r="K262" s="13">
        <v>2</v>
      </c>
      <c r="L262" s="13">
        <f>SUM(M262:N262)</f>
        <v>229</v>
      </c>
      <c r="M262" s="13">
        <f>SUM(P262,S262,V262,Y262,AB262,AE262)</f>
        <v>116</v>
      </c>
      <c r="N262" s="13">
        <f>SUM(Q262,T262,W262,Z262,AC262,AF262)</f>
        <v>113</v>
      </c>
      <c r="O262" s="13">
        <v>43</v>
      </c>
      <c r="P262" s="13">
        <v>22</v>
      </c>
      <c r="Q262" s="13">
        <v>21</v>
      </c>
      <c r="R262" s="13">
        <v>32</v>
      </c>
      <c r="S262" s="13">
        <v>19</v>
      </c>
      <c r="T262" s="13">
        <v>13</v>
      </c>
      <c r="U262" s="13">
        <v>29</v>
      </c>
      <c r="V262" s="13">
        <v>12</v>
      </c>
      <c r="W262" s="13">
        <v>17</v>
      </c>
      <c r="X262" s="13">
        <v>35</v>
      </c>
      <c r="Y262" s="13">
        <v>16</v>
      </c>
      <c r="Z262" s="13">
        <v>19</v>
      </c>
      <c r="AA262" s="13">
        <v>43</v>
      </c>
      <c r="AB262" s="13">
        <v>26</v>
      </c>
      <c r="AC262" s="13">
        <v>17</v>
      </c>
      <c r="AD262" s="13">
        <v>47</v>
      </c>
      <c r="AE262" s="13">
        <v>21</v>
      </c>
      <c r="AF262" s="13">
        <v>26</v>
      </c>
    </row>
    <row r="263" spans="1:32" ht="12" customHeight="1" x14ac:dyDescent="0.4">
      <c r="A263" s="9"/>
      <c r="B263" s="9"/>
      <c r="C263" s="10"/>
      <c r="D263" s="10"/>
      <c r="E263" s="10"/>
      <c r="F263" s="10"/>
      <c r="G263" s="10"/>
      <c r="H263" s="10"/>
      <c r="I263" s="10"/>
      <c r="J263" s="66"/>
      <c r="K263" s="11"/>
      <c r="L263" s="11">
        <f>SUM(O263,R263,U263,X263,AA263,AD263)</f>
        <v>16</v>
      </c>
      <c r="M263" s="11"/>
      <c r="N263" s="11"/>
      <c r="O263" s="11">
        <v>2</v>
      </c>
      <c r="P263" s="11"/>
      <c r="Q263" s="11"/>
      <c r="R263" s="11">
        <v>2</v>
      </c>
      <c r="S263" s="11"/>
      <c r="T263" s="11"/>
      <c r="U263" s="11">
        <v>1</v>
      </c>
      <c r="V263" s="11"/>
      <c r="W263" s="11"/>
      <c r="X263" s="11">
        <v>7</v>
      </c>
      <c r="Y263" s="11"/>
      <c r="Z263" s="11"/>
      <c r="AA263" s="11">
        <v>3</v>
      </c>
      <c r="AB263" s="11"/>
      <c r="AC263" s="11"/>
      <c r="AD263" s="11">
        <v>1</v>
      </c>
      <c r="AE263" s="11"/>
      <c r="AF263" s="11"/>
    </row>
    <row r="264" spans="1:32" ht="12" customHeight="1" x14ac:dyDescent="0.4">
      <c r="A264" s="16">
        <v>127</v>
      </c>
      <c r="B264" s="12" t="s">
        <v>529</v>
      </c>
      <c r="C264" s="13">
        <f>SUM(D264:K264)</f>
        <v>9</v>
      </c>
      <c r="D264" s="13">
        <v>1</v>
      </c>
      <c r="E264" s="13">
        <v>1</v>
      </c>
      <c r="F264" s="13">
        <v>1</v>
      </c>
      <c r="G264" s="13">
        <v>1</v>
      </c>
      <c r="H264" s="13">
        <v>1</v>
      </c>
      <c r="I264" s="13">
        <v>1</v>
      </c>
      <c r="J264" s="67">
        <v>0</v>
      </c>
      <c r="K264" s="13">
        <v>3</v>
      </c>
      <c r="L264" s="13">
        <f>SUM(M264:N264)</f>
        <v>167</v>
      </c>
      <c r="M264" s="13">
        <f>SUM(P264,S264,V264,Y264,AB264,AE264)</f>
        <v>91</v>
      </c>
      <c r="N264" s="13">
        <f>SUM(Q264,T264,W264,Z264,AC264,AF264)</f>
        <v>76</v>
      </c>
      <c r="O264" s="13">
        <v>34</v>
      </c>
      <c r="P264" s="13">
        <v>16</v>
      </c>
      <c r="Q264" s="13">
        <v>18</v>
      </c>
      <c r="R264" s="13">
        <v>19</v>
      </c>
      <c r="S264" s="13">
        <v>11</v>
      </c>
      <c r="T264" s="13">
        <v>8</v>
      </c>
      <c r="U264" s="13">
        <v>23</v>
      </c>
      <c r="V264" s="13">
        <v>13</v>
      </c>
      <c r="W264" s="13">
        <v>10</v>
      </c>
      <c r="X264" s="13">
        <v>36</v>
      </c>
      <c r="Y264" s="13">
        <v>24</v>
      </c>
      <c r="Z264" s="13">
        <v>12</v>
      </c>
      <c r="AA264" s="13">
        <v>26</v>
      </c>
      <c r="AB264" s="13">
        <v>14</v>
      </c>
      <c r="AC264" s="13">
        <v>12</v>
      </c>
      <c r="AD264" s="13">
        <v>29</v>
      </c>
      <c r="AE264" s="13">
        <v>13</v>
      </c>
      <c r="AF264" s="13">
        <v>16</v>
      </c>
    </row>
    <row r="265" spans="1:32" ht="12" customHeight="1" x14ac:dyDescent="0.4">
      <c r="A265" s="9"/>
      <c r="B265" s="9"/>
      <c r="C265" s="10"/>
      <c r="D265" s="10"/>
      <c r="E265" s="10"/>
      <c r="F265" s="10"/>
      <c r="G265" s="10"/>
      <c r="H265" s="10"/>
      <c r="I265" s="10"/>
      <c r="J265" s="66"/>
      <c r="K265" s="11"/>
      <c r="L265" s="11">
        <f>SUM(O265,R265,U265,X265,AA265,AD265)</f>
        <v>18</v>
      </c>
      <c r="M265" s="11"/>
      <c r="N265" s="11"/>
      <c r="O265" s="11">
        <v>2</v>
      </c>
      <c r="P265" s="11"/>
      <c r="Q265" s="11"/>
      <c r="R265" s="11">
        <v>5</v>
      </c>
      <c r="S265" s="11"/>
      <c r="T265" s="11"/>
      <c r="U265" s="11">
        <v>4</v>
      </c>
      <c r="V265" s="11"/>
      <c r="W265" s="11"/>
      <c r="X265" s="11">
        <v>5</v>
      </c>
      <c r="Y265" s="11"/>
      <c r="Z265" s="11"/>
      <c r="AA265" s="11">
        <v>2</v>
      </c>
      <c r="AB265" s="11"/>
      <c r="AC265" s="11"/>
      <c r="AD265" s="11">
        <v>0</v>
      </c>
      <c r="AE265" s="11"/>
      <c r="AF265" s="11"/>
    </row>
    <row r="266" spans="1:32" ht="12" customHeight="1" x14ac:dyDescent="0.4">
      <c r="A266" s="16">
        <v>128</v>
      </c>
      <c r="B266" s="12" t="s">
        <v>530</v>
      </c>
      <c r="C266" s="13">
        <f>SUM(D266:K266)</f>
        <v>16</v>
      </c>
      <c r="D266" s="13">
        <v>2</v>
      </c>
      <c r="E266" s="13">
        <v>2</v>
      </c>
      <c r="F266" s="13">
        <v>2</v>
      </c>
      <c r="G266" s="13">
        <v>2</v>
      </c>
      <c r="H266" s="13">
        <v>2</v>
      </c>
      <c r="I266" s="13">
        <v>3</v>
      </c>
      <c r="J266" s="67">
        <v>0</v>
      </c>
      <c r="K266" s="13">
        <v>3</v>
      </c>
      <c r="L266" s="13">
        <f>SUM(M266:N266)</f>
        <v>414</v>
      </c>
      <c r="M266" s="13">
        <f>SUM(P266,S266,V266,Y266,AB266,AE266)</f>
        <v>223</v>
      </c>
      <c r="N266" s="13">
        <f>SUM(Q266,T266,W266,Z266,AC266,AF266)</f>
        <v>191</v>
      </c>
      <c r="O266" s="13">
        <v>70</v>
      </c>
      <c r="P266" s="13">
        <v>40</v>
      </c>
      <c r="Q266" s="13">
        <v>30</v>
      </c>
      <c r="R266" s="13">
        <v>68</v>
      </c>
      <c r="S266" s="13">
        <v>34</v>
      </c>
      <c r="T266" s="13">
        <v>34</v>
      </c>
      <c r="U266" s="13">
        <v>74</v>
      </c>
      <c r="V266" s="13">
        <v>40</v>
      </c>
      <c r="W266" s="13">
        <v>34</v>
      </c>
      <c r="X266" s="13">
        <v>64</v>
      </c>
      <c r="Y266" s="13">
        <v>35</v>
      </c>
      <c r="Z266" s="13">
        <v>29</v>
      </c>
      <c r="AA266" s="13">
        <v>66</v>
      </c>
      <c r="AB266" s="13">
        <v>37</v>
      </c>
      <c r="AC266" s="13">
        <v>29</v>
      </c>
      <c r="AD266" s="13">
        <v>72</v>
      </c>
      <c r="AE266" s="13">
        <v>37</v>
      </c>
      <c r="AF266" s="13">
        <v>35</v>
      </c>
    </row>
    <row r="267" spans="1:32" ht="12" customHeight="1" x14ac:dyDescent="0.4">
      <c r="A267" s="9"/>
      <c r="B267" s="9"/>
      <c r="C267" s="10"/>
      <c r="D267" s="10"/>
      <c r="E267" s="10"/>
      <c r="F267" s="10"/>
      <c r="G267" s="10"/>
      <c r="H267" s="10"/>
      <c r="I267" s="10"/>
      <c r="J267" s="66"/>
      <c r="K267" s="11"/>
      <c r="L267" s="11">
        <f>SUM(O267,R267,U267,X267,AA267,AD267)</f>
        <v>17</v>
      </c>
      <c r="M267" s="11"/>
      <c r="N267" s="11"/>
      <c r="O267" s="11">
        <v>3</v>
      </c>
      <c r="P267" s="11"/>
      <c r="Q267" s="11"/>
      <c r="R267" s="11">
        <v>1</v>
      </c>
      <c r="S267" s="11"/>
      <c r="T267" s="11"/>
      <c r="U267" s="11">
        <v>8</v>
      </c>
      <c r="V267" s="11"/>
      <c r="W267" s="11"/>
      <c r="X267" s="11">
        <v>2</v>
      </c>
      <c r="Y267" s="11"/>
      <c r="Z267" s="11"/>
      <c r="AA267" s="11">
        <v>1</v>
      </c>
      <c r="AB267" s="11"/>
      <c r="AC267" s="11"/>
      <c r="AD267" s="11">
        <v>2</v>
      </c>
      <c r="AE267" s="11"/>
      <c r="AF267" s="11"/>
    </row>
    <row r="268" spans="1:32" ht="12" customHeight="1" x14ac:dyDescent="0.4">
      <c r="A268" s="16">
        <v>129</v>
      </c>
      <c r="B268" s="12" t="s">
        <v>531</v>
      </c>
      <c r="C268" s="13">
        <f>SUM(D268:K268)</f>
        <v>16</v>
      </c>
      <c r="D268" s="13">
        <v>3</v>
      </c>
      <c r="E268" s="13">
        <v>2</v>
      </c>
      <c r="F268" s="13">
        <v>2</v>
      </c>
      <c r="G268" s="13">
        <v>2</v>
      </c>
      <c r="H268" s="13">
        <v>2</v>
      </c>
      <c r="I268" s="13">
        <v>2</v>
      </c>
      <c r="J268" s="67">
        <v>0</v>
      </c>
      <c r="K268" s="13">
        <v>3</v>
      </c>
      <c r="L268" s="13">
        <f>SUM(M268:N268)</f>
        <v>392</v>
      </c>
      <c r="M268" s="13">
        <f>SUM(P268,S268,V268,Y268,AB268,AE268)</f>
        <v>194</v>
      </c>
      <c r="N268" s="13">
        <f>SUM(Q268,T268,W268,Z268,AC268,AF268)</f>
        <v>198</v>
      </c>
      <c r="O268" s="13">
        <v>74</v>
      </c>
      <c r="P268" s="13">
        <v>37</v>
      </c>
      <c r="Q268" s="13">
        <v>37</v>
      </c>
      <c r="R268" s="13">
        <v>65</v>
      </c>
      <c r="S268" s="13">
        <v>27</v>
      </c>
      <c r="T268" s="13">
        <v>38</v>
      </c>
      <c r="U268" s="13">
        <v>68</v>
      </c>
      <c r="V268" s="13">
        <v>38</v>
      </c>
      <c r="W268" s="13">
        <v>30</v>
      </c>
      <c r="X268" s="13">
        <v>68</v>
      </c>
      <c r="Y268" s="13">
        <v>38</v>
      </c>
      <c r="Z268" s="13">
        <v>30</v>
      </c>
      <c r="AA268" s="13">
        <v>63</v>
      </c>
      <c r="AB268" s="13">
        <v>34</v>
      </c>
      <c r="AC268" s="13">
        <v>29</v>
      </c>
      <c r="AD268" s="13">
        <v>54</v>
      </c>
      <c r="AE268" s="13">
        <v>20</v>
      </c>
      <c r="AF268" s="13">
        <v>34</v>
      </c>
    </row>
    <row r="269" spans="1:32" ht="12" customHeight="1" x14ac:dyDescent="0.4">
      <c r="A269" s="9"/>
      <c r="B269" s="9"/>
      <c r="C269" s="10"/>
      <c r="D269" s="10"/>
      <c r="E269" s="10"/>
      <c r="F269" s="10"/>
      <c r="G269" s="10"/>
      <c r="H269" s="10"/>
      <c r="I269" s="10"/>
      <c r="J269" s="66"/>
      <c r="K269" s="11"/>
      <c r="L269" s="11">
        <f>SUM(O269,R269,U269,X269,AA269,AD269)</f>
        <v>8</v>
      </c>
      <c r="M269" s="11"/>
      <c r="N269" s="11"/>
      <c r="O269" s="11">
        <v>0</v>
      </c>
      <c r="P269" s="11"/>
      <c r="Q269" s="11"/>
      <c r="R269" s="11">
        <v>2</v>
      </c>
      <c r="S269" s="11"/>
      <c r="T269" s="11"/>
      <c r="U269" s="11">
        <v>0</v>
      </c>
      <c r="V269" s="11"/>
      <c r="W269" s="11"/>
      <c r="X269" s="11">
        <v>3</v>
      </c>
      <c r="Y269" s="11"/>
      <c r="Z269" s="11"/>
      <c r="AA269" s="11">
        <v>2</v>
      </c>
      <c r="AB269" s="11"/>
      <c r="AC269" s="11"/>
      <c r="AD269" s="11">
        <v>1</v>
      </c>
      <c r="AE269" s="11"/>
      <c r="AF269" s="11"/>
    </row>
    <row r="270" spans="1:32" ht="12" customHeight="1" x14ac:dyDescent="0.4">
      <c r="A270" s="16">
        <v>130</v>
      </c>
      <c r="B270" s="12" t="s">
        <v>532</v>
      </c>
      <c r="C270" s="13">
        <f>SUM(D270:K270)</f>
        <v>21</v>
      </c>
      <c r="D270" s="13">
        <v>3</v>
      </c>
      <c r="E270" s="13">
        <v>4</v>
      </c>
      <c r="F270" s="13">
        <v>3</v>
      </c>
      <c r="G270" s="13">
        <v>3</v>
      </c>
      <c r="H270" s="13">
        <v>3</v>
      </c>
      <c r="I270" s="13">
        <v>4</v>
      </c>
      <c r="J270" s="67">
        <v>0</v>
      </c>
      <c r="K270" s="13">
        <v>1</v>
      </c>
      <c r="L270" s="13">
        <f>SUM(M270:N270)</f>
        <v>586</v>
      </c>
      <c r="M270" s="13">
        <f>SUM(P270,S270,V270,Y270,AB270,AE270)</f>
        <v>285</v>
      </c>
      <c r="N270" s="13">
        <f>SUM(Q270,T270,W270,Z270,AC270,AF270)</f>
        <v>301</v>
      </c>
      <c r="O270" s="13">
        <v>99</v>
      </c>
      <c r="P270" s="13">
        <v>45</v>
      </c>
      <c r="Q270" s="13">
        <v>54</v>
      </c>
      <c r="R270" s="13">
        <v>109</v>
      </c>
      <c r="S270" s="13">
        <v>57</v>
      </c>
      <c r="T270" s="13">
        <v>52</v>
      </c>
      <c r="U270" s="13">
        <v>85</v>
      </c>
      <c r="V270" s="13">
        <v>39</v>
      </c>
      <c r="W270" s="13">
        <v>46</v>
      </c>
      <c r="X270" s="13">
        <v>87</v>
      </c>
      <c r="Y270" s="13">
        <v>44</v>
      </c>
      <c r="Z270" s="13">
        <v>43</v>
      </c>
      <c r="AA270" s="13">
        <v>93</v>
      </c>
      <c r="AB270" s="13">
        <v>44</v>
      </c>
      <c r="AC270" s="13">
        <v>49</v>
      </c>
      <c r="AD270" s="13">
        <v>113</v>
      </c>
      <c r="AE270" s="13">
        <v>56</v>
      </c>
      <c r="AF270" s="13">
        <v>57</v>
      </c>
    </row>
    <row r="271" spans="1:32" ht="12" customHeight="1" x14ac:dyDescent="0.4">
      <c r="A271" s="9"/>
      <c r="B271" s="9"/>
      <c r="C271" s="10"/>
      <c r="D271" s="10"/>
      <c r="E271" s="10"/>
      <c r="F271" s="10"/>
      <c r="G271" s="10"/>
      <c r="H271" s="10"/>
      <c r="I271" s="10"/>
      <c r="J271" s="66"/>
      <c r="K271" s="11"/>
      <c r="L271" s="11">
        <f>SUM(O271,R271,U271,X271,AA271,AD271)</f>
        <v>6</v>
      </c>
      <c r="M271" s="11"/>
      <c r="N271" s="11"/>
      <c r="O271" s="11">
        <v>1</v>
      </c>
      <c r="P271" s="11"/>
      <c r="Q271" s="11"/>
      <c r="R271" s="11">
        <v>1</v>
      </c>
      <c r="S271" s="11"/>
      <c r="T271" s="11"/>
      <c r="U271" s="11">
        <v>0</v>
      </c>
      <c r="V271" s="11"/>
      <c r="W271" s="11"/>
      <c r="X271" s="11">
        <v>2</v>
      </c>
      <c r="Y271" s="11"/>
      <c r="Z271" s="11"/>
      <c r="AA271" s="11">
        <v>2</v>
      </c>
      <c r="AB271" s="11"/>
      <c r="AC271" s="11"/>
      <c r="AD271" s="11">
        <v>0</v>
      </c>
      <c r="AE271" s="11"/>
      <c r="AF271" s="11"/>
    </row>
    <row r="272" spans="1:32" ht="12" customHeight="1" x14ac:dyDescent="0.4">
      <c r="A272" s="16">
        <v>131</v>
      </c>
      <c r="B272" s="12" t="s">
        <v>533</v>
      </c>
      <c r="C272" s="13">
        <f>SUM(D272:K272)</f>
        <v>8</v>
      </c>
      <c r="D272" s="13">
        <v>1</v>
      </c>
      <c r="E272" s="13">
        <v>1</v>
      </c>
      <c r="F272" s="13">
        <v>1</v>
      </c>
      <c r="G272" s="13">
        <v>1</v>
      </c>
      <c r="H272" s="13">
        <v>1</v>
      </c>
      <c r="I272" s="13">
        <v>2</v>
      </c>
      <c r="J272" s="67">
        <v>0</v>
      </c>
      <c r="K272" s="13">
        <v>1</v>
      </c>
      <c r="L272" s="13">
        <f>SUM(M272:N272)</f>
        <v>182</v>
      </c>
      <c r="M272" s="13">
        <f>SUM(P272,S272,V272,Y272,AB272,AE272)</f>
        <v>108</v>
      </c>
      <c r="N272" s="13">
        <f>SUM(Q272,T272,W272,Z272,AC272,AF272)</f>
        <v>74</v>
      </c>
      <c r="O272" s="13">
        <v>30</v>
      </c>
      <c r="P272" s="13">
        <v>20</v>
      </c>
      <c r="Q272" s="13">
        <v>10</v>
      </c>
      <c r="R272" s="13">
        <v>26</v>
      </c>
      <c r="S272" s="13">
        <v>16</v>
      </c>
      <c r="T272" s="13">
        <v>10</v>
      </c>
      <c r="U272" s="13">
        <v>28</v>
      </c>
      <c r="V272" s="13">
        <v>19</v>
      </c>
      <c r="W272" s="13">
        <v>9</v>
      </c>
      <c r="X272" s="13">
        <v>31</v>
      </c>
      <c r="Y272" s="13">
        <v>20</v>
      </c>
      <c r="Z272" s="13">
        <v>11</v>
      </c>
      <c r="AA272" s="13">
        <v>30</v>
      </c>
      <c r="AB272" s="13">
        <v>17</v>
      </c>
      <c r="AC272" s="13">
        <v>13</v>
      </c>
      <c r="AD272" s="13">
        <v>37</v>
      </c>
      <c r="AE272" s="13">
        <v>16</v>
      </c>
      <c r="AF272" s="13">
        <v>21</v>
      </c>
    </row>
    <row r="273" spans="1:32" ht="12" customHeight="1" x14ac:dyDescent="0.4">
      <c r="A273" s="9"/>
      <c r="B273" s="9"/>
      <c r="C273" s="10"/>
      <c r="D273" s="10"/>
      <c r="E273" s="10"/>
      <c r="F273" s="10"/>
      <c r="G273" s="10"/>
      <c r="H273" s="10"/>
      <c r="I273" s="10"/>
      <c r="J273" s="66"/>
      <c r="K273" s="11"/>
      <c r="L273" s="11">
        <f>SUM(O273,R273,U273,X273,AA273,AD273)</f>
        <v>33</v>
      </c>
      <c r="M273" s="11"/>
      <c r="N273" s="11"/>
      <c r="O273" s="11">
        <v>5</v>
      </c>
      <c r="P273" s="11"/>
      <c r="Q273" s="11"/>
      <c r="R273" s="11">
        <v>6</v>
      </c>
      <c r="S273" s="11"/>
      <c r="T273" s="11"/>
      <c r="U273" s="11">
        <v>4</v>
      </c>
      <c r="V273" s="11"/>
      <c r="W273" s="11"/>
      <c r="X273" s="11">
        <v>9</v>
      </c>
      <c r="Y273" s="11"/>
      <c r="Z273" s="11"/>
      <c r="AA273" s="11">
        <v>4</v>
      </c>
      <c r="AB273" s="11"/>
      <c r="AC273" s="11"/>
      <c r="AD273" s="11">
        <v>5</v>
      </c>
      <c r="AE273" s="11"/>
      <c r="AF273" s="11"/>
    </row>
    <row r="274" spans="1:32" ht="12" customHeight="1" x14ac:dyDescent="0.4">
      <c r="A274" s="16">
        <v>132</v>
      </c>
      <c r="B274" s="12" t="s">
        <v>534</v>
      </c>
      <c r="C274" s="13">
        <f>SUM(D274:K274)</f>
        <v>33</v>
      </c>
      <c r="D274" s="13">
        <v>5</v>
      </c>
      <c r="E274" s="13">
        <v>5</v>
      </c>
      <c r="F274" s="13">
        <v>5</v>
      </c>
      <c r="G274" s="13">
        <v>4</v>
      </c>
      <c r="H274" s="13">
        <v>4</v>
      </c>
      <c r="I274" s="13">
        <v>4</v>
      </c>
      <c r="J274" s="67">
        <v>0</v>
      </c>
      <c r="K274" s="13">
        <v>6</v>
      </c>
      <c r="L274" s="13">
        <f>SUM(M274:N274)</f>
        <v>861</v>
      </c>
      <c r="M274" s="13">
        <f>SUM(P274,S274,V274,Y274,AB274,AE274)</f>
        <v>440</v>
      </c>
      <c r="N274" s="13">
        <f>SUM(Q274,T274,W274,Z274,AC274,AF274)</f>
        <v>421</v>
      </c>
      <c r="O274" s="13">
        <v>146</v>
      </c>
      <c r="P274" s="13">
        <v>69</v>
      </c>
      <c r="Q274" s="13">
        <v>77</v>
      </c>
      <c r="R274" s="13">
        <v>152</v>
      </c>
      <c r="S274" s="13">
        <v>86</v>
      </c>
      <c r="T274" s="13">
        <v>66</v>
      </c>
      <c r="U274" s="13">
        <v>149</v>
      </c>
      <c r="V274" s="13">
        <v>72</v>
      </c>
      <c r="W274" s="13">
        <v>77</v>
      </c>
      <c r="X274" s="13">
        <v>136</v>
      </c>
      <c r="Y274" s="13">
        <v>70</v>
      </c>
      <c r="Z274" s="13">
        <v>66</v>
      </c>
      <c r="AA274" s="13">
        <v>142</v>
      </c>
      <c r="AB274" s="13">
        <v>68</v>
      </c>
      <c r="AC274" s="13">
        <v>74</v>
      </c>
      <c r="AD274" s="13">
        <v>136</v>
      </c>
      <c r="AE274" s="13">
        <v>75</v>
      </c>
      <c r="AF274" s="13">
        <v>61</v>
      </c>
    </row>
    <row r="275" spans="1:32" ht="12" customHeight="1" x14ac:dyDescent="0.4">
      <c r="A275" s="9"/>
      <c r="B275" s="9"/>
      <c r="C275" s="10"/>
      <c r="D275" s="10"/>
      <c r="E275" s="10"/>
      <c r="F275" s="10"/>
      <c r="G275" s="10"/>
      <c r="H275" s="10"/>
      <c r="I275" s="10"/>
      <c r="J275" s="66"/>
      <c r="K275" s="11"/>
      <c r="L275" s="11">
        <f>SUM(O275,R275,U275,X275,AA275,AD275)</f>
        <v>15</v>
      </c>
      <c r="M275" s="11"/>
      <c r="N275" s="11"/>
      <c r="O275" s="11">
        <v>3</v>
      </c>
      <c r="P275" s="11"/>
      <c r="Q275" s="11"/>
      <c r="R275" s="11">
        <v>2</v>
      </c>
      <c r="S275" s="11"/>
      <c r="T275" s="11"/>
      <c r="U275" s="11">
        <v>0</v>
      </c>
      <c r="V275" s="11"/>
      <c r="W275" s="11"/>
      <c r="X275" s="11">
        <v>2</v>
      </c>
      <c r="Y275" s="11"/>
      <c r="Z275" s="11"/>
      <c r="AA275" s="11">
        <v>6</v>
      </c>
      <c r="AB275" s="11"/>
      <c r="AC275" s="11"/>
      <c r="AD275" s="11">
        <v>2</v>
      </c>
      <c r="AE275" s="11"/>
      <c r="AF275" s="11"/>
    </row>
    <row r="276" spans="1:32" ht="12" customHeight="1" x14ac:dyDescent="0.4">
      <c r="A276" s="16">
        <v>133</v>
      </c>
      <c r="B276" s="12" t="s">
        <v>535</v>
      </c>
      <c r="C276" s="13">
        <f>SUM(D276:K276)</f>
        <v>15</v>
      </c>
      <c r="D276" s="13">
        <v>3</v>
      </c>
      <c r="E276" s="13">
        <v>2</v>
      </c>
      <c r="F276" s="13">
        <v>2</v>
      </c>
      <c r="G276" s="13">
        <v>2</v>
      </c>
      <c r="H276" s="13">
        <v>2</v>
      </c>
      <c r="I276" s="13">
        <v>2</v>
      </c>
      <c r="J276" s="67">
        <v>0</v>
      </c>
      <c r="K276" s="13">
        <v>2</v>
      </c>
      <c r="L276" s="13">
        <f>SUM(M276:N276)</f>
        <v>399</v>
      </c>
      <c r="M276" s="13">
        <f>SUM(P276,S276,V276,Y276,AB276,AE276)</f>
        <v>213</v>
      </c>
      <c r="N276" s="13">
        <f>SUM(Q276,T276,W276,Z276,AC276,AF276)</f>
        <v>186</v>
      </c>
      <c r="O276" s="13">
        <v>77</v>
      </c>
      <c r="P276" s="13">
        <v>45</v>
      </c>
      <c r="Q276" s="13">
        <v>32</v>
      </c>
      <c r="R276" s="13">
        <v>62</v>
      </c>
      <c r="S276" s="13">
        <v>32</v>
      </c>
      <c r="T276" s="13">
        <v>30</v>
      </c>
      <c r="U276" s="13">
        <v>66</v>
      </c>
      <c r="V276" s="13">
        <v>38</v>
      </c>
      <c r="W276" s="13">
        <v>28</v>
      </c>
      <c r="X276" s="13">
        <v>63</v>
      </c>
      <c r="Y276" s="13">
        <v>29</v>
      </c>
      <c r="Z276" s="13">
        <v>34</v>
      </c>
      <c r="AA276" s="13">
        <v>68</v>
      </c>
      <c r="AB276" s="13">
        <v>38</v>
      </c>
      <c r="AC276" s="13">
        <v>30</v>
      </c>
      <c r="AD276" s="13">
        <v>63</v>
      </c>
      <c r="AE276" s="13">
        <v>31</v>
      </c>
      <c r="AF276" s="13">
        <v>32</v>
      </c>
    </row>
    <row r="277" spans="1:32" ht="12" customHeight="1" x14ac:dyDescent="0.4">
      <c r="A277" s="9"/>
      <c r="B277" s="9"/>
      <c r="C277" s="10"/>
      <c r="D277" s="10"/>
      <c r="E277" s="10"/>
      <c r="F277" s="10"/>
      <c r="G277" s="10"/>
      <c r="H277" s="10"/>
      <c r="I277" s="10"/>
      <c r="J277" s="66"/>
      <c r="K277" s="11"/>
      <c r="L277" s="11">
        <f>SUM(O277,R277,U277,X277,AA277,AD277)</f>
        <v>18</v>
      </c>
      <c r="M277" s="11"/>
      <c r="N277" s="11"/>
      <c r="O277" s="11">
        <v>3</v>
      </c>
      <c r="P277" s="11"/>
      <c r="Q277" s="11"/>
      <c r="R277" s="11">
        <v>5</v>
      </c>
      <c r="S277" s="11"/>
      <c r="T277" s="11"/>
      <c r="U277" s="11">
        <v>1</v>
      </c>
      <c r="V277" s="11"/>
      <c r="W277" s="11"/>
      <c r="X277" s="11">
        <v>5</v>
      </c>
      <c r="Y277" s="11"/>
      <c r="Z277" s="11"/>
      <c r="AA277" s="11">
        <v>2</v>
      </c>
      <c r="AB277" s="11"/>
      <c r="AC277" s="11"/>
      <c r="AD277" s="11">
        <v>2</v>
      </c>
      <c r="AE277" s="11"/>
      <c r="AF277" s="11"/>
    </row>
    <row r="278" spans="1:32" ht="12" customHeight="1" x14ac:dyDescent="0.4">
      <c r="A278" s="16">
        <v>134</v>
      </c>
      <c r="B278" s="12" t="s">
        <v>536</v>
      </c>
      <c r="C278" s="13">
        <f>SUM(D278:K278)</f>
        <v>29</v>
      </c>
      <c r="D278" s="13">
        <v>4</v>
      </c>
      <c r="E278" s="13">
        <v>4</v>
      </c>
      <c r="F278" s="13">
        <v>5</v>
      </c>
      <c r="G278" s="13">
        <v>5</v>
      </c>
      <c r="H278" s="13">
        <v>4</v>
      </c>
      <c r="I278" s="13">
        <v>4</v>
      </c>
      <c r="J278" s="67">
        <v>0</v>
      </c>
      <c r="K278" s="13">
        <v>3</v>
      </c>
      <c r="L278" s="13">
        <f>SUM(M278:N278)</f>
        <v>812</v>
      </c>
      <c r="M278" s="13">
        <f>SUM(P278,S278,V278,Y278,AB278,AE278)</f>
        <v>444</v>
      </c>
      <c r="N278" s="13">
        <f>SUM(Q278,T278,W278,Z278,AC278,AF278)</f>
        <v>368</v>
      </c>
      <c r="O278" s="13">
        <v>115</v>
      </c>
      <c r="P278" s="13">
        <v>71</v>
      </c>
      <c r="Q278" s="13">
        <v>44</v>
      </c>
      <c r="R278" s="13">
        <v>137</v>
      </c>
      <c r="S278" s="13">
        <v>74</v>
      </c>
      <c r="T278" s="13">
        <v>63</v>
      </c>
      <c r="U278" s="13">
        <v>147</v>
      </c>
      <c r="V278" s="13">
        <v>95</v>
      </c>
      <c r="W278" s="13">
        <v>52</v>
      </c>
      <c r="X278" s="13">
        <v>148</v>
      </c>
      <c r="Y278" s="13">
        <v>74</v>
      </c>
      <c r="Z278" s="13">
        <v>74</v>
      </c>
      <c r="AA278" s="13">
        <v>141</v>
      </c>
      <c r="AB278" s="13">
        <v>67</v>
      </c>
      <c r="AC278" s="13">
        <v>74</v>
      </c>
      <c r="AD278" s="13">
        <v>124</v>
      </c>
      <c r="AE278" s="13">
        <v>63</v>
      </c>
      <c r="AF278" s="13">
        <v>61</v>
      </c>
    </row>
    <row r="279" spans="1:32" ht="12" customHeight="1" x14ac:dyDescent="0.4">
      <c r="A279" s="9"/>
      <c r="B279" s="9"/>
      <c r="C279" s="10"/>
      <c r="D279" s="10"/>
      <c r="E279" s="10"/>
      <c r="F279" s="10"/>
      <c r="G279" s="10"/>
      <c r="H279" s="10"/>
      <c r="I279" s="10"/>
      <c r="J279" s="66"/>
      <c r="K279" s="11"/>
      <c r="L279" s="11">
        <f>SUM(O279,R279,U279,X279,AA279,AD279)</f>
        <v>17</v>
      </c>
      <c r="M279" s="11"/>
      <c r="N279" s="11"/>
      <c r="O279" s="11">
        <v>2</v>
      </c>
      <c r="P279" s="11"/>
      <c r="Q279" s="11"/>
      <c r="R279" s="11">
        <v>2</v>
      </c>
      <c r="S279" s="11"/>
      <c r="T279" s="11"/>
      <c r="U279" s="11">
        <v>6</v>
      </c>
      <c r="V279" s="11"/>
      <c r="W279" s="11"/>
      <c r="X279" s="11">
        <v>4</v>
      </c>
      <c r="Y279" s="11"/>
      <c r="Z279" s="11"/>
      <c r="AA279" s="11">
        <v>1</v>
      </c>
      <c r="AB279" s="11"/>
      <c r="AC279" s="11"/>
      <c r="AD279" s="11">
        <v>2</v>
      </c>
      <c r="AE279" s="11"/>
      <c r="AF279" s="11"/>
    </row>
    <row r="280" spans="1:32" ht="12" customHeight="1" x14ac:dyDescent="0.4">
      <c r="A280" s="16">
        <v>135</v>
      </c>
      <c r="B280" s="12" t="s">
        <v>537</v>
      </c>
      <c r="C280" s="13">
        <f>SUM(D280:K280)</f>
        <v>25</v>
      </c>
      <c r="D280" s="13">
        <v>4</v>
      </c>
      <c r="E280" s="13">
        <v>3</v>
      </c>
      <c r="F280" s="13">
        <v>3</v>
      </c>
      <c r="G280" s="13">
        <v>4</v>
      </c>
      <c r="H280" s="13">
        <v>4</v>
      </c>
      <c r="I280" s="13">
        <v>4</v>
      </c>
      <c r="J280" s="67">
        <v>0</v>
      </c>
      <c r="K280" s="13">
        <v>3</v>
      </c>
      <c r="L280" s="13">
        <f>SUM(M280:N280)</f>
        <v>672</v>
      </c>
      <c r="M280" s="13">
        <f>SUM(P280,S280,V280,Y280,AB280,AE280)</f>
        <v>347</v>
      </c>
      <c r="N280" s="13">
        <f>SUM(Q280,T280,W280,Z280,AC280,AF280)</f>
        <v>325</v>
      </c>
      <c r="O280" s="13">
        <v>128</v>
      </c>
      <c r="P280" s="13">
        <v>77</v>
      </c>
      <c r="Q280" s="13">
        <v>51</v>
      </c>
      <c r="R280" s="13">
        <v>99</v>
      </c>
      <c r="S280" s="13">
        <v>47</v>
      </c>
      <c r="T280" s="13">
        <v>52</v>
      </c>
      <c r="U280" s="13">
        <v>102</v>
      </c>
      <c r="V280" s="13">
        <v>60</v>
      </c>
      <c r="W280" s="13">
        <v>42</v>
      </c>
      <c r="X280" s="13">
        <v>112</v>
      </c>
      <c r="Y280" s="13">
        <v>51</v>
      </c>
      <c r="Z280" s="13">
        <v>61</v>
      </c>
      <c r="AA280" s="13">
        <v>118</v>
      </c>
      <c r="AB280" s="13">
        <v>61</v>
      </c>
      <c r="AC280" s="13">
        <v>57</v>
      </c>
      <c r="AD280" s="13">
        <v>113</v>
      </c>
      <c r="AE280" s="13">
        <v>51</v>
      </c>
      <c r="AF280" s="13">
        <v>62</v>
      </c>
    </row>
    <row r="281" spans="1:32" ht="12" customHeight="1" x14ac:dyDescent="0.4">
      <c r="A281" s="9"/>
      <c r="B281" s="9"/>
      <c r="C281" s="10"/>
      <c r="D281" s="10"/>
      <c r="E281" s="10"/>
      <c r="F281" s="10"/>
      <c r="G281" s="10"/>
      <c r="H281" s="10"/>
      <c r="I281" s="10"/>
      <c r="J281" s="66"/>
      <c r="K281" s="11"/>
      <c r="L281" s="11">
        <f>SUM(O281,R281,U281,X281,AA281,AD281)</f>
        <v>24</v>
      </c>
      <c r="M281" s="11"/>
      <c r="N281" s="11"/>
      <c r="O281" s="11">
        <v>4</v>
      </c>
      <c r="P281" s="11"/>
      <c r="Q281" s="11"/>
      <c r="R281" s="11">
        <v>4</v>
      </c>
      <c r="S281" s="11"/>
      <c r="T281" s="11"/>
      <c r="U281" s="11">
        <v>9</v>
      </c>
      <c r="V281" s="11"/>
      <c r="W281" s="11"/>
      <c r="X281" s="11">
        <v>2</v>
      </c>
      <c r="Y281" s="11"/>
      <c r="Z281" s="11"/>
      <c r="AA281" s="11">
        <v>3</v>
      </c>
      <c r="AB281" s="11"/>
      <c r="AC281" s="11"/>
      <c r="AD281" s="11">
        <v>2</v>
      </c>
      <c r="AE281" s="11"/>
      <c r="AF281" s="11"/>
    </row>
    <row r="282" spans="1:32" ht="12" customHeight="1" x14ac:dyDescent="0.4">
      <c r="A282" s="16">
        <v>136</v>
      </c>
      <c r="B282" s="12" t="s">
        <v>538</v>
      </c>
      <c r="C282" s="13">
        <f>SUM(D282:K282)</f>
        <v>16</v>
      </c>
      <c r="D282" s="13">
        <v>2</v>
      </c>
      <c r="E282" s="13">
        <v>2</v>
      </c>
      <c r="F282" s="13">
        <v>2</v>
      </c>
      <c r="G282" s="13">
        <v>2</v>
      </c>
      <c r="H282" s="13">
        <v>2</v>
      </c>
      <c r="I282" s="13">
        <v>2</v>
      </c>
      <c r="J282" s="67">
        <v>0</v>
      </c>
      <c r="K282" s="13">
        <v>4</v>
      </c>
      <c r="L282" s="13">
        <f>SUM(M282:N282)</f>
        <v>357</v>
      </c>
      <c r="M282" s="13">
        <f>SUM(P282,S282,V282,Y282,AB282,AE282)</f>
        <v>185</v>
      </c>
      <c r="N282" s="13">
        <f>SUM(Q282,T282,W282,Z282,AC282,AF282)</f>
        <v>172</v>
      </c>
      <c r="O282" s="13">
        <v>67</v>
      </c>
      <c r="P282" s="13">
        <v>36</v>
      </c>
      <c r="Q282" s="13">
        <v>31</v>
      </c>
      <c r="R282" s="13">
        <v>55</v>
      </c>
      <c r="S282" s="13">
        <v>28</v>
      </c>
      <c r="T282" s="13">
        <v>27</v>
      </c>
      <c r="U282" s="13">
        <v>61</v>
      </c>
      <c r="V282" s="13">
        <v>27</v>
      </c>
      <c r="W282" s="13">
        <v>34</v>
      </c>
      <c r="X282" s="13">
        <v>62</v>
      </c>
      <c r="Y282" s="13">
        <v>33</v>
      </c>
      <c r="Z282" s="13">
        <v>29</v>
      </c>
      <c r="AA282" s="13">
        <v>53</v>
      </c>
      <c r="AB282" s="13">
        <v>31</v>
      </c>
      <c r="AC282" s="13">
        <v>22</v>
      </c>
      <c r="AD282" s="13">
        <v>59</v>
      </c>
      <c r="AE282" s="13">
        <v>30</v>
      </c>
      <c r="AF282" s="13">
        <v>29</v>
      </c>
    </row>
    <row r="283" spans="1:32" ht="14" customHeight="1" x14ac:dyDescent="0.4">
      <c r="A283" s="7" t="s">
        <v>99</v>
      </c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spans="1:32" ht="14" customHeight="1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Y284" s="5"/>
      <c r="Z284" s="5"/>
      <c r="AA284" s="5"/>
      <c r="AB284" s="5"/>
      <c r="AC284" s="5"/>
      <c r="AD284" s="5"/>
      <c r="AE284" s="5"/>
      <c r="AF284" s="8" t="s">
        <v>599</v>
      </c>
    </row>
    <row r="285" spans="1:32" ht="12" customHeight="1" x14ac:dyDescent="0.4">
      <c r="A285" s="489" t="s">
        <v>98</v>
      </c>
      <c r="B285" s="490" t="s">
        <v>73</v>
      </c>
      <c r="C285" s="491" t="s">
        <v>74</v>
      </c>
      <c r="D285" s="491"/>
      <c r="E285" s="491"/>
      <c r="F285" s="491"/>
      <c r="G285" s="491"/>
      <c r="H285" s="491"/>
      <c r="I285" s="491"/>
      <c r="J285" s="491"/>
      <c r="K285" s="491"/>
      <c r="L285" s="491" t="s">
        <v>75</v>
      </c>
      <c r="M285" s="491"/>
      <c r="N285" s="491"/>
      <c r="O285" s="491"/>
      <c r="P285" s="491"/>
      <c r="Q285" s="491"/>
      <c r="R285" s="491"/>
      <c r="S285" s="491"/>
      <c r="T285" s="491"/>
      <c r="U285" s="491"/>
      <c r="V285" s="491"/>
      <c r="W285" s="491"/>
      <c r="X285" s="491"/>
      <c r="Y285" s="491"/>
      <c r="Z285" s="491"/>
      <c r="AA285" s="491"/>
      <c r="AB285" s="491"/>
      <c r="AC285" s="491"/>
      <c r="AD285" s="491"/>
      <c r="AE285" s="491"/>
      <c r="AF285" s="491"/>
    </row>
    <row r="286" spans="1:32" ht="12" customHeight="1" x14ac:dyDescent="0.4">
      <c r="A286" s="489"/>
      <c r="B286" s="490"/>
      <c r="C286" s="492" t="s">
        <v>76</v>
      </c>
      <c r="D286" s="491" t="s">
        <v>77</v>
      </c>
      <c r="E286" s="491"/>
      <c r="F286" s="491"/>
      <c r="G286" s="491"/>
      <c r="H286" s="491"/>
      <c r="I286" s="491"/>
      <c r="J286" s="489" t="s">
        <v>78</v>
      </c>
      <c r="K286" s="489" t="s">
        <v>79</v>
      </c>
      <c r="L286" s="489" t="s">
        <v>80</v>
      </c>
      <c r="M286" s="489"/>
      <c r="N286" s="489"/>
      <c r="O286" s="491" t="s">
        <v>81</v>
      </c>
      <c r="P286" s="491"/>
      <c r="Q286" s="491"/>
      <c r="R286" s="491" t="s">
        <v>82</v>
      </c>
      <c r="S286" s="491"/>
      <c r="T286" s="491"/>
      <c r="U286" s="491" t="s">
        <v>83</v>
      </c>
      <c r="V286" s="491"/>
      <c r="W286" s="491"/>
      <c r="X286" s="491" t="s">
        <v>84</v>
      </c>
      <c r="Y286" s="491"/>
      <c r="Z286" s="491"/>
      <c r="AA286" s="491" t="s">
        <v>85</v>
      </c>
      <c r="AB286" s="491"/>
      <c r="AC286" s="491"/>
      <c r="AD286" s="491" t="s">
        <v>86</v>
      </c>
      <c r="AE286" s="491"/>
      <c r="AF286" s="491"/>
    </row>
    <row r="287" spans="1:32" ht="36" customHeight="1" x14ac:dyDescent="0.4">
      <c r="A287" s="489"/>
      <c r="B287" s="490"/>
      <c r="C287" s="492"/>
      <c r="D287" s="21" t="s">
        <v>87</v>
      </c>
      <c r="E287" s="21" t="s">
        <v>88</v>
      </c>
      <c r="F287" s="21" t="s">
        <v>89</v>
      </c>
      <c r="G287" s="21" t="s">
        <v>90</v>
      </c>
      <c r="H287" s="21" t="s">
        <v>91</v>
      </c>
      <c r="I287" s="21" t="s">
        <v>92</v>
      </c>
      <c r="J287" s="489"/>
      <c r="K287" s="489"/>
      <c r="L287" s="19" t="s">
        <v>0</v>
      </c>
      <c r="M287" s="20" t="s">
        <v>93</v>
      </c>
      <c r="N287" s="20" t="s">
        <v>94</v>
      </c>
      <c r="O287" s="19" t="s">
        <v>0</v>
      </c>
      <c r="P287" s="20" t="s">
        <v>93</v>
      </c>
      <c r="Q287" s="20" t="s">
        <v>94</v>
      </c>
      <c r="R287" s="19" t="s">
        <v>0</v>
      </c>
      <c r="S287" s="20" t="s">
        <v>93</v>
      </c>
      <c r="T287" s="20" t="s">
        <v>94</v>
      </c>
      <c r="U287" s="19" t="s">
        <v>0</v>
      </c>
      <c r="V287" s="20" t="s">
        <v>93</v>
      </c>
      <c r="W287" s="20" t="s">
        <v>94</v>
      </c>
      <c r="X287" s="19" t="s">
        <v>0</v>
      </c>
      <c r="Y287" s="20" t="s">
        <v>93</v>
      </c>
      <c r="Z287" s="20" t="s">
        <v>94</v>
      </c>
      <c r="AA287" s="19" t="s">
        <v>0</v>
      </c>
      <c r="AB287" s="20" t="s">
        <v>93</v>
      </c>
      <c r="AC287" s="20" t="s">
        <v>94</v>
      </c>
      <c r="AD287" s="19" t="s">
        <v>0</v>
      </c>
      <c r="AE287" s="20" t="s">
        <v>93</v>
      </c>
      <c r="AF287" s="20" t="s">
        <v>94</v>
      </c>
    </row>
    <row r="288" spans="1:32" ht="12" customHeight="1" x14ac:dyDescent="0.4">
      <c r="A288" s="9"/>
      <c r="B288" s="9"/>
      <c r="C288" s="10"/>
      <c r="D288" s="10"/>
      <c r="E288" s="10"/>
      <c r="F288" s="10"/>
      <c r="G288" s="10"/>
      <c r="H288" s="10"/>
      <c r="I288" s="10"/>
      <c r="J288" s="66"/>
      <c r="K288" s="11"/>
      <c r="L288" s="11">
        <f>SUM(O288,R288,U288,X288,AA288,AD288)</f>
        <v>14</v>
      </c>
      <c r="M288" s="11"/>
      <c r="N288" s="11"/>
      <c r="O288" s="11">
        <v>1</v>
      </c>
      <c r="P288" s="11"/>
      <c r="Q288" s="11"/>
      <c r="R288" s="11">
        <v>4</v>
      </c>
      <c r="S288" s="11"/>
      <c r="T288" s="11"/>
      <c r="U288" s="11">
        <v>2</v>
      </c>
      <c r="V288" s="11"/>
      <c r="W288" s="11"/>
      <c r="X288" s="11">
        <v>4</v>
      </c>
      <c r="Y288" s="11"/>
      <c r="Z288" s="11"/>
      <c r="AA288" s="11">
        <v>2</v>
      </c>
      <c r="AB288" s="11"/>
      <c r="AC288" s="11"/>
      <c r="AD288" s="11">
        <v>1</v>
      </c>
      <c r="AE288" s="11"/>
      <c r="AF288" s="11"/>
    </row>
    <row r="289" spans="1:32" ht="12" customHeight="1" x14ac:dyDescent="0.4">
      <c r="A289" s="16">
        <v>137</v>
      </c>
      <c r="B289" s="12" t="s">
        <v>539</v>
      </c>
      <c r="C289" s="13">
        <f>SUM(D289:K289)</f>
        <v>14</v>
      </c>
      <c r="D289" s="13">
        <v>2</v>
      </c>
      <c r="E289" s="13">
        <v>2</v>
      </c>
      <c r="F289" s="13">
        <v>2</v>
      </c>
      <c r="G289" s="13">
        <v>2</v>
      </c>
      <c r="H289" s="13">
        <v>2</v>
      </c>
      <c r="I289" s="13">
        <v>2</v>
      </c>
      <c r="J289" s="67">
        <v>0</v>
      </c>
      <c r="K289" s="13">
        <v>2</v>
      </c>
      <c r="L289" s="13">
        <f>SUM(M289:N289)</f>
        <v>344</v>
      </c>
      <c r="M289" s="13">
        <f>SUM(P289,S289,V289,Y289,AB289,AE289)</f>
        <v>165</v>
      </c>
      <c r="N289" s="13">
        <f>SUM(Q289,T289,W289,Z289,AC289,AF289)</f>
        <v>179</v>
      </c>
      <c r="O289" s="13">
        <v>66</v>
      </c>
      <c r="P289" s="13">
        <v>36</v>
      </c>
      <c r="Q289" s="13">
        <v>30</v>
      </c>
      <c r="R289" s="13">
        <v>55</v>
      </c>
      <c r="S289" s="13">
        <v>31</v>
      </c>
      <c r="T289" s="13">
        <v>24</v>
      </c>
      <c r="U289" s="13">
        <v>54</v>
      </c>
      <c r="V289" s="13">
        <v>17</v>
      </c>
      <c r="W289" s="13">
        <v>37</v>
      </c>
      <c r="X289" s="13">
        <v>51</v>
      </c>
      <c r="Y289" s="13">
        <v>21</v>
      </c>
      <c r="Z289" s="13">
        <v>30</v>
      </c>
      <c r="AA289" s="13">
        <v>56</v>
      </c>
      <c r="AB289" s="13">
        <v>25</v>
      </c>
      <c r="AC289" s="13">
        <v>31</v>
      </c>
      <c r="AD289" s="13">
        <v>62</v>
      </c>
      <c r="AE289" s="13">
        <v>35</v>
      </c>
      <c r="AF289" s="13">
        <v>27</v>
      </c>
    </row>
    <row r="290" spans="1:32" ht="12" customHeight="1" x14ac:dyDescent="0.4">
      <c r="A290" s="9"/>
      <c r="B290" s="9"/>
      <c r="C290" s="10"/>
      <c r="D290" s="10"/>
      <c r="E290" s="10"/>
      <c r="F290" s="10"/>
      <c r="G290" s="10"/>
      <c r="H290" s="10"/>
      <c r="I290" s="10"/>
      <c r="J290" s="66"/>
      <c r="K290" s="11"/>
      <c r="L290" s="11">
        <f>SUM(O290,R290,U290,X290,AA290,AD290)</f>
        <v>13</v>
      </c>
      <c r="M290" s="11"/>
      <c r="N290" s="11"/>
      <c r="O290" s="11">
        <v>2</v>
      </c>
      <c r="P290" s="11"/>
      <c r="Q290" s="11"/>
      <c r="R290" s="11">
        <v>1</v>
      </c>
      <c r="S290" s="11"/>
      <c r="T290" s="11"/>
      <c r="U290" s="11">
        <v>2</v>
      </c>
      <c r="V290" s="11"/>
      <c r="W290" s="11"/>
      <c r="X290" s="11">
        <v>2</v>
      </c>
      <c r="Y290" s="11"/>
      <c r="Z290" s="11"/>
      <c r="AA290" s="11">
        <v>3</v>
      </c>
      <c r="AB290" s="11"/>
      <c r="AC290" s="11"/>
      <c r="AD290" s="11">
        <v>3</v>
      </c>
      <c r="AE290" s="11"/>
      <c r="AF290" s="11"/>
    </row>
    <row r="291" spans="1:32" ht="12" customHeight="1" x14ac:dyDescent="0.4">
      <c r="A291" s="16">
        <v>138</v>
      </c>
      <c r="B291" s="12" t="s">
        <v>540</v>
      </c>
      <c r="C291" s="13">
        <f>SUM(D291:K291)</f>
        <v>21</v>
      </c>
      <c r="D291" s="13">
        <v>3</v>
      </c>
      <c r="E291" s="13">
        <v>3</v>
      </c>
      <c r="F291" s="13">
        <v>3</v>
      </c>
      <c r="G291" s="13">
        <v>4</v>
      </c>
      <c r="H291" s="13">
        <v>3</v>
      </c>
      <c r="I291" s="13">
        <v>3</v>
      </c>
      <c r="J291" s="67">
        <v>0</v>
      </c>
      <c r="K291" s="13">
        <v>2</v>
      </c>
      <c r="L291" s="13">
        <f>SUM(M291:N291)</f>
        <v>577</v>
      </c>
      <c r="M291" s="13">
        <f>SUM(P291,S291,V291,Y291,AB291,AE291)</f>
        <v>310</v>
      </c>
      <c r="N291" s="13">
        <f>SUM(Q291,T291,W291,Z291,AC291,AF291)</f>
        <v>267</v>
      </c>
      <c r="O291" s="13">
        <v>91</v>
      </c>
      <c r="P291" s="13">
        <v>47</v>
      </c>
      <c r="Q291" s="13">
        <v>44</v>
      </c>
      <c r="R291" s="13">
        <v>99</v>
      </c>
      <c r="S291" s="13">
        <v>48</v>
      </c>
      <c r="T291" s="13">
        <v>51</v>
      </c>
      <c r="U291" s="13">
        <v>79</v>
      </c>
      <c r="V291" s="13">
        <v>45</v>
      </c>
      <c r="W291" s="13">
        <v>34</v>
      </c>
      <c r="X291" s="13">
        <v>110</v>
      </c>
      <c r="Y291" s="13">
        <v>60</v>
      </c>
      <c r="Z291" s="13">
        <v>50</v>
      </c>
      <c r="AA291" s="13">
        <v>99</v>
      </c>
      <c r="AB291" s="13">
        <v>59</v>
      </c>
      <c r="AC291" s="13">
        <v>40</v>
      </c>
      <c r="AD291" s="13">
        <v>99</v>
      </c>
      <c r="AE291" s="13">
        <v>51</v>
      </c>
      <c r="AF291" s="13">
        <v>48</v>
      </c>
    </row>
    <row r="292" spans="1:32" ht="12" customHeight="1" x14ac:dyDescent="0.4">
      <c r="A292" s="9"/>
      <c r="B292" s="9"/>
      <c r="C292" s="10"/>
      <c r="D292" s="10"/>
      <c r="E292" s="10"/>
      <c r="F292" s="10"/>
      <c r="G292" s="10"/>
      <c r="H292" s="10"/>
      <c r="I292" s="10"/>
      <c r="J292" s="66"/>
      <c r="K292" s="11"/>
      <c r="L292" s="11">
        <f>SUM(O292,R292,U292,X292,AA292,AD292)</f>
        <v>7</v>
      </c>
      <c r="M292" s="11"/>
      <c r="N292" s="11"/>
      <c r="O292" s="11">
        <v>2</v>
      </c>
      <c r="P292" s="11"/>
      <c r="Q292" s="11"/>
      <c r="R292" s="11">
        <v>3</v>
      </c>
      <c r="S292" s="11"/>
      <c r="T292" s="11"/>
      <c r="U292" s="11">
        <v>1</v>
      </c>
      <c r="V292" s="11"/>
      <c r="W292" s="11"/>
      <c r="X292" s="11">
        <v>0</v>
      </c>
      <c r="Y292" s="11"/>
      <c r="Z292" s="11"/>
      <c r="AA292" s="11">
        <v>1</v>
      </c>
      <c r="AB292" s="11"/>
      <c r="AC292" s="11"/>
      <c r="AD292" s="11">
        <v>0</v>
      </c>
      <c r="AE292" s="11"/>
      <c r="AF292" s="11"/>
    </row>
    <row r="293" spans="1:32" ht="12" customHeight="1" x14ac:dyDescent="0.4">
      <c r="A293" s="16">
        <v>139</v>
      </c>
      <c r="B293" s="12" t="s">
        <v>541</v>
      </c>
      <c r="C293" s="13">
        <f>SUM(D293:K293)</f>
        <v>14</v>
      </c>
      <c r="D293" s="13">
        <v>3</v>
      </c>
      <c r="E293" s="13">
        <v>2</v>
      </c>
      <c r="F293" s="13">
        <v>2</v>
      </c>
      <c r="G293" s="13">
        <v>2</v>
      </c>
      <c r="H293" s="13">
        <v>2</v>
      </c>
      <c r="I293" s="13">
        <v>2</v>
      </c>
      <c r="J293" s="67">
        <v>0</v>
      </c>
      <c r="K293" s="13">
        <v>1</v>
      </c>
      <c r="L293" s="13">
        <f>SUM(M293:N293)</f>
        <v>379</v>
      </c>
      <c r="M293" s="13">
        <f>SUM(P293,S293,V293,Y293,AB293,AE293)</f>
        <v>193</v>
      </c>
      <c r="N293" s="13">
        <f>SUM(Q293,T293,W293,Z293,AC293,AF293)</f>
        <v>186</v>
      </c>
      <c r="O293" s="13">
        <v>78</v>
      </c>
      <c r="P293" s="13">
        <v>45</v>
      </c>
      <c r="Q293" s="13">
        <v>33</v>
      </c>
      <c r="R293" s="13">
        <v>62</v>
      </c>
      <c r="S293" s="13">
        <v>30</v>
      </c>
      <c r="T293" s="13">
        <v>32</v>
      </c>
      <c r="U293" s="13">
        <v>67</v>
      </c>
      <c r="V293" s="13">
        <v>40</v>
      </c>
      <c r="W293" s="13">
        <v>27</v>
      </c>
      <c r="X293" s="13">
        <v>59</v>
      </c>
      <c r="Y293" s="13">
        <v>26</v>
      </c>
      <c r="Z293" s="13">
        <v>33</v>
      </c>
      <c r="AA293" s="13">
        <v>56</v>
      </c>
      <c r="AB293" s="13">
        <v>28</v>
      </c>
      <c r="AC293" s="13">
        <v>28</v>
      </c>
      <c r="AD293" s="13">
        <v>57</v>
      </c>
      <c r="AE293" s="13">
        <v>24</v>
      </c>
      <c r="AF293" s="13">
        <v>33</v>
      </c>
    </row>
    <row r="294" spans="1:32" ht="12" customHeight="1" x14ac:dyDescent="0.4">
      <c r="A294" s="9"/>
      <c r="B294" s="9"/>
      <c r="C294" s="10"/>
      <c r="D294" s="10"/>
      <c r="E294" s="10"/>
      <c r="F294" s="10"/>
      <c r="G294" s="10"/>
      <c r="H294" s="10"/>
      <c r="I294" s="10"/>
      <c r="J294" s="66"/>
      <c r="K294" s="11"/>
      <c r="L294" s="11">
        <f>SUM(O294,R294,U294,X294,AA294,AD294)</f>
        <v>25</v>
      </c>
      <c r="M294" s="11"/>
      <c r="N294" s="11"/>
      <c r="O294" s="11">
        <v>2</v>
      </c>
      <c r="P294" s="11"/>
      <c r="Q294" s="11"/>
      <c r="R294" s="11">
        <v>2</v>
      </c>
      <c r="S294" s="11"/>
      <c r="T294" s="11"/>
      <c r="U294" s="11">
        <v>6</v>
      </c>
      <c r="V294" s="11"/>
      <c r="W294" s="11"/>
      <c r="X294" s="11">
        <v>3</v>
      </c>
      <c r="Y294" s="11"/>
      <c r="Z294" s="11"/>
      <c r="AA294" s="11">
        <v>3</v>
      </c>
      <c r="AB294" s="11"/>
      <c r="AC294" s="11"/>
      <c r="AD294" s="11">
        <v>9</v>
      </c>
      <c r="AE294" s="11"/>
      <c r="AF294" s="11"/>
    </row>
    <row r="295" spans="1:32" ht="12" customHeight="1" x14ac:dyDescent="0.4">
      <c r="A295" s="16">
        <v>140</v>
      </c>
      <c r="B295" s="12" t="s">
        <v>542</v>
      </c>
      <c r="C295" s="13">
        <f>SUM(D295:K295)</f>
        <v>30</v>
      </c>
      <c r="D295" s="13">
        <v>4</v>
      </c>
      <c r="E295" s="13">
        <v>4</v>
      </c>
      <c r="F295" s="13">
        <v>4</v>
      </c>
      <c r="G295" s="13">
        <v>4</v>
      </c>
      <c r="H295" s="13">
        <v>4</v>
      </c>
      <c r="I295" s="13">
        <v>5</v>
      </c>
      <c r="J295" s="67">
        <v>0</v>
      </c>
      <c r="K295" s="13">
        <v>5</v>
      </c>
      <c r="L295" s="13">
        <f>SUM(M295:N295)</f>
        <v>821</v>
      </c>
      <c r="M295" s="13">
        <f>SUM(P295,S295,V295,Y295,AB295,AE295)</f>
        <v>426</v>
      </c>
      <c r="N295" s="13">
        <f>SUM(Q295,T295,W295,Z295,AC295,AF295)</f>
        <v>395</v>
      </c>
      <c r="O295" s="13">
        <v>129</v>
      </c>
      <c r="P295" s="13">
        <v>69</v>
      </c>
      <c r="Q295" s="13">
        <v>60</v>
      </c>
      <c r="R295" s="13">
        <v>132</v>
      </c>
      <c r="S295" s="13">
        <v>68</v>
      </c>
      <c r="T295" s="13">
        <v>64</v>
      </c>
      <c r="U295" s="13">
        <v>133</v>
      </c>
      <c r="V295" s="13">
        <v>76</v>
      </c>
      <c r="W295" s="13">
        <v>57</v>
      </c>
      <c r="X295" s="13">
        <v>130</v>
      </c>
      <c r="Y295" s="13">
        <v>67</v>
      </c>
      <c r="Z295" s="13">
        <v>63</v>
      </c>
      <c r="AA295" s="13">
        <v>137</v>
      </c>
      <c r="AB295" s="13">
        <v>70</v>
      </c>
      <c r="AC295" s="13">
        <v>67</v>
      </c>
      <c r="AD295" s="13">
        <v>160</v>
      </c>
      <c r="AE295" s="13">
        <v>76</v>
      </c>
      <c r="AF295" s="13">
        <v>84</v>
      </c>
    </row>
    <row r="296" spans="1:32" ht="12" customHeight="1" x14ac:dyDescent="0.4">
      <c r="A296" s="9"/>
      <c r="B296" s="9"/>
      <c r="C296" s="10"/>
      <c r="D296" s="10"/>
      <c r="E296" s="10"/>
      <c r="F296" s="10"/>
      <c r="G296" s="10"/>
      <c r="H296" s="10"/>
      <c r="I296" s="10"/>
      <c r="J296" s="66"/>
      <c r="K296" s="11"/>
      <c r="L296" s="11">
        <f>SUM(O296,R296,U296,X296,AA296,AD296)</f>
        <v>24</v>
      </c>
      <c r="M296" s="11"/>
      <c r="N296" s="11"/>
      <c r="O296" s="11">
        <v>5</v>
      </c>
      <c r="P296" s="11"/>
      <c r="Q296" s="11"/>
      <c r="R296" s="11">
        <v>3</v>
      </c>
      <c r="S296" s="11"/>
      <c r="T296" s="11"/>
      <c r="U296" s="11">
        <v>1</v>
      </c>
      <c r="V296" s="11"/>
      <c r="W296" s="11"/>
      <c r="X296" s="11">
        <v>8</v>
      </c>
      <c r="Y296" s="11"/>
      <c r="Z296" s="11"/>
      <c r="AA296" s="11">
        <v>2</v>
      </c>
      <c r="AB296" s="11"/>
      <c r="AC296" s="11"/>
      <c r="AD296" s="11">
        <v>5</v>
      </c>
      <c r="AE296" s="11"/>
      <c r="AF296" s="11"/>
    </row>
    <row r="297" spans="1:32" ht="12" customHeight="1" x14ac:dyDescent="0.4">
      <c r="A297" s="16">
        <v>141</v>
      </c>
      <c r="B297" s="12" t="s">
        <v>543</v>
      </c>
      <c r="C297" s="13">
        <f>SUM(D297:K297)</f>
        <v>27</v>
      </c>
      <c r="D297" s="13">
        <v>3</v>
      </c>
      <c r="E297" s="13">
        <v>4</v>
      </c>
      <c r="F297" s="13">
        <v>4</v>
      </c>
      <c r="G297" s="13">
        <v>4</v>
      </c>
      <c r="H297" s="13">
        <v>4</v>
      </c>
      <c r="I297" s="13">
        <v>5</v>
      </c>
      <c r="J297" s="67">
        <v>0</v>
      </c>
      <c r="K297" s="13">
        <v>3</v>
      </c>
      <c r="L297" s="13">
        <f>SUM(M297:N297)</f>
        <v>773</v>
      </c>
      <c r="M297" s="13">
        <f>SUM(P297,S297,V297,Y297,AB297,AE297)</f>
        <v>409</v>
      </c>
      <c r="N297" s="13">
        <f>SUM(Q297,T297,W297,Z297,AC297,AF297)</f>
        <v>364</v>
      </c>
      <c r="O297" s="13">
        <v>108</v>
      </c>
      <c r="P297" s="13">
        <v>62</v>
      </c>
      <c r="Q297" s="13">
        <v>46</v>
      </c>
      <c r="R297" s="13">
        <v>128</v>
      </c>
      <c r="S297" s="13">
        <v>70</v>
      </c>
      <c r="T297" s="13">
        <v>58</v>
      </c>
      <c r="U297" s="13">
        <v>126</v>
      </c>
      <c r="V297" s="13">
        <v>75</v>
      </c>
      <c r="W297" s="13">
        <v>51</v>
      </c>
      <c r="X297" s="13">
        <v>134</v>
      </c>
      <c r="Y297" s="13">
        <v>54</v>
      </c>
      <c r="Z297" s="13">
        <v>80</v>
      </c>
      <c r="AA297" s="13">
        <v>128</v>
      </c>
      <c r="AB297" s="13">
        <v>64</v>
      </c>
      <c r="AC297" s="13">
        <v>64</v>
      </c>
      <c r="AD297" s="13">
        <v>149</v>
      </c>
      <c r="AE297" s="13">
        <v>84</v>
      </c>
      <c r="AF297" s="13">
        <v>65</v>
      </c>
    </row>
    <row r="298" spans="1:32" ht="12" customHeight="1" x14ac:dyDescent="0.4">
      <c r="A298" s="9"/>
      <c r="B298" s="9"/>
      <c r="C298" s="10"/>
      <c r="D298" s="10"/>
      <c r="E298" s="10"/>
      <c r="F298" s="10"/>
      <c r="G298" s="10"/>
      <c r="H298" s="10"/>
      <c r="I298" s="10"/>
      <c r="J298" s="66"/>
      <c r="K298" s="11"/>
      <c r="L298" s="11">
        <f>SUM(O298,R298,U298,X298,AA298,AD298)</f>
        <v>11</v>
      </c>
      <c r="M298" s="11"/>
      <c r="N298" s="11"/>
      <c r="O298" s="11">
        <v>1</v>
      </c>
      <c r="P298" s="11"/>
      <c r="Q298" s="11"/>
      <c r="R298" s="11">
        <v>1</v>
      </c>
      <c r="S298" s="11"/>
      <c r="T298" s="11"/>
      <c r="U298" s="11">
        <v>3</v>
      </c>
      <c r="V298" s="11"/>
      <c r="W298" s="11"/>
      <c r="X298" s="11">
        <v>3</v>
      </c>
      <c r="Y298" s="11"/>
      <c r="Z298" s="11"/>
      <c r="AA298" s="11">
        <v>2</v>
      </c>
      <c r="AB298" s="11"/>
      <c r="AC298" s="11"/>
      <c r="AD298" s="11">
        <v>1</v>
      </c>
      <c r="AE298" s="11"/>
      <c r="AF298" s="11"/>
    </row>
    <row r="299" spans="1:32" ht="12" customHeight="1" x14ac:dyDescent="0.4">
      <c r="A299" s="16">
        <v>142</v>
      </c>
      <c r="B299" s="12" t="s">
        <v>544</v>
      </c>
      <c r="C299" s="13">
        <f>SUM(D299:K299)</f>
        <v>15</v>
      </c>
      <c r="D299" s="13">
        <v>2</v>
      </c>
      <c r="E299" s="13">
        <v>2</v>
      </c>
      <c r="F299" s="13">
        <v>2</v>
      </c>
      <c r="G299" s="13">
        <v>2</v>
      </c>
      <c r="H299" s="13">
        <v>2</v>
      </c>
      <c r="I299" s="13">
        <v>3</v>
      </c>
      <c r="J299" s="67">
        <v>0</v>
      </c>
      <c r="K299" s="13">
        <v>2</v>
      </c>
      <c r="L299" s="13">
        <f>SUM(M299:N299)</f>
        <v>365</v>
      </c>
      <c r="M299" s="13">
        <f>SUM(P299,S299,V299,Y299,AB299,AE299)</f>
        <v>178</v>
      </c>
      <c r="N299" s="13">
        <f>SUM(Q299,T299,W299,Z299,AC299,AF299)</f>
        <v>187</v>
      </c>
      <c r="O299" s="13">
        <v>45</v>
      </c>
      <c r="P299" s="13">
        <v>25</v>
      </c>
      <c r="Q299" s="13">
        <v>20</v>
      </c>
      <c r="R299" s="13">
        <v>67</v>
      </c>
      <c r="S299" s="13">
        <v>32</v>
      </c>
      <c r="T299" s="13">
        <v>35</v>
      </c>
      <c r="U299" s="13">
        <v>53</v>
      </c>
      <c r="V299" s="13">
        <v>26</v>
      </c>
      <c r="W299" s="13">
        <v>27</v>
      </c>
      <c r="X299" s="13">
        <v>65</v>
      </c>
      <c r="Y299" s="13">
        <v>30</v>
      </c>
      <c r="Z299" s="13">
        <v>35</v>
      </c>
      <c r="AA299" s="13">
        <v>61</v>
      </c>
      <c r="AB299" s="13">
        <v>24</v>
      </c>
      <c r="AC299" s="13">
        <v>37</v>
      </c>
      <c r="AD299" s="13">
        <v>74</v>
      </c>
      <c r="AE299" s="13">
        <v>41</v>
      </c>
      <c r="AF299" s="13">
        <v>33</v>
      </c>
    </row>
    <row r="300" spans="1:32" ht="12" customHeight="1" x14ac:dyDescent="0.4">
      <c r="A300" s="9"/>
      <c r="B300" s="9"/>
      <c r="C300" s="10"/>
      <c r="D300" s="10"/>
      <c r="E300" s="10"/>
      <c r="F300" s="10"/>
      <c r="G300" s="10"/>
      <c r="H300" s="10"/>
      <c r="I300" s="10"/>
      <c r="J300" s="66"/>
      <c r="K300" s="11"/>
      <c r="L300" s="11">
        <f>SUM(O300,R300,U300,X300,AA300,AD300)</f>
        <v>5</v>
      </c>
      <c r="M300" s="11"/>
      <c r="N300" s="11"/>
      <c r="O300" s="11">
        <v>0</v>
      </c>
      <c r="P300" s="11"/>
      <c r="Q300" s="11"/>
      <c r="R300" s="11">
        <v>2</v>
      </c>
      <c r="S300" s="11"/>
      <c r="T300" s="11"/>
      <c r="U300" s="11">
        <v>1</v>
      </c>
      <c r="V300" s="11"/>
      <c r="W300" s="11"/>
      <c r="X300" s="11">
        <v>1</v>
      </c>
      <c r="Y300" s="11"/>
      <c r="Z300" s="11"/>
      <c r="AA300" s="11">
        <v>0</v>
      </c>
      <c r="AB300" s="11"/>
      <c r="AC300" s="11"/>
      <c r="AD300" s="11">
        <v>1</v>
      </c>
      <c r="AE300" s="11"/>
      <c r="AF300" s="11"/>
    </row>
    <row r="301" spans="1:32" ht="12" customHeight="1" x14ac:dyDescent="0.4">
      <c r="A301" s="16">
        <v>143</v>
      </c>
      <c r="B301" s="12" t="s">
        <v>545</v>
      </c>
      <c r="C301" s="13">
        <f>SUM(D301:K301)</f>
        <v>18</v>
      </c>
      <c r="D301" s="13">
        <v>3</v>
      </c>
      <c r="E301" s="13">
        <v>3</v>
      </c>
      <c r="F301" s="13">
        <v>3</v>
      </c>
      <c r="G301" s="13">
        <v>2</v>
      </c>
      <c r="H301" s="13">
        <v>3</v>
      </c>
      <c r="I301" s="13">
        <v>3</v>
      </c>
      <c r="J301" s="67">
        <v>0</v>
      </c>
      <c r="K301" s="13">
        <v>1</v>
      </c>
      <c r="L301" s="13">
        <f>SUM(M301:N301)</f>
        <v>487</v>
      </c>
      <c r="M301" s="13">
        <f>SUM(P301,S301,V301,Y301,AB301,AE301)</f>
        <v>265</v>
      </c>
      <c r="N301" s="13">
        <f>SUM(Q301,T301,W301,Z301,AC301,AF301)</f>
        <v>222</v>
      </c>
      <c r="O301" s="13">
        <v>81</v>
      </c>
      <c r="P301" s="13">
        <v>47</v>
      </c>
      <c r="Q301" s="13">
        <v>34</v>
      </c>
      <c r="R301" s="13">
        <v>79</v>
      </c>
      <c r="S301" s="13">
        <v>44</v>
      </c>
      <c r="T301" s="13">
        <v>35</v>
      </c>
      <c r="U301" s="13">
        <v>84</v>
      </c>
      <c r="V301" s="13">
        <v>52</v>
      </c>
      <c r="W301" s="13">
        <v>32</v>
      </c>
      <c r="X301" s="13">
        <v>71</v>
      </c>
      <c r="Y301" s="13">
        <v>36</v>
      </c>
      <c r="Z301" s="13">
        <v>35</v>
      </c>
      <c r="AA301" s="13">
        <v>87</v>
      </c>
      <c r="AB301" s="13">
        <v>44</v>
      </c>
      <c r="AC301" s="13">
        <v>43</v>
      </c>
      <c r="AD301" s="13">
        <v>85</v>
      </c>
      <c r="AE301" s="13">
        <v>42</v>
      </c>
      <c r="AF301" s="13">
        <v>43</v>
      </c>
    </row>
    <row r="302" spans="1:32" ht="12" customHeight="1" x14ac:dyDescent="0.4">
      <c r="A302" s="9"/>
      <c r="B302" s="9"/>
      <c r="C302" s="10"/>
      <c r="D302" s="10"/>
      <c r="E302" s="10"/>
      <c r="F302" s="10"/>
      <c r="G302" s="10"/>
      <c r="H302" s="10"/>
      <c r="I302" s="10"/>
      <c r="J302" s="66"/>
      <c r="K302" s="11"/>
      <c r="L302" s="11">
        <f>SUM(O302,R302,U302,X302,AA302,AD302)</f>
        <v>27</v>
      </c>
      <c r="M302" s="11"/>
      <c r="N302" s="11"/>
      <c r="O302" s="11">
        <v>5</v>
      </c>
      <c r="P302" s="11"/>
      <c r="Q302" s="11"/>
      <c r="R302" s="11">
        <v>5</v>
      </c>
      <c r="S302" s="11"/>
      <c r="T302" s="11"/>
      <c r="U302" s="11">
        <v>1</v>
      </c>
      <c r="V302" s="11"/>
      <c r="W302" s="11"/>
      <c r="X302" s="11">
        <v>6</v>
      </c>
      <c r="Y302" s="11"/>
      <c r="Z302" s="11"/>
      <c r="AA302" s="11">
        <v>8</v>
      </c>
      <c r="AB302" s="11"/>
      <c r="AC302" s="11"/>
      <c r="AD302" s="11">
        <v>2</v>
      </c>
      <c r="AE302" s="11"/>
      <c r="AF302" s="11"/>
    </row>
    <row r="303" spans="1:32" ht="12" customHeight="1" x14ac:dyDescent="0.4">
      <c r="A303" s="16">
        <v>144</v>
      </c>
      <c r="B303" s="12" t="s">
        <v>546</v>
      </c>
      <c r="C303" s="13">
        <f>SUM(D303:K303)</f>
        <v>35</v>
      </c>
      <c r="D303" s="13">
        <v>5</v>
      </c>
      <c r="E303" s="13">
        <v>5</v>
      </c>
      <c r="F303" s="13">
        <v>5</v>
      </c>
      <c r="G303" s="13">
        <v>6</v>
      </c>
      <c r="H303" s="13">
        <v>5</v>
      </c>
      <c r="I303" s="13">
        <v>5</v>
      </c>
      <c r="J303" s="67">
        <v>0</v>
      </c>
      <c r="K303" s="13">
        <v>4</v>
      </c>
      <c r="L303" s="13">
        <f>SUM(M303:N303)</f>
        <v>997</v>
      </c>
      <c r="M303" s="13">
        <f>SUM(P303,S303,V303,Y303,AB303,AE303)</f>
        <v>507</v>
      </c>
      <c r="N303" s="13">
        <f>SUM(Q303,T303,W303,Z303,AC303,AF303)</f>
        <v>490</v>
      </c>
      <c r="O303" s="13">
        <v>165</v>
      </c>
      <c r="P303" s="13">
        <v>89</v>
      </c>
      <c r="Q303" s="13">
        <v>76</v>
      </c>
      <c r="R303" s="13">
        <v>170</v>
      </c>
      <c r="S303" s="13">
        <v>91</v>
      </c>
      <c r="T303" s="13">
        <v>79</v>
      </c>
      <c r="U303" s="13">
        <v>160</v>
      </c>
      <c r="V303" s="13">
        <v>65</v>
      </c>
      <c r="W303" s="13">
        <v>95</v>
      </c>
      <c r="X303" s="13">
        <v>189</v>
      </c>
      <c r="Y303" s="13">
        <v>97</v>
      </c>
      <c r="Z303" s="13">
        <v>92</v>
      </c>
      <c r="AA303" s="13">
        <v>166</v>
      </c>
      <c r="AB303" s="13">
        <v>88</v>
      </c>
      <c r="AC303" s="13">
        <v>78</v>
      </c>
      <c r="AD303" s="13">
        <v>147</v>
      </c>
      <c r="AE303" s="13">
        <v>77</v>
      </c>
      <c r="AF303" s="13">
        <v>70</v>
      </c>
    </row>
    <row r="304" spans="1:32" ht="12" customHeight="1" x14ac:dyDescent="0.4">
      <c r="A304" s="9"/>
      <c r="B304" s="9"/>
      <c r="C304" s="10"/>
      <c r="D304" s="10"/>
      <c r="E304" s="10"/>
      <c r="F304" s="10"/>
      <c r="G304" s="10"/>
      <c r="H304" s="10"/>
      <c r="I304" s="10"/>
      <c r="J304" s="66"/>
      <c r="K304" s="11"/>
      <c r="L304" s="11">
        <f>SUM(O304,R304,U304,X304,AA304,AD304)</f>
        <v>8</v>
      </c>
      <c r="M304" s="11"/>
      <c r="N304" s="11"/>
      <c r="O304" s="11">
        <v>1</v>
      </c>
      <c r="P304" s="11"/>
      <c r="Q304" s="11"/>
      <c r="R304" s="11">
        <v>2</v>
      </c>
      <c r="S304" s="11"/>
      <c r="T304" s="11"/>
      <c r="U304" s="11">
        <v>2</v>
      </c>
      <c r="V304" s="11"/>
      <c r="W304" s="11"/>
      <c r="X304" s="11">
        <v>2</v>
      </c>
      <c r="Y304" s="11"/>
      <c r="Z304" s="11"/>
      <c r="AA304" s="11">
        <v>1</v>
      </c>
      <c r="AB304" s="11"/>
      <c r="AC304" s="11"/>
      <c r="AD304" s="11">
        <v>0</v>
      </c>
      <c r="AE304" s="11"/>
      <c r="AF304" s="11"/>
    </row>
    <row r="305" spans="1:32" ht="12" customHeight="1" x14ac:dyDescent="0.4">
      <c r="A305" s="16">
        <v>145</v>
      </c>
      <c r="B305" s="12" t="s">
        <v>547</v>
      </c>
      <c r="C305" s="13">
        <f>SUM(D305:K305)</f>
        <v>18</v>
      </c>
      <c r="D305" s="13">
        <v>3</v>
      </c>
      <c r="E305" s="13">
        <v>3</v>
      </c>
      <c r="F305" s="13">
        <v>2</v>
      </c>
      <c r="G305" s="13">
        <v>3</v>
      </c>
      <c r="H305" s="13">
        <v>3</v>
      </c>
      <c r="I305" s="13">
        <v>3</v>
      </c>
      <c r="J305" s="67">
        <v>0</v>
      </c>
      <c r="K305" s="13">
        <v>1</v>
      </c>
      <c r="L305" s="13">
        <f>SUM(M305:N305)</f>
        <v>476</v>
      </c>
      <c r="M305" s="13">
        <f>SUM(P305,S305,V305,Y305,AB305,AE305)</f>
        <v>254</v>
      </c>
      <c r="N305" s="13">
        <f>SUM(Q305,T305,W305,Z305,AC305,AF305)</f>
        <v>222</v>
      </c>
      <c r="O305" s="13">
        <v>80</v>
      </c>
      <c r="P305" s="13">
        <v>45</v>
      </c>
      <c r="Q305" s="13">
        <v>35</v>
      </c>
      <c r="R305" s="13">
        <v>81</v>
      </c>
      <c r="S305" s="13">
        <v>45</v>
      </c>
      <c r="T305" s="13">
        <v>36</v>
      </c>
      <c r="U305" s="13">
        <v>67</v>
      </c>
      <c r="V305" s="13">
        <v>33</v>
      </c>
      <c r="W305" s="13">
        <v>34</v>
      </c>
      <c r="X305" s="13">
        <v>79</v>
      </c>
      <c r="Y305" s="13">
        <v>42</v>
      </c>
      <c r="Z305" s="13">
        <v>37</v>
      </c>
      <c r="AA305" s="13">
        <v>86</v>
      </c>
      <c r="AB305" s="13">
        <v>45</v>
      </c>
      <c r="AC305" s="13">
        <v>41</v>
      </c>
      <c r="AD305" s="13">
        <v>83</v>
      </c>
      <c r="AE305" s="13">
        <v>44</v>
      </c>
      <c r="AF305" s="13">
        <v>39</v>
      </c>
    </row>
    <row r="306" spans="1:32" ht="12" customHeight="1" x14ac:dyDescent="0.4">
      <c r="A306" s="9"/>
      <c r="B306" s="9"/>
      <c r="C306" s="10"/>
      <c r="D306" s="10"/>
      <c r="E306" s="10"/>
      <c r="F306" s="10"/>
      <c r="G306" s="10"/>
      <c r="H306" s="10"/>
      <c r="I306" s="10"/>
      <c r="J306" s="66"/>
      <c r="K306" s="11"/>
      <c r="L306" s="11">
        <f>SUM(O306,R306,U306,X306,AA306,AD306)</f>
        <v>27</v>
      </c>
      <c r="M306" s="11"/>
      <c r="N306" s="11"/>
      <c r="O306" s="11">
        <v>3</v>
      </c>
      <c r="P306" s="11"/>
      <c r="Q306" s="11"/>
      <c r="R306" s="11">
        <v>2</v>
      </c>
      <c r="S306" s="11"/>
      <c r="T306" s="11"/>
      <c r="U306" s="11">
        <v>6</v>
      </c>
      <c r="V306" s="11"/>
      <c r="W306" s="11"/>
      <c r="X306" s="11">
        <v>4</v>
      </c>
      <c r="Y306" s="11"/>
      <c r="Z306" s="11"/>
      <c r="AA306" s="11">
        <v>9</v>
      </c>
      <c r="AB306" s="11"/>
      <c r="AC306" s="11"/>
      <c r="AD306" s="11">
        <v>3</v>
      </c>
      <c r="AE306" s="11"/>
      <c r="AF306" s="11"/>
    </row>
    <row r="307" spans="1:32" ht="12" customHeight="1" x14ac:dyDescent="0.4">
      <c r="A307" s="16">
        <v>146</v>
      </c>
      <c r="B307" s="12" t="s">
        <v>548</v>
      </c>
      <c r="C307" s="13">
        <f>SUM(D307:K307)</f>
        <v>26</v>
      </c>
      <c r="D307" s="13">
        <v>3</v>
      </c>
      <c r="E307" s="13">
        <v>3</v>
      </c>
      <c r="F307" s="13">
        <v>4</v>
      </c>
      <c r="G307" s="13">
        <v>3</v>
      </c>
      <c r="H307" s="13">
        <v>4</v>
      </c>
      <c r="I307" s="13">
        <v>4</v>
      </c>
      <c r="J307" s="67">
        <v>0</v>
      </c>
      <c r="K307" s="13">
        <v>5</v>
      </c>
      <c r="L307" s="13">
        <f>SUM(M307:N307)</f>
        <v>650</v>
      </c>
      <c r="M307" s="13">
        <f>SUM(P307,S307,V307,Y307,AB307,AE307)</f>
        <v>333</v>
      </c>
      <c r="N307" s="13">
        <f>SUM(Q307,T307,W307,Z307,AC307,AF307)</f>
        <v>317</v>
      </c>
      <c r="O307" s="13">
        <v>95</v>
      </c>
      <c r="P307" s="13">
        <v>44</v>
      </c>
      <c r="Q307" s="13">
        <v>51</v>
      </c>
      <c r="R307" s="13">
        <v>76</v>
      </c>
      <c r="S307" s="13">
        <v>41</v>
      </c>
      <c r="T307" s="13">
        <v>35</v>
      </c>
      <c r="U307" s="13">
        <v>123</v>
      </c>
      <c r="V307" s="13">
        <v>60</v>
      </c>
      <c r="W307" s="13">
        <v>63</v>
      </c>
      <c r="X307" s="13">
        <v>101</v>
      </c>
      <c r="Y307" s="13">
        <v>49</v>
      </c>
      <c r="Z307" s="13">
        <v>52</v>
      </c>
      <c r="AA307" s="13">
        <v>118</v>
      </c>
      <c r="AB307" s="13">
        <v>71</v>
      </c>
      <c r="AC307" s="13">
        <v>47</v>
      </c>
      <c r="AD307" s="13">
        <v>137</v>
      </c>
      <c r="AE307" s="13">
        <v>68</v>
      </c>
      <c r="AF307" s="13">
        <v>69</v>
      </c>
    </row>
    <row r="308" spans="1:32" ht="12" customHeight="1" x14ac:dyDescent="0.4">
      <c r="A308" s="9"/>
      <c r="B308" s="9"/>
      <c r="C308" s="10"/>
      <c r="D308" s="10"/>
      <c r="E308" s="10"/>
      <c r="F308" s="10"/>
      <c r="G308" s="10"/>
      <c r="H308" s="10"/>
      <c r="I308" s="10"/>
      <c r="J308" s="66"/>
      <c r="K308" s="11"/>
      <c r="L308" s="11">
        <f>SUM(O308,R308,U308,X308,AA308,AD308)</f>
        <v>4</v>
      </c>
      <c r="M308" s="11"/>
      <c r="N308" s="11"/>
      <c r="O308" s="11">
        <v>1</v>
      </c>
      <c r="P308" s="11"/>
      <c r="Q308" s="11"/>
      <c r="R308" s="11">
        <v>0</v>
      </c>
      <c r="S308" s="11"/>
      <c r="T308" s="11"/>
      <c r="U308" s="11">
        <v>0</v>
      </c>
      <c r="V308" s="11"/>
      <c r="W308" s="11"/>
      <c r="X308" s="11">
        <v>1</v>
      </c>
      <c r="Y308" s="11"/>
      <c r="Z308" s="11"/>
      <c r="AA308" s="11">
        <v>0</v>
      </c>
      <c r="AB308" s="11"/>
      <c r="AC308" s="11"/>
      <c r="AD308" s="11">
        <v>2</v>
      </c>
      <c r="AE308" s="11"/>
      <c r="AF308" s="11"/>
    </row>
    <row r="309" spans="1:32" ht="12" customHeight="1" x14ac:dyDescent="0.4">
      <c r="A309" s="16">
        <v>147</v>
      </c>
      <c r="B309" s="12" t="s">
        <v>549</v>
      </c>
      <c r="C309" s="13">
        <f>SUM(D309:K309)</f>
        <v>14</v>
      </c>
      <c r="D309" s="13">
        <v>2</v>
      </c>
      <c r="E309" s="13">
        <v>2</v>
      </c>
      <c r="F309" s="13">
        <v>2</v>
      </c>
      <c r="G309" s="13">
        <v>3</v>
      </c>
      <c r="H309" s="13">
        <v>2</v>
      </c>
      <c r="I309" s="13">
        <v>2</v>
      </c>
      <c r="J309" s="67">
        <v>0</v>
      </c>
      <c r="K309" s="13">
        <v>1</v>
      </c>
      <c r="L309" s="13">
        <f>SUM(M309:N309)</f>
        <v>370</v>
      </c>
      <c r="M309" s="13">
        <f>SUM(P309,S309,V309,Y309,AB309,AE309)</f>
        <v>194</v>
      </c>
      <c r="N309" s="13">
        <f>SUM(Q309,T309,W309,Z309,AC309,AF309)</f>
        <v>176</v>
      </c>
      <c r="O309" s="13">
        <v>43</v>
      </c>
      <c r="P309" s="13">
        <v>24</v>
      </c>
      <c r="Q309" s="13">
        <v>19</v>
      </c>
      <c r="R309" s="13">
        <v>62</v>
      </c>
      <c r="S309" s="13">
        <v>30</v>
      </c>
      <c r="T309" s="13">
        <v>32</v>
      </c>
      <c r="U309" s="13">
        <v>64</v>
      </c>
      <c r="V309" s="13">
        <v>28</v>
      </c>
      <c r="W309" s="13">
        <v>36</v>
      </c>
      <c r="X309" s="13">
        <v>74</v>
      </c>
      <c r="Y309" s="13">
        <v>42</v>
      </c>
      <c r="Z309" s="13">
        <v>32</v>
      </c>
      <c r="AA309" s="13">
        <v>69</v>
      </c>
      <c r="AB309" s="13">
        <v>39</v>
      </c>
      <c r="AC309" s="13">
        <v>30</v>
      </c>
      <c r="AD309" s="13">
        <v>58</v>
      </c>
      <c r="AE309" s="13">
        <v>31</v>
      </c>
      <c r="AF309" s="13">
        <v>27</v>
      </c>
    </row>
    <row r="310" spans="1:32" ht="12" customHeight="1" x14ac:dyDescent="0.4">
      <c r="A310" s="9"/>
      <c r="B310" s="9"/>
      <c r="C310" s="10"/>
      <c r="D310" s="10"/>
      <c r="E310" s="10"/>
      <c r="F310" s="10"/>
      <c r="G310" s="10"/>
      <c r="H310" s="10"/>
      <c r="I310" s="10"/>
      <c r="J310" s="66"/>
      <c r="K310" s="11"/>
      <c r="L310" s="11">
        <f>SUM(O310,R310,U310,X310,AA310,AD310)</f>
        <v>45</v>
      </c>
      <c r="M310" s="11"/>
      <c r="N310" s="11"/>
      <c r="O310" s="11">
        <v>11</v>
      </c>
      <c r="P310" s="11"/>
      <c r="Q310" s="11"/>
      <c r="R310" s="11">
        <v>8</v>
      </c>
      <c r="S310" s="11"/>
      <c r="T310" s="11"/>
      <c r="U310" s="11">
        <v>6</v>
      </c>
      <c r="V310" s="11"/>
      <c r="W310" s="11"/>
      <c r="X310" s="11">
        <v>4</v>
      </c>
      <c r="Y310" s="11"/>
      <c r="Z310" s="11"/>
      <c r="AA310" s="11">
        <v>8</v>
      </c>
      <c r="AB310" s="11"/>
      <c r="AC310" s="11"/>
      <c r="AD310" s="11">
        <v>8</v>
      </c>
      <c r="AE310" s="11"/>
      <c r="AF310" s="11"/>
    </row>
    <row r="311" spans="1:32" ht="12" customHeight="1" x14ac:dyDescent="0.4">
      <c r="A311" s="16">
        <v>148</v>
      </c>
      <c r="B311" s="12" t="s">
        <v>550</v>
      </c>
      <c r="C311" s="13">
        <f>SUM(D311:K311)</f>
        <v>22</v>
      </c>
      <c r="D311" s="13">
        <v>2</v>
      </c>
      <c r="E311" s="13">
        <v>2</v>
      </c>
      <c r="F311" s="13">
        <v>3</v>
      </c>
      <c r="G311" s="13">
        <v>3</v>
      </c>
      <c r="H311" s="13">
        <v>3</v>
      </c>
      <c r="I311" s="13">
        <v>2</v>
      </c>
      <c r="J311" s="67">
        <v>0</v>
      </c>
      <c r="K311" s="13">
        <v>7</v>
      </c>
      <c r="L311" s="13">
        <f>SUM(M311:N311)</f>
        <v>473</v>
      </c>
      <c r="M311" s="13">
        <f>SUM(P311,S311,V311,Y311,AB311,AE311)</f>
        <v>244</v>
      </c>
      <c r="N311" s="13">
        <f>SUM(Q311,T311,W311,Z311,AC311,AF311)</f>
        <v>229</v>
      </c>
      <c r="O311" s="13">
        <v>79</v>
      </c>
      <c r="P311" s="13">
        <v>45</v>
      </c>
      <c r="Q311" s="13">
        <v>34</v>
      </c>
      <c r="R311" s="13">
        <v>66</v>
      </c>
      <c r="S311" s="13">
        <v>32</v>
      </c>
      <c r="T311" s="13">
        <v>34</v>
      </c>
      <c r="U311" s="13">
        <v>77</v>
      </c>
      <c r="V311" s="13">
        <v>45</v>
      </c>
      <c r="W311" s="13">
        <v>32</v>
      </c>
      <c r="X311" s="13">
        <v>81</v>
      </c>
      <c r="Y311" s="13">
        <v>41</v>
      </c>
      <c r="Z311" s="13">
        <v>40</v>
      </c>
      <c r="AA311" s="13">
        <v>93</v>
      </c>
      <c r="AB311" s="13">
        <v>43</v>
      </c>
      <c r="AC311" s="13">
        <v>50</v>
      </c>
      <c r="AD311" s="13">
        <v>77</v>
      </c>
      <c r="AE311" s="13">
        <v>38</v>
      </c>
      <c r="AF311" s="13">
        <v>39</v>
      </c>
    </row>
    <row r="312" spans="1:32" ht="12" customHeight="1" x14ac:dyDescent="0.4">
      <c r="A312" s="9"/>
      <c r="B312" s="9"/>
      <c r="C312" s="10"/>
      <c r="D312" s="10"/>
      <c r="E312" s="10"/>
      <c r="F312" s="10"/>
      <c r="G312" s="10"/>
      <c r="H312" s="10"/>
      <c r="I312" s="10"/>
      <c r="J312" s="66"/>
      <c r="K312" s="11"/>
      <c r="L312" s="11">
        <f>SUM(O312,R312,U312,X312,AA312,AD312)</f>
        <v>25</v>
      </c>
      <c r="M312" s="11"/>
      <c r="N312" s="11"/>
      <c r="O312" s="11">
        <v>5</v>
      </c>
      <c r="P312" s="11"/>
      <c r="Q312" s="11"/>
      <c r="R312" s="11">
        <v>8</v>
      </c>
      <c r="S312" s="11"/>
      <c r="T312" s="11"/>
      <c r="U312" s="11">
        <v>3</v>
      </c>
      <c r="V312" s="11"/>
      <c r="W312" s="11"/>
      <c r="X312" s="11">
        <v>4</v>
      </c>
      <c r="Y312" s="11"/>
      <c r="Z312" s="11"/>
      <c r="AA312" s="11">
        <v>1</v>
      </c>
      <c r="AB312" s="11"/>
      <c r="AC312" s="11"/>
      <c r="AD312" s="11">
        <v>4</v>
      </c>
      <c r="AE312" s="11"/>
      <c r="AF312" s="11"/>
    </row>
    <row r="313" spans="1:32" ht="12" customHeight="1" x14ac:dyDescent="0.4">
      <c r="A313" s="16">
        <v>149</v>
      </c>
      <c r="B313" s="12" t="s">
        <v>551</v>
      </c>
      <c r="C313" s="13">
        <f>SUM(D313:K313)</f>
        <v>28</v>
      </c>
      <c r="D313" s="13">
        <v>4</v>
      </c>
      <c r="E313" s="13">
        <v>4</v>
      </c>
      <c r="F313" s="13">
        <v>4</v>
      </c>
      <c r="G313" s="13">
        <v>4</v>
      </c>
      <c r="H313" s="13">
        <v>4</v>
      </c>
      <c r="I313" s="13">
        <v>4</v>
      </c>
      <c r="J313" s="67">
        <v>0</v>
      </c>
      <c r="K313" s="13">
        <v>4</v>
      </c>
      <c r="L313" s="13">
        <f>SUM(M313:N313)</f>
        <v>780</v>
      </c>
      <c r="M313" s="13">
        <f>SUM(P313,S313,V313,Y313,AB313,AE313)</f>
        <v>395</v>
      </c>
      <c r="N313" s="13">
        <f>SUM(Q313,T313,W313,Z313,AC313,AF313)</f>
        <v>385</v>
      </c>
      <c r="O313" s="13">
        <v>125</v>
      </c>
      <c r="P313" s="13">
        <v>59</v>
      </c>
      <c r="Q313" s="13">
        <v>66</v>
      </c>
      <c r="R313" s="13">
        <v>127</v>
      </c>
      <c r="S313" s="13">
        <v>66</v>
      </c>
      <c r="T313" s="13">
        <v>61</v>
      </c>
      <c r="U313" s="13">
        <v>126</v>
      </c>
      <c r="V313" s="13">
        <v>67</v>
      </c>
      <c r="W313" s="13">
        <v>59</v>
      </c>
      <c r="X313" s="13">
        <v>132</v>
      </c>
      <c r="Y313" s="13">
        <v>61</v>
      </c>
      <c r="Z313" s="13">
        <v>71</v>
      </c>
      <c r="AA313" s="13">
        <v>135</v>
      </c>
      <c r="AB313" s="13">
        <v>68</v>
      </c>
      <c r="AC313" s="13">
        <v>67</v>
      </c>
      <c r="AD313" s="13">
        <v>135</v>
      </c>
      <c r="AE313" s="13">
        <v>74</v>
      </c>
      <c r="AF313" s="13">
        <v>61</v>
      </c>
    </row>
    <row r="314" spans="1:32" ht="12" customHeight="1" x14ac:dyDescent="0.4">
      <c r="A314" s="9"/>
      <c r="B314" s="9"/>
      <c r="C314" s="10"/>
      <c r="D314" s="10"/>
      <c r="E314" s="10"/>
      <c r="F314" s="10"/>
      <c r="G314" s="10"/>
      <c r="H314" s="10"/>
      <c r="I314" s="10"/>
      <c r="J314" s="66"/>
      <c r="K314" s="11"/>
      <c r="L314" s="11">
        <f>SUM(O314,R314,U314,X314,AA314,AD314)</f>
        <v>18</v>
      </c>
      <c r="M314" s="11"/>
      <c r="N314" s="11"/>
      <c r="O314" s="11">
        <v>4</v>
      </c>
      <c r="P314" s="11"/>
      <c r="Q314" s="11"/>
      <c r="R314" s="11">
        <v>3</v>
      </c>
      <c r="S314" s="11"/>
      <c r="T314" s="11"/>
      <c r="U314" s="11">
        <v>4</v>
      </c>
      <c r="V314" s="11"/>
      <c r="W314" s="11"/>
      <c r="X314" s="11">
        <v>3</v>
      </c>
      <c r="Y314" s="11"/>
      <c r="Z314" s="11"/>
      <c r="AA314" s="11">
        <v>2</v>
      </c>
      <c r="AB314" s="11"/>
      <c r="AC314" s="11"/>
      <c r="AD314" s="11">
        <v>2</v>
      </c>
      <c r="AE314" s="11"/>
      <c r="AF314" s="11"/>
    </row>
    <row r="315" spans="1:32" ht="12" customHeight="1" x14ac:dyDescent="0.4">
      <c r="A315" s="16">
        <v>150</v>
      </c>
      <c r="B315" s="12" t="s">
        <v>552</v>
      </c>
      <c r="C315" s="13">
        <f>SUM(D315:K315)</f>
        <v>39</v>
      </c>
      <c r="D315" s="13">
        <v>6</v>
      </c>
      <c r="E315" s="13">
        <v>7</v>
      </c>
      <c r="F315" s="13">
        <v>6</v>
      </c>
      <c r="G315" s="13">
        <v>6</v>
      </c>
      <c r="H315" s="13">
        <v>6</v>
      </c>
      <c r="I315" s="13">
        <v>5</v>
      </c>
      <c r="J315" s="67">
        <v>0</v>
      </c>
      <c r="K315" s="13">
        <v>3</v>
      </c>
      <c r="L315" s="13">
        <f>SUM(M315:N315)</f>
        <v>1180</v>
      </c>
      <c r="M315" s="13">
        <f>SUM(P315,S315,V315,Y315,AB315,AE315)</f>
        <v>602</v>
      </c>
      <c r="N315" s="13">
        <f>SUM(Q315,T315,W315,Z315,AC315,AF315)</f>
        <v>578</v>
      </c>
      <c r="O315" s="13">
        <v>189</v>
      </c>
      <c r="P315" s="13">
        <v>101</v>
      </c>
      <c r="Q315" s="13">
        <v>88</v>
      </c>
      <c r="R315" s="13">
        <v>237</v>
      </c>
      <c r="S315" s="13">
        <v>116</v>
      </c>
      <c r="T315" s="13">
        <v>121</v>
      </c>
      <c r="U315" s="13">
        <v>206</v>
      </c>
      <c r="V315" s="13">
        <v>100</v>
      </c>
      <c r="W315" s="13">
        <v>106</v>
      </c>
      <c r="X315" s="13">
        <v>187</v>
      </c>
      <c r="Y315" s="13">
        <v>96</v>
      </c>
      <c r="Z315" s="13">
        <v>91</v>
      </c>
      <c r="AA315" s="13">
        <v>208</v>
      </c>
      <c r="AB315" s="13">
        <v>104</v>
      </c>
      <c r="AC315" s="13">
        <v>104</v>
      </c>
      <c r="AD315" s="13">
        <v>153</v>
      </c>
      <c r="AE315" s="13">
        <v>85</v>
      </c>
      <c r="AF315" s="13">
        <v>68</v>
      </c>
    </row>
    <row r="316" spans="1:32" ht="12" customHeight="1" x14ac:dyDescent="0.4">
      <c r="A316" s="9"/>
      <c r="B316" s="9"/>
      <c r="C316" s="10"/>
      <c r="D316" s="10"/>
      <c r="E316" s="10"/>
      <c r="F316" s="10"/>
      <c r="G316" s="10"/>
      <c r="H316" s="10"/>
      <c r="I316" s="10"/>
      <c r="J316" s="66"/>
      <c r="K316" s="11"/>
      <c r="L316" s="11">
        <f>SUM(O316,R316,U316,X316,AA316,AD316)</f>
        <v>28</v>
      </c>
      <c r="M316" s="11"/>
      <c r="N316" s="11"/>
      <c r="O316" s="11">
        <v>3</v>
      </c>
      <c r="P316" s="11"/>
      <c r="Q316" s="11"/>
      <c r="R316" s="11">
        <v>9</v>
      </c>
      <c r="S316" s="11"/>
      <c r="T316" s="11"/>
      <c r="U316" s="11">
        <v>6</v>
      </c>
      <c r="V316" s="11"/>
      <c r="W316" s="11"/>
      <c r="X316" s="11">
        <v>1</v>
      </c>
      <c r="Y316" s="11"/>
      <c r="Z316" s="11"/>
      <c r="AA316" s="11">
        <v>4</v>
      </c>
      <c r="AB316" s="11"/>
      <c r="AC316" s="11"/>
      <c r="AD316" s="11">
        <v>5</v>
      </c>
      <c r="AE316" s="11"/>
      <c r="AF316" s="11"/>
    </row>
    <row r="317" spans="1:32" ht="12" customHeight="1" x14ac:dyDescent="0.4">
      <c r="A317" s="16">
        <v>151</v>
      </c>
      <c r="B317" s="12" t="s">
        <v>553</v>
      </c>
      <c r="C317" s="13">
        <f>SUM(D317:K317)</f>
        <v>34</v>
      </c>
      <c r="D317" s="13">
        <v>6</v>
      </c>
      <c r="E317" s="13">
        <v>6</v>
      </c>
      <c r="F317" s="13">
        <v>5</v>
      </c>
      <c r="G317" s="13">
        <v>4</v>
      </c>
      <c r="H317" s="13">
        <v>4</v>
      </c>
      <c r="I317" s="13">
        <v>4</v>
      </c>
      <c r="J317" s="67">
        <v>0</v>
      </c>
      <c r="K317" s="13">
        <v>5</v>
      </c>
      <c r="L317" s="13">
        <f>SUM(M317:N317)</f>
        <v>907</v>
      </c>
      <c r="M317" s="13">
        <f>SUM(P317,S317,V317,Y317,AB317,AE317)</f>
        <v>447</v>
      </c>
      <c r="N317" s="13">
        <f>SUM(Q317,T317,W317,Z317,AC317,AF317)</f>
        <v>460</v>
      </c>
      <c r="O317" s="13">
        <v>184</v>
      </c>
      <c r="P317" s="13">
        <v>105</v>
      </c>
      <c r="Q317" s="13">
        <v>79</v>
      </c>
      <c r="R317" s="13">
        <v>191</v>
      </c>
      <c r="S317" s="13">
        <v>91</v>
      </c>
      <c r="T317" s="13">
        <v>100</v>
      </c>
      <c r="U317" s="13">
        <v>157</v>
      </c>
      <c r="V317" s="13">
        <v>75</v>
      </c>
      <c r="W317" s="13">
        <v>82</v>
      </c>
      <c r="X317" s="13">
        <v>133</v>
      </c>
      <c r="Y317" s="13">
        <v>56</v>
      </c>
      <c r="Z317" s="13">
        <v>77</v>
      </c>
      <c r="AA317" s="13">
        <v>115</v>
      </c>
      <c r="AB317" s="13">
        <v>63</v>
      </c>
      <c r="AC317" s="13">
        <v>52</v>
      </c>
      <c r="AD317" s="13">
        <v>127</v>
      </c>
      <c r="AE317" s="13">
        <v>57</v>
      </c>
      <c r="AF317" s="13">
        <v>70</v>
      </c>
    </row>
    <row r="318" spans="1:32" s="7" customFormat="1" ht="14" customHeight="1" x14ac:dyDescent="0.4">
      <c r="A318" s="7" t="s">
        <v>99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spans="1:32" ht="12" customHeight="1" x14ac:dyDescent="0.4">
      <c r="B319" s="14"/>
      <c r="C319" s="5">
        <f>SUM(C9:C318)</f>
        <v>3114</v>
      </c>
      <c r="D319" s="5">
        <f t="shared" ref="D319:K319" si="0">SUM(D9:D318)</f>
        <v>453</v>
      </c>
      <c r="E319" s="5">
        <f t="shared" si="0"/>
        <v>452</v>
      </c>
      <c r="F319" s="5">
        <f t="shared" si="0"/>
        <v>447</v>
      </c>
      <c r="G319" s="5">
        <f t="shared" si="0"/>
        <v>453</v>
      </c>
      <c r="H319" s="5">
        <f t="shared" si="0"/>
        <v>456</v>
      </c>
      <c r="I319" s="5">
        <f t="shared" si="0"/>
        <v>455</v>
      </c>
      <c r="J319" s="5">
        <f t="shared" si="0"/>
        <v>4</v>
      </c>
      <c r="K319" s="5">
        <f t="shared" si="0"/>
        <v>394</v>
      </c>
      <c r="L319" s="5">
        <f>L9+L11+L13+L15+L17+L19+L21+L23+L25+L27+L29+L31+L33+L35+L37+L39+L41+L43+L45+L47+L49+L51+L53+L55+L57+L59+L61+L63+L65+L67+L69++L76+L78+L80+L82+L84+L86+L88+L90+L92+L94+L96+L98+L100+L102+L104+L106+L108+L110+L112+L114+L116+L118+L120+L122+L124+L126+L128+L130+L132+L134+L136+L138+L140++L147+L149+L151+L153+L155+L157+L159+L161+L163+L165+L167+L169+L171+L173+L175+L177+L179+L181+L183+L185+L187+L189+L191+L193+L195+L197+L201+L203+L205+L207+L209+L211+L218+L220+L222+L224+L226+L228+L230+L232+L234+L236+L238+L240+L242+L244+L246+L248+L250+L252+L254+L256+L258+L260+L262+L264+L266+L268+L270+L272+L274+L276+L278+L280+L282+L289+L291+L293+L295+L297+L299+L301+L303+L305+L307+L309+L311+L313+L315+L317</f>
        <v>83008</v>
      </c>
      <c r="M319" s="5">
        <f t="shared" ref="M319:AF319" si="1">M9+M11+M13+M15+M17+M19+M21+M23+M25+M27+M29+M31+M33+M35+M37+M39+M41+M43+M45+M47+M49+M51+M53+M55+M57+M59+M61+M63+M65+M67+M69++M76+M78+M80+M82+M84+M86+M88+M90+M92+M94+M96+M98+M100+M102+M104+M106+M108+M110+M112+M114+M116+M118+M120+M122+M124+M126+M128+M130+M132+M134+M136+M138+M140++M147+M149+M151+M153+M155+M157+M159+M161+M163+M165+M167+M169+M171+M173+M175+M177+M179+M181+M183+M185+M187+M189+M191+M193+M195+M197+M201+M203+M205+M207+M209+M211+M218+M220+M222+M224+M226+M228+M230+M232+M234+M236+M238+M240+M242+M244+M246+M248+M250+M252+M254+M256+M258+M260+M262+M264+M266+M268+M270+M272+M274+M276+M278+M280+M282+M289+M291+M293+M295+M297+M299+M301+M303+M305+M307+M309+M311+M313+M315+M317</f>
        <v>42693</v>
      </c>
      <c r="N319" s="5">
        <f t="shared" si="1"/>
        <v>40315</v>
      </c>
      <c r="O319" s="5">
        <f t="shared" si="1"/>
        <v>13801</v>
      </c>
      <c r="P319" s="5">
        <f t="shared" si="1"/>
        <v>7173</v>
      </c>
      <c r="Q319" s="5">
        <f t="shared" si="1"/>
        <v>6628</v>
      </c>
      <c r="R319" s="5">
        <f t="shared" si="1"/>
        <v>13993</v>
      </c>
      <c r="S319" s="5">
        <f t="shared" si="1"/>
        <v>7194</v>
      </c>
      <c r="T319" s="5">
        <f t="shared" si="1"/>
        <v>6799</v>
      </c>
      <c r="U319" s="5">
        <f t="shared" si="1"/>
        <v>13694</v>
      </c>
      <c r="V319" s="5">
        <f t="shared" si="1"/>
        <v>7098</v>
      </c>
      <c r="W319" s="5">
        <f t="shared" si="1"/>
        <v>6596</v>
      </c>
      <c r="X319" s="5">
        <f t="shared" si="1"/>
        <v>13742</v>
      </c>
      <c r="Y319" s="5">
        <f t="shared" si="1"/>
        <v>6974</v>
      </c>
      <c r="Z319" s="5">
        <f t="shared" si="1"/>
        <v>6768</v>
      </c>
      <c r="AA319" s="5">
        <f t="shared" si="1"/>
        <v>13971</v>
      </c>
      <c r="AB319" s="5">
        <f t="shared" si="1"/>
        <v>7161</v>
      </c>
      <c r="AC319" s="5">
        <f t="shared" si="1"/>
        <v>6810</v>
      </c>
      <c r="AD319" s="5">
        <f t="shared" si="1"/>
        <v>13807</v>
      </c>
      <c r="AE319" s="5">
        <f t="shared" si="1"/>
        <v>7093</v>
      </c>
      <c r="AF319" s="5">
        <f t="shared" si="1"/>
        <v>6714</v>
      </c>
    </row>
    <row r="320" spans="1:32" ht="12" customHeight="1" x14ac:dyDescent="0.4">
      <c r="E320" s="14"/>
      <c r="F320" s="14"/>
      <c r="G320" s="14"/>
      <c r="H320" s="14"/>
      <c r="I320" s="5"/>
      <c r="J320" s="5"/>
    </row>
  </sheetData>
  <mergeCells count="75">
    <mergeCell ref="A143:A145"/>
    <mergeCell ref="B143:B145"/>
    <mergeCell ref="C143:K143"/>
    <mergeCell ref="A5:A7"/>
    <mergeCell ref="B5:B7"/>
    <mergeCell ref="C5:K5"/>
    <mergeCell ref="A72:A74"/>
    <mergeCell ref="B72:B74"/>
    <mergeCell ref="C72:K72"/>
    <mergeCell ref="L5:AF5"/>
    <mergeCell ref="C6:C7"/>
    <mergeCell ref="D6:I6"/>
    <mergeCell ref="J6:J7"/>
    <mergeCell ref="K6:K7"/>
    <mergeCell ref="AD6:AF6"/>
    <mergeCell ref="L6:N6"/>
    <mergeCell ref="O6:Q6"/>
    <mergeCell ref="R6:T6"/>
    <mergeCell ref="U6:W6"/>
    <mergeCell ref="X6:Z6"/>
    <mergeCell ref="AA6:AC6"/>
    <mergeCell ref="L72:AF72"/>
    <mergeCell ref="C73:C74"/>
    <mergeCell ref="D73:I73"/>
    <mergeCell ref="J73:J74"/>
    <mergeCell ref="K73:K74"/>
    <mergeCell ref="L73:N73"/>
    <mergeCell ref="O73:Q73"/>
    <mergeCell ref="R73:T73"/>
    <mergeCell ref="U73:W73"/>
    <mergeCell ref="X73:Z73"/>
    <mergeCell ref="AA73:AC73"/>
    <mergeCell ref="AD73:AF73"/>
    <mergeCell ref="L143:AF143"/>
    <mergeCell ref="C144:C145"/>
    <mergeCell ref="D144:I144"/>
    <mergeCell ref="J144:J145"/>
    <mergeCell ref="K144:K145"/>
    <mergeCell ref="L144:N144"/>
    <mergeCell ref="O144:Q144"/>
    <mergeCell ref="R144:T144"/>
    <mergeCell ref="U144:W144"/>
    <mergeCell ref="X144:Z144"/>
    <mergeCell ref="AA144:AC144"/>
    <mergeCell ref="AD144:AF144"/>
    <mergeCell ref="A214:A216"/>
    <mergeCell ref="B214:B216"/>
    <mergeCell ref="C214:K214"/>
    <mergeCell ref="L214:AF214"/>
    <mergeCell ref="C215:C216"/>
    <mergeCell ref="D215:I215"/>
    <mergeCell ref="J215:J216"/>
    <mergeCell ref="K215:K216"/>
    <mergeCell ref="L215:N215"/>
    <mergeCell ref="O215:Q215"/>
    <mergeCell ref="R215:T215"/>
    <mergeCell ref="U215:W215"/>
    <mergeCell ref="X215:Z215"/>
    <mergeCell ref="AA215:AC215"/>
    <mergeCell ref="AD215:AF215"/>
    <mergeCell ref="A285:A287"/>
    <mergeCell ref="B285:B287"/>
    <mergeCell ref="C285:K285"/>
    <mergeCell ref="L285:AF285"/>
    <mergeCell ref="C286:C287"/>
    <mergeCell ref="D286:I286"/>
    <mergeCell ref="J286:J287"/>
    <mergeCell ref="K286:K287"/>
    <mergeCell ref="L286:N286"/>
    <mergeCell ref="O286:Q286"/>
    <mergeCell ref="R286:T286"/>
    <mergeCell ref="U286:W286"/>
    <mergeCell ref="X286:Z286"/>
    <mergeCell ref="AA286:AC286"/>
    <mergeCell ref="AD286:AF286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showGridLines="0" zoomScaleNormal="100" zoomScaleSheetLayoutView="100" workbookViewId="0">
      <pane ySplit="6" topLeftCell="A7" activePane="bottomLeft" state="frozen"/>
      <selection activeCell="G3" sqref="G3:G5"/>
      <selection pane="bottomLeft" activeCell="J22" sqref="J22"/>
    </sheetView>
  </sheetViews>
  <sheetFormatPr defaultRowHeight="21.3" customHeight="1" x14ac:dyDescent="0.4"/>
  <cols>
    <col min="1" max="1" width="4.5" style="378" customWidth="1"/>
    <col min="2" max="2" width="9.5" style="375" bestFit="1" customWidth="1"/>
    <col min="3" max="3" width="11.75" style="376" customWidth="1"/>
    <col min="4" max="4" width="13" style="377" bestFit="1" customWidth="1"/>
    <col min="5" max="5" width="9.75" style="376" customWidth="1"/>
    <col min="6" max="6" width="8.625" style="376" bestFit="1" customWidth="1"/>
    <col min="7" max="12" width="5.5" style="375" customWidth="1"/>
    <col min="13" max="14" width="7.5" style="375" customWidth="1"/>
    <col min="15" max="16384" width="9" style="378"/>
  </cols>
  <sheetData>
    <row r="1" spans="1:14" ht="21.3" customHeight="1" x14ac:dyDescent="0.4">
      <c r="A1" s="374" t="s">
        <v>1337</v>
      </c>
      <c r="G1" s="377"/>
      <c r="H1" s="376"/>
    </row>
    <row r="2" spans="1:14" ht="14.2" customHeight="1" x14ac:dyDescent="0.4">
      <c r="N2" s="379" t="s">
        <v>1338</v>
      </c>
    </row>
    <row r="3" spans="1:14" ht="21.3" customHeight="1" x14ac:dyDescent="0.4">
      <c r="A3" s="497" t="s">
        <v>1339</v>
      </c>
      <c r="B3" s="493"/>
      <c r="C3" s="494" t="s">
        <v>1340</v>
      </c>
      <c r="D3" s="494"/>
      <c r="E3" s="498" t="s">
        <v>1341</v>
      </c>
      <c r="F3" s="498" t="s">
        <v>1342</v>
      </c>
      <c r="G3" s="501" t="s">
        <v>1343</v>
      </c>
      <c r="H3" s="502"/>
      <c r="I3" s="502"/>
      <c r="J3" s="502"/>
      <c r="K3" s="502"/>
      <c r="L3" s="502"/>
      <c r="M3" s="493" t="s">
        <v>1344</v>
      </c>
      <c r="N3" s="493"/>
    </row>
    <row r="4" spans="1:14" ht="21.3" customHeight="1" x14ac:dyDescent="0.4">
      <c r="A4" s="493"/>
      <c r="B4" s="493"/>
      <c r="C4" s="494" t="s">
        <v>1345</v>
      </c>
      <c r="D4" s="495" t="s">
        <v>1346</v>
      </c>
      <c r="E4" s="499"/>
      <c r="F4" s="499"/>
      <c r="G4" s="496" t="s">
        <v>1347</v>
      </c>
      <c r="H4" s="493" t="s">
        <v>1348</v>
      </c>
      <c r="I4" s="493"/>
      <c r="J4" s="496" t="s">
        <v>1349</v>
      </c>
      <c r="K4" s="496" t="s">
        <v>1350</v>
      </c>
      <c r="L4" s="496" t="s">
        <v>1351</v>
      </c>
      <c r="M4" s="497" t="s">
        <v>1352</v>
      </c>
      <c r="N4" s="493" t="s">
        <v>1353</v>
      </c>
    </row>
    <row r="5" spans="1:14" ht="21.3" customHeight="1" x14ac:dyDescent="0.4">
      <c r="A5" s="493"/>
      <c r="B5" s="493"/>
      <c r="C5" s="494"/>
      <c r="D5" s="494"/>
      <c r="E5" s="500"/>
      <c r="F5" s="500"/>
      <c r="G5" s="496"/>
      <c r="H5" s="380" t="s">
        <v>1354</v>
      </c>
      <c r="I5" s="380" t="s">
        <v>1355</v>
      </c>
      <c r="J5" s="496"/>
      <c r="K5" s="496"/>
      <c r="L5" s="496"/>
      <c r="M5" s="493"/>
      <c r="N5" s="493"/>
    </row>
    <row r="6" spans="1:14" ht="21.3" customHeight="1" x14ac:dyDescent="0.4">
      <c r="A6" s="493" t="s">
        <v>1356</v>
      </c>
      <c r="B6" s="493"/>
      <c r="C6" s="381">
        <v>2429501.7000000002</v>
      </c>
      <c r="D6" s="382">
        <v>20346.61</v>
      </c>
      <c r="E6" s="381">
        <v>983000.85000000009</v>
      </c>
      <c r="F6" s="381">
        <v>3542</v>
      </c>
      <c r="G6" s="383">
        <v>144</v>
      </c>
      <c r="H6" s="383">
        <v>144</v>
      </c>
      <c r="I6" s="383">
        <v>37</v>
      </c>
      <c r="J6" s="383">
        <v>144</v>
      </c>
      <c r="K6" s="383">
        <v>142</v>
      </c>
      <c r="L6" s="383">
        <v>141</v>
      </c>
      <c r="M6" s="383">
        <v>145</v>
      </c>
      <c r="N6" s="383">
        <v>144</v>
      </c>
    </row>
    <row r="7" spans="1:14" ht="21.3" customHeight="1" x14ac:dyDescent="0.4">
      <c r="A7" s="384">
        <v>1</v>
      </c>
      <c r="B7" s="380" t="s">
        <v>1357</v>
      </c>
      <c r="C7" s="381">
        <v>17909</v>
      </c>
      <c r="D7" s="382" t="s">
        <v>582</v>
      </c>
      <c r="E7" s="381">
        <v>20587.55</v>
      </c>
      <c r="F7" s="381">
        <v>28</v>
      </c>
      <c r="G7" s="380" t="s">
        <v>1358</v>
      </c>
      <c r="H7" s="380" t="s">
        <v>1358</v>
      </c>
      <c r="I7" s="380" t="s">
        <v>582</v>
      </c>
      <c r="J7" s="380" t="s">
        <v>1358</v>
      </c>
      <c r="K7" s="380" t="s">
        <v>1358</v>
      </c>
      <c r="L7" s="380" t="s">
        <v>1358</v>
      </c>
      <c r="M7" s="380" t="s">
        <v>1358</v>
      </c>
      <c r="N7" s="380" t="s">
        <v>1358</v>
      </c>
    </row>
    <row r="8" spans="1:14" ht="21.3" customHeight="1" x14ac:dyDescent="0.4">
      <c r="A8" s="384">
        <v>2</v>
      </c>
      <c r="B8" s="380" t="s">
        <v>1359</v>
      </c>
      <c r="C8" s="381">
        <v>14113</v>
      </c>
      <c r="D8" s="382" t="s">
        <v>582</v>
      </c>
      <c r="E8" s="381">
        <v>6801</v>
      </c>
      <c r="F8" s="381">
        <v>24</v>
      </c>
      <c r="G8" s="380" t="s">
        <v>1358</v>
      </c>
      <c r="H8" s="380" t="s">
        <v>1358</v>
      </c>
      <c r="I8" s="380" t="s">
        <v>582</v>
      </c>
      <c r="J8" s="380" t="s">
        <v>1358</v>
      </c>
      <c r="K8" s="380" t="s">
        <v>1358</v>
      </c>
      <c r="L8" s="380" t="s">
        <v>1358</v>
      </c>
      <c r="M8" s="380" t="s">
        <v>1358</v>
      </c>
      <c r="N8" s="380" t="s">
        <v>1358</v>
      </c>
    </row>
    <row r="9" spans="1:14" ht="21.3" customHeight="1" x14ac:dyDescent="0.4">
      <c r="A9" s="384">
        <v>3</v>
      </c>
      <c r="B9" s="380" t="s">
        <v>1360</v>
      </c>
      <c r="C9" s="381">
        <v>9283</v>
      </c>
      <c r="D9" s="382" t="s">
        <v>582</v>
      </c>
      <c r="E9" s="381">
        <v>11706.17</v>
      </c>
      <c r="F9" s="381">
        <v>25</v>
      </c>
      <c r="G9" s="380" t="s">
        <v>1358</v>
      </c>
      <c r="H9" s="380" t="s">
        <v>1358</v>
      </c>
      <c r="I9" s="380" t="s">
        <v>1358</v>
      </c>
      <c r="J9" s="380" t="s">
        <v>1358</v>
      </c>
      <c r="K9" s="380" t="s">
        <v>1358</v>
      </c>
      <c r="L9" s="380" t="s">
        <v>1358</v>
      </c>
      <c r="M9" s="380" t="s">
        <v>1358</v>
      </c>
      <c r="N9" s="380" t="s">
        <v>1358</v>
      </c>
    </row>
    <row r="10" spans="1:14" ht="21.3" customHeight="1" x14ac:dyDescent="0.4">
      <c r="A10" s="384">
        <v>8</v>
      </c>
      <c r="B10" s="380" t="s">
        <v>1361</v>
      </c>
      <c r="C10" s="381">
        <v>14353.02</v>
      </c>
      <c r="D10" s="382" t="s">
        <v>582</v>
      </c>
      <c r="E10" s="381">
        <v>6781.59</v>
      </c>
      <c r="F10" s="381">
        <v>22</v>
      </c>
      <c r="G10" s="380" t="s">
        <v>1358</v>
      </c>
      <c r="H10" s="380" t="s">
        <v>1358</v>
      </c>
      <c r="I10" s="380" t="s">
        <v>582</v>
      </c>
      <c r="J10" s="380" t="s">
        <v>1358</v>
      </c>
      <c r="K10" s="380" t="s">
        <v>1358</v>
      </c>
      <c r="L10" s="380" t="s">
        <v>1358</v>
      </c>
      <c r="M10" s="380" t="s">
        <v>1358</v>
      </c>
      <c r="N10" s="380" t="s">
        <v>1358</v>
      </c>
    </row>
    <row r="11" spans="1:14" ht="14.2" customHeight="1" x14ac:dyDescent="0.4">
      <c r="A11" s="385" t="s">
        <v>1362</v>
      </c>
      <c r="B11" s="386"/>
      <c r="C11" s="387"/>
      <c r="D11" s="388"/>
      <c r="E11" s="387"/>
      <c r="F11" s="387"/>
      <c r="G11" s="386"/>
      <c r="H11" s="386"/>
      <c r="I11" s="386"/>
      <c r="J11" s="386"/>
      <c r="K11" s="386"/>
      <c r="L11" s="386"/>
      <c r="M11" s="386"/>
      <c r="N11" s="386"/>
    </row>
    <row r="12" spans="1:14" ht="14.2" customHeight="1" x14ac:dyDescent="0.4">
      <c r="A12" s="389" t="s">
        <v>1363</v>
      </c>
      <c r="B12" s="390"/>
      <c r="C12" s="391"/>
      <c r="D12" s="392"/>
      <c r="E12" s="391"/>
      <c r="F12" s="391"/>
      <c r="G12" s="390"/>
      <c r="H12" s="390"/>
      <c r="I12" s="390"/>
      <c r="J12" s="390"/>
      <c r="K12" s="390"/>
      <c r="L12" s="390"/>
      <c r="M12" s="390"/>
      <c r="N12" s="390"/>
    </row>
    <row r="13" spans="1:14" ht="14.2" customHeight="1" x14ac:dyDescent="0.4">
      <c r="A13" s="389" t="s">
        <v>1364</v>
      </c>
      <c r="B13" s="390"/>
      <c r="C13" s="391"/>
      <c r="D13" s="392"/>
      <c r="E13" s="391"/>
      <c r="F13" s="391"/>
      <c r="G13" s="390"/>
      <c r="H13" s="390"/>
      <c r="I13" s="390"/>
      <c r="J13" s="390"/>
      <c r="K13" s="390"/>
      <c r="L13" s="390"/>
      <c r="M13" s="390"/>
      <c r="N13" s="390"/>
    </row>
    <row r="14" spans="1:14" ht="14.2" customHeight="1" x14ac:dyDescent="0.4">
      <c r="N14" s="379" t="s">
        <v>1338</v>
      </c>
    </row>
    <row r="15" spans="1:14" ht="21.3" customHeight="1" x14ac:dyDescent="0.4">
      <c r="A15" s="497" t="s">
        <v>1339</v>
      </c>
      <c r="B15" s="493"/>
      <c r="C15" s="494" t="s">
        <v>1340</v>
      </c>
      <c r="D15" s="494"/>
      <c r="E15" s="498" t="s">
        <v>1341</v>
      </c>
      <c r="F15" s="498" t="s">
        <v>1342</v>
      </c>
      <c r="G15" s="501" t="s">
        <v>1343</v>
      </c>
      <c r="H15" s="502"/>
      <c r="I15" s="502"/>
      <c r="J15" s="502"/>
      <c r="K15" s="502"/>
      <c r="L15" s="502"/>
      <c r="M15" s="493" t="s">
        <v>1344</v>
      </c>
      <c r="N15" s="493"/>
    </row>
    <row r="16" spans="1:14" ht="21.3" customHeight="1" x14ac:dyDescent="0.4">
      <c r="A16" s="493"/>
      <c r="B16" s="493"/>
      <c r="C16" s="494" t="s">
        <v>1345</v>
      </c>
      <c r="D16" s="495" t="s">
        <v>1346</v>
      </c>
      <c r="E16" s="499"/>
      <c r="F16" s="499"/>
      <c r="G16" s="496" t="s">
        <v>1347</v>
      </c>
      <c r="H16" s="493" t="s">
        <v>1348</v>
      </c>
      <c r="I16" s="493"/>
      <c r="J16" s="496" t="s">
        <v>1349</v>
      </c>
      <c r="K16" s="496" t="s">
        <v>1350</v>
      </c>
      <c r="L16" s="496" t="s">
        <v>1351</v>
      </c>
      <c r="M16" s="497" t="s">
        <v>1352</v>
      </c>
      <c r="N16" s="493" t="s">
        <v>1353</v>
      </c>
    </row>
    <row r="17" spans="1:14" ht="21.3" customHeight="1" x14ac:dyDescent="0.4">
      <c r="A17" s="493"/>
      <c r="B17" s="493"/>
      <c r="C17" s="494"/>
      <c r="D17" s="494"/>
      <c r="E17" s="500"/>
      <c r="F17" s="500"/>
      <c r="G17" s="496"/>
      <c r="H17" s="380" t="s">
        <v>1354</v>
      </c>
      <c r="I17" s="380" t="s">
        <v>1355</v>
      </c>
      <c r="J17" s="496"/>
      <c r="K17" s="496"/>
      <c r="L17" s="496"/>
      <c r="M17" s="493"/>
      <c r="N17" s="493"/>
    </row>
    <row r="18" spans="1:14" ht="21.3" customHeight="1" x14ac:dyDescent="0.4">
      <c r="A18" s="384">
        <v>9</v>
      </c>
      <c r="B18" s="380" t="s">
        <v>1365</v>
      </c>
      <c r="C18" s="381">
        <v>22778</v>
      </c>
      <c r="D18" s="382" t="s">
        <v>582</v>
      </c>
      <c r="E18" s="381">
        <v>7977</v>
      </c>
      <c r="F18" s="381">
        <v>34</v>
      </c>
      <c r="G18" s="380" t="s">
        <v>1358</v>
      </c>
      <c r="H18" s="380" t="s">
        <v>1358</v>
      </c>
      <c r="I18" s="380" t="s">
        <v>582</v>
      </c>
      <c r="J18" s="380" t="s">
        <v>1358</v>
      </c>
      <c r="K18" s="380" t="s">
        <v>1358</v>
      </c>
      <c r="L18" s="380" t="s">
        <v>1358</v>
      </c>
      <c r="M18" s="380" t="s">
        <v>1358</v>
      </c>
      <c r="N18" s="380" t="s">
        <v>1358</v>
      </c>
    </row>
    <row r="19" spans="1:14" ht="21.3" customHeight="1" x14ac:dyDescent="0.4">
      <c r="A19" s="384">
        <v>10</v>
      </c>
      <c r="B19" s="380" t="s">
        <v>1366</v>
      </c>
      <c r="C19" s="381">
        <v>9879.7000000000007</v>
      </c>
      <c r="D19" s="382" t="s">
        <v>582</v>
      </c>
      <c r="E19" s="381">
        <v>5154.63</v>
      </c>
      <c r="F19" s="381">
        <v>10</v>
      </c>
      <c r="G19" s="380" t="s">
        <v>1358</v>
      </c>
      <c r="H19" s="380" t="s">
        <v>1358</v>
      </c>
      <c r="I19" s="380" t="s">
        <v>582</v>
      </c>
      <c r="J19" s="380" t="s">
        <v>1358</v>
      </c>
      <c r="K19" s="380" t="s">
        <v>1358</v>
      </c>
      <c r="L19" s="380" t="s">
        <v>1358</v>
      </c>
      <c r="M19" s="380" t="s">
        <v>1358</v>
      </c>
      <c r="N19" s="380" t="s">
        <v>1358</v>
      </c>
    </row>
    <row r="20" spans="1:14" ht="21.3" customHeight="1" x14ac:dyDescent="0.4">
      <c r="A20" s="384">
        <v>11</v>
      </c>
      <c r="B20" s="380" t="s">
        <v>1367</v>
      </c>
      <c r="C20" s="381">
        <v>11038</v>
      </c>
      <c r="D20" s="382" t="s">
        <v>582</v>
      </c>
      <c r="E20" s="381">
        <v>20294</v>
      </c>
      <c r="F20" s="381">
        <v>23</v>
      </c>
      <c r="G20" s="380" t="s">
        <v>1358</v>
      </c>
      <c r="H20" s="380" t="s">
        <v>1358</v>
      </c>
      <c r="I20" s="380" t="s">
        <v>582</v>
      </c>
      <c r="J20" s="380" t="s">
        <v>1358</v>
      </c>
      <c r="K20" s="380" t="s">
        <v>1358</v>
      </c>
      <c r="L20" s="380" t="s">
        <v>1358</v>
      </c>
      <c r="M20" s="380" t="s">
        <v>1358</v>
      </c>
      <c r="N20" s="380" t="s">
        <v>1358</v>
      </c>
    </row>
    <row r="21" spans="1:14" ht="21.3" customHeight="1" x14ac:dyDescent="0.4">
      <c r="A21" s="384">
        <v>12</v>
      </c>
      <c r="B21" s="380" t="s">
        <v>1368</v>
      </c>
      <c r="C21" s="381">
        <v>13766</v>
      </c>
      <c r="D21" s="382" t="s">
        <v>582</v>
      </c>
      <c r="E21" s="381">
        <v>8435.0300000000007</v>
      </c>
      <c r="F21" s="381">
        <v>31</v>
      </c>
      <c r="G21" s="380" t="s">
        <v>1358</v>
      </c>
      <c r="H21" s="380" t="s">
        <v>1358</v>
      </c>
      <c r="I21" s="380" t="s">
        <v>1358</v>
      </c>
      <c r="J21" s="380" t="s">
        <v>1358</v>
      </c>
      <c r="K21" s="380" t="s">
        <v>1358</v>
      </c>
      <c r="L21" s="380" t="s">
        <v>1358</v>
      </c>
      <c r="M21" s="380" t="s">
        <v>1358</v>
      </c>
      <c r="N21" s="380" t="s">
        <v>1358</v>
      </c>
    </row>
    <row r="22" spans="1:14" ht="21.3" customHeight="1" x14ac:dyDescent="0.4">
      <c r="A22" s="384">
        <v>13</v>
      </c>
      <c r="B22" s="380" t="s">
        <v>1369</v>
      </c>
      <c r="C22" s="381">
        <v>13584</v>
      </c>
      <c r="D22" s="382" t="s">
        <v>582</v>
      </c>
      <c r="E22" s="381">
        <v>6494.3</v>
      </c>
      <c r="F22" s="381">
        <v>19</v>
      </c>
      <c r="G22" s="380" t="s">
        <v>1358</v>
      </c>
      <c r="H22" s="380" t="s">
        <v>1358</v>
      </c>
      <c r="I22" s="380" t="s">
        <v>582</v>
      </c>
      <c r="J22" s="380" t="s">
        <v>1358</v>
      </c>
      <c r="K22" s="380" t="s">
        <v>1358</v>
      </c>
      <c r="L22" s="380" t="s">
        <v>1358</v>
      </c>
      <c r="M22" s="380" t="s">
        <v>1358</v>
      </c>
      <c r="N22" s="380" t="s">
        <v>1358</v>
      </c>
    </row>
    <row r="23" spans="1:14" ht="21.3" customHeight="1" x14ac:dyDescent="0.4">
      <c r="A23" s="384">
        <v>14</v>
      </c>
      <c r="B23" s="380" t="s">
        <v>1370</v>
      </c>
      <c r="C23" s="381">
        <v>18301</v>
      </c>
      <c r="D23" s="382" t="s">
        <v>582</v>
      </c>
      <c r="E23" s="381">
        <v>6292.6</v>
      </c>
      <c r="F23" s="381">
        <v>19</v>
      </c>
      <c r="G23" s="380" t="s">
        <v>1358</v>
      </c>
      <c r="H23" s="380" t="s">
        <v>1358</v>
      </c>
      <c r="I23" s="380" t="s">
        <v>582</v>
      </c>
      <c r="J23" s="380" t="s">
        <v>1358</v>
      </c>
      <c r="K23" s="380" t="s">
        <v>1358</v>
      </c>
      <c r="L23" s="380" t="s">
        <v>1358</v>
      </c>
      <c r="M23" s="380" t="s">
        <v>1358</v>
      </c>
      <c r="N23" s="380" t="s">
        <v>1358</v>
      </c>
    </row>
    <row r="24" spans="1:14" ht="21.3" customHeight="1" x14ac:dyDescent="0.4">
      <c r="A24" s="384">
        <v>15</v>
      </c>
      <c r="B24" s="380" t="s">
        <v>1371</v>
      </c>
      <c r="C24" s="381">
        <v>15059.15</v>
      </c>
      <c r="D24" s="382">
        <v>8118.15</v>
      </c>
      <c r="E24" s="381">
        <v>6631.96</v>
      </c>
      <c r="F24" s="381">
        <v>18</v>
      </c>
      <c r="G24" s="380" t="s">
        <v>1358</v>
      </c>
      <c r="H24" s="380" t="s">
        <v>1358</v>
      </c>
      <c r="I24" s="380" t="s">
        <v>582</v>
      </c>
      <c r="J24" s="380" t="s">
        <v>1358</v>
      </c>
      <c r="K24" s="380" t="s">
        <v>1358</v>
      </c>
      <c r="L24" s="380" t="s">
        <v>1358</v>
      </c>
      <c r="M24" s="380" t="s">
        <v>1358</v>
      </c>
      <c r="N24" s="380" t="s">
        <v>1358</v>
      </c>
    </row>
    <row r="25" spans="1:14" ht="21.3" customHeight="1" x14ac:dyDescent="0.4">
      <c r="A25" s="384">
        <v>16</v>
      </c>
      <c r="B25" s="380" t="s">
        <v>112</v>
      </c>
      <c r="C25" s="381">
        <v>18657</v>
      </c>
      <c r="D25" s="382" t="s">
        <v>582</v>
      </c>
      <c r="E25" s="381">
        <v>6722.77</v>
      </c>
      <c r="F25" s="381">
        <v>26</v>
      </c>
      <c r="G25" s="380" t="s">
        <v>1358</v>
      </c>
      <c r="H25" s="380" t="s">
        <v>1358</v>
      </c>
      <c r="I25" s="380" t="s">
        <v>1358</v>
      </c>
      <c r="J25" s="380" t="s">
        <v>1358</v>
      </c>
      <c r="K25" s="380" t="s">
        <v>1358</v>
      </c>
      <c r="L25" s="380" t="s">
        <v>1358</v>
      </c>
      <c r="M25" s="380" t="s">
        <v>1358</v>
      </c>
      <c r="N25" s="380" t="s">
        <v>1358</v>
      </c>
    </row>
    <row r="26" spans="1:14" ht="21.3" customHeight="1" x14ac:dyDescent="0.4">
      <c r="A26" s="384">
        <v>17</v>
      </c>
      <c r="B26" s="380" t="s">
        <v>1372</v>
      </c>
      <c r="C26" s="381">
        <v>15495</v>
      </c>
      <c r="D26" s="382" t="s">
        <v>582</v>
      </c>
      <c r="E26" s="381">
        <v>7039.33</v>
      </c>
      <c r="F26" s="381">
        <v>30</v>
      </c>
      <c r="G26" s="380" t="s">
        <v>1358</v>
      </c>
      <c r="H26" s="380" t="s">
        <v>1358</v>
      </c>
      <c r="I26" s="380" t="s">
        <v>582</v>
      </c>
      <c r="J26" s="380" t="s">
        <v>1358</v>
      </c>
      <c r="K26" s="380" t="s">
        <v>1358</v>
      </c>
      <c r="L26" s="380" t="s">
        <v>1358</v>
      </c>
      <c r="M26" s="380" t="s">
        <v>1358</v>
      </c>
      <c r="N26" s="380" t="s">
        <v>1358</v>
      </c>
    </row>
    <row r="27" spans="1:14" ht="21.3" customHeight="1" x14ac:dyDescent="0.4">
      <c r="A27" s="384">
        <v>18</v>
      </c>
      <c r="B27" s="380" t="s">
        <v>1373</v>
      </c>
      <c r="C27" s="381">
        <v>14700</v>
      </c>
      <c r="D27" s="382" t="s">
        <v>582</v>
      </c>
      <c r="E27" s="381">
        <v>5533</v>
      </c>
      <c r="F27" s="381">
        <v>21</v>
      </c>
      <c r="G27" s="380" t="s">
        <v>1358</v>
      </c>
      <c r="H27" s="380" t="s">
        <v>1358</v>
      </c>
      <c r="I27" s="380" t="s">
        <v>582</v>
      </c>
      <c r="J27" s="380" t="s">
        <v>1358</v>
      </c>
      <c r="K27" s="380" t="s">
        <v>582</v>
      </c>
      <c r="L27" s="380" t="s">
        <v>1358</v>
      </c>
      <c r="M27" s="380" t="s">
        <v>1358</v>
      </c>
      <c r="N27" s="380" t="s">
        <v>1358</v>
      </c>
    </row>
    <row r="28" spans="1:14" ht="21.3" customHeight="1" x14ac:dyDescent="0.4">
      <c r="A28" s="384">
        <v>19</v>
      </c>
      <c r="B28" s="380" t="s">
        <v>1374</v>
      </c>
      <c r="C28" s="381">
        <v>15488</v>
      </c>
      <c r="D28" s="382" t="s">
        <v>582</v>
      </c>
      <c r="E28" s="381">
        <v>4908.66</v>
      </c>
      <c r="F28" s="381">
        <v>14</v>
      </c>
      <c r="G28" s="380" t="s">
        <v>1358</v>
      </c>
      <c r="H28" s="380" t="s">
        <v>1358</v>
      </c>
      <c r="I28" s="380" t="s">
        <v>582</v>
      </c>
      <c r="J28" s="380" t="s">
        <v>1358</v>
      </c>
      <c r="K28" s="380" t="s">
        <v>1358</v>
      </c>
      <c r="L28" s="380" t="s">
        <v>1358</v>
      </c>
      <c r="M28" s="380" t="s">
        <v>1358</v>
      </c>
      <c r="N28" s="380" t="s">
        <v>1358</v>
      </c>
    </row>
    <row r="29" spans="1:14" ht="21.3" customHeight="1" x14ac:dyDescent="0.4">
      <c r="A29" s="384">
        <v>20</v>
      </c>
      <c r="B29" s="380" t="s">
        <v>1375</v>
      </c>
      <c r="C29" s="381">
        <v>18154</v>
      </c>
      <c r="D29" s="382" t="s">
        <v>582</v>
      </c>
      <c r="E29" s="381">
        <v>8375</v>
      </c>
      <c r="F29" s="381">
        <v>32</v>
      </c>
      <c r="G29" s="380" t="s">
        <v>1358</v>
      </c>
      <c r="H29" s="380" t="s">
        <v>1358</v>
      </c>
      <c r="I29" s="380" t="s">
        <v>1358</v>
      </c>
      <c r="J29" s="380" t="s">
        <v>1358</v>
      </c>
      <c r="K29" s="380" t="s">
        <v>1358</v>
      </c>
      <c r="L29" s="380" t="s">
        <v>1358</v>
      </c>
      <c r="M29" s="380" t="s">
        <v>1358</v>
      </c>
      <c r="N29" s="380" t="s">
        <v>1358</v>
      </c>
    </row>
    <row r="30" spans="1:14" ht="21.3" customHeight="1" x14ac:dyDescent="0.4">
      <c r="A30" s="384">
        <v>21</v>
      </c>
      <c r="B30" s="380" t="s">
        <v>1376</v>
      </c>
      <c r="C30" s="381">
        <v>13526</v>
      </c>
      <c r="D30" s="382" t="s">
        <v>582</v>
      </c>
      <c r="E30" s="381">
        <v>7423.98</v>
      </c>
      <c r="F30" s="381">
        <v>38</v>
      </c>
      <c r="G30" s="380" t="s">
        <v>1358</v>
      </c>
      <c r="H30" s="380" t="s">
        <v>1358</v>
      </c>
      <c r="I30" s="380" t="s">
        <v>1358</v>
      </c>
      <c r="J30" s="380" t="s">
        <v>1358</v>
      </c>
      <c r="K30" s="380" t="s">
        <v>1358</v>
      </c>
      <c r="L30" s="380" t="s">
        <v>1358</v>
      </c>
      <c r="M30" s="380" t="s">
        <v>1358</v>
      </c>
      <c r="N30" s="380" t="s">
        <v>1358</v>
      </c>
    </row>
    <row r="31" spans="1:14" ht="21.3" customHeight="1" x14ac:dyDescent="0.4">
      <c r="A31" s="384">
        <v>22</v>
      </c>
      <c r="B31" s="380" t="s">
        <v>1377</v>
      </c>
      <c r="C31" s="381">
        <v>13458</v>
      </c>
      <c r="D31" s="382" t="s">
        <v>582</v>
      </c>
      <c r="E31" s="381">
        <v>5856.17</v>
      </c>
      <c r="F31" s="381">
        <v>18</v>
      </c>
      <c r="G31" s="380" t="s">
        <v>1358</v>
      </c>
      <c r="H31" s="380" t="s">
        <v>1358</v>
      </c>
      <c r="I31" s="380" t="s">
        <v>582</v>
      </c>
      <c r="J31" s="380" t="s">
        <v>1358</v>
      </c>
      <c r="K31" s="380" t="s">
        <v>1358</v>
      </c>
      <c r="L31" s="380" t="s">
        <v>1358</v>
      </c>
      <c r="M31" s="380" t="s">
        <v>1358</v>
      </c>
      <c r="N31" s="380" t="s">
        <v>1358</v>
      </c>
    </row>
    <row r="32" spans="1:14" ht="21.3" customHeight="1" x14ac:dyDescent="0.4">
      <c r="A32" s="384">
        <v>23</v>
      </c>
      <c r="B32" s="380" t="s">
        <v>1378</v>
      </c>
      <c r="C32" s="381">
        <v>26088</v>
      </c>
      <c r="D32" s="382" t="s">
        <v>582</v>
      </c>
      <c r="E32" s="381">
        <v>7348.24</v>
      </c>
      <c r="F32" s="381">
        <v>34</v>
      </c>
      <c r="G32" s="380" t="s">
        <v>1358</v>
      </c>
      <c r="H32" s="380" t="s">
        <v>1358</v>
      </c>
      <c r="I32" s="380" t="s">
        <v>582</v>
      </c>
      <c r="J32" s="380" t="s">
        <v>1358</v>
      </c>
      <c r="K32" s="380" t="s">
        <v>1358</v>
      </c>
      <c r="L32" s="380" t="s">
        <v>582</v>
      </c>
      <c r="M32" s="380" t="s">
        <v>1358</v>
      </c>
      <c r="N32" s="380" t="s">
        <v>1358</v>
      </c>
    </row>
    <row r="33" spans="1:14" ht="21.3" customHeight="1" x14ac:dyDescent="0.4">
      <c r="A33" s="384">
        <v>24</v>
      </c>
      <c r="B33" s="380" t="s">
        <v>1379</v>
      </c>
      <c r="C33" s="381">
        <v>20727.63</v>
      </c>
      <c r="D33" s="382">
        <v>177.63</v>
      </c>
      <c r="E33" s="381">
        <v>4594.45</v>
      </c>
      <c r="F33" s="381">
        <v>14</v>
      </c>
      <c r="G33" s="380" t="s">
        <v>1358</v>
      </c>
      <c r="H33" s="380" t="s">
        <v>1358</v>
      </c>
      <c r="I33" s="380" t="s">
        <v>582</v>
      </c>
      <c r="J33" s="380" t="s">
        <v>1358</v>
      </c>
      <c r="K33" s="380" t="s">
        <v>1358</v>
      </c>
      <c r="L33" s="380" t="s">
        <v>1358</v>
      </c>
      <c r="M33" s="380" t="s">
        <v>1358</v>
      </c>
      <c r="N33" s="380" t="s">
        <v>1358</v>
      </c>
    </row>
    <row r="34" spans="1:14" ht="21.3" customHeight="1" x14ac:dyDescent="0.4">
      <c r="A34" s="384">
        <v>25</v>
      </c>
      <c r="B34" s="380" t="s">
        <v>1380</v>
      </c>
      <c r="C34" s="381">
        <v>16102.2</v>
      </c>
      <c r="D34" s="382" t="s">
        <v>582</v>
      </c>
      <c r="E34" s="381">
        <v>6092.73</v>
      </c>
      <c r="F34" s="381">
        <v>27</v>
      </c>
      <c r="G34" s="380" t="s">
        <v>1358</v>
      </c>
      <c r="H34" s="380" t="s">
        <v>1358</v>
      </c>
      <c r="I34" s="380" t="s">
        <v>582</v>
      </c>
      <c r="J34" s="380" t="s">
        <v>1358</v>
      </c>
      <c r="K34" s="380" t="s">
        <v>1358</v>
      </c>
      <c r="L34" s="380" t="s">
        <v>1358</v>
      </c>
      <c r="M34" s="380" t="s">
        <v>1358</v>
      </c>
      <c r="N34" s="380" t="s">
        <v>1358</v>
      </c>
    </row>
    <row r="35" spans="1:14" ht="21.3" customHeight="1" x14ac:dyDescent="0.4">
      <c r="A35" s="384">
        <v>26</v>
      </c>
      <c r="B35" s="380" t="s">
        <v>1381</v>
      </c>
      <c r="C35" s="381">
        <v>20041</v>
      </c>
      <c r="D35" s="382" t="s">
        <v>582</v>
      </c>
      <c r="E35" s="381">
        <v>7042.17</v>
      </c>
      <c r="F35" s="381">
        <v>31</v>
      </c>
      <c r="G35" s="380" t="s">
        <v>1358</v>
      </c>
      <c r="H35" s="380" t="s">
        <v>1358</v>
      </c>
      <c r="I35" s="380" t="s">
        <v>1358</v>
      </c>
      <c r="J35" s="380" t="s">
        <v>1358</v>
      </c>
      <c r="K35" s="380" t="s">
        <v>1358</v>
      </c>
      <c r="L35" s="380" t="s">
        <v>1358</v>
      </c>
      <c r="M35" s="380" t="s">
        <v>1358</v>
      </c>
      <c r="N35" s="380" t="s">
        <v>1358</v>
      </c>
    </row>
    <row r="36" spans="1:14" ht="21.3" customHeight="1" x14ac:dyDescent="0.4">
      <c r="A36" s="384">
        <v>27</v>
      </c>
      <c r="B36" s="380" t="s">
        <v>1382</v>
      </c>
      <c r="C36" s="381">
        <v>14389.61</v>
      </c>
      <c r="D36" s="382" t="s">
        <v>582</v>
      </c>
      <c r="E36" s="381">
        <v>6701.76</v>
      </c>
      <c r="F36" s="381">
        <v>21</v>
      </c>
      <c r="G36" s="380" t="s">
        <v>1358</v>
      </c>
      <c r="H36" s="380" t="s">
        <v>1358</v>
      </c>
      <c r="I36" s="380" t="s">
        <v>582</v>
      </c>
      <c r="J36" s="380" t="s">
        <v>1358</v>
      </c>
      <c r="K36" s="380" t="s">
        <v>1358</v>
      </c>
      <c r="L36" s="380" t="s">
        <v>1358</v>
      </c>
      <c r="M36" s="380" t="s">
        <v>1358</v>
      </c>
      <c r="N36" s="380" t="s">
        <v>1358</v>
      </c>
    </row>
    <row r="37" spans="1:14" ht="21.3" customHeight="1" x14ac:dyDescent="0.4">
      <c r="A37" s="384">
        <v>28</v>
      </c>
      <c r="B37" s="380" t="s">
        <v>1383</v>
      </c>
      <c r="C37" s="381">
        <v>12825</v>
      </c>
      <c r="D37" s="382" t="s">
        <v>582</v>
      </c>
      <c r="E37" s="381">
        <v>6559.98</v>
      </c>
      <c r="F37" s="381">
        <v>25</v>
      </c>
      <c r="G37" s="380" t="s">
        <v>1358</v>
      </c>
      <c r="H37" s="380" t="s">
        <v>1358</v>
      </c>
      <c r="I37" s="380" t="s">
        <v>582</v>
      </c>
      <c r="J37" s="380" t="s">
        <v>1358</v>
      </c>
      <c r="K37" s="380" t="s">
        <v>1358</v>
      </c>
      <c r="L37" s="380" t="s">
        <v>1358</v>
      </c>
      <c r="M37" s="380" t="s">
        <v>1358</v>
      </c>
      <c r="N37" s="380" t="s">
        <v>1358</v>
      </c>
    </row>
    <row r="38" spans="1:14" ht="21.3" customHeight="1" x14ac:dyDescent="0.4">
      <c r="A38" s="384">
        <v>29</v>
      </c>
      <c r="B38" s="380" t="s">
        <v>1384</v>
      </c>
      <c r="C38" s="381">
        <v>17454.3</v>
      </c>
      <c r="D38" s="382" t="s">
        <v>582</v>
      </c>
      <c r="E38" s="381">
        <v>8524.08</v>
      </c>
      <c r="F38" s="381">
        <v>35</v>
      </c>
      <c r="G38" s="380" t="s">
        <v>1358</v>
      </c>
      <c r="H38" s="380" t="s">
        <v>1358</v>
      </c>
      <c r="I38" s="380" t="s">
        <v>1358</v>
      </c>
      <c r="J38" s="380" t="s">
        <v>1358</v>
      </c>
      <c r="K38" s="380" t="s">
        <v>1358</v>
      </c>
      <c r="L38" s="380" t="s">
        <v>1358</v>
      </c>
      <c r="M38" s="380" t="s">
        <v>1358</v>
      </c>
      <c r="N38" s="380" t="s">
        <v>1358</v>
      </c>
    </row>
    <row r="39" spans="1:14" ht="21.3" customHeight="1" x14ac:dyDescent="0.4">
      <c r="A39" s="384">
        <v>30</v>
      </c>
      <c r="B39" s="380" t="s">
        <v>1385</v>
      </c>
      <c r="C39" s="381">
        <v>23471</v>
      </c>
      <c r="D39" s="382" t="s">
        <v>582</v>
      </c>
      <c r="E39" s="381">
        <v>4785.0600000000004</v>
      </c>
      <c r="F39" s="381">
        <v>6</v>
      </c>
      <c r="G39" s="380" t="s">
        <v>1358</v>
      </c>
      <c r="H39" s="380" t="s">
        <v>1358</v>
      </c>
      <c r="I39" s="380" t="s">
        <v>582</v>
      </c>
      <c r="J39" s="380" t="s">
        <v>1358</v>
      </c>
      <c r="K39" s="380" t="s">
        <v>1358</v>
      </c>
      <c r="L39" s="380" t="s">
        <v>1358</v>
      </c>
      <c r="M39" s="380" t="s">
        <v>1358</v>
      </c>
      <c r="N39" s="380" t="s">
        <v>1358</v>
      </c>
    </row>
    <row r="40" spans="1:14" ht="21.3" customHeight="1" x14ac:dyDescent="0.4">
      <c r="A40" s="384">
        <v>31</v>
      </c>
      <c r="B40" s="380" t="s">
        <v>1386</v>
      </c>
      <c r="C40" s="381">
        <v>17584</v>
      </c>
      <c r="D40" s="382" t="s">
        <v>582</v>
      </c>
      <c r="E40" s="381">
        <v>8494.92</v>
      </c>
      <c r="F40" s="381">
        <v>39</v>
      </c>
      <c r="G40" s="380" t="s">
        <v>1358</v>
      </c>
      <c r="H40" s="380" t="s">
        <v>1358</v>
      </c>
      <c r="I40" s="380" t="s">
        <v>582</v>
      </c>
      <c r="J40" s="380" t="s">
        <v>1358</v>
      </c>
      <c r="K40" s="380" t="s">
        <v>1358</v>
      </c>
      <c r="L40" s="380" t="s">
        <v>1358</v>
      </c>
      <c r="M40" s="380" t="s">
        <v>1358</v>
      </c>
      <c r="N40" s="380" t="s">
        <v>1358</v>
      </c>
    </row>
    <row r="41" spans="1:14" ht="21.3" customHeight="1" x14ac:dyDescent="0.4">
      <c r="A41" s="384">
        <v>32</v>
      </c>
      <c r="B41" s="380" t="s">
        <v>1387</v>
      </c>
      <c r="C41" s="381">
        <v>15480</v>
      </c>
      <c r="D41" s="382" t="s">
        <v>582</v>
      </c>
      <c r="E41" s="381">
        <v>4306.0600000000004</v>
      </c>
      <c r="F41" s="381">
        <v>11</v>
      </c>
      <c r="G41" s="380" t="s">
        <v>1358</v>
      </c>
      <c r="H41" s="380" t="s">
        <v>1358</v>
      </c>
      <c r="I41" s="380" t="s">
        <v>582</v>
      </c>
      <c r="J41" s="380" t="s">
        <v>1358</v>
      </c>
      <c r="K41" s="380" t="s">
        <v>1358</v>
      </c>
      <c r="L41" s="380" t="s">
        <v>1358</v>
      </c>
      <c r="M41" s="380" t="s">
        <v>1358</v>
      </c>
      <c r="N41" s="380" t="s">
        <v>1358</v>
      </c>
    </row>
    <row r="42" spans="1:14" ht="21.3" customHeight="1" x14ac:dyDescent="0.4">
      <c r="A42" s="384">
        <v>33</v>
      </c>
      <c r="B42" s="380" t="s">
        <v>1388</v>
      </c>
      <c r="C42" s="381">
        <v>17807</v>
      </c>
      <c r="D42" s="382" t="s">
        <v>582</v>
      </c>
      <c r="E42" s="381">
        <v>7081.11</v>
      </c>
      <c r="F42" s="381">
        <v>27</v>
      </c>
      <c r="G42" s="380" t="s">
        <v>1358</v>
      </c>
      <c r="H42" s="380" t="s">
        <v>1358</v>
      </c>
      <c r="I42" s="380" t="s">
        <v>1358</v>
      </c>
      <c r="J42" s="380" t="s">
        <v>1358</v>
      </c>
      <c r="K42" s="380" t="s">
        <v>1358</v>
      </c>
      <c r="L42" s="380" t="s">
        <v>1358</v>
      </c>
      <c r="M42" s="380" t="s">
        <v>1358</v>
      </c>
      <c r="N42" s="380" t="s">
        <v>1358</v>
      </c>
    </row>
    <row r="43" spans="1:14" ht="21.3" customHeight="1" x14ac:dyDescent="0.4">
      <c r="A43" s="384">
        <v>34</v>
      </c>
      <c r="B43" s="380" t="s">
        <v>1389</v>
      </c>
      <c r="C43" s="381">
        <v>21187</v>
      </c>
      <c r="D43" s="382" t="s">
        <v>582</v>
      </c>
      <c r="E43" s="381">
        <v>7734.43</v>
      </c>
      <c r="F43" s="381">
        <v>16</v>
      </c>
      <c r="G43" s="380" t="s">
        <v>1358</v>
      </c>
      <c r="H43" s="380" t="s">
        <v>1358</v>
      </c>
      <c r="I43" s="380" t="s">
        <v>582</v>
      </c>
      <c r="J43" s="380" t="s">
        <v>1358</v>
      </c>
      <c r="K43" s="380" t="s">
        <v>1358</v>
      </c>
      <c r="L43" s="380" t="s">
        <v>1358</v>
      </c>
      <c r="M43" s="380" t="s">
        <v>1358</v>
      </c>
      <c r="N43" s="380" t="s">
        <v>1358</v>
      </c>
    </row>
    <row r="44" spans="1:14" ht="21.3" customHeight="1" x14ac:dyDescent="0.4">
      <c r="A44" s="384">
        <v>35</v>
      </c>
      <c r="B44" s="380" t="s">
        <v>1390</v>
      </c>
      <c r="C44" s="381">
        <v>21214</v>
      </c>
      <c r="D44" s="382" t="s">
        <v>582</v>
      </c>
      <c r="E44" s="381">
        <v>6475</v>
      </c>
      <c r="F44" s="381">
        <v>26</v>
      </c>
      <c r="G44" s="380" t="s">
        <v>1358</v>
      </c>
      <c r="H44" s="380" t="s">
        <v>1358</v>
      </c>
      <c r="I44" s="380" t="s">
        <v>582</v>
      </c>
      <c r="J44" s="380" t="s">
        <v>1358</v>
      </c>
      <c r="K44" s="380" t="s">
        <v>1358</v>
      </c>
      <c r="L44" s="380" t="s">
        <v>1358</v>
      </c>
      <c r="M44" s="380" t="s">
        <v>1358</v>
      </c>
      <c r="N44" s="380" t="s">
        <v>1358</v>
      </c>
    </row>
    <row r="45" spans="1:14" ht="21.3" customHeight="1" x14ac:dyDescent="0.4">
      <c r="A45" s="384">
        <v>36</v>
      </c>
      <c r="B45" s="380" t="s">
        <v>1391</v>
      </c>
      <c r="C45" s="381">
        <v>16155</v>
      </c>
      <c r="D45" s="382">
        <v>3208.75</v>
      </c>
      <c r="E45" s="381">
        <v>7101.29</v>
      </c>
      <c r="F45" s="381">
        <v>36</v>
      </c>
      <c r="G45" s="380" t="s">
        <v>1358</v>
      </c>
      <c r="H45" s="380" t="s">
        <v>1358</v>
      </c>
      <c r="I45" s="380" t="s">
        <v>582</v>
      </c>
      <c r="J45" s="380" t="s">
        <v>1358</v>
      </c>
      <c r="K45" s="380" t="s">
        <v>1358</v>
      </c>
      <c r="L45" s="380" t="s">
        <v>1358</v>
      </c>
      <c r="M45" s="380" t="s">
        <v>1358</v>
      </c>
      <c r="N45" s="380" t="s">
        <v>1358</v>
      </c>
    </row>
    <row r="46" spans="1:14" ht="21.3" customHeight="1" x14ac:dyDescent="0.4">
      <c r="A46" s="384">
        <v>37</v>
      </c>
      <c r="B46" s="380" t="s">
        <v>1392</v>
      </c>
      <c r="C46" s="381">
        <v>15141</v>
      </c>
      <c r="D46" s="382" t="s">
        <v>582</v>
      </c>
      <c r="E46" s="381">
        <v>5776</v>
      </c>
      <c r="F46" s="381">
        <v>19</v>
      </c>
      <c r="G46" s="380" t="s">
        <v>1358</v>
      </c>
      <c r="H46" s="380" t="s">
        <v>1358</v>
      </c>
      <c r="I46" s="380" t="s">
        <v>582</v>
      </c>
      <c r="J46" s="380" t="s">
        <v>1358</v>
      </c>
      <c r="K46" s="380" t="s">
        <v>1358</v>
      </c>
      <c r="L46" s="380" t="s">
        <v>1358</v>
      </c>
      <c r="M46" s="380" t="s">
        <v>1358</v>
      </c>
      <c r="N46" s="380" t="s">
        <v>1358</v>
      </c>
    </row>
    <row r="47" spans="1:14" ht="21.3" customHeight="1" x14ac:dyDescent="0.4">
      <c r="A47" s="384">
        <v>38</v>
      </c>
      <c r="B47" s="380" t="s">
        <v>1393</v>
      </c>
      <c r="C47" s="381">
        <v>22953</v>
      </c>
      <c r="D47" s="382" t="s">
        <v>582</v>
      </c>
      <c r="E47" s="381">
        <v>6500.37</v>
      </c>
      <c r="F47" s="381">
        <v>22</v>
      </c>
      <c r="G47" s="380" t="s">
        <v>1358</v>
      </c>
      <c r="H47" s="380" t="s">
        <v>1358</v>
      </c>
      <c r="I47" s="380" t="s">
        <v>582</v>
      </c>
      <c r="J47" s="380" t="s">
        <v>1358</v>
      </c>
      <c r="K47" s="380" t="s">
        <v>1358</v>
      </c>
      <c r="L47" s="380" t="s">
        <v>1358</v>
      </c>
      <c r="M47" s="380" t="s">
        <v>1358</v>
      </c>
      <c r="N47" s="380" t="s">
        <v>1358</v>
      </c>
    </row>
    <row r="48" spans="1:14" ht="21.3" customHeight="1" x14ac:dyDescent="0.4">
      <c r="A48" s="384">
        <v>39</v>
      </c>
      <c r="B48" s="380" t="s">
        <v>1394</v>
      </c>
      <c r="C48" s="381">
        <v>13014.04</v>
      </c>
      <c r="D48" s="382">
        <v>300</v>
      </c>
      <c r="E48" s="381">
        <v>5602</v>
      </c>
      <c r="F48" s="381">
        <v>20</v>
      </c>
      <c r="G48" s="380" t="s">
        <v>1358</v>
      </c>
      <c r="H48" s="380" t="s">
        <v>1358</v>
      </c>
      <c r="I48" s="380" t="s">
        <v>582</v>
      </c>
      <c r="J48" s="380" t="s">
        <v>1358</v>
      </c>
      <c r="K48" s="380" t="s">
        <v>1358</v>
      </c>
      <c r="L48" s="380" t="s">
        <v>1358</v>
      </c>
      <c r="M48" s="380" t="s">
        <v>1358</v>
      </c>
      <c r="N48" s="380" t="s">
        <v>1358</v>
      </c>
    </row>
    <row r="49" spans="1:14" ht="21.3" customHeight="1" x14ac:dyDescent="0.4">
      <c r="A49" s="384">
        <v>40</v>
      </c>
      <c r="B49" s="380" t="s">
        <v>1395</v>
      </c>
      <c r="C49" s="381">
        <v>13770.3</v>
      </c>
      <c r="D49" s="382" t="s">
        <v>582</v>
      </c>
      <c r="E49" s="381">
        <v>6569.7</v>
      </c>
      <c r="F49" s="381">
        <v>30</v>
      </c>
      <c r="G49" s="380" t="s">
        <v>1358</v>
      </c>
      <c r="H49" s="380" t="s">
        <v>1358</v>
      </c>
      <c r="I49" s="380" t="s">
        <v>582</v>
      </c>
      <c r="J49" s="380" t="s">
        <v>1358</v>
      </c>
      <c r="K49" s="380" t="s">
        <v>1358</v>
      </c>
      <c r="L49" s="380" t="s">
        <v>1358</v>
      </c>
      <c r="M49" s="380" t="s">
        <v>1358</v>
      </c>
      <c r="N49" s="380" t="s">
        <v>1358</v>
      </c>
    </row>
    <row r="50" spans="1:14" ht="21.3" customHeight="1" x14ac:dyDescent="0.4">
      <c r="A50" s="384">
        <v>41</v>
      </c>
      <c r="B50" s="380" t="s">
        <v>1396</v>
      </c>
      <c r="C50" s="381">
        <v>15676.02</v>
      </c>
      <c r="D50" s="382" t="s">
        <v>582</v>
      </c>
      <c r="E50" s="381">
        <v>7269</v>
      </c>
      <c r="F50" s="381">
        <v>30</v>
      </c>
      <c r="G50" s="380" t="s">
        <v>1358</v>
      </c>
      <c r="H50" s="380" t="s">
        <v>1358</v>
      </c>
      <c r="I50" s="380" t="s">
        <v>582</v>
      </c>
      <c r="J50" s="380" t="s">
        <v>1358</v>
      </c>
      <c r="K50" s="380" t="s">
        <v>1358</v>
      </c>
      <c r="L50" s="380" t="s">
        <v>1358</v>
      </c>
      <c r="M50" s="380" t="s">
        <v>1358</v>
      </c>
      <c r="N50" s="380" t="s">
        <v>1358</v>
      </c>
    </row>
    <row r="51" spans="1:14" ht="21.3" customHeight="1" x14ac:dyDescent="0.4">
      <c r="A51" s="384">
        <v>42</v>
      </c>
      <c r="B51" s="380" t="s">
        <v>1397</v>
      </c>
      <c r="C51" s="381">
        <v>25885</v>
      </c>
      <c r="D51" s="382" t="s">
        <v>582</v>
      </c>
      <c r="E51" s="381">
        <v>7417.98</v>
      </c>
      <c r="F51" s="381">
        <v>31</v>
      </c>
      <c r="G51" s="380" t="s">
        <v>1358</v>
      </c>
      <c r="H51" s="380" t="s">
        <v>1358</v>
      </c>
      <c r="I51" s="380" t="s">
        <v>582</v>
      </c>
      <c r="J51" s="380" t="s">
        <v>1358</v>
      </c>
      <c r="K51" s="380" t="s">
        <v>1358</v>
      </c>
      <c r="L51" s="380" t="s">
        <v>1358</v>
      </c>
      <c r="M51" s="380" t="s">
        <v>1358</v>
      </c>
      <c r="N51" s="380" t="s">
        <v>1358</v>
      </c>
    </row>
    <row r="52" spans="1:14" ht="21.3" customHeight="1" x14ac:dyDescent="0.4">
      <c r="A52" s="384">
        <v>43</v>
      </c>
      <c r="B52" s="380" t="s">
        <v>1398</v>
      </c>
      <c r="C52" s="381">
        <v>18804.919999999998</v>
      </c>
      <c r="D52" s="382" t="s">
        <v>582</v>
      </c>
      <c r="E52" s="381">
        <v>6659</v>
      </c>
      <c r="F52" s="381">
        <v>28</v>
      </c>
      <c r="G52" s="380" t="s">
        <v>1358</v>
      </c>
      <c r="H52" s="380" t="s">
        <v>1358</v>
      </c>
      <c r="I52" s="380" t="s">
        <v>1358</v>
      </c>
      <c r="J52" s="380" t="s">
        <v>1358</v>
      </c>
      <c r="K52" s="380" t="s">
        <v>1358</v>
      </c>
      <c r="L52" s="380" t="s">
        <v>1358</v>
      </c>
      <c r="M52" s="380" t="s">
        <v>1358</v>
      </c>
      <c r="N52" s="380" t="s">
        <v>1358</v>
      </c>
    </row>
    <row r="53" spans="1:14" ht="21.3" customHeight="1" x14ac:dyDescent="0.4">
      <c r="A53" s="384">
        <v>44</v>
      </c>
      <c r="B53" s="380" t="s">
        <v>1399</v>
      </c>
      <c r="C53" s="381">
        <v>30957</v>
      </c>
      <c r="D53" s="382" t="s">
        <v>582</v>
      </c>
      <c r="E53" s="381">
        <v>8032.91</v>
      </c>
      <c r="F53" s="381">
        <v>39</v>
      </c>
      <c r="G53" s="380" t="s">
        <v>1358</v>
      </c>
      <c r="H53" s="380" t="s">
        <v>1358</v>
      </c>
      <c r="I53" s="380" t="s">
        <v>1358</v>
      </c>
      <c r="J53" s="380" t="s">
        <v>1358</v>
      </c>
      <c r="K53" s="380" t="s">
        <v>1358</v>
      </c>
      <c r="L53" s="380" t="s">
        <v>1358</v>
      </c>
      <c r="M53" s="380" t="s">
        <v>1358</v>
      </c>
      <c r="N53" s="380" t="s">
        <v>1358</v>
      </c>
    </row>
    <row r="54" spans="1:14" ht="21.3" customHeight="1" x14ac:dyDescent="0.4">
      <c r="A54" s="384">
        <v>45</v>
      </c>
      <c r="B54" s="380" t="s">
        <v>1400</v>
      </c>
      <c r="C54" s="381">
        <v>10933</v>
      </c>
      <c r="D54" s="382" t="s">
        <v>582</v>
      </c>
      <c r="E54" s="381">
        <v>5597</v>
      </c>
      <c r="F54" s="381">
        <v>17</v>
      </c>
      <c r="G54" s="380" t="s">
        <v>1358</v>
      </c>
      <c r="H54" s="380" t="s">
        <v>1358</v>
      </c>
      <c r="I54" s="380" t="s">
        <v>582</v>
      </c>
      <c r="J54" s="380" t="s">
        <v>1358</v>
      </c>
      <c r="K54" s="380" t="s">
        <v>1358</v>
      </c>
      <c r="L54" s="380" t="s">
        <v>1358</v>
      </c>
      <c r="M54" s="380" t="s">
        <v>1358</v>
      </c>
      <c r="N54" s="380" t="s">
        <v>1358</v>
      </c>
    </row>
    <row r="55" spans="1:14" ht="21.3" customHeight="1" x14ac:dyDescent="0.4">
      <c r="A55" s="384">
        <v>46</v>
      </c>
      <c r="B55" s="380" t="s">
        <v>1401</v>
      </c>
      <c r="C55" s="381">
        <v>14564</v>
      </c>
      <c r="D55" s="382" t="s">
        <v>582</v>
      </c>
      <c r="E55" s="381">
        <v>4543.4399999999996</v>
      </c>
      <c r="F55" s="381">
        <v>16</v>
      </c>
      <c r="G55" s="380" t="s">
        <v>1358</v>
      </c>
      <c r="H55" s="380" t="s">
        <v>1358</v>
      </c>
      <c r="I55" s="380" t="s">
        <v>582</v>
      </c>
      <c r="J55" s="380" t="s">
        <v>1358</v>
      </c>
      <c r="K55" s="380" t="s">
        <v>1358</v>
      </c>
      <c r="L55" s="380" t="s">
        <v>1358</v>
      </c>
      <c r="M55" s="380" t="s">
        <v>1358</v>
      </c>
      <c r="N55" s="380" t="s">
        <v>1358</v>
      </c>
    </row>
    <row r="56" spans="1:14" ht="21.3" customHeight="1" x14ac:dyDescent="0.4">
      <c r="A56" s="384">
        <v>47</v>
      </c>
      <c r="B56" s="380" t="s">
        <v>1402</v>
      </c>
      <c r="C56" s="381">
        <v>18381.53</v>
      </c>
      <c r="D56" s="382" t="s">
        <v>582</v>
      </c>
      <c r="E56" s="381">
        <v>7802.34</v>
      </c>
      <c r="F56" s="381">
        <v>29</v>
      </c>
      <c r="G56" s="380" t="s">
        <v>1358</v>
      </c>
      <c r="H56" s="380" t="s">
        <v>1358</v>
      </c>
      <c r="I56" s="380" t="s">
        <v>582</v>
      </c>
      <c r="J56" s="380" t="s">
        <v>1358</v>
      </c>
      <c r="K56" s="380" t="s">
        <v>1358</v>
      </c>
      <c r="L56" s="380" t="s">
        <v>1358</v>
      </c>
      <c r="M56" s="380" t="s">
        <v>1358</v>
      </c>
      <c r="N56" s="380" t="s">
        <v>1358</v>
      </c>
    </row>
    <row r="57" spans="1:14" ht="21.3" customHeight="1" x14ac:dyDescent="0.4">
      <c r="A57" s="384">
        <v>48</v>
      </c>
      <c r="B57" s="380" t="s">
        <v>1403</v>
      </c>
      <c r="C57" s="381">
        <v>18363</v>
      </c>
      <c r="D57" s="382" t="s">
        <v>582</v>
      </c>
      <c r="E57" s="381">
        <v>8857.98</v>
      </c>
      <c r="F57" s="381">
        <v>36</v>
      </c>
      <c r="G57" s="380" t="s">
        <v>1358</v>
      </c>
      <c r="H57" s="380" t="s">
        <v>1358</v>
      </c>
      <c r="I57" s="380" t="s">
        <v>1358</v>
      </c>
      <c r="J57" s="380" t="s">
        <v>1358</v>
      </c>
      <c r="K57" s="380" t="s">
        <v>1358</v>
      </c>
      <c r="L57" s="380" t="s">
        <v>1358</v>
      </c>
      <c r="M57" s="380" t="s">
        <v>1358</v>
      </c>
      <c r="N57" s="380" t="s">
        <v>1358</v>
      </c>
    </row>
    <row r="58" spans="1:14" ht="21.3" customHeight="1" x14ac:dyDescent="0.4">
      <c r="A58" s="384">
        <v>49</v>
      </c>
      <c r="B58" s="380" t="s">
        <v>1404</v>
      </c>
      <c r="C58" s="381">
        <v>22543</v>
      </c>
      <c r="D58" s="382" t="s">
        <v>582</v>
      </c>
      <c r="E58" s="381">
        <v>6552</v>
      </c>
      <c r="F58" s="381">
        <v>26</v>
      </c>
      <c r="G58" s="380" t="s">
        <v>1358</v>
      </c>
      <c r="H58" s="380" t="s">
        <v>1358</v>
      </c>
      <c r="I58" s="380" t="s">
        <v>582</v>
      </c>
      <c r="J58" s="380" t="s">
        <v>1358</v>
      </c>
      <c r="K58" s="380" t="s">
        <v>1358</v>
      </c>
      <c r="L58" s="380" t="s">
        <v>1358</v>
      </c>
      <c r="M58" s="380" t="s">
        <v>1358</v>
      </c>
      <c r="N58" s="380" t="s">
        <v>1358</v>
      </c>
    </row>
    <row r="59" spans="1:14" ht="21.3" customHeight="1" x14ac:dyDescent="0.4">
      <c r="A59" s="384">
        <v>50</v>
      </c>
      <c r="B59" s="380" t="s">
        <v>1405</v>
      </c>
      <c r="C59" s="381">
        <v>19045</v>
      </c>
      <c r="D59" s="382" t="s">
        <v>582</v>
      </c>
      <c r="E59" s="381">
        <v>6338</v>
      </c>
      <c r="F59" s="381">
        <v>29</v>
      </c>
      <c r="G59" s="380" t="s">
        <v>1358</v>
      </c>
      <c r="H59" s="380" t="s">
        <v>1358</v>
      </c>
      <c r="I59" s="380" t="s">
        <v>582</v>
      </c>
      <c r="J59" s="380" t="s">
        <v>1358</v>
      </c>
      <c r="K59" s="380" t="s">
        <v>1358</v>
      </c>
      <c r="L59" s="380" t="s">
        <v>1358</v>
      </c>
      <c r="M59" s="380" t="s">
        <v>1358</v>
      </c>
      <c r="N59" s="380" t="s">
        <v>1358</v>
      </c>
    </row>
    <row r="60" spans="1:14" ht="14.2" customHeight="1" x14ac:dyDescent="0.4">
      <c r="A60" s="385" t="s">
        <v>1362</v>
      </c>
      <c r="B60" s="386"/>
      <c r="C60" s="387"/>
      <c r="D60" s="388"/>
      <c r="E60" s="387"/>
      <c r="F60" s="387"/>
      <c r="G60" s="386"/>
      <c r="H60" s="386"/>
      <c r="I60" s="386"/>
      <c r="J60" s="386"/>
      <c r="K60" s="386"/>
      <c r="L60" s="386"/>
      <c r="M60" s="386"/>
      <c r="N60" s="386"/>
    </row>
    <row r="61" spans="1:14" ht="14.2" customHeight="1" x14ac:dyDescent="0.4">
      <c r="A61" s="389" t="s">
        <v>1406</v>
      </c>
      <c r="B61" s="390"/>
      <c r="C61" s="391"/>
      <c r="D61" s="392"/>
      <c r="E61" s="391"/>
      <c r="F61" s="391"/>
      <c r="G61" s="390"/>
      <c r="H61" s="390"/>
      <c r="I61" s="390"/>
      <c r="J61" s="390"/>
      <c r="K61" s="390"/>
      <c r="L61" s="390"/>
      <c r="M61" s="390"/>
      <c r="N61" s="390"/>
    </row>
    <row r="62" spans="1:14" ht="14.2" customHeight="1" x14ac:dyDescent="0.4">
      <c r="A62" s="389" t="s">
        <v>1364</v>
      </c>
      <c r="B62" s="390"/>
      <c r="C62" s="391"/>
      <c r="D62" s="392"/>
      <c r="E62" s="391"/>
      <c r="F62" s="391"/>
      <c r="G62" s="390"/>
      <c r="H62" s="390"/>
      <c r="I62" s="390"/>
      <c r="J62" s="390"/>
      <c r="K62" s="390"/>
      <c r="L62" s="390"/>
      <c r="M62" s="390"/>
      <c r="N62" s="390"/>
    </row>
    <row r="63" spans="1:14" ht="14.2" customHeight="1" x14ac:dyDescent="0.4">
      <c r="N63" s="379" t="s">
        <v>1338</v>
      </c>
    </row>
    <row r="64" spans="1:14" ht="21.3" customHeight="1" x14ac:dyDescent="0.4">
      <c r="A64" s="497" t="s">
        <v>1339</v>
      </c>
      <c r="B64" s="493"/>
      <c r="C64" s="494" t="s">
        <v>1340</v>
      </c>
      <c r="D64" s="494"/>
      <c r="E64" s="498" t="s">
        <v>1341</v>
      </c>
      <c r="F64" s="498" t="s">
        <v>1342</v>
      </c>
      <c r="G64" s="501" t="s">
        <v>1343</v>
      </c>
      <c r="H64" s="502"/>
      <c r="I64" s="502"/>
      <c r="J64" s="502"/>
      <c r="K64" s="502"/>
      <c r="L64" s="502"/>
      <c r="M64" s="493" t="s">
        <v>1344</v>
      </c>
      <c r="N64" s="493"/>
    </row>
    <row r="65" spans="1:14" ht="21.3" customHeight="1" x14ac:dyDescent="0.4">
      <c r="A65" s="493"/>
      <c r="B65" s="493"/>
      <c r="C65" s="494" t="s">
        <v>1345</v>
      </c>
      <c r="D65" s="495" t="s">
        <v>1346</v>
      </c>
      <c r="E65" s="499"/>
      <c r="F65" s="499"/>
      <c r="G65" s="496" t="s">
        <v>1347</v>
      </c>
      <c r="H65" s="493" t="s">
        <v>1348</v>
      </c>
      <c r="I65" s="493"/>
      <c r="J65" s="496" t="s">
        <v>1349</v>
      </c>
      <c r="K65" s="496" t="s">
        <v>1350</v>
      </c>
      <c r="L65" s="496" t="s">
        <v>1351</v>
      </c>
      <c r="M65" s="497" t="s">
        <v>1352</v>
      </c>
      <c r="N65" s="493" t="s">
        <v>1353</v>
      </c>
    </row>
    <row r="66" spans="1:14" ht="21.3" customHeight="1" x14ac:dyDescent="0.4">
      <c r="A66" s="493"/>
      <c r="B66" s="493"/>
      <c r="C66" s="494"/>
      <c r="D66" s="494"/>
      <c r="E66" s="500"/>
      <c r="F66" s="500"/>
      <c r="G66" s="496"/>
      <c r="H66" s="380" t="s">
        <v>1354</v>
      </c>
      <c r="I66" s="380" t="s">
        <v>1355</v>
      </c>
      <c r="J66" s="496"/>
      <c r="K66" s="496"/>
      <c r="L66" s="496"/>
      <c r="M66" s="493"/>
      <c r="N66" s="493"/>
    </row>
    <row r="67" spans="1:14" ht="21.3" customHeight="1" x14ac:dyDescent="0.4">
      <c r="A67" s="384">
        <v>51</v>
      </c>
      <c r="B67" s="380" t="s">
        <v>1407</v>
      </c>
      <c r="C67" s="381">
        <v>10249</v>
      </c>
      <c r="D67" s="382" t="s">
        <v>582</v>
      </c>
      <c r="E67" s="381">
        <v>5768.5</v>
      </c>
      <c r="F67" s="381">
        <v>20</v>
      </c>
      <c r="G67" s="380" t="s">
        <v>1358</v>
      </c>
      <c r="H67" s="380" t="s">
        <v>1358</v>
      </c>
      <c r="I67" s="380" t="s">
        <v>582</v>
      </c>
      <c r="J67" s="380" t="s">
        <v>1358</v>
      </c>
      <c r="K67" s="380" t="s">
        <v>1358</v>
      </c>
      <c r="L67" s="380" t="s">
        <v>1358</v>
      </c>
      <c r="M67" s="380" t="s">
        <v>1358</v>
      </c>
      <c r="N67" s="380" t="s">
        <v>1358</v>
      </c>
    </row>
    <row r="68" spans="1:14" ht="21.3" customHeight="1" x14ac:dyDescent="0.4">
      <c r="A68" s="384">
        <v>52</v>
      </c>
      <c r="B68" s="380" t="s">
        <v>1408</v>
      </c>
      <c r="C68" s="381">
        <v>19530</v>
      </c>
      <c r="D68" s="382" t="s">
        <v>582</v>
      </c>
      <c r="E68" s="381">
        <v>5866</v>
      </c>
      <c r="F68" s="381">
        <v>24</v>
      </c>
      <c r="G68" s="380" t="s">
        <v>1358</v>
      </c>
      <c r="H68" s="380" t="s">
        <v>1358</v>
      </c>
      <c r="I68" s="380" t="s">
        <v>582</v>
      </c>
      <c r="J68" s="380" t="s">
        <v>1358</v>
      </c>
      <c r="K68" s="380" t="s">
        <v>1358</v>
      </c>
      <c r="L68" s="380" t="s">
        <v>1358</v>
      </c>
      <c r="M68" s="380" t="s">
        <v>1358</v>
      </c>
      <c r="N68" s="380" t="s">
        <v>1358</v>
      </c>
    </row>
    <row r="69" spans="1:14" ht="21.3" customHeight="1" x14ac:dyDescent="0.4">
      <c r="A69" s="384">
        <v>53</v>
      </c>
      <c r="B69" s="380" t="s">
        <v>1409</v>
      </c>
      <c r="C69" s="381">
        <v>18189</v>
      </c>
      <c r="D69" s="382" t="s">
        <v>582</v>
      </c>
      <c r="E69" s="381">
        <v>5943.41</v>
      </c>
      <c r="F69" s="381">
        <v>20</v>
      </c>
      <c r="G69" s="380" t="s">
        <v>1358</v>
      </c>
      <c r="H69" s="380" t="s">
        <v>1358</v>
      </c>
      <c r="I69" s="380" t="s">
        <v>582</v>
      </c>
      <c r="J69" s="380" t="s">
        <v>1358</v>
      </c>
      <c r="K69" s="380" t="s">
        <v>1358</v>
      </c>
      <c r="L69" s="380" t="s">
        <v>1358</v>
      </c>
      <c r="M69" s="380" t="s">
        <v>1358</v>
      </c>
      <c r="N69" s="380" t="s">
        <v>1358</v>
      </c>
    </row>
    <row r="70" spans="1:14" ht="21.3" customHeight="1" x14ac:dyDescent="0.4">
      <c r="A70" s="384">
        <v>55</v>
      </c>
      <c r="B70" s="380" t="s">
        <v>1006</v>
      </c>
      <c r="C70" s="381">
        <v>23265.27</v>
      </c>
      <c r="D70" s="382" t="s">
        <v>582</v>
      </c>
      <c r="E70" s="381">
        <v>7276.43</v>
      </c>
      <c r="F70" s="381">
        <v>28</v>
      </c>
      <c r="G70" s="380" t="s">
        <v>1358</v>
      </c>
      <c r="H70" s="380" t="s">
        <v>1358</v>
      </c>
      <c r="I70" s="380" t="s">
        <v>1358</v>
      </c>
      <c r="J70" s="380" t="s">
        <v>1358</v>
      </c>
      <c r="K70" s="380" t="s">
        <v>1358</v>
      </c>
      <c r="L70" s="380" t="s">
        <v>1358</v>
      </c>
      <c r="M70" s="380" t="s">
        <v>1358</v>
      </c>
      <c r="N70" s="380" t="s">
        <v>1358</v>
      </c>
    </row>
    <row r="71" spans="1:14" ht="21.3" customHeight="1" x14ac:dyDescent="0.4">
      <c r="A71" s="384">
        <v>56</v>
      </c>
      <c r="B71" s="380" t="s">
        <v>1410</v>
      </c>
      <c r="C71" s="381">
        <v>19542</v>
      </c>
      <c r="D71" s="382" t="s">
        <v>582</v>
      </c>
      <c r="E71" s="381">
        <v>5857</v>
      </c>
      <c r="F71" s="381">
        <v>22</v>
      </c>
      <c r="G71" s="380" t="s">
        <v>1358</v>
      </c>
      <c r="H71" s="380" t="s">
        <v>1358</v>
      </c>
      <c r="I71" s="380" t="s">
        <v>1358</v>
      </c>
      <c r="J71" s="380" t="s">
        <v>1358</v>
      </c>
      <c r="K71" s="380" t="s">
        <v>1358</v>
      </c>
      <c r="L71" s="380" t="s">
        <v>1358</v>
      </c>
      <c r="M71" s="380" t="s">
        <v>1358</v>
      </c>
      <c r="N71" s="380" t="s">
        <v>1358</v>
      </c>
    </row>
    <row r="72" spans="1:14" ht="21.3" customHeight="1" x14ac:dyDescent="0.4">
      <c r="A72" s="384">
        <v>57</v>
      </c>
      <c r="B72" s="380" t="s">
        <v>1411</v>
      </c>
      <c r="C72" s="381">
        <v>18237</v>
      </c>
      <c r="D72" s="382" t="s">
        <v>582</v>
      </c>
      <c r="E72" s="381">
        <v>7304.38</v>
      </c>
      <c r="F72" s="381">
        <v>31</v>
      </c>
      <c r="G72" s="380" t="s">
        <v>1358</v>
      </c>
      <c r="H72" s="380" t="s">
        <v>1358</v>
      </c>
      <c r="I72" s="380" t="s">
        <v>582</v>
      </c>
      <c r="J72" s="380" t="s">
        <v>1358</v>
      </c>
      <c r="K72" s="380" t="s">
        <v>1358</v>
      </c>
      <c r="L72" s="380" t="s">
        <v>1358</v>
      </c>
      <c r="M72" s="380" t="s">
        <v>1358</v>
      </c>
      <c r="N72" s="380" t="s">
        <v>1358</v>
      </c>
    </row>
    <row r="73" spans="1:14" ht="21.3" customHeight="1" x14ac:dyDescent="0.4">
      <c r="A73" s="384">
        <v>58</v>
      </c>
      <c r="B73" s="380" t="s">
        <v>1412</v>
      </c>
      <c r="C73" s="381">
        <v>15308</v>
      </c>
      <c r="D73" s="382" t="s">
        <v>582</v>
      </c>
      <c r="E73" s="381">
        <v>6514.41</v>
      </c>
      <c r="F73" s="381">
        <v>24</v>
      </c>
      <c r="G73" s="380" t="s">
        <v>1358</v>
      </c>
      <c r="H73" s="380" t="s">
        <v>1358</v>
      </c>
      <c r="I73" s="380" t="s">
        <v>582</v>
      </c>
      <c r="J73" s="380" t="s">
        <v>1358</v>
      </c>
      <c r="K73" s="380" t="s">
        <v>1358</v>
      </c>
      <c r="L73" s="380" t="s">
        <v>1358</v>
      </c>
      <c r="M73" s="380" t="s">
        <v>1358</v>
      </c>
      <c r="N73" s="380" t="s">
        <v>1358</v>
      </c>
    </row>
    <row r="74" spans="1:14" ht="21.3" customHeight="1" x14ac:dyDescent="0.4">
      <c r="A74" s="384">
        <v>59</v>
      </c>
      <c r="B74" s="380" t="s">
        <v>1413</v>
      </c>
      <c r="C74" s="381">
        <v>15624.22</v>
      </c>
      <c r="D74" s="382" t="s">
        <v>582</v>
      </c>
      <c r="E74" s="381">
        <v>8218</v>
      </c>
      <c r="F74" s="381">
        <v>34</v>
      </c>
      <c r="G74" s="380" t="s">
        <v>1358</v>
      </c>
      <c r="H74" s="380" t="s">
        <v>1358</v>
      </c>
      <c r="I74" s="380" t="s">
        <v>582</v>
      </c>
      <c r="J74" s="380" t="s">
        <v>1358</v>
      </c>
      <c r="K74" s="380" t="s">
        <v>1358</v>
      </c>
      <c r="L74" s="380" t="s">
        <v>1358</v>
      </c>
      <c r="M74" s="380" t="s">
        <v>1358</v>
      </c>
      <c r="N74" s="380" t="s">
        <v>1358</v>
      </c>
    </row>
    <row r="75" spans="1:14" ht="21.3" customHeight="1" x14ac:dyDescent="0.4">
      <c r="A75" s="384">
        <v>60</v>
      </c>
      <c r="B75" s="380" t="s">
        <v>1414</v>
      </c>
      <c r="C75" s="381">
        <v>23012</v>
      </c>
      <c r="D75" s="382" t="s">
        <v>582</v>
      </c>
      <c r="E75" s="381">
        <v>7145.32</v>
      </c>
      <c r="F75" s="381">
        <v>29</v>
      </c>
      <c r="G75" s="380" t="s">
        <v>1358</v>
      </c>
      <c r="H75" s="380" t="s">
        <v>1358</v>
      </c>
      <c r="I75" s="380" t="s">
        <v>582</v>
      </c>
      <c r="J75" s="380" t="s">
        <v>1358</v>
      </c>
      <c r="K75" s="380" t="s">
        <v>1358</v>
      </c>
      <c r="L75" s="380" t="s">
        <v>1358</v>
      </c>
      <c r="M75" s="380" t="s">
        <v>1358</v>
      </c>
      <c r="N75" s="380" t="s">
        <v>1358</v>
      </c>
    </row>
    <row r="76" spans="1:14" ht="21.3" customHeight="1" x14ac:dyDescent="0.4">
      <c r="A76" s="384">
        <v>61</v>
      </c>
      <c r="B76" s="380" t="s">
        <v>1415</v>
      </c>
      <c r="C76" s="381">
        <v>17803</v>
      </c>
      <c r="D76" s="382" t="s">
        <v>582</v>
      </c>
      <c r="E76" s="381">
        <v>5662.71</v>
      </c>
      <c r="F76" s="381">
        <v>16</v>
      </c>
      <c r="G76" s="380" t="s">
        <v>1358</v>
      </c>
      <c r="H76" s="380" t="s">
        <v>1358</v>
      </c>
      <c r="I76" s="380" t="s">
        <v>1416</v>
      </c>
      <c r="J76" s="380" t="s">
        <v>1358</v>
      </c>
      <c r="K76" s="380" t="s">
        <v>1358</v>
      </c>
      <c r="L76" s="380" t="s">
        <v>1358</v>
      </c>
      <c r="M76" s="380" t="s">
        <v>1358</v>
      </c>
      <c r="N76" s="380" t="s">
        <v>1358</v>
      </c>
    </row>
    <row r="77" spans="1:14" ht="21.3" customHeight="1" x14ac:dyDescent="0.4">
      <c r="A77" s="384">
        <v>63</v>
      </c>
      <c r="B77" s="380" t="s">
        <v>1417</v>
      </c>
      <c r="C77" s="381">
        <v>17880</v>
      </c>
      <c r="D77" s="382" t="s">
        <v>582</v>
      </c>
      <c r="E77" s="381">
        <v>6104.77</v>
      </c>
      <c r="F77" s="381">
        <v>27</v>
      </c>
      <c r="G77" s="380" t="s">
        <v>1358</v>
      </c>
      <c r="H77" s="380" t="s">
        <v>1358</v>
      </c>
      <c r="I77" s="380" t="s">
        <v>582</v>
      </c>
      <c r="J77" s="380" t="s">
        <v>1358</v>
      </c>
      <c r="K77" s="380" t="s">
        <v>1358</v>
      </c>
      <c r="L77" s="380" t="s">
        <v>1358</v>
      </c>
      <c r="M77" s="380" t="s">
        <v>1358</v>
      </c>
      <c r="N77" s="380" t="s">
        <v>1358</v>
      </c>
    </row>
    <row r="78" spans="1:14" ht="21.3" customHeight="1" x14ac:dyDescent="0.4">
      <c r="A78" s="384">
        <v>64</v>
      </c>
      <c r="B78" s="380" t="s">
        <v>1418</v>
      </c>
      <c r="C78" s="381">
        <v>15933</v>
      </c>
      <c r="D78" s="382" t="s">
        <v>582</v>
      </c>
      <c r="E78" s="381">
        <v>7049</v>
      </c>
      <c r="F78" s="381">
        <v>29</v>
      </c>
      <c r="G78" s="380" t="s">
        <v>1358</v>
      </c>
      <c r="H78" s="380" t="s">
        <v>1358</v>
      </c>
      <c r="I78" s="380" t="s">
        <v>582</v>
      </c>
      <c r="J78" s="380" t="s">
        <v>1358</v>
      </c>
      <c r="K78" s="380" t="s">
        <v>1358</v>
      </c>
      <c r="L78" s="380" t="s">
        <v>1358</v>
      </c>
      <c r="M78" s="380" t="s">
        <v>1358</v>
      </c>
      <c r="N78" s="380" t="s">
        <v>1358</v>
      </c>
    </row>
    <row r="79" spans="1:14" ht="21.3" customHeight="1" x14ac:dyDescent="0.4">
      <c r="A79" s="384">
        <v>65</v>
      </c>
      <c r="B79" s="380" t="s">
        <v>1419</v>
      </c>
      <c r="C79" s="381">
        <v>11814.52</v>
      </c>
      <c r="D79" s="382" t="s">
        <v>582</v>
      </c>
      <c r="E79" s="381">
        <v>4236.26</v>
      </c>
      <c r="F79" s="381">
        <v>9</v>
      </c>
      <c r="G79" s="380" t="s">
        <v>1358</v>
      </c>
      <c r="H79" s="380" t="s">
        <v>1358</v>
      </c>
      <c r="I79" s="380" t="s">
        <v>582</v>
      </c>
      <c r="J79" s="380" t="s">
        <v>1358</v>
      </c>
      <c r="K79" s="380" t="s">
        <v>1358</v>
      </c>
      <c r="L79" s="380" t="s">
        <v>1358</v>
      </c>
      <c r="M79" s="380" t="s">
        <v>1358</v>
      </c>
      <c r="N79" s="380" t="s">
        <v>1358</v>
      </c>
    </row>
    <row r="80" spans="1:14" ht="21.3" customHeight="1" x14ac:dyDescent="0.4">
      <c r="A80" s="384">
        <v>66</v>
      </c>
      <c r="B80" s="380" t="s">
        <v>1420</v>
      </c>
      <c r="C80" s="381">
        <v>12758</v>
      </c>
      <c r="D80" s="393">
        <v>30.25</v>
      </c>
      <c r="E80" s="381">
        <v>5345.82</v>
      </c>
      <c r="F80" s="381">
        <v>5</v>
      </c>
      <c r="G80" s="380" t="s">
        <v>1358</v>
      </c>
      <c r="H80" s="380" t="s">
        <v>1358</v>
      </c>
      <c r="I80" s="380" t="s">
        <v>582</v>
      </c>
      <c r="J80" s="380" t="s">
        <v>1358</v>
      </c>
      <c r="K80" s="380" t="s">
        <v>1358</v>
      </c>
      <c r="L80" s="380" t="s">
        <v>1358</v>
      </c>
      <c r="M80" s="380" t="s">
        <v>1358</v>
      </c>
      <c r="N80" s="380" t="s">
        <v>1358</v>
      </c>
    </row>
    <row r="81" spans="1:14" ht="21.3" customHeight="1" x14ac:dyDescent="0.4">
      <c r="A81" s="384">
        <v>67</v>
      </c>
      <c r="B81" s="380" t="s">
        <v>1421</v>
      </c>
      <c r="C81" s="381">
        <v>10393</v>
      </c>
      <c r="D81" s="393">
        <v>243.29</v>
      </c>
      <c r="E81" s="381">
        <v>1455.21</v>
      </c>
      <c r="F81" s="381">
        <v>3</v>
      </c>
      <c r="G81" s="380" t="s">
        <v>1422</v>
      </c>
      <c r="H81" s="380" t="s">
        <v>1358</v>
      </c>
      <c r="I81" s="380" t="s">
        <v>582</v>
      </c>
      <c r="J81" s="380" t="s">
        <v>1422</v>
      </c>
      <c r="K81" s="380" t="s">
        <v>1358</v>
      </c>
      <c r="L81" s="380" t="s">
        <v>582</v>
      </c>
      <c r="M81" s="380" t="s">
        <v>1358</v>
      </c>
      <c r="N81" s="380" t="s">
        <v>582</v>
      </c>
    </row>
    <row r="82" spans="1:14" ht="21.3" customHeight="1" x14ac:dyDescent="0.4">
      <c r="A82" s="384">
        <v>68</v>
      </c>
      <c r="B82" s="380" t="s">
        <v>1423</v>
      </c>
      <c r="C82" s="381">
        <v>15438.01</v>
      </c>
      <c r="D82" s="382" t="s">
        <v>582</v>
      </c>
      <c r="E82" s="381">
        <v>5809</v>
      </c>
      <c r="F82" s="381">
        <v>33</v>
      </c>
      <c r="G82" s="380" t="s">
        <v>1358</v>
      </c>
      <c r="H82" s="380" t="s">
        <v>1358</v>
      </c>
      <c r="I82" s="380" t="s">
        <v>1358</v>
      </c>
      <c r="J82" s="380" t="s">
        <v>1358</v>
      </c>
      <c r="K82" s="380" t="s">
        <v>1358</v>
      </c>
      <c r="L82" s="380" t="s">
        <v>1358</v>
      </c>
      <c r="M82" s="380" t="s">
        <v>1358</v>
      </c>
      <c r="N82" s="380" t="s">
        <v>1358</v>
      </c>
    </row>
    <row r="83" spans="1:14" ht="21.3" customHeight="1" x14ac:dyDescent="0.4">
      <c r="A83" s="384">
        <v>69</v>
      </c>
      <c r="B83" s="380" t="s">
        <v>1424</v>
      </c>
      <c r="C83" s="381">
        <v>23902</v>
      </c>
      <c r="D83" s="382" t="s">
        <v>582</v>
      </c>
      <c r="E83" s="381">
        <v>7459</v>
      </c>
      <c r="F83" s="381">
        <v>31</v>
      </c>
      <c r="G83" s="380" t="s">
        <v>1358</v>
      </c>
      <c r="H83" s="380" t="s">
        <v>1358</v>
      </c>
      <c r="I83" s="380" t="s">
        <v>1358</v>
      </c>
      <c r="J83" s="380" t="s">
        <v>1358</v>
      </c>
      <c r="K83" s="380" t="s">
        <v>1358</v>
      </c>
      <c r="L83" s="380" t="s">
        <v>1358</v>
      </c>
      <c r="M83" s="380" t="s">
        <v>1358</v>
      </c>
      <c r="N83" s="380" t="s">
        <v>1358</v>
      </c>
    </row>
    <row r="84" spans="1:14" ht="21.3" customHeight="1" x14ac:dyDescent="0.4">
      <c r="A84" s="384">
        <v>70</v>
      </c>
      <c r="B84" s="380" t="s">
        <v>1425</v>
      </c>
      <c r="C84" s="381">
        <v>18960</v>
      </c>
      <c r="D84" s="382" t="s">
        <v>582</v>
      </c>
      <c r="E84" s="381">
        <v>6604.36</v>
      </c>
      <c r="F84" s="381">
        <v>25</v>
      </c>
      <c r="G84" s="380" t="s">
        <v>1358</v>
      </c>
      <c r="H84" s="380" t="s">
        <v>1358</v>
      </c>
      <c r="I84" s="380" t="s">
        <v>582</v>
      </c>
      <c r="J84" s="380" t="s">
        <v>1358</v>
      </c>
      <c r="K84" s="380" t="s">
        <v>1358</v>
      </c>
      <c r="L84" s="380" t="s">
        <v>1358</v>
      </c>
      <c r="M84" s="380" t="s">
        <v>1358</v>
      </c>
      <c r="N84" s="380" t="s">
        <v>1358</v>
      </c>
    </row>
    <row r="85" spans="1:14" ht="21.3" customHeight="1" x14ac:dyDescent="0.4">
      <c r="A85" s="384">
        <v>71</v>
      </c>
      <c r="B85" s="380" t="s">
        <v>1426</v>
      </c>
      <c r="C85" s="381">
        <v>16318</v>
      </c>
      <c r="D85" s="382" t="s">
        <v>582</v>
      </c>
      <c r="E85" s="381">
        <v>5950.74</v>
      </c>
      <c r="F85" s="381">
        <v>21</v>
      </c>
      <c r="G85" s="380" t="s">
        <v>1358</v>
      </c>
      <c r="H85" s="380" t="s">
        <v>1358</v>
      </c>
      <c r="I85" s="380" t="s">
        <v>582</v>
      </c>
      <c r="J85" s="380" t="s">
        <v>1358</v>
      </c>
      <c r="K85" s="380" t="s">
        <v>1358</v>
      </c>
      <c r="L85" s="380" t="s">
        <v>1358</v>
      </c>
      <c r="M85" s="380" t="s">
        <v>1358</v>
      </c>
      <c r="N85" s="380" t="s">
        <v>1358</v>
      </c>
    </row>
    <row r="86" spans="1:14" ht="21.3" customHeight="1" x14ac:dyDescent="0.4">
      <c r="A86" s="384">
        <v>72</v>
      </c>
      <c r="B86" s="380" t="s">
        <v>1427</v>
      </c>
      <c r="C86" s="381">
        <v>15019</v>
      </c>
      <c r="D86" s="382" t="s">
        <v>582</v>
      </c>
      <c r="E86" s="381">
        <v>6289.38</v>
      </c>
      <c r="F86" s="381">
        <v>25</v>
      </c>
      <c r="G86" s="380" t="s">
        <v>1358</v>
      </c>
      <c r="H86" s="380" t="s">
        <v>1358</v>
      </c>
      <c r="I86" s="380" t="s">
        <v>1358</v>
      </c>
      <c r="J86" s="380" t="s">
        <v>1358</v>
      </c>
      <c r="K86" s="380" t="s">
        <v>1358</v>
      </c>
      <c r="L86" s="380" t="s">
        <v>1358</v>
      </c>
      <c r="M86" s="380" t="s">
        <v>1358</v>
      </c>
      <c r="N86" s="380" t="s">
        <v>1358</v>
      </c>
    </row>
    <row r="87" spans="1:14" ht="21.3" customHeight="1" x14ac:dyDescent="0.4">
      <c r="A87" s="384">
        <v>73</v>
      </c>
      <c r="B87" s="380" t="s">
        <v>1428</v>
      </c>
      <c r="C87" s="381">
        <v>16763</v>
      </c>
      <c r="D87" s="382" t="s">
        <v>582</v>
      </c>
      <c r="E87" s="381">
        <v>6218.41</v>
      </c>
      <c r="F87" s="381">
        <v>23</v>
      </c>
      <c r="G87" s="380" t="s">
        <v>1358</v>
      </c>
      <c r="H87" s="380" t="s">
        <v>1358</v>
      </c>
      <c r="I87" s="380" t="s">
        <v>1358</v>
      </c>
      <c r="J87" s="380" t="s">
        <v>1358</v>
      </c>
      <c r="K87" s="380" t="s">
        <v>1358</v>
      </c>
      <c r="L87" s="380" t="s">
        <v>1358</v>
      </c>
      <c r="M87" s="380" t="s">
        <v>1358</v>
      </c>
      <c r="N87" s="380" t="s">
        <v>1358</v>
      </c>
    </row>
    <row r="88" spans="1:14" ht="21.3" customHeight="1" x14ac:dyDescent="0.4">
      <c r="A88" s="384">
        <v>74</v>
      </c>
      <c r="B88" s="380" t="s">
        <v>1429</v>
      </c>
      <c r="C88" s="381">
        <v>15047.57</v>
      </c>
      <c r="D88" s="382" t="s">
        <v>582</v>
      </c>
      <c r="E88" s="381">
        <v>6898.73</v>
      </c>
      <c r="F88" s="381">
        <v>27</v>
      </c>
      <c r="G88" s="380" t="s">
        <v>1358</v>
      </c>
      <c r="H88" s="380" t="s">
        <v>1358</v>
      </c>
      <c r="I88" s="380" t="s">
        <v>1358</v>
      </c>
      <c r="J88" s="380" t="s">
        <v>1358</v>
      </c>
      <c r="K88" s="380" t="s">
        <v>1358</v>
      </c>
      <c r="L88" s="380" t="s">
        <v>1358</v>
      </c>
      <c r="M88" s="380" t="s">
        <v>1358</v>
      </c>
      <c r="N88" s="380" t="s">
        <v>1358</v>
      </c>
    </row>
    <row r="89" spans="1:14" ht="21.3" customHeight="1" x14ac:dyDescent="0.4">
      <c r="A89" s="384">
        <v>75</v>
      </c>
      <c r="B89" s="380" t="s">
        <v>1430</v>
      </c>
      <c r="C89" s="381">
        <v>16825</v>
      </c>
      <c r="D89" s="382" t="s">
        <v>582</v>
      </c>
      <c r="E89" s="381">
        <v>6010.71</v>
      </c>
      <c r="F89" s="381">
        <v>26</v>
      </c>
      <c r="G89" s="380" t="s">
        <v>1358</v>
      </c>
      <c r="H89" s="380" t="s">
        <v>1358</v>
      </c>
      <c r="I89" s="380" t="s">
        <v>582</v>
      </c>
      <c r="J89" s="380" t="s">
        <v>1358</v>
      </c>
      <c r="K89" s="380" t="s">
        <v>1358</v>
      </c>
      <c r="L89" s="380" t="s">
        <v>1358</v>
      </c>
      <c r="M89" s="380" t="s">
        <v>1358</v>
      </c>
      <c r="N89" s="380" t="s">
        <v>1358</v>
      </c>
    </row>
    <row r="90" spans="1:14" ht="21.3" customHeight="1" x14ac:dyDescent="0.4">
      <c r="A90" s="384">
        <v>76</v>
      </c>
      <c r="B90" s="380" t="s">
        <v>1431</v>
      </c>
      <c r="C90" s="381">
        <v>15301</v>
      </c>
      <c r="D90" s="382" t="s">
        <v>582</v>
      </c>
      <c r="E90" s="381">
        <v>6316.69</v>
      </c>
      <c r="F90" s="381">
        <v>27</v>
      </c>
      <c r="G90" s="380" t="s">
        <v>1358</v>
      </c>
      <c r="H90" s="380" t="s">
        <v>1358</v>
      </c>
      <c r="I90" s="380" t="s">
        <v>582</v>
      </c>
      <c r="J90" s="380" t="s">
        <v>1358</v>
      </c>
      <c r="K90" s="380" t="s">
        <v>1358</v>
      </c>
      <c r="L90" s="380" t="s">
        <v>1358</v>
      </c>
      <c r="M90" s="380" t="s">
        <v>1358</v>
      </c>
      <c r="N90" s="380" t="s">
        <v>1358</v>
      </c>
    </row>
    <row r="91" spans="1:14" ht="21.3" customHeight="1" x14ac:dyDescent="0.4">
      <c r="A91" s="384">
        <v>77</v>
      </c>
      <c r="B91" s="380" t="s">
        <v>1432</v>
      </c>
      <c r="C91" s="381">
        <v>16529</v>
      </c>
      <c r="D91" s="382" t="s">
        <v>582</v>
      </c>
      <c r="E91" s="381">
        <v>6717.06</v>
      </c>
      <c r="F91" s="381">
        <v>28</v>
      </c>
      <c r="G91" s="380" t="s">
        <v>1358</v>
      </c>
      <c r="H91" s="380" t="s">
        <v>1358</v>
      </c>
      <c r="I91" s="380" t="s">
        <v>582</v>
      </c>
      <c r="J91" s="380" t="s">
        <v>1358</v>
      </c>
      <c r="K91" s="380" t="s">
        <v>1358</v>
      </c>
      <c r="L91" s="380" t="s">
        <v>1358</v>
      </c>
      <c r="M91" s="380" t="s">
        <v>1358</v>
      </c>
      <c r="N91" s="380" t="s">
        <v>1358</v>
      </c>
    </row>
    <row r="92" spans="1:14" ht="21.3" customHeight="1" x14ac:dyDescent="0.4">
      <c r="A92" s="384">
        <v>78</v>
      </c>
      <c r="B92" s="380" t="s">
        <v>113</v>
      </c>
      <c r="C92" s="381">
        <v>16015.09</v>
      </c>
      <c r="D92" s="382" t="s">
        <v>582</v>
      </c>
      <c r="E92" s="381">
        <v>6553.98</v>
      </c>
      <c r="F92" s="381">
        <v>28</v>
      </c>
      <c r="G92" s="380" t="s">
        <v>1358</v>
      </c>
      <c r="H92" s="380" t="s">
        <v>1358</v>
      </c>
      <c r="I92" s="380" t="s">
        <v>1358</v>
      </c>
      <c r="J92" s="380" t="s">
        <v>1358</v>
      </c>
      <c r="K92" s="380" t="s">
        <v>1358</v>
      </c>
      <c r="L92" s="380" t="s">
        <v>1358</v>
      </c>
      <c r="M92" s="380" t="s">
        <v>1358</v>
      </c>
      <c r="N92" s="380" t="s">
        <v>1358</v>
      </c>
    </row>
    <row r="93" spans="1:14" ht="21.3" customHeight="1" x14ac:dyDescent="0.4">
      <c r="A93" s="384">
        <v>79</v>
      </c>
      <c r="B93" s="380" t="s">
        <v>1433</v>
      </c>
      <c r="C93" s="381">
        <v>14405</v>
      </c>
      <c r="D93" s="382" t="s">
        <v>582</v>
      </c>
      <c r="E93" s="381">
        <v>6877.22</v>
      </c>
      <c r="F93" s="381">
        <v>29</v>
      </c>
      <c r="G93" s="380" t="s">
        <v>1358</v>
      </c>
      <c r="H93" s="380" t="s">
        <v>1358</v>
      </c>
      <c r="I93" s="380" t="s">
        <v>1358</v>
      </c>
      <c r="J93" s="380" t="s">
        <v>1358</v>
      </c>
      <c r="K93" s="380" t="s">
        <v>1358</v>
      </c>
      <c r="L93" s="380" t="s">
        <v>1358</v>
      </c>
      <c r="M93" s="380" t="s">
        <v>1358</v>
      </c>
      <c r="N93" s="380" t="s">
        <v>1358</v>
      </c>
    </row>
    <row r="94" spans="1:14" ht="21.3" customHeight="1" x14ac:dyDescent="0.4">
      <c r="A94" s="384">
        <v>80</v>
      </c>
      <c r="B94" s="380" t="s">
        <v>1434</v>
      </c>
      <c r="C94" s="381">
        <v>17165</v>
      </c>
      <c r="D94" s="382" t="s">
        <v>582</v>
      </c>
      <c r="E94" s="381">
        <v>7475.83</v>
      </c>
      <c r="F94" s="381">
        <v>28</v>
      </c>
      <c r="G94" s="380" t="s">
        <v>1358</v>
      </c>
      <c r="H94" s="380" t="s">
        <v>1358</v>
      </c>
      <c r="I94" s="380" t="s">
        <v>582</v>
      </c>
      <c r="J94" s="380" t="s">
        <v>1358</v>
      </c>
      <c r="K94" s="380" t="s">
        <v>1358</v>
      </c>
      <c r="L94" s="380" t="s">
        <v>1358</v>
      </c>
      <c r="M94" s="380" t="s">
        <v>1358</v>
      </c>
      <c r="N94" s="380" t="s">
        <v>1358</v>
      </c>
    </row>
    <row r="95" spans="1:14" ht="21.3" customHeight="1" x14ac:dyDescent="0.4">
      <c r="A95" s="384">
        <v>81</v>
      </c>
      <c r="B95" s="380" t="s">
        <v>1435</v>
      </c>
      <c r="C95" s="381">
        <v>16500</v>
      </c>
      <c r="D95" s="382" t="s">
        <v>582</v>
      </c>
      <c r="E95" s="381">
        <v>7012.8499999999995</v>
      </c>
      <c r="F95" s="381">
        <v>31</v>
      </c>
      <c r="G95" s="380" t="s">
        <v>1358</v>
      </c>
      <c r="H95" s="380" t="s">
        <v>1358</v>
      </c>
      <c r="I95" s="380" t="s">
        <v>1358</v>
      </c>
      <c r="J95" s="380" t="s">
        <v>1358</v>
      </c>
      <c r="K95" s="380" t="s">
        <v>1358</v>
      </c>
      <c r="L95" s="380" t="s">
        <v>1358</v>
      </c>
      <c r="M95" s="380" t="s">
        <v>1358</v>
      </c>
      <c r="N95" s="380" t="s">
        <v>1358</v>
      </c>
    </row>
    <row r="96" spans="1:14" ht="21.3" customHeight="1" x14ac:dyDescent="0.4">
      <c r="A96" s="384">
        <v>82</v>
      </c>
      <c r="B96" s="380" t="s">
        <v>1436</v>
      </c>
      <c r="C96" s="381">
        <v>15240</v>
      </c>
      <c r="D96" s="382" t="s">
        <v>582</v>
      </c>
      <c r="E96" s="381">
        <v>7048.06</v>
      </c>
      <c r="F96" s="381">
        <v>33</v>
      </c>
      <c r="G96" s="380" t="s">
        <v>1358</v>
      </c>
      <c r="H96" s="380" t="s">
        <v>1358</v>
      </c>
      <c r="I96" s="380" t="s">
        <v>1358</v>
      </c>
      <c r="J96" s="380" t="s">
        <v>1358</v>
      </c>
      <c r="K96" s="380" t="s">
        <v>1358</v>
      </c>
      <c r="L96" s="380" t="s">
        <v>1358</v>
      </c>
      <c r="M96" s="380" t="s">
        <v>1358</v>
      </c>
      <c r="N96" s="380" t="s">
        <v>1358</v>
      </c>
    </row>
    <row r="97" spans="1:14" ht="21.3" customHeight="1" x14ac:dyDescent="0.4">
      <c r="A97" s="384">
        <v>83</v>
      </c>
      <c r="B97" s="380" t="s">
        <v>1437</v>
      </c>
      <c r="C97" s="381">
        <v>4588</v>
      </c>
      <c r="D97" s="382" t="s">
        <v>582</v>
      </c>
      <c r="E97" s="381">
        <v>1413.32</v>
      </c>
      <c r="F97" s="381">
        <v>3</v>
      </c>
      <c r="G97" s="380" t="s">
        <v>1422</v>
      </c>
      <c r="H97" s="380" t="s">
        <v>1422</v>
      </c>
      <c r="I97" s="380" t="s">
        <v>582</v>
      </c>
      <c r="J97" s="380" t="s">
        <v>1422</v>
      </c>
      <c r="K97" s="380" t="s">
        <v>1422</v>
      </c>
      <c r="L97" s="380" t="s">
        <v>1422</v>
      </c>
      <c r="M97" s="380" t="s">
        <v>1358</v>
      </c>
      <c r="N97" s="380" t="s">
        <v>1358</v>
      </c>
    </row>
    <row r="98" spans="1:14" ht="21.3" customHeight="1" x14ac:dyDescent="0.4">
      <c r="A98" s="384">
        <v>84</v>
      </c>
      <c r="B98" s="380" t="s">
        <v>1438</v>
      </c>
      <c r="C98" s="381">
        <v>12477</v>
      </c>
      <c r="D98" s="382" t="s">
        <v>582</v>
      </c>
      <c r="E98" s="381">
        <v>3405.86</v>
      </c>
      <c r="F98" s="381">
        <v>6</v>
      </c>
      <c r="G98" s="380" t="s">
        <v>1358</v>
      </c>
      <c r="H98" s="380" t="s">
        <v>1358</v>
      </c>
      <c r="I98" s="380" t="s">
        <v>582</v>
      </c>
      <c r="J98" s="380" t="s">
        <v>1358</v>
      </c>
      <c r="K98" s="380" t="s">
        <v>582</v>
      </c>
      <c r="L98" s="380" t="s">
        <v>1358</v>
      </c>
      <c r="M98" s="380" t="s">
        <v>1358</v>
      </c>
      <c r="N98" s="380" t="s">
        <v>1358</v>
      </c>
    </row>
    <row r="99" spans="1:14" ht="21.3" customHeight="1" x14ac:dyDescent="0.4">
      <c r="A99" s="384">
        <v>85</v>
      </c>
      <c r="B99" s="380" t="s">
        <v>1439</v>
      </c>
      <c r="C99" s="381">
        <v>21877</v>
      </c>
      <c r="D99" s="382" t="s">
        <v>582</v>
      </c>
      <c r="E99" s="381">
        <v>4661.99</v>
      </c>
      <c r="F99" s="381">
        <v>17</v>
      </c>
      <c r="G99" s="380" t="s">
        <v>1358</v>
      </c>
      <c r="H99" s="380" t="s">
        <v>1358</v>
      </c>
      <c r="I99" s="380" t="s">
        <v>582</v>
      </c>
      <c r="J99" s="380" t="s">
        <v>1358</v>
      </c>
      <c r="K99" s="380" t="s">
        <v>1358</v>
      </c>
      <c r="L99" s="380" t="s">
        <v>582</v>
      </c>
      <c r="M99" s="380" t="s">
        <v>1358</v>
      </c>
      <c r="N99" s="380" t="s">
        <v>1358</v>
      </c>
    </row>
    <row r="100" spans="1:14" ht="21.3" customHeight="1" x14ac:dyDescent="0.4">
      <c r="A100" s="384">
        <v>86</v>
      </c>
      <c r="B100" s="380" t="s">
        <v>1440</v>
      </c>
      <c r="C100" s="381">
        <v>16686</v>
      </c>
      <c r="D100" s="382" t="s">
        <v>582</v>
      </c>
      <c r="E100" s="381">
        <v>6431.88</v>
      </c>
      <c r="F100" s="381">
        <v>26</v>
      </c>
      <c r="G100" s="380" t="s">
        <v>1358</v>
      </c>
      <c r="H100" s="380" t="s">
        <v>1358</v>
      </c>
      <c r="I100" s="380" t="s">
        <v>582</v>
      </c>
      <c r="J100" s="380" t="s">
        <v>1358</v>
      </c>
      <c r="K100" s="380" t="s">
        <v>1358</v>
      </c>
      <c r="L100" s="380" t="s">
        <v>1358</v>
      </c>
      <c r="M100" s="380" t="s">
        <v>1358</v>
      </c>
      <c r="N100" s="380" t="s">
        <v>1358</v>
      </c>
    </row>
    <row r="101" spans="1:14" ht="21.3" customHeight="1" x14ac:dyDescent="0.4">
      <c r="A101" s="384">
        <v>87</v>
      </c>
      <c r="B101" s="380" t="s">
        <v>1441</v>
      </c>
      <c r="C101" s="381">
        <v>16499.009999999998</v>
      </c>
      <c r="D101" s="382" t="s">
        <v>582</v>
      </c>
      <c r="E101" s="381">
        <v>6337.09</v>
      </c>
      <c r="F101" s="381">
        <v>18</v>
      </c>
      <c r="G101" s="380" t="s">
        <v>1358</v>
      </c>
      <c r="H101" s="380" t="s">
        <v>1358</v>
      </c>
      <c r="I101" s="380" t="s">
        <v>582</v>
      </c>
      <c r="J101" s="380" t="s">
        <v>1358</v>
      </c>
      <c r="K101" s="380" t="s">
        <v>1358</v>
      </c>
      <c r="L101" s="380" t="s">
        <v>1358</v>
      </c>
      <c r="M101" s="380" t="s">
        <v>1358</v>
      </c>
      <c r="N101" s="380" t="s">
        <v>1358</v>
      </c>
    </row>
    <row r="102" spans="1:14" ht="21.3" customHeight="1" x14ac:dyDescent="0.4">
      <c r="A102" s="384">
        <v>88</v>
      </c>
      <c r="B102" s="380" t="s">
        <v>1442</v>
      </c>
      <c r="C102" s="381">
        <v>16805</v>
      </c>
      <c r="D102" s="382" t="s">
        <v>582</v>
      </c>
      <c r="E102" s="381">
        <v>6476.05</v>
      </c>
      <c r="F102" s="381">
        <v>28</v>
      </c>
      <c r="G102" s="380" t="s">
        <v>1358</v>
      </c>
      <c r="H102" s="380" t="s">
        <v>1358</v>
      </c>
      <c r="I102" s="380" t="s">
        <v>1358</v>
      </c>
      <c r="J102" s="380" t="s">
        <v>1358</v>
      </c>
      <c r="K102" s="380" t="s">
        <v>1358</v>
      </c>
      <c r="L102" s="380" t="s">
        <v>1358</v>
      </c>
      <c r="M102" s="380" t="s">
        <v>1358</v>
      </c>
      <c r="N102" s="380" t="s">
        <v>1358</v>
      </c>
    </row>
    <row r="103" spans="1:14" ht="21.3" customHeight="1" x14ac:dyDescent="0.4">
      <c r="A103" s="384">
        <v>89</v>
      </c>
      <c r="B103" s="380" t="s">
        <v>1443</v>
      </c>
      <c r="C103" s="381">
        <v>19969</v>
      </c>
      <c r="D103" s="382" t="s">
        <v>582</v>
      </c>
      <c r="E103" s="381">
        <v>7168.32</v>
      </c>
      <c r="F103" s="381">
        <v>33</v>
      </c>
      <c r="G103" s="380" t="s">
        <v>1358</v>
      </c>
      <c r="H103" s="380" t="s">
        <v>1358</v>
      </c>
      <c r="I103" s="380" t="s">
        <v>1358</v>
      </c>
      <c r="J103" s="380" t="s">
        <v>1358</v>
      </c>
      <c r="K103" s="380" t="s">
        <v>1358</v>
      </c>
      <c r="L103" s="380" t="s">
        <v>1358</v>
      </c>
      <c r="M103" s="380" t="s">
        <v>1358</v>
      </c>
      <c r="N103" s="380" t="s">
        <v>1358</v>
      </c>
    </row>
    <row r="104" spans="1:14" ht="21.3" customHeight="1" x14ac:dyDescent="0.4">
      <c r="A104" s="384">
        <v>90</v>
      </c>
      <c r="B104" s="380" t="s">
        <v>1444</v>
      </c>
      <c r="C104" s="381">
        <v>16834</v>
      </c>
      <c r="D104" s="382" t="s">
        <v>582</v>
      </c>
      <c r="E104" s="381">
        <v>6981.65</v>
      </c>
      <c r="F104" s="381">
        <v>32</v>
      </c>
      <c r="G104" s="380" t="s">
        <v>1358</v>
      </c>
      <c r="H104" s="380" t="s">
        <v>1358</v>
      </c>
      <c r="I104" s="380" t="s">
        <v>582</v>
      </c>
      <c r="J104" s="380" t="s">
        <v>1358</v>
      </c>
      <c r="K104" s="380" t="s">
        <v>1358</v>
      </c>
      <c r="L104" s="380" t="s">
        <v>1358</v>
      </c>
      <c r="M104" s="380" t="s">
        <v>1358</v>
      </c>
      <c r="N104" s="380" t="s">
        <v>1358</v>
      </c>
    </row>
    <row r="105" spans="1:14" ht="21.3" customHeight="1" x14ac:dyDescent="0.4">
      <c r="A105" s="384">
        <v>91</v>
      </c>
      <c r="B105" s="380" t="s">
        <v>1445</v>
      </c>
      <c r="C105" s="381">
        <v>21308</v>
      </c>
      <c r="D105" s="382" t="s">
        <v>582</v>
      </c>
      <c r="E105" s="381">
        <v>5724.83</v>
      </c>
      <c r="F105" s="381">
        <v>22</v>
      </c>
      <c r="G105" s="380" t="s">
        <v>1358</v>
      </c>
      <c r="H105" s="380" t="s">
        <v>1358</v>
      </c>
      <c r="I105" s="380" t="s">
        <v>582</v>
      </c>
      <c r="J105" s="380" t="s">
        <v>1358</v>
      </c>
      <c r="K105" s="380" t="s">
        <v>1358</v>
      </c>
      <c r="L105" s="380" t="s">
        <v>1358</v>
      </c>
      <c r="M105" s="380" t="s">
        <v>1358</v>
      </c>
      <c r="N105" s="380" t="s">
        <v>1358</v>
      </c>
    </row>
    <row r="106" spans="1:14" ht="21.3" customHeight="1" x14ac:dyDescent="0.4">
      <c r="A106" s="384">
        <v>92</v>
      </c>
      <c r="B106" s="380" t="s">
        <v>1446</v>
      </c>
      <c r="C106" s="381">
        <v>17455.96</v>
      </c>
      <c r="D106" s="382" t="s">
        <v>582</v>
      </c>
      <c r="E106" s="381">
        <v>7226.29</v>
      </c>
      <c r="F106" s="381">
        <v>34</v>
      </c>
      <c r="G106" s="380" t="s">
        <v>1358</v>
      </c>
      <c r="H106" s="380" t="s">
        <v>1358</v>
      </c>
      <c r="I106" s="380" t="s">
        <v>1358</v>
      </c>
      <c r="J106" s="380" t="s">
        <v>1358</v>
      </c>
      <c r="K106" s="380" t="s">
        <v>1358</v>
      </c>
      <c r="L106" s="380" t="s">
        <v>1358</v>
      </c>
      <c r="M106" s="380" t="s">
        <v>1358</v>
      </c>
      <c r="N106" s="380" t="s">
        <v>1358</v>
      </c>
    </row>
    <row r="107" spans="1:14" ht="21.3" customHeight="1" x14ac:dyDescent="0.4">
      <c r="A107" s="384">
        <v>93</v>
      </c>
      <c r="B107" s="380" t="s">
        <v>1447</v>
      </c>
      <c r="C107" s="381">
        <v>16398</v>
      </c>
      <c r="D107" s="382" t="s">
        <v>582</v>
      </c>
      <c r="E107" s="381">
        <v>5982.3</v>
      </c>
      <c r="F107" s="381">
        <v>24</v>
      </c>
      <c r="G107" s="380" t="s">
        <v>1358</v>
      </c>
      <c r="H107" s="380" t="s">
        <v>1358</v>
      </c>
      <c r="I107" s="380" t="s">
        <v>582</v>
      </c>
      <c r="J107" s="380" t="s">
        <v>1358</v>
      </c>
      <c r="K107" s="380" t="s">
        <v>1358</v>
      </c>
      <c r="L107" s="380" t="s">
        <v>1358</v>
      </c>
      <c r="M107" s="380" t="s">
        <v>1358</v>
      </c>
      <c r="N107" s="380" t="s">
        <v>1358</v>
      </c>
    </row>
    <row r="108" spans="1:14" ht="21.3" customHeight="1" x14ac:dyDescent="0.4">
      <c r="A108" s="384">
        <v>94</v>
      </c>
      <c r="B108" s="380" t="s">
        <v>1448</v>
      </c>
      <c r="C108" s="381">
        <v>17561.990000000002</v>
      </c>
      <c r="D108" s="382" t="s">
        <v>582</v>
      </c>
      <c r="E108" s="381">
        <v>7524.66</v>
      </c>
      <c r="F108" s="381">
        <v>30</v>
      </c>
      <c r="G108" s="380" t="s">
        <v>1358</v>
      </c>
      <c r="H108" s="380" t="s">
        <v>1358</v>
      </c>
      <c r="I108" s="380" t="s">
        <v>1358</v>
      </c>
      <c r="J108" s="380" t="s">
        <v>1358</v>
      </c>
      <c r="K108" s="380" t="s">
        <v>1358</v>
      </c>
      <c r="L108" s="380" t="s">
        <v>1358</v>
      </c>
      <c r="M108" s="380" t="s">
        <v>1358</v>
      </c>
      <c r="N108" s="380" t="s">
        <v>1358</v>
      </c>
    </row>
    <row r="109" spans="1:14" ht="14.2" customHeight="1" x14ac:dyDescent="0.4">
      <c r="A109" s="385" t="s">
        <v>1362</v>
      </c>
      <c r="B109" s="386"/>
      <c r="C109" s="387"/>
      <c r="D109" s="388"/>
      <c r="E109" s="387"/>
      <c r="F109" s="387"/>
      <c r="G109" s="386"/>
      <c r="H109" s="386"/>
      <c r="I109" s="386"/>
      <c r="J109" s="386"/>
      <c r="K109" s="386"/>
      <c r="L109" s="386"/>
      <c r="M109" s="386"/>
      <c r="N109" s="386"/>
    </row>
    <row r="110" spans="1:14" ht="14.2" customHeight="1" x14ac:dyDescent="0.4">
      <c r="A110" s="389" t="s">
        <v>1449</v>
      </c>
      <c r="B110" s="390"/>
      <c r="C110" s="391"/>
      <c r="D110" s="392"/>
      <c r="E110" s="391"/>
      <c r="F110" s="391"/>
      <c r="G110" s="390"/>
      <c r="H110" s="390"/>
      <c r="I110" s="390"/>
      <c r="J110" s="390"/>
      <c r="K110" s="390"/>
      <c r="L110" s="390"/>
      <c r="M110" s="390"/>
      <c r="N110" s="390"/>
    </row>
    <row r="111" spans="1:14" ht="14.2" customHeight="1" x14ac:dyDescent="0.4">
      <c r="A111" s="389" t="s">
        <v>1364</v>
      </c>
      <c r="B111" s="390"/>
      <c r="C111" s="391"/>
      <c r="D111" s="392"/>
      <c r="E111" s="391"/>
      <c r="F111" s="391"/>
      <c r="G111" s="390"/>
      <c r="H111" s="390"/>
      <c r="I111" s="390"/>
      <c r="J111" s="390"/>
      <c r="K111" s="390"/>
      <c r="L111" s="390"/>
      <c r="M111" s="390"/>
      <c r="N111" s="390"/>
    </row>
    <row r="112" spans="1:14" ht="14.2" customHeight="1" x14ac:dyDescent="0.4">
      <c r="N112" s="379" t="s">
        <v>1338</v>
      </c>
    </row>
    <row r="113" spans="1:14" ht="21.3" customHeight="1" x14ac:dyDescent="0.4">
      <c r="A113" s="497" t="s">
        <v>1339</v>
      </c>
      <c r="B113" s="493"/>
      <c r="C113" s="494" t="s">
        <v>1340</v>
      </c>
      <c r="D113" s="494"/>
      <c r="E113" s="498" t="s">
        <v>1341</v>
      </c>
      <c r="F113" s="498" t="s">
        <v>1342</v>
      </c>
      <c r="G113" s="501" t="s">
        <v>1343</v>
      </c>
      <c r="H113" s="502"/>
      <c r="I113" s="502"/>
      <c r="J113" s="502"/>
      <c r="K113" s="502"/>
      <c r="L113" s="502"/>
      <c r="M113" s="493" t="s">
        <v>1344</v>
      </c>
      <c r="N113" s="493"/>
    </row>
    <row r="114" spans="1:14" ht="21.3" customHeight="1" x14ac:dyDescent="0.4">
      <c r="A114" s="493"/>
      <c r="B114" s="493"/>
      <c r="C114" s="494" t="s">
        <v>1345</v>
      </c>
      <c r="D114" s="495" t="s">
        <v>1346</v>
      </c>
      <c r="E114" s="499"/>
      <c r="F114" s="499"/>
      <c r="G114" s="496" t="s">
        <v>1347</v>
      </c>
      <c r="H114" s="493" t="s">
        <v>1348</v>
      </c>
      <c r="I114" s="493"/>
      <c r="J114" s="496" t="s">
        <v>1349</v>
      </c>
      <c r="K114" s="496" t="s">
        <v>1350</v>
      </c>
      <c r="L114" s="496" t="s">
        <v>1351</v>
      </c>
      <c r="M114" s="497" t="s">
        <v>1352</v>
      </c>
      <c r="N114" s="493" t="s">
        <v>1353</v>
      </c>
    </row>
    <row r="115" spans="1:14" ht="21.3" customHeight="1" x14ac:dyDescent="0.4">
      <c r="A115" s="493"/>
      <c r="B115" s="493"/>
      <c r="C115" s="494"/>
      <c r="D115" s="494"/>
      <c r="E115" s="500"/>
      <c r="F115" s="500"/>
      <c r="G115" s="496"/>
      <c r="H115" s="380" t="s">
        <v>1354</v>
      </c>
      <c r="I115" s="380" t="s">
        <v>1355</v>
      </c>
      <c r="J115" s="496"/>
      <c r="K115" s="496"/>
      <c r="L115" s="496"/>
      <c r="M115" s="493"/>
      <c r="N115" s="493"/>
    </row>
    <row r="116" spans="1:14" ht="21.3" customHeight="1" x14ac:dyDescent="0.4">
      <c r="A116" s="384">
        <v>95</v>
      </c>
      <c r="B116" s="380" t="s">
        <v>1450</v>
      </c>
      <c r="C116" s="381">
        <v>16542</v>
      </c>
      <c r="D116" s="382" t="s">
        <v>582</v>
      </c>
      <c r="E116" s="381">
        <v>4239.84</v>
      </c>
      <c r="F116" s="381">
        <v>11</v>
      </c>
      <c r="G116" s="380" t="s">
        <v>1358</v>
      </c>
      <c r="H116" s="380" t="s">
        <v>1358</v>
      </c>
      <c r="I116" s="380" t="s">
        <v>582</v>
      </c>
      <c r="J116" s="380" t="s">
        <v>1358</v>
      </c>
      <c r="K116" s="380" t="s">
        <v>1358</v>
      </c>
      <c r="L116" s="380" t="s">
        <v>1358</v>
      </c>
      <c r="M116" s="380" t="s">
        <v>1358</v>
      </c>
      <c r="N116" s="380" t="s">
        <v>1358</v>
      </c>
    </row>
    <row r="117" spans="1:14" ht="21.3" customHeight="1" x14ac:dyDescent="0.4">
      <c r="A117" s="384">
        <v>96</v>
      </c>
      <c r="B117" s="380" t="s">
        <v>1451</v>
      </c>
      <c r="C117" s="381">
        <v>17711.990000000002</v>
      </c>
      <c r="D117" s="382" t="s">
        <v>582</v>
      </c>
      <c r="E117" s="381">
        <v>5836.9</v>
      </c>
      <c r="F117" s="381">
        <v>19</v>
      </c>
      <c r="G117" s="380" t="s">
        <v>1358</v>
      </c>
      <c r="H117" s="380" t="s">
        <v>1358</v>
      </c>
      <c r="I117" s="380" t="s">
        <v>582</v>
      </c>
      <c r="J117" s="380" t="s">
        <v>1358</v>
      </c>
      <c r="K117" s="380" t="s">
        <v>1358</v>
      </c>
      <c r="L117" s="380" t="s">
        <v>1358</v>
      </c>
      <c r="M117" s="380" t="s">
        <v>1358</v>
      </c>
      <c r="N117" s="380" t="s">
        <v>1358</v>
      </c>
    </row>
    <row r="118" spans="1:14" ht="21.3" customHeight="1" x14ac:dyDescent="0.4">
      <c r="A118" s="384">
        <v>97</v>
      </c>
      <c r="B118" s="380" t="s">
        <v>1452</v>
      </c>
      <c r="C118" s="381">
        <v>3979</v>
      </c>
      <c r="D118" s="382" t="s">
        <v>582</v>
      </c>
      <c r="E118" s="381">
        <v>1011.68</v>
      </c>
      <c r="F118" s="381">
        <v>3</v>
      </c>
      <c r="G118" s="380" t="s">
        <v>582</v>
      </c>
      <c r="H118" s="380" t="s">
        <v>582</v>
      </c>
      <c r="I118" s="380" t="s">
        <v>582</v>
      </c>
      <c r="J118" s="380" t="s">
        <v>582</v>
      </c>
      <c r="K118" s="380" t="s">
        <v>582</v>
      </c>
      <c r="L118" s="380" t="s">
        <v>582</v>
      </c>
      <c r="M118" s="380" t="s">
        <v>1358</v>
      </c>
      <c r="N118" s="380" t="s">
        <v>1358</v>
      </c>
    </row>
    <row r="119" spans="1:14" ht="21.3" customHeight="1" x14ac:dyDescent="0.4">
      <c r="A119" s="384">
        <v>98</v>
      </c>
      <c r="B119" s="380" t="s">
        <v>1453</v>
      </c>
      <c r="C119" s="381">
        <v>14120</v>
      </c>
      <c r="D119" s="382" t="s">
        <v>582</v>
      </c>
      <c r="E119" s="381">
        <v>4823.41</v>
      </c>
      <c r="F119" s="381">
        <v>16</v>
      </c>
      <c r="G119" s="380" t="s">
        <v>1358</v>
      </c>
      <c r="H119" s="380" t="s">
        <v>1358</v>
      </c>
      <c r="I119" s="380" t="s">
        <v>582</v>
      </c>
      <c r="J119" s="380" t="s">
        <v>1358</v>
      </c>
      <c r="K119" s="380" t="s">
        <v>1358</v>
      </c>
      <c r="L119" s="380" t="s">
        <v>1358</v>
      </c>
      <c r="M119" s="380" t="s">
        <v>1358</v>
      </c>
      <c r="N119" s="380" t="s">
        <v>1358</v>
      </c>
    </row>
    <row r="120" spans="1:14" ht="21.3" customHeight="1" x14ac:dyDescent="0.4">
      <c r="A120" s="384">
        <v>99</v>
      </c>
      <c r="B120" s="380" t="s">
        <v>1454</v>
      </c>
      <c r="C120" s="381">
        <v>17395</v>
      </c>
      <c r="D120" s="382" t="s">
        <v>582</v>
      </c>
      <c r="E120" s="381">
        <v>6724.69</v>
      </c>
      <c r="F120" s="381">
        <v>28</v>
      </c>
      <c r="G120" s="380" t="s">
        <v>1358</v>
      </c>
      <c r="H120" s="380" t="s">
        <v>1358</v>
      </c>
      <c r="I120" s="380" t="s">
        <v>582</v>
      </c>
      <c r="J120" s="380" t="s">
        <v>1358</v>
      </c>
      <c r="K120" s="380" t="s">
        <v>1358</v>
      </c>
      <c r="L120" s="380" t="s">
        <v>1358</v>
      </c>
      <c r="M120" s="380" t="s">
        <v>1358</v>
      </c>
      <c r="N120" s="380" t="s">
        <v>1358</v>
      </c>
    </row>
    <row r="121" spans="1:14" ht="21.3" customHeight="1" x14ac:dyDescent="0.4">
      <c r="A121" s="384">
        <v>100</v>
      </c>
      <c r="B121" s="380" t="s">
        <v>1455</v>
      </c>
      <c r="C121" s="381">
        <v>16852</v>
      </c>
      <c r="D121" s="382" t="s">
        <v>582</v>
      </c>
      <c r="E121" s="381">
        <v>7029.99</v>
      </c>
      <c r="F121" s="381">
        <v>33</v>
      </c>
      <c r="G121" s="380" t="s">
        <v>1358</v>
      </c>
      <c r="H121" s="380" t="s">
        <v>1358</v>
      </c>
      <c r="I121" s="380" t="s">
        <v>582</v>
      </c>
      <c r="J121" s="380" t="s">
        <v>1358</v>
      </c>
      <c r="K121" s="380" t="s">
        <v>1358</v>
      </c>
      <c r="L121" s="380" t="s">
        <v>1358</v>
      </c>
      <c r="M121" s="380" t="s">
        <v>1358</v>
      </c>
      <c r="N121" s="380" t="s">
        <v>1358</v>
      </c>
    </row>
    <row r="122" spans="1:14" ht="21.3" customHeight="1" x14ac:dyDescent="0.4">
      <c r="A122" s="384">
        <v>101</v>
      </c>
      <c r="B122" s="380" t="s">
        <v>1456</v>
      </c>
      <c r="C122" s="381">
        <v>17390</v>
      </c>
      <c r="D122" s="382" t="s">
        <v>582</v>
      </c>
      <c r="E122" s="381">
        <v>7510.5</v>
      </c>
      <c r="F122" s="381">
        <v>31</v>
      </c>
      <c r="G122" s="380" t="s">
        <v>1358</v>
      </c>
      <c r="H122" s="380" t="s">
        <v>1358</v>
      </c>
      <c r="I122" s="380" t="s">
        <v>1358</v>
      </c>
      <c r="J122" s="380" t="s">
        <v>1358</v>
      </c>
      <c r="K122" s="380" t="s">
        <v>1358</v>
      </c>
      <c r="L122" s="380" t="s">
        <v>1358</v>
      </c>
      <c r="M122" s="380" t="s">
        <v>1358</v>
      </c>
      <c r="N122" s="380" t="s">
        <v>1358</v>
      </c>
    </row>
    <row r="123" spans="1:14" ht="21.3" customHeight="1" x14ac:dyDescent="0.4">
      <c r="A123" s="384">
        <v>102</v>
      </c>
      <c r="B123" s="380" t="s">
        <v>1457</v>
      </c>
      <c r="C123" s="381">
        <v>18460</v>
      </c>
      <c r="D123" s="382" t="s">
        <v>582</v>
      </c>
      <c r="E123" s="381">
        <v>6897.53</v>
      </c>
      <c r="F123" s="381">
        <v>30</v>
      </c>
      <c r="G123" s="380" t="s">
        <v>1358</v>
      </c>
      <c r="H123" s="380" t="s">
        <v>1358</v>
      </c>
      <c r="I123" s="380" t="s">
        <v>1358</v>
      </c>
      <c r="J123" s="380" t="s">
        <v>1358</v>
      </c>
      <c r="K123" s="380" t="s">
        <v>1358</v>
      </c>
      <c r="L123" s="380" t="s">
        <v>1358</v>
      </c>
      <c r="M123" s="380" t="s">
        <v>1358</v>
      </c>
      <c r="N123" s="380" t="s">
        <v>1358</v>
      </c>
    </row>
    <row r="124" spans="1:14" ht="21.3" customHeight="1" x14ac:dyDescent="0.4">
      <c r="A124" s="384">
        <v>103</v>
      </c>
      <c r="B124" s="380" t="s">
        <v>1458</v>
      </c>
      <c r="C124" s="381">
        <v>16500</v>
      </c>
      <c r="D124" s="382" t="s">
        <v>582</v>
      </c>
      <c r="E124" s="381">
        <v>6088.31</v>
      </c>
      <c r="F124" s="381">
        <v>22</v>
      </c>
      <c r="G124" s="380" t="s">
        <v>1358</v>
      </c>
      <c r="H124" s="380" t="s">
        <v>1358</v>
      </c>
      <c r="I124" s="380" t="s">
        <v>582</v>
      </c>
      <c r="J124" s="380" t="s">
        <v>1358</v>
      </c>
      <c r="K124" s="380" t="s">
        <v>1358</v>
      </c>
      <c r="L124" s="380" t="s">
        <v>1358</v>
      </c>
      <c r="M124" s="380" t="s">
        <v>1358</v>
      </c>
      <c r="N124" s="380" t="s">
        <v>1358</v>
      </c>
    </row>
    <row r="125" spans="1:14" ht="21.3" customHeight="1" x14ac:dyDescent="0.4">
      <c r="A125" s="384">
        <v>104</v>
      </c>
      <c r="B125" s="380" t="s">
        <v>1459</v>
      </c>
      <c r="C125" s="381">
        <v>18158.87</v>
      </c>
      <c r="D125" s="382" t="s">
        <v>582</v>
      </c>
      <c r="E125" s="381">
        <v>7118.06</v>
      </c>
      <c r="F125" s="381">
        <v>29</v>
      </c>
      <c r="G125" s="380" t="s">
        <v>1358</v>
      </c>
      <c r="H125" s="380" t="s">
        <v>1358</v>
      </c>
      <c r="I125" s="380" t="s">
        <v>1358</v>
      </c>
      <c r="J125" s="380" t="s">
        <v>1358</v>
      </c>
      <c r="K125" s="380" t="s">
        <v>1358</v>
      </c>
      <c r="L125" s="380" t="s">
        <v>1358</v>
      </c>
      <c r="M125" s="380" t="s">
        <v>1358</v>
      </c>
      <c r="N125" s="380" t="s">
        <v>1358</v>
      </c>
    </row>
    <row r="126" spans="1:14" ht="21.3" customHeight="1" x14ac:dyDescent="0.4">
      <c r="A126" s="384">
        <v>105</v>
      </c>
      <c r="B126" s="380" t="s">
        <v>1460</v>
      </c>
      <c r="C126" s="381">
        <v>16524</v>
      </c>
      <c r="D126" s="382" t="s">
        <v>582</v>
      </c>
      <c r="E126" s="381">
        <v>7868.59</v>
      </c>
      <c r="F126" s="381">
        <v>35</v>
      </c>
      <c r="G126" s="380" t="s">
        <v>1358</v>
      </c>
      <c r="H126" s="380" t="s">
        <v>1358</v>
      </c>
      <c r="I126" s="380" t="s">
        <v>582</v>
      </c>
      <c r="J126" s="380" t="s">
        <v>1358</v>
      </c>
      <c r="K126" s="380" t="s">
        <v>1358</v>
      </c>
      <c r="L126" s="380" t="s">
        <v>1358</v>
      </c>
      <c r="M126" s="380" t="s">
        <v>1358</v>
      </c>
      <c r="N126" s="380" t="s">
        <v>1358</v>
      </c>
    </row>
    <row r="127" spans="1:14" ht="21.3" customHeight="1" x14ac:dyDescent="0.4">
      <c r="A127" s="384">
        <v>106</v>
      </c>
      <c r="B127" s="380" t="s">
        <v>1461</v>
      </c>
      <c r="C127" s="381">
        <v>17199</v>
      </c>
      <c r="D127" s="382" t="s">
        <v>582</v>
      </c>
      <c r="E127" s="381">
        <v>7033.42</v>
      </c>
      <c r="F127" s="381">
        <v>28</v>
      </c>
      <c r="G127" s="380" t="s">
        <v>1358</v>
      </c>
      <c r="H127" s="380" t="s">
        <v>1358</v>
      </c>
      <c r="I127" s="380" t="s">
        <v>1358</v>
      </c>
      <c r="J127" s="380" t="s">
        <v>1358</v>
      </c>
      <c r="K127" s="380" t="s">
        <v>1358</v>
      </c>
      <c r="L127" s="380" t="s">
        <v>1358</v>
      </c>
      <c r="M127" s="380" t="s">
        <v>1358</v>
      </c>
      <c r="N127" s="380" t="s">
        <v>1358</v>
      </c>
    </row>
    <row r="128" spans="1:14" ht="21.3" customHeight="1" x14ac:dyDescent="0.4">
      <c r="A128" s="384">
        <v>107</v>
      </c>
      <c r="B128" s="380" t="s">
        <v>1462</v>
      </c>
      <c r="C128" s="381">
        <v>16967</v>
      </c>
      <c r="D128" s="382" t="s">
        <v>582</v>
      </c>
      <c r="E128" s="381">
        <v>6273.99</v>
      </c>
      <c r="F128" s="381">
        <v>17</v>
      </c>
      <c r="G128" s="380" t="s">
        <v>1358</v>
      </c>
      <c r="H128" s="380" t="s">
        <v>1358</v>
      </c>
      <c r="I128" s="380" t="s">
        <v>582</v>
      </c>
      <c r="J128" s="380" t="s">
        <v>1358</v>
      </c>
      <c r="K128" s="380" t="s">
        <v>1358</v>
      </c>
      <c r="L128" s="380" t="s">
        <v>1358</v>
      </c>
      <c r="M128" s="380" t="s">
        <v>1358</v>
      </c>
      <c r="N128" s="380" t="s">
        <v>1358</v>
      </c>
    </row>
    <row r="129" spans="1:14" ht="21.3" customHeight="1" x14ac:dyDescent="0.4">
      <c r="A129" s="384">
        <v>108</v>
      </c>
      <c r="B129" s="380" t="s">
        <v>1463</v>
      </c>
      <c r="C129" s="381">
        <v>16504</v>
      </c>
      <c r="D129" s="382" t="s">
        <v>582</v>
      </c>
      <c r="E129" s="381">
        <v>5879.88</v>
      </c>
      <c r="F129" s="381">
        <v>20</v>
      </c>
      <c r="G129" s="380" t="s">
        <v>1358</v>
      </c>
      <c r="H129" s="380" t="s">
        <v>1358</v>
      </c>
      <c r="I129" s="380" t="s">
        <v>582</v>
      </c>
      <c r="J129" s="380" t="s">
        <v>1358</v>
      </c>
      <c r="K129" s="380" t="s">
        <v>1358</v>
      </c>
      <c r="L129" s="380" t="s">
        <v>1358</v>
      </c>
      <c r="M129" s="380" t="s">
        <v>1358</v>
      </c>
      <c r="N129" s="380" t="s">
        <v>1358</v>
      </c>
    </row>
    <row r="130" spans="1:14" ht="21.3" customHeight="1" x14ac:dyDescent="0.4">
      <c r="A130" s="384">
        <v>109</v>
      </c>
      <c r="B130" s="380" t="s">
        <v>1464</v>
      </c>
      <c r="C130" s="381">
        <v>16630.14</v>
      </c>
      <c r="D130" s="382" t="s">
        <v>582</v>
      </c>
      <c r="E130" s="381">
        <v>7054.18</v>
      </c>
      <c r="F130" s="381">
        <v>32</v>
      </c>
      <c r="G130" s="380" t="s">
        <v>1358</v>
      </c>
      <c r="H130" s="380" t="s">
        <v>1358</v>
      </c>
      <c r="I130" s="380" t="s">
        <v>582</v>
      </c>
      <c r="J130" s="380" t="s">
        <v>1358</v>
      </c>
      <c r="K130" s="380" t="s">
        <v>1358</v>
      </c>
      <c r="L130" s="380" t="s">
        <v>1358</v>
      </c>
      <c r="M130" s="380" t="s">
        <v>1358</v>
      </c>
      <c r="N130" s="380" t="s">
        <v>1358</v>
      </c>
    </row>
    <row r="131" spans="1:14" ht="21.3" customHeight="1" x14ac:dyDescent="0.4">
      <c r="A131" s="384">
        <v>110</v>
      </c>
      <c r="B131" s="380" t="s">
        <v>1465</v>
      </c>
      <c r="C131" s="381">
        <v>16528</v>
      </c>
      <c r="D131" s="382" t="s">
        <v>582</v>
      </c>
      <c r="E131" s="381">
        <v>7100.73</v>
      </c>
      <c r="F131" s="381">
        <v>29</v>
      </c>
      <c r="G131" s="380" t="s">
        <v>1358</v>
      </c>
      <c r="H131" s="380" t="s">
        <v>1358</v>
      </c>
      <c r="I131" s="380" t="s">
        <v>1358</v>
      </c>
      <c r="J131" s="380" t="s">
        <v>1358</v>
      </c>
      <c r="K131" s="380" t="s">
        <v>1358</v>
      </c>
      <c r="L131" s="380" t="s">
        <v>1358</v>
      </c>
      <c r="M131" s="380" t="s">
        <v>1358</v>
      </c>
      <c r="N131" s="380" t="s">
        <v>1358</v>
      </c>
    </row>
    <row r="132" spans="1:14" ht="21.3" customHeight="1" x14ac:dyDescent="0.4">
      <c r="A132" s="384">
        <v>111</v>
      </c>
      <c r="B132" s="380" t="s">
        <v>1466</v>
      </c>
      <c r="C132" s="381">
        <v>16313.14</v>
      </c>
      <c r="D132" s="382" t="s">
        <v>582</v>
      </c>
      <c r="E132" s="381">
        <v>6129.51</v>
      </c>
      <c r="F132" s="381">
        <v>22</v>
      </c>
      <c r="G132" s="380" t="s">
        <v>1358</v>
      </c>
      <c r="H132" s="380" t="s">
        <v>1358</v>
      </c>
      <c r="I132" s="380" t="s">
        <v>582</v>
      </c>
      <c r="J132" s="380" t="s">
        <v>1358</v>
      </c>
      <c r="K132" s="380" t="s">
        <v>1358</v>
      </c>
      <c r="L132" s="380" t="s">
        <v>1358</v>
      </c>
      <c r="M132" s="380" t="s">
        <v>1358</v>
      </c>
      <c r="N132" s="380" t="s">
        <v>1358</v>
      </c>
    </row>
    <row r="133" spans="1:14" ht="21.3" customHeight="1" x14ac:dyDescent="0.4">
      <c r="A133" s="384">
        <v>112</v>
      </c>
      <c r="B133" s="380" t="s">
        <v>1467</v>
      </c>
      <c r="C133" s="381">
        <v>16994.490000000002</v>
      </c>
      <c r="D133" s="382" t="s">
        <v>582</v>
      </c>
      <c r="E133" s="381">
        <v>6068.25</v>
      </c>
      <c r="F133" s="381">
        <v>22</v>
      </c>
      <c r="G133" s="380" t="s">
        <v>1358</v>
      </c>
      <c r="H133" s="380" t="s">
        <v>1358</v>
      </c>
      <c r="I133" s="380" t="s">
        <v>582</v>
      </c>
      <c r="J133" s="380" t="s">
        <v>1358</v>
      </c>
      <c r="K133" s="380" t="s">
        <v>1358</v>
      </c>
      <c r="L133" s="380" t="s">
        <v>1358</v>
      </c>
      <c r="M133" s="380" t="s">
        <v>1358</v>
      </c>
      <c r="N133" s="380" t="s">
        <v>1358</v>
      </c>
    </row>
    <row r="134" spans="1:14" ht="21.3" customHeight="1" x14ac:dyDescent="0.4">
      <c r="A134" s="384">
        <v>113</v>
      </c>
      <c r="B134" s="380" t="s">
        <v>1468</v>
      </c>
      <c r="C134" s="381">
        <v>16040</v>
      </c>
      <c r="D134" s="382" t="s">
        <v>582</v>
      </c>
      <c r="E134" s="381">
        <v>5956.74</v>
      </c>
      <c r="F134" s="381">
        <v>24</v>
      </c>
      <c r="G134" s="380" t="s">
        <v>1358</v>
      </c>
      <c r="H134" s="380" t="s">
        <v>1358</v>
      </c>
      <c r="I134" s="380" t="s">
        <v>582</v>
      </c>
      <c r="J134" s="380" t="s">
        <v>1358</v>
      </c>
      <c r="K134" s="380" t="s">
        <v>1358</v>
      </c>
      <c r="L134" s="380" t="s">
        <v>1358</v>
      </c>
      <c r="M134" s="380" t="s">
        <v>1358</v>
      </c>
      <c r="N134" s="380" t="s">
        <v>1358</v>
      </c>
    </row>
    <row r="135" spans="1:14" ht="21.3" customHeight="1" x14ac:dyDescent="0.4">
      <c r="A135" s="384">
        <v>114</v>
      </c>
      <c r="B135" s="380" t="s">
        <v>1469</v>
      </c>
      <c r="C135" s="381">
        <v>16535</v>
      </c>
      <c r="D135" s="382" t="s">
        <v>582</v>
      </c>
      <c r="E135" s="381">
        <v>6576.46</v>
      </c>
      <c r="F135" s="381">
        <v>25</v>
      </c>
      <c r="G135" s="380" t="s">
        <v>1358</v>
      </c>
      <c r="H135" s="380" t="s">
        <v>1358</v>
      </c>
      <c r="I135" s="380" t="s">
        <v>582</v>
      </c>
      <c r="J135" s="380" t="s">
        <v>1358</v>
      </c>
      <c r="K135" s="380" t="s">
        <v>1358</v>
      </c>
      <c r="L135" s="380" t="s">
        <v>1358</v>
      </c>
      <c r="M135" s="380" t="s">
        <v>1358</v>
      </c>
      <c r="N135" s="380" t="s">
        <v>1358</v>
      </c>
    </row>
    <row r="136" spans="1:14" ht="21.3" customHeight="1" x14ac:dyDescent="0.4">
      <c r="A136" s="384">
        <v>115</v>
      </c>
      <c r="B136" s="380" t="s">
        <v>1470</v>
      </c>
      <c r="C136" s="381">
        <v>16092</v>
      </c>
      <c r="D136" s="382" t="s">
        <v>582</v>
      </c>
      <c r="E136" s="381">
        <v>6337.16</v>
      </c>
      <c r="F136" s="381">
        <v>25</v>
      </c>
      <c r="G136" s="380" t="s">
        <v>1358</v>
      </c>
      <c r="H136" s="380" t="s">
        <v>1358</v>
      </c>
      <c r="I136" s="380" t="s">
        <v>582</v>
      </c>
      <c r="J136" s="380" t="s">
        <v>1358</v>
      </c>
      <c r="K136" s="380" t="s">
        <v>1358</v>
      </c>
      <c r="L136" s="380" t="s">
        <v>1358</v>
      </c>
      <c r="M136" s="380" t="s">
        <v>1358</v>
      </c>
      <c r="N136" s="380" t="s">
        <v>1358</v>
      </c>
    </row>
    <row r="137" spans="1:14" ht="21.3" customHeight="1" x14ac:dyDescent="0.4">
      <c r="A137" s="384">
        <v>116</v>
      </c>
      <c r="B137" s="380" t="s">
        <v>1471</v>
      </c>
      <c r="C137" s="381">
        <v>16175</v>
      </c>
      <c r="D137" s="382" t="s">
        <v>582</v>
      </c>
      <c r="E137" s="381">
        <v>5963.24</v>
      </c>
      <c r="F137" s="381">
        <v>19</v>
      </c>
      <c r="G137" s="380" t="s">
        <v>1358</v>
      </c>
      <c r="H137" s="380" t="s">
        <v>1358</v>
      </c>
      <c r="I137" s="380" t="s">
        <v>582</v>
      </c>
      <c r="J137" s="380" t="s">
        <v>1358</v>
      </c>
      <c r="K137" s="380" t="s">
        <v>1358</v>
      </c>
      <c r="L137" s="380" t="s">
        <v>1358</v>
      </c>
      <c r="M137" s="380" t="s">
        <v>1358</v>
      </c>
      <c r="N137" s="380" t="s">
        <v>1358</v>
      </c>
    </row>
    <row r="138" spans="1:14" ht="21.3" customHeight="1" x14ac:dyDescent="0.4">
      <c r="A138" s="384">
        <v>117</v>
      </c>
      <c r="B138" s="380" t="s">
        <v>1472</v>
      </c>
      <c r="C138" s="381">
        <v>17528.97</v>
      </c>
      <c r="D138" s="382" t="s">
        <v>582</v>
      </c>
      <c r="E138" s="381">
        <v>6152.9000000000005</v>
      </c>
      <c r="F138" s="381">
        <v>26</v>
      </c>
      <c r="G138" s="380" t="s">
        <v>1358</v>
      </c>
      <c r="H138" s="380" t="s">
        <v>1358</v>
      </c>
      <c r="I138" s="380" t="s">
        <v>1358</v>
      </c>
      <c r="J138" s="380" t="s">
        <v>1358</v>
      </c>
      <c r="K138" s="380" t="s">
        <v>1358</v>
      </c>
      <c r="L138" s="380" t="s">
        <v>1358</v>
      </c>
      <c r="M138" s="380" t="s">
        <v>1358</v>
      </c>
      <c r="N138" s="380" t="s">
        <v>1358</v>
      </c>
    </row>
    <row r="139" spans="1:14" ht="21.3" customHeight="1" x14ac:dyDescent="0.4">
      <c r="A139" s="384">
        <v>118</v>
      </c>
      <c r="B139" s="380" t="s">
        <v>1473</v>
      </c>
      <c r="C139" s="381">
        <v>14958</v>
      </c>
      <c r="D139" s="382" t="s">
        <v>582</v>
      </c>
      <c r="E139" s="381">
        <v>6665.52</v>
      </c>
      <c r="F139" s="381">
        <v>25</v>
      </c>
      <c r="G139" s="380" t="s">
        <v>1358</v>
      </c>
      <c r="H139" s="380" t="s">
        <v>1358</v>
      </c>
      <c r="I139" s="380" t="s">
        <v>582</v>
      </c>
      <c r="J139" s="380" t="s">
        <v>1358</v>
      </c>
      <c r="K139" s="380" t="s">
        <v>1358</v>
      </c>
      <c r="L139" s="380" t="s">
        <v>1358</v>
      </c>
      <c r="M139" s="380" t="s">
        <v>1358</v>
      </c>
      <c r="N139" s="380" t="s">
        <v>1358</v>
      </c>
    </row>
    <row r="140" spans="1:14" ht="21.3" customHeight="1" x14ac:dyDescent="0.4">
      <c r="A140" s="384">
        <v>119</v>
      </c>
      <c r="B140" s="380" t="s">
        <v>1474</v>
      </c>
      <c r="C140" s="381">
        <v>17457.189999999999</v>
      </c>
      <c r="D140" s="382" t="s">
        <v>582</v>
      </c>
      <c r="E140" s="381">
        <v>6540.43</v>
      </c>
      <c r="F140" s="381">
        <v>25</v>
      </c>
      <c r="G140" s="380" t="s">
        <v>1358</v>
      </c>
      <c r="H140" s="380" t="s">
        <v>1358</v>
      </c>
      <c r="I140" s="380" t="s">
        <v>582</v>
      </c>
      <c r="J140" s="380" t="s">
        <v>1358</v>
      </c>
      <c r="K140" s="380" t="s">
        <v>1358</v>
      </c>
      <c r="L140" s="380" t="s">
        <v>1358</v>
      </c>
      <c r="M140" s="380" t="s">
        <v>1358</v>
      </c>
      <c r="N140" s="380" t="s">
        <v>1358</v>
      </c>
    </row>
    <row r="141" spans="1:14" ht="21.3" customHeight="1" x14ac:dyDescent="0.4">
      <c r="A141" s="384">
        <v>120</v>
      </c>
      <c r="B141" s="380" t="s">
        <v>1475</v>
      </c>
      <c r="C141" s="381">
        <v>16972</v>
      </c>
      <c r="D141" s="382" t="s">
        <v>582</v>
      </c>
      <c r="E141" s="381">
        <v>6567.19</v>
      </c>
      <c r="F141" s="381">
        <v>24</v>
      </c>
      <c r="G141" s="380" t="s">
        <v>1358</v>
      </c>
      <c r="H141" s="380" t="s">
        <v>1358</v>
      </c>
      <c r="I141" s="380" t="s">
        <v>1358</v>
      </c>
      <c r="J141" s="380" t="s">
        <v>1358</v>
      </c>
      <c r="K141" s="380" t="s">
        <v>1358</v>
      </c>
      <c r="L141" s="380" t="s">
        <v>1358</v>
      </c>
      <c r="M141" s="380" t="s">
        <v>1358</v>
      </c>
      <c r="N141" s="380" t="s">
        <v>1358</v>
      </c>
    </row>
    <row r="142" spans="1:14" ht="21.3" customHeight="1" x14ac:dyDescent="0.4">
      <c r="A142" s="384">
        <v>121</v>
      </c>
      <c r="B142" s="380" t="s">
        <v>1476</v>
      </c>
      <c r="C142" s="381">
        <v>16955</v>
      </c>
      <c r="D142" s="382">
        <v>5281</v>
      </c>
      <c r="E142" s="381">
        <v>6856.22</v>
      </c>
      <c r="F142" s="381">
        <v>27</v>
      </c>
      <c r="G142" s="380" t="s">
        <v>1358</v>
      </c>
      <c r="H142" s="380" t="s">
        <v>1358</v>
      </c>
      <c r="I142" s="380" t="s">
        <v>582</v>
      </c>
      <c r="J142" s="380" t="s">
        <v>1358</v>
      </c>
      <c r="K142" s="380" t="s">
        <v>1358</v>
      </c>
      <c r="L142" s="380" t="s">
        <v>1358</v>
      </c>
      <c r="M142" s="380" t="s">
        <v>1358</v>
      </c>
      <c r="N142" s="380" t="s">
        <v>1358</v>
      </c>
    </row>
    <row r="143" spans="1:14" ht="21.3" customHeight="1" x14ac:dyDescent="0.4">
      <c r="A143" s="384">
        <v>122</v>
      </c>
      <c r="B143" s="380" t="s">
        <v>1477</v>
      </c>
      <c r="C143" s="381">
        <v>18395.04</v>
      </c>
      <c r="D143" s="382" t="s">
        <v>582</v>
      </c>
      <c r="E143" s="381">
        <v>7019.31</v>
      </c>
      <c r="F143" s="381">
        <v>30</v>
      </c>
      <c r="G143" s="380" t="s">
        <v>1358</v>
      </c>
      <c r="H143" s="380" t="s">
        <v>1358</v>
      </c>
      <c r="I143" s="380" t="s">
        <v>582</v>
      </c>
      <c r="J143" s="380" t="s">
        <v>1358</v>
      </c>
      <c r="K143" s="380" t="s">
        <v>1358</v>
      </c>
      <c r="L143" s="380" t="s">
        <v>1358</v>
      </c>
      <c r="M143" s="380" t="s">
        <v>1358</v>
      </c>
      <c r="N143" s="380" t="s">
        <v>1358</v>
      </c>
    </row>
    <row r="144" spans="1:14" ht="21.3" customHeight="1" x14ac:dyDescent="0.4">
      <c r="A144" s="384">
        <v>123</v>
      </c>
      <c r="B144" s="380" t="s">
        <v>1478</v>
      </c>
      <c r="C144" s="381">
        <v>16365</v>
      </c>
      <c r="D144" s="382" t="s">
        <v>582</v>
      </c>
      <c r="E144" s="381">
        <v>6873.41</v>
      </c>
      <c r="F144" s="381">
        <v>29</v>
      </c>
      <c r="G144" s="380" t="s">
        <v>1358</v>
      </c>
      <c r="H144" s="380" t="s">
        <v>1358</v>
      </c>
      <c r="I144" s="380" t="s">
        <v>582</v>
      </c>
      <c r="J144" s="380" t="s">
        <v>1358</v>
      </c>
      <c r="K144" s="380" t="s">
        <v>1358</v>
      </c>
      <c r="L144" s="380" t="s">
        <v>1358</v>
      </c>
      <c r="M144" s="380" t="s">
        <v>1358</v>
      </c>
      <c r="N144" s="380" t="s">
        <v>1358</v>
      </c>
    </row>
    <row r="145" spans="1:14" ht="21.3" customHeight="1" x14ac:dyDescent="0.4">
      <c r="A145" s="384">
        <v>124</v>
      </c>
      <c r="B145" s="380" t="s">
        <v>1479</v>
      </c>
      <c r="C145" s="381">
        <v>15424.5</v>
      </c>
      <c r="D145" s="382" t="s">
        <v>582</v>
      </c>
      <c r="E145" s="381">
        <v>6312.09</v>
      </c>
      <c r="F145" s="381">
        <v>26</v>
      </c>
      <c r="G145" s="380" t="s">
        <v>1358</v>
      </c>
      <c r="H145" s="380" t="s">
        <v>1358</v>
      </c>
      <c r="I145" s="380" t="s">
        <v>582</v>
      </c>
      <c r="J145" s="380" t="s">
        <v>1358</v>
      </c>
      <c r="K145" s="380" t="s">
        <v>1358</v>
      </c>
      <c r="L145" s="380" t="s">
        <v>1358</v>
      </c>
      <c r="M145" s="380" t="s">
        <v>1358</v>
      </c>
      <c r="N145" s="380" t="s">
        <v>1358</v>
      </c>
    </row>
    <row r="146" spans="1:14" ht="21.3" customHeight="1" x14ac:dyDescent="0.4">
      <c r="A146" s="384">
        <v>125</v>
      </c>
      <c r="B146" s="380" t="s">
        <v>1480</v>
      </c>
      <c r="C146" s="381">
        <v>17214.54</v>
      </c>
      <c r="D146" s="382">
        <v>2987.54</v>
      </c>
      <c r="E146" s="381">
        <v>6369.18</v>
      </c>
      <c r="F146" s="381">
        <v>22</v>
      </c>
      <c r="G146" s="380" t="s">
        <v>1358</v>
      </c>
      <c r="H146" s="380" t="s">
        <v>1358</v>
      </c>
      <c r="I146" s="380" t="s">
        <v>582</v>
      </c>
      <c r="J146" s="380" t="s">
        <v>1358</v>
      </c>
      <c r="K146" s="380" t="s">
        <v>1358</v>
      </c>
      <c r="L146" s="380" t="s">
        <v>1358</v>
      </c>
      <c r="M146" s="380" t="s">
        <v>1358</v>
      </c>
      <c r="N146" s="380" t="s">
        <v>1358</v>
      </c>
    </row>
    <row r="147" spans="1:14" ht="21.3" customHeight="1" x14ac:dyDescent="0.4">
      <c r="A147" s="384">
        <v>126</v>
      </c>
      <c r="B147" s="380" t="s">
        <v>1481</v>
      </c>
      <c r="C147" s="381">
        <v>18661.39</v>
      </c>
      <c r="D147" s="382" t="s">
        <v>582</v>
      </c>
      <c r="E147" s="381">
        <v>6149.22</v>
      </c>
      <c r="F147" s="381">
        <v>21</v>
      </c>
      <c r="G147" s="380" t="s">
        <v>1358</v>
      </c>
      <c r="H147" s="380" t="s">
        <v>1358</v>
      </c>
      <c r="I147" s="380" t="s">
        <v>582</v>
      </c>
      <c r="J147" s="380" t="s">
        <v>1358</v>
      </c>
      <c r="K147" s="380" t="s">
        <v>1358</v>
      </c>
      <c r="L147" s="380" t="s">
        <v>1358</v>
      </c>
      <c r="M147" s="380" t="s">
        <v>1358</v>
      </c>
      <c r="N147" s="380" t="s">
        <v>1358</v>
      </c>
    </row>
    <row r="148" spans="1:14" ht="21.3" customHeight="1" x14ac:dyDescent="0.4">
      <c r="A148" s="384">
        <v>127</v>
      </c>
      <c r="B148" s="380" t="s">
        <v>1482</v>
      </c>
      <c r="C148" s="381">
        <v>16269</v>
      </c>
      <c r="D148" s="382" t="s">
        <v>582</v>
      </c>
      <c r="E148" s="381">
        <v>7012.37</v>
      </c>
      <c r="F148" s="381">
        <v>26</v>
      </c>
      <c r="G148" s="380" t="s">
        <v>1358</v>
      </c>
      <c r="H148" s="380" t="s">
        <v>1358</v>
      </c>
      <c r="I148" s="380" t="s">
        <v>582</v>
      </c>
      <c r="J148" s="380" t="s">
        <v>1358</v>
      </c>
      <c r="K148" s="380" t="s">
        <v>1358</v>
      </c>
      <c r="L148" s="380" t="s">
        <v>1358</v>
      </c>
      <c r="M148" s="380" t="s">
        <v>1358</v>
      </c>
      <c r="N148" s="380" t="s">
        <v>1358</v>
      </c>
    </row>
    <row r="149" spans="1:14" ht="21.3" customHeight="1" x14ac:dyDescent="0.4">
      <c r="A149" s="384">
        <v>128</v>
      </c>
      <c r="B149" s="380" t="s">
        <v>1483</v>
      </c>
      <c r="C149" s="381">
        <v>18591</v>
      </c>
      <c r="D149" s="382" t="s">
        <v>582</v>
      </c>
      <c r="E149" s="381">
        <v>6818.04</v>
      </c>
      <c r="F149" s="381">
        <v>25</v>
      </c>
      <c r="G149" s="380" t="s">
        <v>1358</v>
      </c>
      <c r="H149" s="380" t="s">
        <v>1358</v>
      </c>
      <c r="I149" s="380" t="s">
        <v>1358</v>
      </c>
      <c r="J149" s="380" t="s">
        <v>1358</v>
      </c>
      <c r="K149" s="380" t="s">
        <v>1358</v>
      </c>
      <c r="L149" s="380" t="s">
        <v>1358</v>
      </c>
      <c r="M149" s="380" t="s">
        <v>1358</v>
      </c>
      <c r="N149" s="380" t="s">
        <v>1358</v>
      </c>
    </row>
    <row r="150" spans="1:14" ht="21.3" customHeight="1" x14ac:dyDescent="0.4">
      <c r="A150" s="384">
        <v>129</v>
      </c>
      <c r="B150" s="380" t="s">
        <v>1484</v>
      </c>
      <c r="C150" s="381">
        <v>16644</v>
      </c>
      <c r="D150" s="382" t="s">
        <v>582</v>
      </c>
      <c r="E150" s="381">
        <v>6491.24</v>
      </c>
      <c r="F150" s="381">
        <v>21</v>
      </c>
      <c r="G150" s="380" t="s">
        <v>1358</v>
      </c>
      <c r="H150" s="380" t="s">
        <v>1358</v>
      </c>
      <c r="I150" s="380" t="s">
        <v>582</v>
      </c>
      <c r="J150" s="380" t="s">
        <v>1358</v>
      </c>
      <c r="K150" s="380" t="s">
        <v>1358</v>
      </c>
      <c r="L150" s="380" t="s">
        <v>1358</v>
      </c>
      <c r="M150" s="380" t="s">
        <v>1358</v>
      </c>
      <c r="N150" s="380" t="s">
        <v>1358</v>
      </c>
    </row>
    <row r="151" spans="1:14" ht="21.3" customHeight="1" x14ac:dyDescent="0.4">
      <c r="A151" s="384">
        <v>130</v>
      </c>
      <c r="B151" s="380" t="s">
        <v>1485</v>
      </c>
      <c r="C151" s="381">
        <v>15025</v>
      </c>
      <c r="D151" s="382" t="s">
        <v>582</v>
      </c>
      <c r="E151" s="381">
        <v>7283.7</v>
      </c>
      <c r="F151" s="381">
        <v>21</v>
      </c>
      <c r="G151" s="380" t="s">
        <v>1358</v>
      </c>
      <c r="H151" s="380" t="s">
        <v>1358</v>
      </c>
      <c r="I151" s="380" t="s">
        <v>1358</v>
      </c>
      <c r="J151" s="380" t="s">
        <v>1358</v>
      </c>
      <c r="K151" s="380" t="s">
        <v>1358</v>
      </c>
      <c r="L151" s="380" t="s">
        <v>1358</v>
      </c>
      <c r="M151" s="380" t="s">
        <v>1358</v>
      </c>
      <c r="N151" s="380" t="s">
        <v>1358</v>
      </c>
    </row>
    <row r="152" spans="1:14" ht="21.3" customHeight="1" x14ac:dyDescent="0.4">
      <c r="A152" s="384">
        <v>131</v>
      </c>
      <c r="B152" s="380" t="s">
        <v>1486</v>
      </c>
      <c r="C152" s="381">
        <v>16472.52</v>
      </c>
      <c r="D152" s="382" t="s">
        <v>582</v>
      </c>
      <c r="E152" s="381">
        <v>6123.44</v>
      </c>
      <c r="F152" s="381">
        <v>18</v>
      </c>
      <c r="G152" s="380" t="s">
        <v>1358</v>
      </c>
      <c r="H152" s="380" t="s">
        <v>1358</v>
      </c>
      <c r="I152" s="380" t="s">
        <v>582</v>
      </c>
      <c r="J152" s="380" t="s">
        <v>1358</v>
      </c>
      <c r="K152" s="380" t="s">
        <v>1358</v>
      </c>
      <c r="L152" s="380" t="s">
        <v>1358</v>
      </c>
      <c r="M152" s="380" t="s">
        <v>1358</v>
      </c>
      <c r="N152" s="380" t="s">
        <v>1358</v>
      </c>
    </row>
    <row r="153" spans="1:14" ht="21.3" customHeight="1" x14ac:dyDescent="0.4">
      <c r="A153" s="384">
        <v>132</v>
      </c>
      <c r="B153" s="380" t="s">
        <v>114</v>
      </c>
      <c r="C153" s="381">
        <v>18773.09</v>
      </c>
      <c r="D153" s="382" t="s">
        <v>582</v>
      </c>
      <c r="E153" s="381">
        <v>6818.23</v>
      </c>
      <c r="F153" s="381">
        <v>28</v>
      </c>
      <c r="G153" s="380" t="s">
        <v>1358</v>
      </c>
      <c r="H153" s="380" t="s">
        <v>1358</v>
      </c>
      <c r="I153" s="380" t="s">
        <v>582</v>
      </c>
      <c r="J153" s="380" t="s">
        <v>1358</v>
      </c>
      <c r="K153" s="380" t="s">
        <v>1358</v>
      </c>
      <c r="L153" s="380" t="s">
        <v>1358</v>
      </c>
      <c r="M153" s="380" t="s">
        <v>1358</v>
      </c>
      <c r="N153" s="380" t="s">
        <v>1358</v>
      </c>
    </row>
    <row r="154" spans="1:14" ht="21.3" customHeight="1" x14ac:dyDescent="0.4">
      <c r="A154" s="384">
        <v>133</v>
      </c>
      <c r="B154" s="380" t="s">
        <v>1487</v>
      </c>
      <c r="C154" s="381">
        <v>18710</v>
      </c>
      <c r="D154" s="382" t="s">
        <v>582</v>
      </c>
      <c r="E154" s="381">
        <v>6480.59</v>
      </c>
      <c r="F154" s="381">
        <v>20</v>
      </c>
      <c r="G154" s="380" t="s">
        <v>1358</v>
      </c>
      <c r="H154" s="380" t="s">
        <v>1358</v>
      </c>
      <c r="I154" s="380" t="s">
        <v>582</v>
      </c>
      <c r="J154" s="380" t="s">
        <v>1358</v>
      </c>
      <c r="K154" s="380" t="s">
        <v>1358</v>
      </c>
      <c r="L154" s="380" t="s">
        <v>1358</v>
      </c>
      <c r="M154" s="380" t="s">
        <v>1358</v>
      </c>
      <c r="N154" s="380" t="s">
        <v>1358</v>
      </c>
    </row>
    <row r="155" spans="1:14" ht="21.3" customHeight="1" x14ac:dyDescent="0.4">
      <c r="A155" s="384">
        <v>134</v>
      </c>
      <c r="B155" s="380" t="s">
        <v>1488</v>
      </c>
      <c r="C155" s="381">
        <v>16470</v>
      </c>
      <c r="D155" s="382" t="s">
        <v>582</v>
      </c>
      <c r="E155" s="381">
        <v>6253.38</v>
      </c>
      <c r="F155" s="381">
        <v>27</v>
      </c>
      <c r="G155" s="380" t="s">
        <v>1358</v>
      </c>
      <c r="H155" s="380" t="s">
        <v>1358</v>
      </c>
      <c r="I155" s="380" t="s">
        <v>582</v>
      </c>
      <c r="J155" s="380" t="s">
        <v>1358</v>
      </c>
      <c r="K155" s="380" t="s">
        <v>1358</v>
      </c>
      <c r="L155" s="380" t="s">
        <v>1358</v>
      </c>
      <c r="M155" s="380" t="s">
        <v>1358</v>
      </c>
      <c r="N155" s="380" t="s">
        <v>1358</v>
      </c>
    </row>
    <row r="156" spans="1:14" ht="21.3" customHeight="1" x14ac:dyDescent="0.4">
      <c r="A156" s="384">
        <v>135</v>
      </c>
      <c r="B156" s="380" t="s">
        <v>1489</v>
      </c>
      <c r="C156" s="381">
        <v>14672</v>
      </c>
      <c r="D156" s="382" t="s">
        <v>582</v>
      </c>
      <c r="E156" s="381">
        <v>6653.4</v>
      </c>
      <c r="F156" s="381">
        <v>23</v>
      </c>
      <c r="G156" s="380" t="s">
        <v>1358</v>
      </c>
      <c r="H156" s="380" t="s">
        <v>1358</v>
      </c>
      <c r="I156" s="380" t="s">
        <v>582</v>
      </c>
      <c r="J156" s="380" t="s">
        <v>1358</v>
      </c>
      <c r="K156" s="380" t="s">
        <v>1358</v>
      </c>
      <c r="L156" s="380" t="s">
        <v>1358</v>
      </c>
      <c r="M156" s="380" t="s">
        <v>1358</v>
      </c>
      <c r="N156" s="380" t="s">
        <v>1358</v>
      </c>
    </row>
    <row r="157" spans="1:14" ht="21.3" customHeight="1" x14ac:dyDescent="0.4">
      <c r="A157" s="384">
        <v>136</v>
      </c>
      <c r="B157" s="380" t="s">
        <v>1490</v>
      </c>
      <c r="C157" s="381">
        <v>17187</v>
      </c>
      <c r="D157" s="382" t="s">
        <v>582</v>
      </c>
      <c r="E157" s="381">
        <v>7420.05</v>
      </c>
      <c r="F157" s="381">
        <v>30</v>
      </c>
      <c r="G157" s="380" t="s">
        <v>1358</v>
      </c>
      <c r="H157" s="380" t="s">
        <v>1358</v>
      </c>
      <c r="I157" s="380" t="s">
        <v>582</v>
      </c>
      <c r="J157" s="380" t="s">
        <v>1358</v>
      </c>
      <c r="K157" s="380" t="s">
        <v>1358</v>
      </c>
      <c r="L157" s="380" t="s">
        <v>1358</v>
      </c>
      <c r="M157" s="380" t="s">
        <v>1358</v>
      </c>
      <c r="N157" s="380" t="s">
        <v>1358</v>
      </c>
    </row>
    <row r="158" spans="1:14" ht="14.2" customHeight="1" x14ac:dyDescent="0.4">
      <c r="A158" s="385" t="s">
        <v>1362</v>
      </c>
      <c r="B158" s="386"/>
      <c r="C158" s="387"/>
      <c r="D158" s="388"/>
      <c r="E158" s="387"/>
      <c r="F158" s="387"/>
      <c r="G158" s="386"/>
      <c r="H158" s="386"/>
      <c r="I158" s="386"/>
      <c r="J158" s="386"/>
      <c r="K158" s="386"/>
      <c r="L158" s="386"/>
      <c r="M158" s="386"/>
      <c r="N158" s="386"/>
    </row>
    <row r="159" spans="1:14" ht="14.2" customHeight="1" x14ac:dyDescent="0.4">
      <c r="A159" s="389" t="s">
        <v>1491</v>
      </c>
      <c r="B159" s="390"/>
      <c r="C159" s="391"/>
      <c r="D159" s="392"/>
      <c r="E159" s="391"/>
      <c r="F159" s="391"/>
      <c r="G159" s="390"/>
      <c r="H159" s="390"/>
      <c r="I159" s="390"/>
      <c r="J159" s="390"/>
      <c r="K159" s="390"/>
      <c r="L159" s="390"/>
      <c r="M159" s="390"/>
      <c r="N159" s="390"/>
    </row>
    <row r="160" spans="1:14" ht="14.2" customHeight="1" x14ac:dyDescent="0.4">
      <c r="N160" s="379" t="s">
        <v>1338</v>
      </c>
    </row>
    <row r="161" spans="1:14" ht="21.3" customHeight="1" x14ac:dyDescent="0.4">
      <c r="A161" s="497" t="s">
        <v>1339</v>
      </c>
      <c r="B161" s="493"/>
      <c r="C161" s="494" t="s">
        <v>1340</v>
      </c>
      <c r="D161" s="494"/>
      <c r="E161" s="498" t="s">
        <v>1341</v>
      </c>
      <c r="F161" s="498" t="s">
        <v>1342</v>
      </c>
      <c r="G161" s="501" t="s">
        <v>1343</v>
      </c>
      <c r="H161" s="502"/>
      <c r="I161" s="502"/>
      <c r="J161" s="502"/>
      <c r="K161" s="502"/>
      <c r="L161" s="502"/>
      <c r="M161" s="493" t="s">
        <v>1344</v>
      </c>
      <c r="N161" s="493"/>
    </row>
    <row r="162" spans="1:14" ht="21.3" customHeight="1" x14ac:dyDescent="0.4">
      <c r="A162" s="493"/>
      <c r="B162" s="493"/>
      <c r="C162" s="494" t="s">
        <v>1345</v>
      </c>
      <c r="D162" s="495" t="s">
        <v>1346</v>
      </c>
      <c r="E162" s="499"/>
      <c r="F162" s="499"/>
      <c r="G162" s="496" t="s">
        <v>1347</v>
      </c>
      <c r="H162" s="493" t="s">
        <v>1348</v>
      </c>
      <c r="I162" s="493"/>
      <c r="J162" s="496" t="s">
        <v>1349</v>
      </c>
      <c r="K162" s="496" t="s">
        <v>1350</v>
      </c>
      <c r="L162" s="496" t="s">
        <v>1351</v>
      </c>
      <c r="M162" s="497" t="s">
        <v>1352</v>
      </c>
      <c r="N162" s="493" t="s">
        <v>1353</v>
      </c>
    </row>
    <row r="163" spans="1:14" ht="21.3" customHeight="1" x14ac:dyDescent="0.4">
      <c r="A163" s="493"/>
      <c r="B163" s="493"/>
      <c r="C163" s="494"/>
      <c r="D163" s="494"/>
      <c r="E163" s="500"/>
      <c r="F163" s="500"/>
      <c r="G163" s="496"/>
      <c r="H163" s="380" t="s">
        <v>1354</v>
      </c>
      <c r="I163" s="380" t="s">
        <v>1355</v>
      </c>
      <c r="J163" s="496"/>
      <c r="K163" s="496"/>
      <c r="L163" s="496"/>
      <c r="M163" s="493"/>
      <c r="N163" s="493"/>
    </row>
    <row r="164" spans="1:14" ht="21.3" customHeight="1" x14ac:dyDescent="0.4">
      <c r="A164" s="384">
        <v>137</v>
      </c>
      <c r="B164" s="380" t="s">
        <v>1492</v>
      </c>
      <c r="C164" s="381">
        <v>11029</v>
      </c>
      <c r="D164" s="382" t="s">
        <v>582</v>
      </c>
      <c r="E164" s="381">
        <v>6909.5400000000009</v>
      </c>
      <c r="F164" s="381">
        <v>21</v>
      </c>
      <c r="G164" s="380" t="s">
        <v>1358</v>
      </c>
      <c r="H164" s="380" t="s">
        <v>1358</v>
      </c>
      <c r="I164" s="380" t="s">
        <v>582</v>
      </c>
      <c r="J164" s="380" t="s">
        <v>1358</v>
      </c>
      <c r="K164" s="380" t="s">
        <v>1358</v>
      </c>
      <c r="L164" s="380" t="s">
        <v>1358</v>
      </c>
      <c r="M164" s="380" t="s">
        <v>1358</v>
      </c>
      <c r="N164" s="380" t="s">
        <v>1358</v>
      </c>
    </row>
    <row r="165" spans="1:14" ht="21.3" customHeight="1" x14ac:dyDescent="0.4">
      <c r="A165" s="384">
        <v>138</v>
      </c>
      <c r="B165" s="380" t="s">
        <v>1493</v>
      </c>
      <c r="C165" s="381">
        <v>17675</v>
      </c>
      <c r="D165" s="382" t="s">
        <v>582</v>
      </c>
      <c r="E165" s="381">
        <v>7366.64</v>
      </c>
      <c r="F165" s="381">
        <v>22</v>
      </c>
      <c r="G165" s="380" t="s">
        <v>1358</v>
      </c>
      <c r="H165" s="380" t="s">
        <v>1358</v>
      </c>
      <c r="I165" s="380" t="s">
        <v>1358</v>
      </c>
      <c r="J165" s="380" t="s">
        <v>1358</v>
      </c>
      <c r="K165" s="380" t="s">
        <v>1358</v>
      </c>
      <c r="L165" s="380" t="s">
        <v>1358</v>
      </c>
      <c r="M165" s="380" t="s">
        <v>1358</v>
      </c>
      <c r="N165" s="380" t="s">
        <v>1358</v>
      </c>
    </row>
    <row r="166" spans="1:14" ht="21.3" customHeight="1" x14ac:dyDescent="0.4">
      <c r="A166" s="384">
        <v>139</v>
      </c>
      <c r="B166" s="380" t="s">
        <v>115</v>
      </c>
      <c r="C166" s="381">
        <v>16296</v>
      </c>
      <c r="D166" s="382" t="s">
        <v>582</v>
      </c>
      <c r="E166" s="381">
        <v>6553.9</v>
      </c>
      <c r="F166" s="381">
        <v>16</v>
      </c>
      <c r="G166" s="380" t="s">
        <v>1358</v>
      </c>
      <c r="H166" s="380" t="s">
        <v>1358</v>
      </c>
      <c r="I166" s="380" t="s">
        <v>582</v>
      </c>
      <c r="J166" s="380" t="s">
        <v>1358</v>
      </c>
      <c r="K166" s="380" t="s">
        <v>1358</v>
      </c>
      <c r="L166" s="380" t="s">
        <v>1358</v>
      </c>
      <c r="M166" s="380" t="s">
        <v>1358</v>
      </c>
      <c r="N166" s="380" t="s">
        <v>1358</v>
      </c>
    </row>
    <row r="167" spans="1:14" ht="21.3" customHeight="1" x14ac:dyDescent="0.4">
      <c r="A167" s="384">
        <v>140</v>
      </c>
      <c r="B167" s="380" t="s">
        <v>1494</v>
      </c>
      <c r="C167" s="381">
        <v>20820</v>
      </c>
      <c r="D167" s="382" t="s">
        <v>582</v>
      </c>
      <c r="E167" s="381">
        <v>7225.66</v>
      </c>
      <c r="F167" s="381">
        <v>24</v>
      </c>
      <c r="G167" s="380" t="s">
        <v>1358</v>
      </c>
      <c r="H167" s="380" t="s">
        <v>1358</v>
      </c>
      <c r="I167" s="380" t="s">
        <v>582</v>
      </c>
      <c r="J167" s="380" t="s">
        <v>1358</v>
      </c>
      <c r="K167" s="380" t="s">
        <v>1358</v>
      </c>
      <c r="L167" s="380" t="s">
        <v>1358</v>
      </c>
      <c r="M167" s="380" t="s">
        <v>1358</v>
      </c>
      <c r="N167" s="380" t="s">
        <v>1358</v>
      </c>
    </row>
    <row r="168" spans="1:14" ht="21.3" customHeight="1" x14ac:dyDescent="0.4">
      <c r="A168" s="384">
        <v>141</v>
      </c>
      <c r="B168" s="380" t="s">
        <v>1495</v>
      </c>
      <c r="C168" s="381">
        <v>16517.62</v>
      </c>
      <c r="D168" s="382" t="s">
        <v>582</v>
      </c>
      <c r="E168" s="381">
        <v>6755.32</v>
      </c>
      <c r="F168" s="381">
        <v>24</v>
      </c>
      <c r="G168" s="380" t="s">
        <v>1358</v>
      </c>
      <c r="H168" s="380" t="s">
        <v>1358</v>
      </c>
      <c r="I168" s="380" t="s">
        <v>582</v>
      </c>
      <c r="J168" s="380" t="s">
        <v>1358</v>
      </c>
      <c r="K168" s="380" t="s">
        <v>1358</v>
      </c>
      <c r="L168" s="380" t="s">
        <v>1358</v>
      </c>
      <c r="M168" s="380" t="s">
        <v>1358</v>
      </c>
      <c r="N168" s="380" t="s">
        <v>1358</v>
      </c>
    </row>
    <row r="169" spans="1:14" ht="21.3" customHeight="1" x14ac:dyDescent="0.4">
      <c r="A169" s="384">
        <v>142</v>
      </c>
      <c r="B169" s="380" t="s">
        <v>1496</v>
      </c>
      <c r="C169" s="381">
        <v>16528</v>
      </c>
      <c r="D169" s="382" t="s">
        <v>582</v>
      </c>
      <c r="E169" s="381">
        <v>6691.3200000000006</v>
      </c>
      <c r="F169" s="381">
        <v>19</v>
      </c>
      <c r="G169" s="380" t="s">
        <v>1358</v>
      </c>
      <c r="H169" s="380" t="s">
        <v>1358</v>
      </c>
      <c r="I169" s="380" t="s">
        <v>582</v>
      </c>
      <c r="J169" s="380" t="s">
        <v>1358</v>
      </c>
      <c r="K169" s="380" t="s">
        <v>1358</v>
      </c>
      <c r="L169" s="380" t="s">
        <v>1358</v>
      </c>
      <c r="M169" s="380" t="s">
        <v>1358</v>
      </c>
      <c r="N169" s="380" t="s">
        <v>1358</v>
      </c>
    </row>
    <row r="170" spans="1:14" ht="21.3" customHeight="1" x14ac:dyDescent="0.4">
      <c r="A170" s="384">
        <v>143</v>
      </c>
      <c r="B170" s="380" t="s">
        <v>1497</v>
      </c>
      <c r="C170" s="381">
        <v>15880</v>
      </c>
      <c r="D170" s="382" t="s">
        <v>582</v>
      </c>
      <c r="E170" s="381">
        <v>6992.4</v>
      </c>
      <c r="F170" s="381">
        <v>24</v>
      </c>
      <c r="G170" s="380" t="s">
        <v>1358</v>
      </c>
      <c r="H170" s="380" t="s">
        <v>1358</v>
      </c>
      <c r="I170" s="380" t="s">
        <v>582</v>
      </c>
      <c r="J170" s="380" t="s">
        <v>1358</v>
      </c>
      <c r="K170" s="380" t="s">
        <v>1358</v>
      </c>
      <c r="L170" s="380" t="s">
        <v>1358</v>
      </c>
      <c r="M170" s="380" t="s">
        <v>1358</v>
      </c>
      <c r="N170" s="380" t="s">
        <v>1358</v>
      </c>
    </row>
    <row r="171" spans="1:14" ht="21.3" customHeight="1" x14ac:dyDescent="0.4">
      <c r="A171" s="384">
        <v>144</v>
      </c>
      <c r="B171" s="380" t="s">
        <v>1498</v>
      </c>
      <c r="C171" s="381">
        <v>16990</v>
      </c>
      <c r="D171" s="382" t="s">
        <v>582</v>
      </c>
      <c r="E171" s="381">
        <v>8546.33</v>
      </c>
      <c r="F171" s="381">
        <v>36</v>
      </c>
      <c r="G171" s="380" t="s">
        <v>1358</v>
      </c>
      <c r="H171" s="380" t="s">
        <v>1358</v>
      </c>
      <c r="I171" s="380" t="s">
        <v>582</v>
      </c>
      <c r="J171" s="380" t="s">
        <v>1358</v>
      </c>
      <c r="K171" s="380" t="s">
        <v>1358</v>
      </c>
      <c r="L171" s="380" t="s">
        <v>1358</v>
      </c>
      <c r="M171" s="380" t="s">
        <v>1358</v>
      </c>
      <c r="N171" s="380" t="s">
        <v>1358</v>
      </c>
    </row>
    <row r="172" spans="1:14" ht="21.3" customHeight="1" x14ac:dyDescent="0.4">
      <c r="A172" s="384">
        <v>145</v>
      </c>
      <c r="B172" s="380" t="s">
        <v>1499</v>
      </c>
      <c r="C172" s="381">
        <v>13752.81</v>
      </c>
      <c r="D172" s="382" t="s">
        <v>582</v>
      </c>
      <c r="E172" s="381">
        <v>6456.72</v>
      </c>
      <c r="F172" s="381">
        <v>20</v>
      </c>
      <c r="G172" s="380" t="s">
        <v>1358</v>
      </c>
      <c r="H172" s="380" t="s">
        <v>1358</v>
      </c>
      <c r="I172" s="380" t="s">
        <v>582</v>
      </c>
      <c r="J172" s="380" t="s">
        <v>1358</v>
      </c>
      <c r="K172" s="380" t="s">
        <v>1358</v>
      </c>
      <c r="L172" s="380" t="s">
        <v>1358</v>
      </c>
      <c r="M172" s="380" t="s">
        <v>1358</v>
      </c>
      <c r="N172" s="380" t="s">
        <v>1358</v>
      </c>
    </row>
    <row r="173" spans="1:14" ht="21.3" customHeight="1" x14ac:dyDescent="0.4">
      <c r="A173" s="384">
        <v>146</v>
      </c>
      <c r="B173" s="380" t="s">
        <v>1500</v>
      </c>
      <c r="C173" s="381">
        <v>17289.060000000001</v>
      </c>
      <c r="D173" s="382" t="s">
        <v>582</v>
      </c>
      <c r="E173" s="381">
        <v>6764.5999999999995</v>
      </c>
      <c r="F173" s="381">
        <v>26</v>
      </c>
      <c r="G173" s="380" t="s">
        <v>1358</v>
      </c>
      <c r="H173" s="380" t="s">
        <v>1358</v>
      </c>
      <c r="I173" s="380" t="s">
        <v>582</v>
      </c>
      <c r="J173" s="380" t="s">
        <v>1358</v>
      </c>
      <c r="K173" s="380" t="s">
        <v>1358</v>
      </c>
      <c r="L173" s="380" t="s">
        <v>1358</v>
      </c>
      <c r="M173" s="380" t="s">
        <v>1358</v>
      </c>
      <c r="N173" s="380" t="s">
        <v>1358</v>
      </c>
    </row>
    <row r="174" spans="1:14" ht="21.3" customHeight="1" x14ac:dyDescent="0.4">
      <c r="A174" s="384">
        <v>147</v>
      </c>
      <c r="B174" s="380" t="s">
        <v>1501</v>
      </c>
      <c r="C174" s="381">
        <v>16500</v>
      </c>
      <c r="D174" s="382" t="s">
        <v>582</v>
      </c>
      <c r="E174" s="381">
        <v>6926.45</v>
      </c>
      <c r="F174" s="381">
        <v>21</v>
      </c>
      <c r="G174" s="380" t="s">
        <v>1358</v>
      </c>
      <c r="H174" s="380" t="s">
        <v>1358</v>
      </c>
      <c r="I174" s="380" t="s">
        <v>582</v>
      </c>
      <c r="J174" s="380" t="s">
        <v>1358</v>
      </c>
      <c r="K174" s="380" t="s">
        <v>1358</v>
      </c>
      <c r="L174" s="380" t="s">
        <v>1358</v>
      </c>
      <c r="M174" s="380" t="s">
        <v>1358</v>
      </c>
      <c r="N174" s="380" t="s">
        <v>1358</v>
      </c>
    </row>
    <row r="175" spans="1:14" ht="21.3" customHeight="1" x14ac:dyDescent="0.4">
      <c r="A175" s="384">
        <v>148</v>
      </c>
      <c r="B175" s="380" t="s">
        <v>1502</v>
      </c>
      <c r="C175" s="381">
        <v>18825.13</v>
      </c>
      <c r="D175" s="382" t="s">
        <v>582</v>
      </c>
      <c r="E175" s="381">
        <v>8988.7800000000007</v>
      </c>
      <c r="F175" s="381">
        <v>25</v>
      </c>
      <c r="G175" s="380" t="s">
        <v>1358</v>
      </c>
      <c r="H175" s="380" t="s">
        <v>1358</v>
      </c>
      <c r="I175" s="380" t="s">
        <v>582</v>
      </c>
      <c r="J175" s="380" t="s">
        <v>1358</v>
      </c>
      <c r="K175" s="380" t="s">
        <v>1358</v>
      </c>
      <c r="L175" s="380" t="s">
        <v>1358</v>
      </c>
      <c r="M175" s="380" t="s">
        <v>1358</v>
      </c>
      <c r="N175" s="380" t="s">
        <v>1358</v>
      </c>
    </row>
    <row r="176" spans="1:14" ht="21.3" customHeight="1" x14ac:dyDescent="0.4">
      <c r="A176" s="384">
        <v>149</v>
      </c>
      <c r="B176" s="380" t="s">
        <v>1503</v>
      </c>
      <c r="C176" s="381">
        <v>16606.150000000001</v>
      </c>
      <c r="D176" s="382" t="s">
        <v>582</v>
      </c>
      <c r="E176" s="381">
        <v>9533.7800000000007</v>
      </c>
      <c r="F176" s="381">
        <v>24</v>
      </c>
      <c r="G176" s="380" t="s">
        <v>1358</v>
      </c>
      <c r="H176" s="380" t="s">
        <v>1358</v>
      </c>
      <c r="I176" s="380" t="s">
        <v>582</v>
      </c>
      <c r="J176" s="380" t="s">
        <v>1358</v>
      </c>
      <c r="K176" s="380" t="s">
        <v>1358</v>
      </c>
      <c r="L176" s="380" t="s">
        <v>1358</v>
      </c>
      <c r="M176" s="380" t="s">
        <v>1358</v>
      </c>
      <c r="N176" s="380" t="s">
        <v>1358</v>
      </c>
    </row>
    <row r="177" spans="1:14" ht="21.3" customHeight="1" x14ac:dyDescent="0.4">
      <c r="A177" s="384">
        <v>150</v>
      </c>
      <c r="B177" s="380" t="s">
        <v>1504</v>
      </c>
      <c r="C177" s="381">
        <v>15385</v>
      </c>
      <c r="D177" s="382" t="s">
        <v>582</v>
      </c>
      <c r="E177" s="381">
        <v>10225.219999999999</v>
      </c>
      <c r="F177" s="381">
        <v>32</v>
      </c>
      <c r="G177" s="380" t="s">
        <v>1358</v>
      </c>
      <c r="H177" s="380" t="s">
        <v>1358</v>
      </c>
      <c r="I177" s="380" t="s">
        <v>582</v>
      </c>
      <c r="J177" s="380" t="s">
        <v>1358</v>
      </c>
      <c r="K177" s="380" t="s">
        <v>1358</v>
      </c>
      <c r="L177" s="380" t="s">
        <v>1358</v>
      </c>
      <c r="M177" s="380" t="s">
        <v>1358</v>
      </c>
      <c r="N177" s="380" t="s">
        <v>1358</v>
      </c>
    </row>
    <row r="178" spans="1:14" ht="21.3" customHeight="1" x14ac:dyDescent="0.4">
      <c r="A178" s="384">
        <v>151</v>
      </c>
      <c r="B178" s="380" t="s">
        <v>1505</v>
      </c>
      <c r="C178" s="381">
        <v>17529</v>
      </c>
      <c r="D178" s="382" t="s">
        <v>582</v>
      </c>
      <c r="E178" s="381">
        <v>10984</v>
      </c>
      <c r="F178" s="381">
        <v>33</v>
      </c>
      <c r="G178" s="380" t="s">
        <v>1358</v>
      </c>
      <c r="H178" s="380" t="s">
        <v>1358</v>
      </c>
      <c r="I178" s="380" t="s">
        <v>582</v>
      </c>
      <c r="J178" s="380" t="s">
        <v>1358</v>
      </c>
      <c r="K178" s="380" t="s">
        <v>1358</v>
      </c>
      <c r="L178" s="380" t="s">
        <v>1358</v>
      </c>
      <c r="M178" s="380" t="s">
        <v>1358</v>
      </c>
      <c r="N178" s="380" t="s">
        <v>1358</v>
      </c>
    </row>
    <row r="179" spans="1:14" ht="14.2" customHeight="1" x14ac:dyDescent="0.4">
      <c r="A179" s="385" t="s">
        <v>1362</v>
      </c>
      <c r="B179" s="386"/>
      <c r="C179" s="387"/>
      <c r="D179" s="388"/>
      <c r="E179" s="387"/>
      <c r="F179" s="387"/>
      <c r="G179" s="386"/>
      <c r="H179" s="386"/>
      <c r="I179" s="386"/>
      <c r="J179" s="386"/>
      <c r="K179" s="386"/>
      <c r="L179" s="386"/>
      <c r="M179" s="386"/>
      <c r="N179" s="386"/>
    </row>
    <row r="180" spans="1:14" ht="14.2" customHeight="1" x14ac:dyDescent="0.4">
      <c r="A180" s="389" t="s">
        <v>1491</v>
      </c>
      <c r="B180" s="390"/>
      <c r="C180" s="391"/>
      <c r="D180" s="392"/>
      <c r="E180" s="391"/>
      <c r="F180" s="391"/>
      <c r="G180" s="390"/>
      <c r="H180" s="390"/>
      <c r="I180" s="390"/>
      <c r="J180" s="390"/>
      <c r="K180" s="390"/>
      <c r="L180" s="390"/>
      <c r="M180" s="390"/>
      <c r="N180" s="390"/>
    </row>
  </sheetData>
  <mergeCells count="76">
    <mergeCell ref="G3:L3"/>
    <mergeCell ref="M3:N3"/>
    <mergeCell ref="C4:C5"/>
    <mergeCell ref="D4:D5"/>
    <mergeCell ref="G4:G5"/>
    <mergeCell ref="H4:I4"/>
    <mergeCell ref="J4:J5"/>
    <mergeCell ref="K4:K5"/>
    <mergeCell ref="L4:L5"/>
    <mergeCell ref="M4:M5"/>
    <mergeCell ref="N4:N5"/>
    <mergeCell ref="A6:B6"/>
    <mergeCell ref="A3:B5"/>
    <mergeCell ref="C3:D3"/>
    <mergeCell ref="E3:E5"/>
    <mergeCell ref="F3:F5"/>
    <mergeCell ref="M15:N15"/>
    <mergeCell ref="C16:C17"/>
    <mergeCell ref="D16:D17"/>
    <mergeCell ref="G16:G17"/>
    <mergeCell ref="H16:I16"/>
    <mergeCell ref="M16:M17"/>
    <mergeCell ref="N16:N17"/>
    <mergeCell ref="A15:B17"/>
    <mergeCell ref="C15:D15"/>
    <mergeCell ref="E15:E17"/>
    <mergeCell ref="F15:F17"/>
    <mergeCell ref="G15:L15"/>
    <mergeCell ref="J16:J17"/>
    <mergeCell ref="K16:K17"/>
    <mergeCell ref="L16:L17"/>
    <mergeCell ref="A64:B66"/>
    <mergeCell ref="C64:D64"/>
    <mergeCell ref="E64:E66"/>
    <mergeCell ref="F64:F66"/>
    <mergeCell ref="G64:L64"/>
    <mergeCell ref="M64:N64"/>
    <mergeCell ref="C65:C66"/>
    <mergeCell ref="D65:D66"/>
    <mergeCell ref="G65:G66"/>
    <mergeCell ref="H65:I65"/>
    <mergeCell ref="J65:J66"/>
    <mergeCell ref="K65:K66"/>
    <mergeCell ref="L65:L66"/>
    <mergeCell ref="M65:M66"/>
    <mergeCell ref="N65:N66"/>
    <mergeCell ref="M113:N113"/>
    <mergeCell ref="C114:C115"/>
    <mergeCell ref="D114:D115"/>
    <mergeCell ref="G114:G115"/>
    <mergeCell ref="H114:I114"/>
    <mergeCell ref="M114:M115"/>
    <mergeCell ref="N114:N115"/>
    <mergeCell ref="A113:B115"/>
    <mergeCell ref="C113:D113"/>
    <mergeCell ref="E113:E115"/>
    <mergeCell ref="F113:F115"/>
    <mergeCell ref="G113:L113"/>
    <mergeCell ref="J114:J115"/>
    <mergeCell ref="K114:K115"/>
    <mergeCell ref="L114:L115"/>
    <mergeCell ref="A161:B163"/>
    <mergeCell ref="C161:D161"/>
    <mergeCell ref="E161:E163"/>
    <mergeCell ref="F161:F163"/>
    <mergeCell ref="G161:L161"/>
    <mergeCell ref="M161:N161"/>
    <mergeCell ref="C162:C163"/>
    <mergeCell ref="D162:D163"/>
    <mergeCell ref="G162:G163"/>
    <mergeCell ref="H162:I162"/>
    <mergeCell ref="J162:J163"/>
    <mergeCell ref="K162:K163"/>
    <mergeCell ref="L162:L163"/>
    <mergeCell ref="M162:M163"/>
    <mergeCell ref="N162:N163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showGridLines="0" topLeftCell="A142" zoomScale="85" zoomScaleNormal="85" workbookViewId="0">
      <selection activeCell="H212" sqref="H212"/>
    </sheetView>
  </sheetViews>
  <sheetFormatPr defaultRowHeight="14" customHeight="1" x14ac:dyDescent="0.4"/>
  <cols>
    <col min="1" max="2" width="4.5" style="35" customWidth="1"/>
    <col min="3" max="3" width="1.625" style="40" customWidth="1"/>
    <col min="4" max="4" width="9" style="40"/>
    <col min="5" max="5" width="1.625" style="40" customWidth="1"/>
    <col min="6" max="13" width="9.125" style="23" bestFit="1" customWidth="1"/>
    <col min="14" max="16384" width="9" style="22"/>
  </cols>
  <sheetData>
    <row r="1" spans="1:13" ht="10.95" x14ac:dyDescent="0.4">
      <c r="A1" s="1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0.95" x14ac:dyDescent="0.4">
      <c r="A2" s="39" t="s">
        <v>407</v>
      </c>
    </row>
    <row r="3" spans="1:13" ht="10.95" x14ac:dyDescent="0.4">
      <c r="A3" s="39" t="s">
        <v>554</v>
      </c>
    </row>
    <row r="4" spans="1:13" ht="10.95" x14ac:dyDescent="0.4">
      <c r="M4" s="23" t="s">
        <v>600</v>
      </c>
    </row>
    <row r="5" spans="1:13" ht="14" customHeight="1" x14ac:dyDescent="0.4">
      <c r="A5" s="454" t="s">
        <v>254</v>
      </c>
      <c r="B5" s="456" t="s">
        <v>255</v>
      </c>
      <c r="C5" s="481" t="s">
        <v>256</v>
      </c>
      <c r="D5" s="503"/>
      <c r="E5" s="482"/>
      <c r="F5" s="454" t="s">
        <v>257</v>
      </c>
      <c r="G5" s="454" t="s">
        <v>258</v>
      </c>
      <c r="H5" s="454"/>
      <c r="I5" s="454"/>
      <c r="J5" s="454"/>
      <c r="K5" s="454"/>
      <c r="L5" s="454"/>
      <c r="M5" s="454"/>
    </row>
    <row r="6" spans="1:13" ht="14" customHeight="1" x14ac:dyDescent="0.4">
      <c r="A6" s="454"/>
      <c r="B6" s="456"/>
      <c r="C6" s="481"/>
      <c r="D6" s="503"/>
      <c r="E6" s="482"/>
      <c r="F6" s="454"/>
      <c r="G6" s="63" t="s">
        <v>259</v>
      </c>
      <c r="H6" s="63" t="s">
        <v>260</v>
      </c>
      <c r="I6" s="63" t="s">
        <v>261</v>
      </c>
      <c r="J6" s="63" t="s">
        <v>262</v>
      </c>
      <c r="K6" s="63" t="s">
        <v>263</v>
      </c>
      <c r="L6" s="63" t="s">
        <v>264</v>
      </c>
      <c r="M6" s="63" t="s">
        <v>265</v>
      </c>
    </row>
    <row r="7" spans="1:13" ht="14" customHeight="1" x14ac:dyDescent="0.4">
      <c r="A7" s="504" t="s">
        <v>266</v>
      </c>
      <c r="B7" s="63">
        <v>14</v>
      </c>
      <c r="C7" s="41"/>
      <c r="D7" s="42" t="s">
        <v>267</v>
      </c>
      <c r="E7" s="43"/>
      <c r="F7" s="25">
        <v>2</v>
      </c>
      <c r="G7" s="44">
        <f>SUM(H7:M7)</f>
        <v>9</v>
      </c>
      <c r="H7" s="44">
        <v>0</v>
      </c>
      <c r="I7" s="44">
        <v>4</v>
      </c>
      <c r="J7" s="44">
        <v>2</v>
      </c>
      <c r="K7" s="44">
        <v>0</v>
      </c>
      <c r="L7" s="44">
        <v>2</v>
      </c>
      <c r="M7" s="44">
        <v>1</v>
      </c>
    </row>
    <row r="8" spans="1:13" ht="14" customHeight="1" x14ac:dyDescent="0.4">
      <c r="A8" s="505"/>
      <c r="B8" s="63">
        <v>20</v>
      </c>
      <c r="C8" s="41"/>
      <c r="D8" s="42" t="s">
        <v>268</v>
      </c>
      <c r="E8" s="43"/>
      <c r="F8" s="25">
        <v>4</v>
      </c>
      <c r="G8" s="44">
        <f t="shared" ref="G8:G75" si="0">SUM(H8:M8)</f>
        <v>26</v>
      </c>
      <c r="H8" s="44">
        <v>4</v>
      </c>
      <c r="I8" s="44">
        <v>5</v>
      </c>
      <c r="J8" s="44">
        <v>3</v>
      </c>
      <c r="K8" s="44">
        <v>7</v>
      </c>
      <c r="L8" s="44">
        <v>3</v>
      </c>
      <c r="M8" s="44">
        <v>4</v>
      </c>
    </row>
    <row r="9" spans="1:13" ht="14" customHeight="1" x14ac:dyDescent="0.4">
      <c r="A9" s="505"/>
      <c r="B9" s="63">
        <v>28</v>
      </c>
      <c r="C9" s="41"/>
      <c r="D9" s="42" t="s">
        <v>269</v>
      </c>
      <c r="E9" s="43"/>
      <c r="F9" s="25">
        <v>3</v>
      </c>
      <c r="G9" s="44">
        <f t="shared" si="0"/>
        <v>17</v>
      </c>
      <c r="H9" s="44">
        <v>8</v>
      </c>
      <c r="I9" s="44">
        <v>2</v>
      </c>
      <c r="J9" s="44">
        <v>3</v>
      </c>
      <c r="K9" s="44">
        <v>1</v>
      </c>
      <c r="L9" s="44">
        <v>1</v>
      </c>
      <c r="M9" s="44">
        <v>2</v>
      </c>
    </row>
    <row r="10" spans="1:13" ht="14" customHeight="1" x14ac:dyDescent="0.4">
      <c r="A10" s="505"/>
      <c r="B10" s="63">
        <v>42</v>
      </c>
      <c r="C10" s="41"/>
      <c r="D10" s="42" t="s">
        <v>270</v>
      </c>
      <c r="E10" s="43"/>
      <c r="F10" s="25">
        <v>5</v>
      </c>
      <c r="G10" s="44">
        <f t="shared" si="0"/>
        <v>26</v>
      </c>
      <c r="H10" s="44">
        <v>3</v>
      </c>
      <c r="I10" s="44">
        <v>3</v>
      </c>
      <c r="J10" s="44">
        <v>4</v>
      </c>
      <c r="K10" s="44">
        <v>6</v>
      </c>
      <c r="L10" s="44">
        <v>5</v>
      </c>
      <c r="M10" s="44">
        <v>5</v>
      </c>
    </row>
    <row r="11" spans="1:13" ht="14" customHeight="1" x14ac:dyDescent="0.4">
      <c r="A11" s="505"/>
      <c r="B11" s="63">
        <v>43</v>
      </c>
      <c r="C11" s="41"/>
      <c r="D11" s="42" t="s">
        <v>271</v>
      </c>
      <c r="E11" s="43"/>
      <c r="F11" s="25">
        <v>5</v>
      </c>
      <c r="G11" s="44">
        <f t="shared" si="0"/>
        <v>33</v>
      </c>
      <c r="H11" s="44">
        <v>6</v>
      </c>
      <c r="I11" s="44">
        <v>8</v>
      </c>
      <c r="J11" s="44">
        <v>7</v>
      </c>
      <c r="K11" s="44">
        <v>7</v>
      </c>
      <c r="L11" s="44">
        <v>2</v>
      </c>
      <c r="M11" s="44">
        <v>3</v>
      </c>
    </row>
    <row r="12" spans="1:13" ht="14" customHeight="1" x14ac:dyDescent="0.4">
      <c r="A12" s="505"/>
      <c r="B12" s="63">
        <v>44</v>
      </c>
      <c r="C12" s="41"/>
      <c r="D12" s="42" t="s">
        <v>272</v>
      </c>
      <c r="E12" s="43"/>
      <c r="F12" s="25">
        <v>6</v>
      </c>
      <c r="G12" s="44">
        <f t="shared" si="0"/>
        <v>33</v>
      </c>
      <c r="H12" s="44">
        <v>7</v>
      </c>
      <c r="I12" s="44">
        <v>9</v>
      </c>
      <c r="J12" s="44">
        <v>5</v>
      </c>
      <c r="K12" s="44">
        <v>4</v>
      </c>
      <c r="L12" s="44">
        <v>4</v>
      </c>
      <c r="M12" s="44">
        <v>4</v>
      </c>
    </row>
    <row r="13" spans="1:13" ht="14" customHeight="1" x14ac:dyDescent="0.4">
      <c r="A13" s="505"/>
      <c r="B13" s="63">
        <v>50</v>
      </c>
      <c r="C13" s="41"/>
      <c r="D13" s="42" t="s">
        <v>273</v>
      </c>
      <c r="E13" s="43"/>
      <c r="F13" s="25">
        <v>4</v>
      </c>
      <c r="G13" s="44">
        <f t="shared" si="0"/>
        <v>28</v>
      </c>
      <c r="H13" s="44">
        <v>4</v>
      </c>
      <c r="I13" s="44">
        <v>3</v>
      </c>
      <c r="J13" s="44">
        <v>7</v>
      </c>
      <c r="K13" s="44">
        <v>4</v>
      </c>
      <c r="L13" s="44">
        <v>4</v>
      </c>
      <c r="M13" s="44">
        <v>6</v>
      </c>
    </row>
    <row r="14" spans="1:13" ht="14" customHeight="1" x14ac:dyDescent="0.4">
      <c r="A14" s="505"/>
      <c r="B14" s="63">
        <v>60</v>
      </c>
      <c r="C14" s="41"/>
      <c r="D14" s="42" t="s">
        <v>274</v>
      </c>
      <c r="E14" s="43"/>
      <c r="F14" s="25">
        <v>3</v>
      </c>
      <c r="G14" s="44">
        <f t="shared" si="0"/>
        <v>21</v>
      </c>
      <c r="H14" s="44">
        <v>2</v>
      </c>
      <c r="I14" s="44">
        <v>4</v>
      </c>
      <c r="J14" s="44">
        <v>3</v>
      </c>
      <c r="K14" s="44">
        <v>5</v>
      </c>
      <c r="L14" s="44">
        <v>3</v>
      </c>
      <c r="M14" s="44">
        <v>4</v>
      </c>
    </row>
    <row r="15" spans="1:13" ht="14" customHeight="1" x14ac:dyDescent="0.4">
      <c r="A15" s="505"/>
      <c r="B15" s="63">
        <v>68</v>
      </c>
      <c r="C15" s="41"/>
      <c r="D15" s="42" t="s">
        <v>275</v>
      </c>
      <c r="E15" s="43"/>
      <c r="F15" s="25">
        <v>3</v>
      </c>
      <c r="G15" s="44">
        <f t="shared" si="0"/>
        <v>20</v>
      </c>
      <c r="H15" s="44">
        <v>1</v>
      </c>
      <c r="I15" s="44">
        <v>4</v>
      </c>
      <c r="J15" s="44">
        <v>8</v>
      </c>
      <c r="K15" s="44">
        <v>3</v>
      </c>
      <c r="L15" s="44">
        <v>2</v>
      </c>
      <c r="M15" s="44">
        <v>2</v>
      </c>
    </row>
    <row r="16" spans="1:13" ht="14" customHeight="1" x14ac:dyDescent="0.4">
      <c r="A16" s="505"/>
      <c r="B16" s="63">
        <v>80</v>
      </c>
      <c r="C16" s="41"/>
      <c r="D16" s="42" t="s">
        <v>276</v>
      </c>
      <c r="E16" s="43"/>
      <c r="F16" s="25">
        <v>1</v>
      </c>
      <c r="G16" s="44">
        <f t="shared" si="0"/>
        <v>4</v>
      </c>
      <c r="H16" s="44">
        <v>0</v>
      </c>
      <c r="I16" s="44">
        <v>1</v>
      </c>
      <c r="J16" s="44">
        <v>0</v>
      </c>
      <c r="K16" s="44">
        <v>1</v>
      </c>
      <c r="L16" s="44">
        <v>1</v>
      </c>
      <c r="M16" s="44">
        <v>1</v>
      </c>
    </row>
    <row r="17" spans="1:13" ht="14" customHeight="1" x14ac:dyDescent="0.4">
      <c r="A17" s="505"/>
      <c r="B17" s="63">
        <v>81</v>
      </c>
      <c r="C17" s="41"/>
      <c r="D17" s="42" t="s">
        <v>277</v>
      </c>
      <c r="E17" s="43"/>
      <c r="F17" s="25">
        <v>2</v>
      </c>
      <c r="G17" s="44">
        <f t="shared" si="0"/>
        <v>11</v>
      </c>
      <c r="H17" s="44">
        <v>2</v>
      </c>
      <c r="I17" s="44">
        <v>4</v>
      </c>
      <c r="J17" s="44">
        <v>2</v>
      </c>
      <c r="K17" s="44">
        <v>1</v>
      </c>
      <c r="L17" s="44">
        <v>1</v>
      </c>
      <c r="M17" s="44">
        <v>1</v>
      </c>
    </row>
    <row r="18" spans="1:13" ht="14" customHeight="1" x14ac:dyDescent="0.4">
      <c r="A18" s="505"/>
      <c r="B18" s="63">
        <v>85</v>
      </c>
      <c r="C18" s="41"/>
      <c r="D18" s="42" t="s">
        <v>278</v>
      </c>
      <c r="E18" s="43"/>
      <c r="F18" s="25">
        <v>3</v>
      </c>
      <c r="G18" s="44">
        <f t="shared" si="0"/>
        <v>18</v>
      </c>
      <c r="H18" s="44">
        <v>4</v>
      </c>
      <c r="I18" s="44">
        <v>4</v>
      </c>
      <c r="J18" s="44">
        <v>1</v>
      </c>
      <c r="K18" s="44">
        <v>5</v>
      </c>
      <c r="L18" s="44">
        <v>3</v>
      </c>
      <c r="M18" s="44">
        <v>1</v>
      </c>
    </row>
    <row r="19" spans="1:13" ht="14" customHeight="1" x14ac:dyDescent="0.4">
      <c r="A19" s="505"/>
      <c r="B19" s="63">
        <v>90</v>
      </c>
      <c r="C19" s="41"/>
      <c r="D19" s="42" t="s">
        <v>279</v>
      </c>
      <c r="E19" s="43"/>
      <c r="F19" s="25">
        <v>2</v>
      </c>
      <c r="G19" s="44">
        <f t="shared" si="0"/>
        <v>15</v>
      </c>
      <c r="H19" s="44">
        <v>3</v>
      </c>
      <c r="I19" s="44">
        <v>4</v>
      </c>
      <c r="J19" s="44">
        <v>1</v>
      </c>
      <c r="K19" s="44">
        <v>2</v>
      </c>
      <c r="L19" s="44">
        <v>4</v>
      </c>
      <c r="M19" s="44">
        <v>1</v>
      </c>
    </row>
    <row r="20" spans="1:13" ht="14" customHeight="1" x14ac:dyDescent="0.4">
      <c r="A20" s="505"/>
      <c r="B20" s="63">
        <v>91</v>
      </c>
      <c r="C20" s="41"/>
      <c r="D20" s="42" t="s">
        <v>280</v>
      </c>
      <c r="E20" s="43"/>
      <c r="F20" s="25">
        <v>3</v>
      </c>
      <c r="G20" s="44">
        <f t="shared" si="0"/>
        <v>19</v>
      </c>
      <c r="H20" s="44">
        <v>4</v>
      </c>
      <c r="I20" s="44">
        <v>5</v>
      </c>
      <c r="J20" s="44">
        <v>2</v>
      </c>
      <c r="K20" s="44">
        <v>4</v>
      </c>
      <c r="L20" s="44">
        <v>2</v>
      </c>
      <c r="M20" s="44">
        <v>2</v>
      </c>
    </row>
    <row r="21" spans="1:13" ht="14" customHeight="1" x14ac:dyDescent="0.4">
      <c r="A21" s="505"/>
      <c r="B21" s="63">
        <v>102</v>
      </c>
      <c r="C21" s="41"/>
      <c r="D21" s="42" t="s">
        <v>281</v>
      </c>
      <c r="E21" s="43"/>
      <c r="F21" s="25">
        <v>3</v>
      </c>
      <c r="G21" s="44">
        <f t="shared" si="0"/>
        <v>17</v>
      </c>
      <c r="H21" s="44">
        <v>1</v>
      </c>
      <c r="I21" s="44">
        <v>3</v>
      </c>
      <c r="J21" s="44">
        <v>5</v>
      </c>
      <c r="K21" s="44">
        <v>3</v>
      </c>
      <c r="L21" s="44">
        <v>3</v>
      </c>
      <c r="M21" s="44">
        <v>2</v>
      </c>
    </row>
    <row r="22" spans="1:13" ht="14" customHeight="1" x14ac:dyDescent="0.4">
      <c r="A22" s="505"/>
      <c r="B22" s="63">
        <v>106</v>
      </c>
      <c r="C22" s="41"/>
      <c r="D22" s="42" t="s">
        <v>282</v>
      </c>
      <c r="E22" s="43"/>
      <c r="F22" s="25">
        <v>3</v>
      </c>
      <c r="G22" s="44">
        <f t="shared" si="0"/>
        <v>20</v>
      </c>
      <c r="H22" s="44">
        <v>4</v>
      </c>
      <c r="I22" s="44">
        <v>2</v>
      </c>
      <c r="J22" s="44">
        <v>3</v>
      </c>
      <c r="K22" s="44">
        <v>1</v>
      </c>
      <c r="L22" s="44">
        <v>3</v>
      </c>
      <c r="M22" s="44">
        <v>7</v>
      </c>
    </row>
    <row r="23" spans="1:13" ht="14" customHeight="1" x14ac:dyDescent="0.4">
      <c r="A23" s="505"/>
      <c r="B23" s="63">
        <v>110</v>
      </c>
      <c r="C23" s="41"/>
      <c r="D23" s="42" t="s">
        <v>283</v>
      </c>
      <c r="E23" s="43"/>
      <c r="F23" s="25">
        <v>3</v>
      </c>
      <c r="G23" s="44">
        <f t="shared" si="0"/>
        <v>20</v>
      </c>
      <c r="H23" s="44">
        <v>5</v>
      </c>
      <c r="I23" s="44">
        <v>4</v>
      </c>
      <c r="J23" s="44">
        <v>4</v>
      </c>
      <c r="K23" s="44">
        <v>1</v>
      </c>
      <c r="L23" s="44">
        <v>4</v>
      </c>
      <c r="M23" s="44">
        <v>2</v>
      </c>
    </row>
    <row r="24" spans="1:13" ht="14" customHeight="1" x14ac:dyDescent="0.4">
      <c r="A24" s="505"/>
      <c r="B24" s="63">
        <v>122</v>
      </c>
      <c r="C24" s="41"/>
      <c r="D24" s="42" t="s">
        <v>284</v>
      </c>
      <c r="E24" s="43"/>
      <c r="F24" s="25">
        <v>4</v>
      </c>
      <c r="G24" s="44">
        <f t="shared" si="0"/>
        <v>29</v>
      </c>
      <c r="H24" s="44">
        <v>4</v>
      </c>
      <c r="I24" s="44">
        <v>7</v>
      </c>
      <c r="J24" s="44">
        <v>6</v>
      </c>
      <c r="K24" s="44">
        <v>7</v>
      </c>
      <c r="L24" s="44">
        <v>3</v>
      </c>
      <c r="M24" s="44">
        <v>2</v>
      </c>
    </row>
    <row r="25" spans="1:13" ht="14" customHeight="1" x14ac:dyDescent="0.4">
      <c r="A25" s="505"/>
      <c r="B25" s="63">
        <v>123</v>
      </c>
      <c r="C25" s="41"/>
      <c r="D25" s="42" t="s">
        <v>285</v>
      </c>
      <c r="E25" s="43"/>
      <c r="F25" s="25">
        <v>3</v>
      </c>
      <c r="G25" s="44">
        <f t="shared" si="0"/>
        <v>19</v>
      </c>
      <c r="H25" s="44">
        <v>1</v>
      </c>
      <c r="I25" s="44">
        <v>6</v>
      </c>
      <c r="J25" s="44">
        <v>3</v>
      </c>
      <c r="K25" s="44">
        <v>3</v>
      </c>
      <c r="L25" s="44">
        <v>1</v>
      </c>
      <c r="M25" s="44">
        <v>5</v>
      </c>
    </row>
    <row r="26" spans="1:13" ht="14" customHeight="1" x14ac:dyDescent="0.4">
      <c r="A26" s="505"/>
      <c r="B26" s="63">
        <v>129</v>
      </c>
      <c r="C26" s="41"/>
      <c r="D26" s="42" t="s">
        <v>562</v>
      </c>
      <c r="E26" s="43"/>
      <c r="F26" s="25">
        <v>3</v>
      </c>
      <c r="G26" s="44">
        <f t="shared" si="0"/>
        <v>17</v>
      </c>
      <c r="H26" s="44">
        <v>3</v>
      </c>
      <c r="I26" s="44">
        <v>1</v>
      </c>
      <c r="J26" s="44">
        <v>8</v>
      </c>
      <c r="K26" s="44">
        <v>2</v>
      </c>
      <c r="L26" s="44">
        <v>1</v>
      </c>
      <c r="M26" s="44">
        <v>2</v>
      </c>
    </row>
    <row r="27" spans="1:13" ht="14" customHeight="1" x14ac:dyDescent="0.4">
      <c r="A27" s="505"/>
      <c r="B27" s="63">
        <v>132</v>
      </c>
      <c r="C27" s="41"/>
      <c r="D27" s="42" t="s">
        <v>114</v>
      </c>
      <c r="E27" s="43"/>
      <c r="F27" s="25">
        <v>5</v>
      </c>
      <c r="G27" s="44">
        <f t="shared" si="0"/>
        <v>31</v>
      </c>
      <c r="H27" s="44">
        <v>5</v>
      </c>
      <c r="I27" s="44">
        <v>5</v>
      </c>
      <c r="J27" s="44">
        <v>4</v>
      </c>
      <c r="K27" s="44">
        <v>8</v>
      </c>
      <c r="L27" s="44">
        <v>4</v>
      </c>
      <c r="M27" s="44">
        <v>5</v>
      </c>
    </row>
    <row r="28" spans="1:13" ht="14" customHeight="1" x14ac:dyDescent="0.4">
      <c r="A28" s="505"/>
      <c r="B28" s="63">
        <v>136</v>
      </c>
      <c r="C28" s="41"/>
      <c r="D28" s="42" t="s">
        <v>286</v>
      </c>
      <c r="E28" s="43"/>
      <c r="F28" s="25">
        <v>2</v>
      </c>
      <c r="G28" s="44">
        <f t="shared" si="0"/>
        <v>10</v>
      </c>
      <c r="H28" s="44">
        <v>2</v>
      </c>
      <c r="I28" s="44">
        <v>0</v>
      </c>
      <c r="J28" s="44">
        <v>4</v>
      </c>
      <c r="K28" s="44">
        <v>2</v>
      </c>
      <c r="L28" s="44">
        <v>1</v>
      </c>
      <c r="M28" s="44">
        <v>1</v>
      </c>
    </row>
    <row r="29" spans="1:13" ht="14" customHeight="1" x14ac:dyDescent="0.4">
      <c r="A29" s="505"/>
      <c r="B29" s="63">
        <v>137</v>
      </c>
      <c r="C29" s="41"/>
      <c r="D29" s="42" t="s">
        <v>287</v>
      </c>
      <c r="E29" s="43"/>
      <c r="F29" s="25">
        <v>2</v>
      </c>
      <c r="G29" s="44">
        <f t="shared" si="0"/>
        <v>14</v>
      </c>
      <c r="H29" s="44">
        <v>1</v>
      </c>
      <c r="I29" s="44">
        <v>4</v>
      </c>
      <c r="J29" s="44">
        <v>2</v>
      </c>
      <c r="K29" s="44">
        <v>4</v>
      </c>
      <c r="L29" s="44">
        <v>2</v>
      </c>
      <c r="M29" s="44">
        <v>1</v>
      </c>
    </row>
    <row r="30" spans="1:13" ht="14" customHeight="1" x14ac:dyDescent="0.4">
      <c r="A30" s="505"/>
      <c r="B30" s="63">
        <v>142</v>
      </c>
      <c r="C30" s="41"/>
      <c r="D30" s="42" t="s">
        <v>288</v>
      </c>
      <c r="E30" s="43"/>
      <c r="F30" s="25">
        <v>2</v>
      </c>
      <c r="G30" s="44">
        <f t="shared" si="0"/>
        <v>11</v>
      </c>
      <c r="H30" s="44">
        <v>1</v>
      </c>
      <c r="I30" s="44">
        <v>1</v>
      </c>
      <c r="J30" s="44">
        <v>3</v>
      </c>
      <c r="K30" s="44">
        <v>3</v>
      </c>
      <c r="L30" s="44">
        <v>2</v>
      </c>
      <c r="M30" s="44">
        <v>1</v>
      </c>
    </row>
    <row r="31" spans="1:13" ht="14" customHeight="1" x14ac:dyDescent="0.4">
      <c r="A31" s="505"/>
      <c r="B31" s="63">
        <v>144</v>
      </c>
      <c r="C31" s="41"/>
      <c r="D31" s="42" t="s">
        <v>289</v>
      </c>
      <c r="E31" s="43"/>
      <c r="F31" s="25">
        <v>4</v>
      </c>
      <c r="G31" s="44">
        <f t="shared" si="0"/>
        <v>27</v>
      </c>
      <c r="H31" s="44">
        <v>5</v>
      </c>
      <c r="I31" s="44">
        <v>5</v>
      </c>
      <c r="J31" s="44">
        <v>1</v>
      </c>
      <c r="K31" s="44">
        <v>6</v>
      </c>
      <c r="L31" s="44">
        <v>8</v>
      </c>
      <c r="M31" s="44">
        <v>2</v>
      </c>
    </row>
    <row r="32" spans="1:13" ht="14" customHeight="1" x14ac:dyDescent="0.4">
      <c r="A32" s="505"/>
      <c r="B32" s="63">
        <v>146</v>
      </c>
      <c r="C32" s="41"/>
      <c r="D32" s="42" t="s">
        <v>290</v>
      </c>
      <c r="E32" s="43"/>
      <c r="F32" s="25">
        <v>5</v>
      </c>
      <c r="G32" s="44">
        <f t="shared" si="0"/>
        <v>27</v>
      </c>
      <c r="H32" s="44">
        <v>3</v>
      </c>
      <c r="I32" s="44">
        <v>2</v>
      </c>
      <c r="J32" s="44">
        <v>6</v>
      </c>
      <c r="K32" s="44">
        <v>4</v>
      </c>
      <c r="L32" s="44">
        <v>9</v>
      </c>
      <c r="M32" s="44">
        <v>3</v>
      </c>
    </row>
    <row r="33" spans="1:13" ht="14" customHeight="1" x14ac:dyDescent="0.4">
      <c r="A33" s="506"/>
      <c r="B33" s="63">
        <v>149</v>
      </c>
      <c r="C33" s="41"/>
      <c r="D33" s="42" t="s">
        <v>291</v>
      </c>
      <c r="E33" s="43"/>
      <c r="F33" s="25">
        <v>3</v>
      </c>
      <c r="G33" s="44">
        <f t="shared" si="0"/>
        <v>22</v>
      </c>
      <c r="H33" s="44">
        <v>5</v>
      </c>
      <c r="I33" s="44">
        <v>7</v>
      </c>
      <c r="J33" s="44">
        <v>3</v>
      </c>
      <c r="K33" s="44">
        <v>3</v>
      </c>
      <c r="L33" s="44">
        <v>1</v>
      </c>
      <c r="M33" s="44">
        <v>3</v>
      </c>
    </row>
    <row r="34" spans="1:13" ht="11.1" customHeight="1" x14ac:dyDescent="0.4">
      <c r="A34" s="50"/>
      <c r="B34" s="50"/>
      <c r="D34" s="51"/>
      <c r="F34" s="52"/>
      <c r="G34" s="61"/>
      <c r="H34" s="61"/>
      <c r="I34" s="61"/>
      <c r="J34" s="61"/>
      <c r="K34" s="61"/>
      <c r="L34" s="61"/>
      <c r="M34" s="61"/>
    </row>
    <row r="35" spans="1:13" ht="10.95" x14ac:dyDescent="0.4">
      <c r="M35" s="23" t="s">
        <v>600</v>
      </c>
    </row>
    <row r="36" spans="1:13" ht="14" customHeight="1" x14ac:dyDescent="0.4">
      <c r="A36" s="454" t="s">
        <v>254</v>
      </c>
      <c r="B36" s="456" t="s">
        <v>255</v>
      </c>
      <c r="C36" s="481" t="s">
        <v>256</v>
      </c>
      <c r="D36" s="503"/>
      <c r="E36" s="482"/>
      <c r="F36" s="454" t="s">
        <v>257</v>
      </c>
      <c r="G36" s="454" t="s">
        <v>258</v>
      </c>
      <c r="H36" s="454"/>
      <c r="I36" s="454"/>
      <c r="J36" s="454"/>
      <c r="K36" s="454"/>
      <c r="L36" s="454"/>
      <c r="M36" s="454"/>
    </row>
    <row r="37" spans="1:13" ht="14" customHeight="1" x14ac:dyDescent="0.4">
      <c r="A37" s="454"/>
      <c r="B37" s="456"/>
      <c r="C37" s="481"/>
      <c r="D37" s="503"/>
      <c r="E37" s="482"/>
      <c r="F37" s="454"/>
      <c r="G37" s="77" t="s">
        <v>259</v>
      </c>
      <c r="H37" s="77" t="s">
        <v>260</v>
      </c>
      <c r="I37" s="77" t="s">
        <v>261</v>
      </c>
      <c r="J37" s="77" t="s">
        <v>262</v>
      </c>
      <c r="K37" s="77" t="s">
        <v>263</v>
      </c>
      <c r="L37" s="77" t="s">
        <v>264</v>
      </c>
      <c r="M37" s="77" t="s">
        <v>265</v>
      </c>
    </row>
    <row r="38" spans="1:13" ht="14" customHeight="1" x14ac:dyDescent="0.4">
      <c r="A38" s="64" t="s">
        <v>266</v>
      </c>
      <c r="B38" s="63">
        <v>151</v>
      </c>
      <c r="C38" s="41"/>
      <c r="D38" s="42" t="s">
        <v>563</v>
      </c>
      <c r="E38" s="43"/>
      <c r="F38" s="25">
        <v>5</v>
      </c>
      <c r="G38" s="44">
        <f t="shared" si="0"/>
        <v>28</v>
      </c>
      <c r="H38" s="44">
        <v>3</v>
      </c>
      <c r="I38" s="44">
        <v>9</v>
      </c>
      <c r="J38" s="44">
        <v>6</v>
      </c>
      <c r="K38" s="44">
        <v>1</v>
      </c>
      <c r="L38" s="44">
        <v>4</v>
      </c>
      <c r="M38" s="44">
        <v>5</v>
      </c>
    </row>
    <row r="39" spans="1:13" ht="14" customHeight="1" x14ac:dyDescent="0.4">
      <c r="A39" s="504" t="s">
        <v>292</v>
      </c>
      <c r="B39" s="63">
        <v>3</v>
      </c>
      <c r="C39" s="41"/>
      <c r="D39" s="42" t="s">
        <v>293</v>
      </c>
      <c r="E39" s="43"/>
      <c r="F39" s="25">
        <v>4</v>
      </c>
      <c r="G39" s="44">
        <f t="shared" si="0"/>
        <v>22</v>
      </c>
      <c r="H39" s="44">
        <v>5</v>
      </c>
      <c r="I39" s="44">
        <v>2</v>
      </c>
      <c r="J39" s="44">
        <v>6</v>
      </c>
      <c r="K39" s="44">
        <v>3</v>
      </c>
      <c r="L39" s="44">
        <v>6</v>
      </c>
      <c r="M39" s="44">
        <v>0</v>
      </c>
    </row>
    <row r="40" spans="1:13" ht="14" customHeight="1" x14ac:dyDescent="0.4">
      <c r="A40" s="505"/>
      <c r="B40" s="63">
        <v>11</v>
      </c>
      <c r="C40" s="41"/>
      <c r="D40" s="42" t="s">
        <v>294</v>
      </c>
      <c r="E40" s="43"/>
      <c r="F40" s="25">
        <v>2</v>
      </c>
      <c r="G40" s="44">
        <f t="shared" si="0"/>
        <v>12</v>
      </c>
      <c r="H40" s="44">
        <v>3</v>
      </c>
      <c r="I40" s="44">
        <v>2</v>
      </c>
      <c r="J40" s="44">
        <v>3</v>
      </c>
      <c r="K40" s="44">
        <v>1</v>
      </c>
      <c r="L40" s="44">
        <v>1</v>
      </c>
      <c r="M40" s="44">
        <v>2</v>
      </c>
    </row>
    <row r="41" spans="1:13" ht="14" customHeight="1" x14ac:dyDescent="0.4">
      <c r="A41" s="505"/>
      <c r="B41" s="63">
        <v>13</v>
      </c>
      <c r="C41" s="41"/>
      <c r="D41" s="42" t="s">
        <v>564</v>
      </c>
      <c r="E41" s="43"/>
      <c r="F41" s="25">
        <v>2</v>
      </c>
      <c r="G41" s="44">
        <f t="shared" si="0"/>
        <v>9</v>
      </c>
      <c r="H41" s="44">
        <v>1</v>
      </c>
      <c r="I41" s="44">
        <v>3</v>
      </c>
      <c r="J41" s="44">
        <v>0</v>
      </c>
      <c r="K41" s="44">
        <v>1</v>
      </c>
      <c r="L41" s="44">
        <v>1</v>
      </c>
      <c r="M41" s="44">
        <v>3</v>
      </c>
    </row>
    <row r="42" spans="1:13" ht="14" customHeight="1" x14ac:dyDescent="0.4">
      <c r="A42" s="505"/>
      <c r="B42" s="63">
        <v>15</v>
      </c>
      <c r="C42" s="41"/>
      <c r="D42" s="42" t="s">
        <v>565</v>
      </c>
      <c r="E42" s="43"/>
      <c r="F42" s="25">
        <v>2</v>
      </c>
      <c r="G42" s="44">
        <f t="shared" si="0"/>
        <v>10</v>
      </c>
      <c r="H42" s="44">
        <v>2</v>
      </c>
      <c r="I42" s="44">
        <v>1</v>
      </c>
      <c r="J42" s="44">
        <v>1</v>
      </c>
      <c r="K42" s="44">
        <v>2</v>
      </c>
      <c r="L42" s="44">
        <v>2</v>
      </c>
      <c r="M42" s="44">
        <v>2</v>
      </c>
    </row>
    <row r="43" spans="1:13" ht="14" customHeight="1" x14ac:dyDescent="0.4">
      <c r="A43" s="505"/>
      <c r="B43" s="63">
        <v>18</v>
      </c>
      <c r="C43" s="41"/>
      <c r="D43" s="42" t="s">
        <v>295</v>
      </c>
      <c r="E43" s="43"/>
      <c r="F43" s="25">
        <v>3</v>
      </c>
      <c r="G43" s="44">
        <f t="shared" si="0"/>
        <v>19</v>
      </c>
      <c r="H43" s="44">
        <v>2</v>
      </c>
      <c r="I43" s="44">
        <v>2</v>
      </c>
      <c r="J43" s="44">
        <v>4</v>
      </c>
      <c r="K43" s="44">
        <v>2</v>
      </c>
      <c r="L43" s="44">
        <v>5</v>
      </c>
      <c r="M43" s="44">
        <v>4</v>
      </c>
    </row>
    <row r="44" spans="1:13" ht="14" customHeight="1" x14ac:dyDescent="0.4">
      <c r="A44" s="505"/>
      <c r="B44" s="63">
        <v>19</v>
      </c>
      <c r="C44" s="41"/>
      <c r="D44" s="42" t="s">
        <v>296</v>
      </c>
      <c r="E44" s="43"/>
      <c r="F44" s="25">
        <v>1</v>
      </c>
      <c r="G44" s="44">
        <f t="shared" si="0"/>
        <v>6</v>
      </c>
      <c r="H44" s="44">
        <v>2</v>
      </c>
      <c r="I44" s="44">
        <v>0</v>
      </c>
      <c r="J44" s="44">
        <v>1</v>
      </c>
      <c r="K44" s="44">
        <v>1</v>
      </c>
      <c r="L44" s="44">
        <v>2</v>
      </c>
      <c r="M44" s="44">
        <v>0</v>
      </c>
    </row>
    <row r="45" spans="1:13" ht="14" customHeight="1" x14ac:dyDescent="0.4">
      <c r="A45" s="505"/>
      <c r="B45" s="63">
        <v>24</v>
      </c>
      <c r="C45" s="41"/>
      <c r="D45" s="42" t="s">
        <v>297</v>
      </c>
      <c r="E45" s="43"/>
      <c r="F45" s="25">
        <v>2</v>
      </c>
      <c r="G45" s="44">
        <f t="shared" si="0"/>
        <v>12</v>
      </c>
      <c r="H45" s="44">
        <v>0</v>
      </c>
      <c r="I45" s="44">
        <v>3</v>
      </c>
      <c r="J45" s="44">
        <v>3</v>
      </c>
      <c r="K45" s="44">
        <v>2</v>
      </c>
      <c r="L45" s="44">
        <v>2</v>
      </c>
      <c r="M45" s="44">
        <v>2</v>
      </c>
    </row>
    <row r="46" spans="1:13" ht="14" customHeight="1" x14ac:dyDescent="0.4">
      <c r="A46" s="505"/>
      <c r="B46" s="63">
        <v>27</v>
      </c>
      <c r="C46" s="41"/>
      <c r="D46" s="42" t="s">
        <v>298</v>
      </c>
      <c r="E46" s="43"/>
      <c r="F46" s="25">
        <v>3</v>
      </c>
      <c r="G46" s="44">
        <f t="shared" si="0"/>
        <v>17</v>
      </c>
      <c r="H46" s="44">
        <v>1</v>
      </c>
      <c r="I46" s="44">
        <v>2</v>
      </c>
      <c r="J46" s="44">
        <v>1</v>
      </c>
      <c r="K46" s="44">
        <v>5</v>
      </c>
      <c r="L46" s="44">
        <v>5</v>
      </c>
      <c r="M46" s="44">
        <v>3</v>
      </c>
    </row>
    <row r="47" spans="1:13" ht="14" customHeight="1" x14ac:dyDescent="0.4">
      <c r="A47" s="505"/>
      <c r="B47" s="63">
        <v>46</v>
      </c>
      <c r="C47" s="41"/>
      <c r="D47" s="42" t="s">
        <v>299</v>
      </c>
      <c r="E47" s="43"/>
      <c r="F47" s="25">
        <v>4</v>
      </c>
      <c r="G47" s="44">
        <f t="shared" si="0"/>
        <v>23</v>
      </c>
      <c r="H47" s="44">
        <v>5</v>
      </c>
      <c r="I47" s="44">
        <v>3</v>
      </c>
      <c r="J47" s="44">
        <v>2</v>
      </c>
      <c r="K47" s="44">
        <v>2</v>
      </c>
      <c r="L47" s="44">
        <v>6</v>
      </c>
      <c r="M47" s="44">
        <v>5</v>
      </c>
    </row>
    <row r="48" spans="1:13" ht="14" customHeight="1" x14ac:dyDescent="0.4">
      <c r="A48" s="505"/>
      <c r="B48" s="63">
        <v>47</v>
      </c>
      <c r="C48" s="41"/>
      <c r="D48" s="42" t="s">
        <v>300</v>
      </c>
      <c r="E48" s="43"/>
      <c r="F48" s="25">
        <v>5</v>
      </c>
      <c r="G48" s="44">
        <f t="shared" si="0"/>
        <v>29</v>
      </c>
      <c r="H48" s="44">
        <v>2</v>
      </c>
      <c r="I48" s="44">
        <v>7</v>
      </c>
      <c r="J48" s="44">
        <v>5</v>
      </c>
      <c r="K48" s="44">
        <v>5</v>
      </c>
      <c r="L48" s="44">
        <v>1</v>
      </c>
      <c r="M48" s="44">
        <v>9</v>
      </c>
    </row>
    <row r="49" spans="1:13" ht="14" customHeight="1" x14ac:dyDescent="0.4">
      <c r="A49" s="505"/>
      <c r="B49" s="63">
        <v>48</v>
      </c>
      <c r="C49" s="41"/>
      <c r="D49" s="42" t="s">
        <v>301</v>
      </c>
      <c r="E49" s="43"/>
      <c r="F49" s="25">
        <v>4</v>
      </c>
      <c r="G49" s="44">
        <f t="shared" si="0"/>
        <v>25</v>
      </c>
      <c r="H49" s="44">
        <v>5</v>
      </c>
      <c r="I49" s="44">
        <v>4</v>
      </c>
      <c r="J49" s="44">
        <v>3</v>
      </c>
      <c r="K49" s="44">
        <v>3</v>
      </c>
      <c r="L49" s="44">
        <v>3</v>
      </c>
      <c r="M49" s="44">
        <v>7</v>
      </c>
    </row>
    <row r="50" spans="1:13" ht="14" customHeight="1" x14ac:dyDescent="0.4">
      <c r="A50" s="505"/>
      <c r="B50" s="63">
        <v>49</v>
      </c>
      <c r="C50" s="41"/>
      <c r="D50" s="42" t="s">
        <v>302</v>
      </c>
      <c r="E50" s="43"/>
      <c r="F50" s="25">
        <v>3</v>
      </c>
      <c r="G50" s="44">
        <f t="shared" si="0"/>
        <v>17</v>
      </c>
      <c r="H50" s="44">
        <v>2</v>
      </c>
      <c r="I50" s="44">
        <v>3</v>
      </c>
      <c r="J50" s="44">
        <v>4</v>
      </c>
      <c r="K50" s="44">
        <v>3</v>
      </c>
      <c r="L50" s="44">
        <v>3</v>
      </c>
      <c r="M50" s="44">
        <v>2</v>
      </c>
    </row>
    <row r="51" spans="1:13" ht="14" customHeight="1" x14ac:dyDescent="0.4">
      <c r="A51" s="505"/>
      <c r="B51" s="63">
        <v>51</v>
      </c>
      <c r="C51" s="41"/>
      <c r="D51" s="42" t="s">
        <v>566</v>
      </c>
      <c r="E51" s="43"/>
      <c r="F51" s="25">
        <v>2</v>
      </c>
      <c r="G51" s="44">
        <f t="shared" si="0"/>
        <v>13</v>
      </c>
      <c r="H51" s="44">
        <v>2</v>
      </c>
      <c r="I51" s="44">
        <v>3</v>
      </c>
      <c r="J51" s="44">
        <v>1</v>
      </c>
      <c r="K51" s="44">
        <v>3</v>
      </c>
      <c r="L51" s="44">
        <v>2</v>
      </c>
      <c r="M51" s="44">
        <v>2</v>
      </c>
    </row>
    <row r="52" spans="1:13" ht="14" customHeight="1" x14ac:dyDescent="0.4">
      <c r="A52" s="505"/>
      <c r="B52" s="63">
        <v>53</v>
      </c>
      <c r="C52" s="41"/>
      <c r="D52" s="42" t="s">
        <v>303</v>
      </c>
      <c r="E52" s="43"/>
      <c r="F52" s="25">
        <v>2</v>
      </c>
      <c r="G52" s="44">
        <f t="shared" si="0"/>
        <v>13</v>
      </c>
      <c r="H52" s="44">
        <v>1</v>
      </c>
      <c r="I52" s="44">
        <v>2</v>
      </c>
      <c r="J52" s="44">
        <v>4</v>
      </c>
      <c r="K52" s="44">
        <v>2</v>
      </c>
      <c r="L52" s="44">
        <v>2</v>
      </c>
      <c r="M52" s="44">
        <v>2</v>
      </c>
    </row>
    <row r="53" spans="1:13" ht="14" customHeight="1" x14ac:dyDescent="0.4">
      <c r="A53" s="505"/>
      <c r="B53" s="63">
        <v>92</v>
      </c>
      <c r="C53" s="41"/>
      <c r="D53" s="42" t="s">
        <v>304</v>
      </c>
      <c r="E53" s="43"/>
      <c r="F53" s="25">
        <v>2</v>
      </c>
      <c r="G53" s="44">
        <f t="shared" si="0"/>
        <v>11</v>
      </c>
      <c r="H53" s="44">
        <v>1</v>
      </c>
      <c r="I53" s="44">
        <v>3</v>
      </c>
      <c r="J53" s="44">
        <v>1</v>
      </c>
      <c r="K53" s="44">
        <v>3</v>
      </c>
      <c r="L53" s="44">
        <v>2</v>
      </c>
      <c r="M53" s="44">
        <v>1</v>
      </c>
    </row>
    <row r="54" spans="1:13" ht="14" customHeight="1" x14ac:dyDescent="0.4">
      <c r="A54" s="505"/>
      <c r="B54" s="63">
        <v>99</v>
      </c>
      <c r="C54" s="41"/>
      <c r="D54" s="42" t="s">
        <v>305</v>
      </c>
      <c r="E54" s="43"/>
      <c r="F54" s="25">
        <v>3</v>
      </c>
      <c r="G54" s="44">
        <f t="shared" si="0"/>
        <v>20</v>
      </c>
      <c r="H54" s="44">
        <v>6</v>
      </c>
      <c r="I54" s="44">
        <v>2</v>
      </c>
      <c r="J54" s="44">
        <v>3</v>
      </c>
      <c r="K54" s="44">
        <v>2</v>
      </c>
      <c r="L54" s="44">
        <v>5</v>
      </c>
      <c r="M54" s="44">
        <v>2</v>
      </c>
    </row>
    <row r="55" spans="1:13" ht="14" customHeight="1" x14ac:dyDescent="0.4">
      <c r="A55" s="505"/>
      <c r="B55" s="63">
        <v>120</v>
      </c>
      <c r="C55" s="41"/>
      <c r="D55" s="42" t="s">
        <v>306</v>
      </c>
      <c r="E55" s="43"/>
      <c r="F55" s="25">
        <v>2</v>
      </c>
      <c r="G55" s="44">
        <f t="shared" si="0"/>
        <v>12</v>
      </c>
      <c r="H55" s="44">
        <v>4</v>
      </c>
      <c r="I55" s="44">
        <v>5</v>
      </c>
      <c r="J55" s="44">
        <v>0</v>
      </c>
      <c r="K55" s="44">
        <v>1</v>
      </c>
      <c r="L55" s="44">
        <v>1</v>
      </c>
      <c r="M55" s="44">
        <v>1</v>
      </c>
    </row>
    <row r="56" spans="1:13" ht="14" customHeight="1" x14ac:dyDescent="0.4">
      <c r="A56" s="506"/>
      <c r="B56" s="63">
        <v>133</v>
      </c>
      <c r="C56" s="41"/>
      <c r="D56" s="42" t="s">
        <v>307</v>
      </c>
      <c r="E56" s="43"/>
      <c r="F56" s="25">
        <v>2</v>
      </c>
      <c r="G56" s="44">
        <f t="shared" si="0"/>
        <v>15</v>
      </c>
      <c r="H56" s="44">
        <v>3</v>
      </c>
      <c r="I56" s="44">
        <v>2</v>
      </c>
      <c r="J56" s="44">
        <v>0</v>
      </c>
      <c r="K56" s="44">
        <v>2</v>
      </c>
      <c r="L56" s="44">
        <v>6</v>
      </c>
      <c r="M56" s="44">
        <v>2</v>
      </c>
    </row>
    <row r="57" spans="1:13" ht="14" customHeight="1" x14ac:dyDescent="0.4">
      <c r="A57" s="504" t="s">
        <v>308</v>
      </c>
      <c r="B57" s="63">
        <v>1</v>
      </c>
      <c r="C57" s="41"/>
      <c r="D57" s="42" t="s">
        <v>309</v>
      </c>
      <c r="E57" s="43"/>
      <c r="F57" s="25">
        <v>3</v>
      </c>
      <c r="G57" s="44">
        <f t="shared" si="0"/>
        <v>16</v>
      </c>
      <c r="H57" s="44">
        <v>3</v>
      </c>
      <c r="I57" s="44">
        <v>3</v>
      </c>
      <c r="J57" s="44">
        <v>6</v>
      </c>
      <c r="K57" s="44">
        <v>0</v>
      </c>
      <c r="L57" s="44">
        <v>3</v>
      </c>
      <c r="M57" s="44">
        <v>1</v>
      </c>
    </row>
    <row r="58" spans="1:13" ht="14" customHeight="1" x14ac:dyDescent="0.4">
      <c r="A58" s="505"/>
      <c r="B58" s="63">
        <v>2</v>
      </c>
      <c r="C58" s="41"/>
      <c r="D58" s="42" t="s">
        <v>567</v>
      </c>
      <c r="E58" s="43"/>
      <c r="F58" s="25">
        <v>2</v>
      </c>
      <c r="G58" s="44">
        <f t="shared" si="0"/>
        <v>14</v>
      </c>
      <c r="H58" s="44">
        <v>2</v>
      </c>
      <c r="I58" s="44">
        <v>4</v>
      </c>
      <c r="J58" s="44">
        <v>2</v>
      </c>
      <c r="K58" s="44">
        <v>2</v>
      </c>
      <c r="L58" s="44">
        <v>2</v>
      </c>
      <c r="M58" s="44">
        <v>2</v>
      </c>
    </row>
    <row r="59" spans="1:13" ht="14" customHeight="1" x14ac:dyDescent="0.4">
      <c r="A59" s="505"/>
      <c r="B59" s="63">
        <v>8</v>
      </c>
      <c r="C59" s="41"/>
      <c r="D59" s="42" t="s">
        <v>310</v>
      </c>
      <c r="E59" s="43"/>
      <c r="F59" s="25">
        <v>2</v>
      </c>
      <c r="G59" s="44">
        <f t="shared" si="0"/>
        <v>9</v>
      </c>
      <c r="H59" s="44">
        <v>3</v>
      </c>
      <c r="I59" s="44">
        <v>3</v>
      </c>
      <c r="J59" s="44">
        <v>0</v>
      </c>
      <c r="K59" s="44">
        <v>1</v>
      </c>
      <c r="L59" s="44">
        <v>0</v>
      </c>
      <c r="M59" s="44">
        <v>2</v>
      </c>
    </row>
    <row r="60" spans="1:13" ht="14" customHeight="1" x14ac:dyDescent="0.4">
      <c r="A60" s="505"/>
      <c r="B60" s="63">
        <v>10</v>
      </c>
      <c r="C60" s="41"/>
      <c r="D60" s="42" t="s">
        <v>311</v>
      </c>
      <c r="E60" s="43"/>
      <c r="F60" s="25">
        <v>1</v>
      </c>
      <c r="G60" s="44">
        <f t="shared" si="0"/>
        <v>5</v>
      </c>
      <c r="H60" s="44">
        <v>1</v>
      </c>
      <c r="I60" s="44">
        <v>2</v>
      </c>
      <c r="J60" s="44">
        <v>0</v>
      </c>
      <c r="K60" s="44">
        <v>0</v>
      </c>
      <c r="L60" s="44">
        <v>1</v>
      </c>
      <c r="M60" s="44">
        <v>1</v>
      </c>
    </row>
    <row r="61" spans="1:13" ht="14" customHeight="1" x14ac:dyDescent="0.4">
      <c r="A61" s="505"/>
      <c r="B61" s="63">
        <v>12</v>
      </c>
      <c r="C61" s="41"/>
      <c r="D61" s="42" t="s">
        <v>312</v>
      </c>
      <c r="E61" s="43"/>
      <c r="F61" s="25">
        <v>2</v>
      </c>
      <c r="G61" s="44">
        <f t="shared" si="0"/>
        <v>11</v>
      </c>
      <c r="H61" s="44">
        <v>2</v>
      </c>
      <c r="I61" s="44">
        <v>2</v>
      </c>
      <c r="J61" s="44">
        <v>2</v>
      </c>
      <c r="K61" s="44">
        <v>4</v>
      </c>
      <c r="L61" s="44">
        <v>1</v>
      </c>
      <c r="M61" s="44">
        <v>0</v>
      </c>
    </row>
    <row r="62" spans="1:13" ht="14" customHeight="1" x14ac:dyDescent="0.4">
      <c r="A62" s="505"/>
      <c r="B62" s="63">
        <v>21</v>
      </c>
      <c r="C62" s="41"/>
      <c r="D62" s="42" t="s">
        <v>313</v>
      </c>
      <c r="E62" s="43"/>
      <c r="F62" s="25">
        <v>3</v>
      </c>
      <c r="G62" s="44">
        <f t="shared" si="0"/>
        <v>19</v>
      </c>
      <c r="H62" s="44">
        <v>4</v>
      </c>
      <c r="I62" s="44">
        <v>4</v>
      </c>
      <c r="J62" s="44">
        <v>5</v>
      </c>
      <c r="K62" s="44">
        <v>2</v>
      </c>
      <c r="L62" s="44">
        <v>2</v>
      </c>
      <c r="M62" s="44">
        <v>2</v>
      </c>
    </row>
    <row r="63" spans="1:13" ht="14" customHeight="1" x14ac:dyDescent="0.4">
      <c r="A63" s="505"/>
      <c r="B63" s="63">
        <v>22</v>
      </c>
      <c r="C63" s="41"/>
      <c r="D63" s="42" t="s">
        <v>314</v>
      </c>
      <c r="E63" s="43"/>
      <c r="F63" s="25">
        <v>1</v>
      </c>
      <c r="G63" s="44">
        <f t="shared" si="0"/>
        <v>5</v>
      </c>
      <c r="H63" s="44">
        <v>2</v>
      </c>
      <c r="I63" s="44">
        <v>1</v>
      </c>
      <c r="J63" s="44">
        <v>1</v>
      </c>
      <c r="K63" s="44">
        <v>0</v>
      </c>
      <c r="L63" s="44">
        <v>0</v>
      </c>
      <c r="M63" s="44">
        <v>1</v>
      </c>
    </row>
    <row r="64" spans="1:13" ht="14" customHeight="1" x14ac:dyDescent="0.4">
      <c r="A64" s="505"/>
      <c r="B64" s="63">
        <v>37</v>
      </c>
      <c r="C64" s="41"/>
      <c r="D64" s="42" t="s">
        <v>315</v>
      </c>
      <c r="E64" s="43"/>
      <c r="F64" s="25">
        <v>2</v>
      </c>
      <c r="G64" s="44">
        <f t="shared" si="0"/>
        <v>14</v>
      </c>
      <c r="H64" s="44">
        <v>2</v>
      </c>
      <c r="I64" s="44">
        <v>1</v>
      </c>
      <c r="J64" s="44">
        <v>2</v>
      </c>
      <c r="K64" s="44">
        <v>4</v>
      </c>
      <c r="L64" s="44">
        <v>2</v>
      </c>
      <c r="M64" s="44">
        <v>3</v>
      </c>
    </row>
    <row r="65" spans="1:13" ht="14" customHeight="1" x14ac:dyDescent="0.4">
      <c r="A65" s="505"/>
      <c r="B65" s="63">
        <v>52</v>
      </c>
      <c r="C65" s="41"/>
      <c r="D65" s="42" t="s">
        <v>316</v>
      </c>
      <c r="E65" s="43"/>
      <c r="F65" s="25">
        <v>2</v>
      </c>
      <c r="G65" s="44">
        <f t="shared" si="0"/>
        <v>12</v>
      </c>
      <c r="H65" s="44">
        <v>2</v>
      </c>
      <c r="I65" s="44">
        <v>2</v>
      </c>
      <c r="J65" s="44">
        <v>3</v>
      </c>
      <c r="K65" s="44">
        <v>1</v>
      </c>
      <c r="L65" s="44">
        <v>3</v>
      </c>
      <c r="M65" s="44">
        <v>1</v>
      </c>
    </row>
    <row r="66" spans="1:13" ht="14" customHeight="1" x14ac:dyDescent="0.4">
      <c r="A66" s="505"/>
      <c r="B66" s="63">
        <v>56</v>
      </c>
      <c r="C66" s="41"/>
      <c r="D66" s="42" t="s">
        <v>317</v>
      </c>
      <c r="E66" s="43"/>
      <c r="F66" s="25">
        <v>2</v>
      </c>
      <c r="G66" s="44">
        <f t="shared" si="0"/>
        <v>9</v>
      </c>
      <c r="H66" s="44">
        <v>4</v>
      </c>
      <c r="I66" s="44">
        <v>3</v>
      </c>
      <c r="J66" s="44">
        <v>0</v>
      </c>
      <c r="K66" s="44">
        <v>0</v>
      </c>
      <c r="L66" s="44">
        <v>0</v>
      </c>
      <c r="M66" s="44">
        <v>2</v>
      </c>
    </row>
    <row r="67" spans="1:13" ht="14" customHeight="1" x14ac:dyDescent="0.4">
      <c r="A67" s="505"/>
      <c r="B67" s="63">
        <v>69</v>
      </c>
      <c r="C67" s="41"/>
      <c r="D67" s="42" t="s">
        <v>318</v>
      </c>
      <c r="E67" s="43"/>
      <c r="F67" s="25">
        <v>2</v>
      </c>
      <c r="G67" s="44">
        <f t="shared" si="0"/>
        <v>14</v>
      </c>
      <c r="H67" s="44">
        <v>2</v>
      </c>
      <c r="I67" s="44">
        <v>5</v>
      </c>
      <c r="J67" s="44">
        <v>2</v>
      </c>
      <c r="K67" s="44">
        <v>2</v>
      </c>
      <c r="L67" s="44">
        <v>0</v>
      </c>
      <c r="M67" s="44">
        <v>3</v>
      </c>
    </row>
    <row r="68" spans="1:13" ht="14" customHeight="1" x14ac:dyDescent="0.4">
      <c r="A68" s="506"/>
      <c r="B68" s="63">
        <v>107</v>
      </c>
      <c r="C68" s="41"/>
      <c r="D68" s="42" t="s">
        <v>568</v>
      </c>
      <c r="E68" s="43"/>
      <c r="F68" s="25">
        <v>1</v>
      </c>
      <c r="G68" s="44">
        <f t="shared" si="0"/>
        <v>4</v>
      </c>
      <c r="H68" s="44">
        <v>0</v>
      </c>
      <c r="I68" s="44">
        <v>0</v>
      </c>
      <c r="J68" s="44">
        <v>2</v>
      </c>
      <c r="K68" s="44">
        <v>1</v>
      </c>
      <c r="L68" s="44">
        <v>0</v>
      </c>
      <c r="M68" s="44">
        <v>1</v>
      </c>
    </row>
    <row r="69" spans="1:13" ht="14" customHeight="1" x14ac:dyDescent="0.4">
      <c r="A69" s="504" t="s">
        <v>319</v>
      </c>
      <c r="B69" s="63">
        <v>25</v>
      </c>
      <c r="C69" s="41"/>
      <c r="D69" s="42" t="s">
        <v>320</v>
      </c>
      <c r="E69" s="43"/>
      <c r="F69" s="25">
        <v>2</v>
      </c>
      <c r="G69" s="44">
        <f t="shared" si="0"/>
        <v>14</v>
      </c>
      <c r="H69" s="44">
        <v>2</v>
      </c>
      <c r="I69" s="44">
        <v>5</v>
      </c>
      <c r="J69" s="44">
        <v>1</v>
      </c>
      <c r="K69" s="44">
        <v>2</v>
      </c>
      <c r="L69" s="44">
        <v>2</v>
      </c>
      <c r="M69" s="44">
        <v>2</v>
      </c>
    </row>
    <row r="70" spans="1:13" ht="14" customHeight="1" x14ac:dyDescent="0.4">
      <c r="A70" s="505"/>
      <c r="B70" s="63">
        <v>26</v>
      </c>
      <c r="C70" s="41"/>
      <c r="D70" s="42" t="s">
        <v>321</v>
      </c>
      <c r="E70" s="43"/>
      <c r="F70" s="25">
        <v>2</v>
      </c>
      <c r="G70" s="44">
        <f t="shared" si="0"/>
        <v>12</v>
      </c>
      <c r="H70" s="44">
        <v>2</v>
      </c>
      <c r="I70" s="44">
        <v>1</v>
      </c>
      <c r="J70" s="44">
        <v>3</v>
      </c>
      <c r="K70" s="44">
        <v>0</v>
      </c>
      <c r="L70" s="44">
        <v>2</v>
      </c>
      <c r="M70" s="44">
        <v>4</v>
      </c>
    </row>
    <row r="71" spans="1:13" ht="14" customHeight="1" x14ac:dyDescent="0.4">
      <c r="A71" s="505"/>
      <c r="B71" s="63">
        <v>33</v>
      </c>
      <c r="C71" s="41"/>
      <c r="D71" s="42" t="s">
        <v>322</v>
      </c>
      <c r="E71" s="43"/>
      <c r="F71" s="25">
        <v>2</v>
      </c>
      <c r="G71" s="44">
        <f t="shared" si="0"/>
        <v>12</v>
      </c>
      <c r="H71" s="44">
        <v>1</v>
      </c>
      <c r="I71" s="44">
        <v>3</v>
      </c>
      <c r="J71" s="44">
        <v>1</v>
      </c>
      <c r="K71" s="44">
        <v>2</v>
      </c>
      <c r="L71" s="44">
        <v>2</v>
      </c>
      <c r="M71" s="44">
        <v>3</v>
      </c>
    </row>
    <row r="72" spans="1:13" ht="14" customHeight="1" x14ac:dyDescent="0.4">
      <c r="A72" s="505"/>
      <c r="B72" s="63">
        <v>36</v>
      </c>
      <c r="C72" s="41"/>
      <c r="D72" s="42" t="s">
        <v>323</v>
      </c>
      <c r="E72" s="43"/>
      <c r="F72" s="25">
        <v>2</v>
      </c>
      <c r="G72" s="44">
        <f t="shared" si="0"/>
        <v>15</v>
      </c>
      <c r="H72" s="44">
        <v>1</v>
      </c>
      <c r="I72" s="44">
        <v>1</v>
      </c>
      <c r="J72" s="44">
        <v>4</v>
      </c>
      <c r="K72" s="44">
        <v>4</v>
      </c>
      <c r="L72" s="44">
        <v>4</v>
      </c>
      <c r="M72" s="44">
        <v>1</v>
      </c>
    </row>
    <row r="73" spans="1:13" ht="14" customHeight="1" x14ac:dyDescent="0.4">
      <c r="A73" s="505"/>
      <c r="B73" s="63">
        <v>39</v>
      </c>
      <c r="C73" s="41"/>
      <c r="D73" s="42" t="s">
        <v>324</v>
      </c>
      <c r="E73" s="43"/>
      <c r="F73" s="25">
        <v>2</v>
      </c>
      <c r="G73" s="44">
        <f t="shared" si="0"/>
        <v>13</v>
      </c>
      <c r="H73" s="44">
        <v>2</v>
      </c>
      <c r="I73" s="44">
        <v>0</v>
      </c>
      <c r="J73" s="44">
        <v>4</v>
      </c>
      <c r="K73" s="44">
        <v>5</v>
      </c>
      <c r="L73" s="44">
        <v>1</v>
      </c>
      <c r="M73" s="44">
        <v>1</v>
      </c>
    </row>
    <row r="74" spans="1:13" ht="14" customHeight="1" x14ac:dyDescent="0.4">
      <c r="A74" s="505"/>
      <c r="B74" s="63">
        <v>40</v>
      </c>
      <c r="C74" s="41"/>
      <c r="D74" s="42" t="s">
        <v>325</v>
      </c>
      <c r="E74" s="43"/>
      <c r="F74" s="25">
        <v>3</v>
      </c>
      <c r="G74" s="44">
        <f t="shared" si="0"/>
        <v>19</v>
      </c>
      <c r="H74" s="44">
        <v>0</v>
      </c>
      <c r="I74" s="44">
        <v>5</v>
      </c>
      <c r="J74" s="44">
        <v>4</v>
      </c>
      <c r="K74" s="44">
        <v>2</v>
      </c>
      <c r="L74" s="44">
        <v>2</v>
      </c>
      <c r="M74" s="44">
        <v>6</v>
      </c>
    </row>
    <row r="75" spans="1:13" ht="14" customHeight="1" x14ac:dyDescent="0.4">
      <c r="A75" s="505"/>
      <c r="B75" s="63">
        <v>45</v>
      </c>
      <c r="C75" s="41"/>
      <c r="D75" s="42" t="s">
        <v>326</v>
      </c>
      <c r="E75" s="43"/>
      <c r="F75" s="25">
        <v>1</v>
      </c>
      <c r="G75" s="44">
        <f t="shared" si="0"/>
        <v>5</v>
      </c>
      <c r="H75" s="44">
        <v>2</v>
      </c>
      <c r="I75" s="44">
        <v>2</v>
      </c>
      <c r="J75" s="44">
        <v>1</v>
      </c>
      <c r="K75" s="44">
        <v>0</v>
      </c>
      <c r="L75" s="44">
        <v>0</v>
      </c>
      <c r="M75" s="44">
        <v>0</v>
      </c>
    </row>
    <row r="76" spans="1:13" ht="14" customHeight="1" x14ac:dyDescent="0.4">
      <c r="A76" s="505"/>
      <c r="B76" s="63">
        <v>55</v>
      </c>
      <c r="C76" s="41"/>
      <c r="D76" s="42" t="s">
        <v>327</v>
      </c>
      <c r="E76" s="43"/>
      <c r="F76" s="25">
        <v>2</v>
      </c>
      <c r="G76" s="44">
        <f t="shared" ref="G76:G143" si="1">SUM(H76:M76)</f>
        <v>9</v>
      </c>
      <c r="H76" s="44">
        <v>2</v>
      </c>
      <c r="I76" s="44">
        <v>2</v>
      </c>
      <c r="J76" s="44">
        <v>1</v>
      </c>
      <c r="K76" s="44">
        <v>1</v>
      </c>
      <c r="L76" s="44">
        <v>2</v>
      </c>
      <c r="M76" s="44">
        <v>1</v>
      </c>
    </row>
    <row r="77" spans="1:13" ht="14" customHeight="1" x14ac:dyDescent="0.4">
      <c r="A77" s="505"/>
      <c r="B77" s="63">
        <v>71</v>
      </c>
      <c r="C77" s="41"/>
      <c r="D77" s="42" t="s">
        <v>328</v>
      </c>
      <c r="E77" s="43"/>
      <c r="F77" s="25">
        <v>2</v>
      </c>
      <c r="G77" s="44">
        <f t="shared" si="1"/>
        <v>10</v>
      </c>
      <c r="H77" s="44">
        <v>2</v>
      </c>
      <c r="I77" s="44">
        <v>2</v>
      </c>
      <c r="J77" s="44">
        <v>1</v>
      </c>
      <c r="K77" s="44">
        <v>1</v>
      </c>
      <c r="L77" s="44">
        <v>3</v>
      </c>
      <c r="M77" s="44">
        <v>1</v>
      </c>
    </row>
    <row r="78" spans="1:13" ht="14" customHeight="1" x14ac:dyDescent="0.4">
      <c r="A78" s="505"/>
      <c r="B78" s="63">
        <v>73</v>
      </c>
      <c r="C78" s="41"/>
      <c r="D78" s="42" t="s">
        <v>329</v>
      </c>
      <c r="E78" s="43"/>
      <c r="F78" s="25">
        <v>2</v>
      </c>
      <c r="G78" s="44">
        <f t="shared" si="1"/>
        <v>14</v>
      </c>
      <c r="H78" s="44">
        <v>3</v>
      </c>
      <c r="I78" s="44">
        <v>3</v>
      </c>
      <c r="J78" s="44">
        <v>3</v>
      </c>
      <c r="K78" s="44">
        <v>2</v>
      </c>
      <c r="L78" s="44">
        <v>0</v>
      </c>
      <c r="M78" s="44">
        <v>3</v>
      </c>
    </row>
    <row r="79" spans="1:13" ht="14" customHeight="1" x14ac:dyDescent="0.4">
      <c r="A79" s="505"/>
      <c r="B79" s="63">
        <v>75</v>
      </c>
      <c r="C79" s="41"/>
      <c r="D79" s="42" t="s">
        <v>330</v>
      </c>
      <c r="E79" s="43"/>
      <c r="F79" s="25">
        <v>2</v>
      </c>
      <c r="G79" s="44">
        <f t="shared" si="1"/>
        <v>9</v>
      </c>
      <c r="H79" s="44">
        <v>3</v>
      </c>
      <c r="I79" s="44">
        <v>1</v>
      </c>
      <c r="J79" s="44">
        <v>1</v>
      </c>
      <c r="K79" s="44">
        <v>2</v>
      </c>
      <c r="L79" s="44">
        <v>2</v>
      </c>
      <c r="M79" s="44">
        <v>0</v>
      </c>
    </row>
    <row r="80" spans="1:13" ht="14" customHeight="1" x14ac:dyDescent="0.4">
      <c r="A80" s="505"/>
      <c r="B80" s="63">
        <v>76</v>
      </c>
      <c r="C80" s="41"/>
      <c r="D80" s="42" t="s">
        <v>331</v>
      </c>
      <c r="E80" s="43"/>
      <c r="F80" s="25">
        <v>3</v>
      </c>
      <c r="G80" s="44">
        <f t="shared" si="1"/>
        <v>21</v>
      </c>
      <c r="H80" s="44">
        <v>2</v>
      </c>
      <c r="I80" s="44">
        <v>1</v>
      </c>
      <c r="J80" s="44">
        <v>5</v>
      </c>
      <c r="K80" s="44">
        <v>5</v>
      </c>
      <c r="L80" s="44">
        <v>4</v>
      </c>
      <c r="M80" s="44">
        <v>4</v>
      </c>
    </row>
    <row r="81" spans="1:13" ht="14" customHeight="1" x14ac:dyDescent="0.4">
      <c r="A81" s="505"/>
      <c r="B81" s="63">
        <v>77</v>
      </c>
      <c r="C81" s="41"/>
      <c r="D81" s="42" t="s">
        <v>332</v>
      </c>
      <c r="E81" s="43"/>
      <c r="F81" s="25">
        <v>1</v>
      </c>
      <c r="G81" s="44">
        <f t="shared" si="1"/>
        <v>5</v>
      </c>
      <c r="H81" s="44">
        <v>1</v>
      </c>
      <c r="I81" s="44">
        <v>1</v>
      </c>
      <c r="J81" s="44">
        <v>1</v>
      </c>
      <c r="K81" s="44">
        <v>0</v>
      </c>
      <c r="L81" s="44">
        <v>0</v>
      </c>
      <c r="M81" s="44">
        <v>2</v>
      </c>
    </row>
    <row r="82" spans="1:13" ht="14" customHeight="1" x14ac:dyDescent="0.4">
      <c r="A82" s="505"/>
      <c r="B82" s="63">
        <v>86</v>
      </c>
      <c r="C82" s="41"/>
      <c r="D82" s="42" t="s">
        <v>333</v>
      </c>
      <c r="E82" s="43"/>
      <c r="F82" s="25">
        <v>2</v>
      </c>
      <c r="G82" s="44">
        <f t="shared" si="1"/>
        <v>9</v>
      </c>
      <c r="H82" s="44">
        <v>1</v>
      </c>
      <c r="I82" s="44">
        <v>3</v>
      </c>
      <c r="J82" s="44">
        <v>2</v>
      </c>
      <c r="K82" s="44">
        <v>1</v>
      </c>
      <c r="L82" s="44">
        <v>1</v>
      </c>
      <c r="M82" s="44">
        <v>1</v>
      </c>
    </row>
    <row r="83" spans="1:13" ht="14" customHeight="1" x14ac:dyDescent="0.4">
      <c r="A83" s="505"/>
      <c r="B83" s="63">
        <v>89</v>
      </c>
      <c r="C83" s="41"/>
      <c r="D83" s="42" t="s">
        <v>334</v>
      </c>
      <c r="E83" s="43"/>
      <c r="F83" s="25">
        <v>2</v>
      </c>
      <c r="G83" s="44">
        <f t="shared" si="1"/>
        <v>14</v>
      </c>
      <c r="H83" s="44">
        <v>2</v>
      </c>
      <c r="I83" s="44">
        <v>3</v>
      </c>
      <c r="J83" s="44">
        <v>2</v>
      </c>
      <c r="K83" s="44">
        <v>4</v>
      </c>
      <c r="L83" s="44">
        <v>2</v>
      </c>
      <c r="M83" s="44">
        <v>1</v>
      </c>
    </row>
    <row r="84" spans="1:13" ht="14" customHeight="1" x14ac:dyDescent="0.4">
      <c r="A84" s="505"/>
      <c r="B84" s="63">
        <v>93</v>
      </c>
      <c r="C84" s="41"/>
      <c r="D84" s="42" t="s">
        <v>335</v>
      </c>
      <c r="E84" s="43"/>
      <c r="F84" s="25">
        <v>1</v>
      </c>
      <c r="G84" s="44">
        <f t="shared" si="1"/>
        <v>2</v>
      </c>
      <c r="H84" s="44">
        <v>0</v>
      </c>
      <c r="I84" s="44">
        <v>0</v>
      </c>
      <c r="J84" s="44">
        <v>0</v>
      </c>
      <c r="K84" s="44">
        <v>0</v>
      </c>
      <c r="L84" s="44">
        <v>2</v>
      </c>
      <c r="M84" s="44">
        <v>0</v>
      </c>
    </row>
    <row r="85" spans="1:13" ht="14" customHeight="1" x14ac:dyDescent="0.4">
      <c r="A85" s="505"/>
      <c r="B85" s="63">
        <v>111</v>
      </c>
      <c r="C85" s="41"/>
      <c r="D85" s="42" t="s">
        <v>336</v>
      </c>
      <c r="E85" s="43"/>
      <c r="F85" s="25">
        <v>2</v>
      </c>
      <c r="G85" s="44">
        <f t="shared" si="1"/>
        <v>11</v>
      </c>
      <c r="H85" s="44">
        <v>0</v>
      </c>
      <c r="I85" s="44">
        <v>4</v>
      </c>
      <c r="J85" s="44">
        <v>2</v>
      </c>
      <c r="K85" s="44">
        <v>1</v>
      </c>
      <c r="L85" s="44">
        <v>2</v>
      </c>
      <c r="M85" s="44">
        <v>2</v>
      </c>
    </row>
    <row r="86" spans="1:13" ht="14" customHeight="1" x14ac:dyDescent="0.4">
      <c r="A86" s="505"/>
      <c r="B86" s="63">
        <v>112</v>
      </c>
      <c r="C86" s="41"/>
      <c r="D86" s="42" t="s">
        <v>337</v>
      </c>
      <c r="E86" s="43"/>
      <c r="F86" s="25">
        <v>2</v>
      </c>
      <c r="G86" s="44">
        <f t="shared" si="1"/>
        <v>15</v>
      </c>
      <c r="H86" s="44">
        <v>0</v>
      </c>
      <c r="I86" s="44">
        <v>5</v>
      </c>
      <c r="J86" s="44">
        <v>3</v>
      </c>
      <c r="K86" s="44">
        <v>3</v>
      </c>
      <c r="L86" s="44">
        <v>2</v>
      </c>
      <c r="M86" s="44">
        <v>2</v>
      </c>
    </row>
    <row r="87" spans="1:13" ht="14" customHeight="1" x14ac:dyDescent="0.4">
      <c r="A87" s="505"/>
      <c r="B87" s="63">
        <v>116</v>
      </c>
      <c r="C87" s="41"/>
      <c r="D87" s="42" t="s">
        <v>338</v>
      </c>
      <c r="E87" s="43"/>
      <c r="F87" s="25">
        <v>1</v>
      </c>
      <c r="G87" s="44">
        <f t="shared" si="1"/>
        <v>6</v>
      </c>
      <c r="H87" s="44">
        <v>0</v>
      </c>
      <c r="I87" s="44">
        <v>1</v>
      </c>
      <c r="J87" s="44">
        <v>1</v>
      </c>
      <c r="K87" s="44">
        <v>4</v>
      </c>
      <c r="L87" s="44">
        <v>0</v>
      </c>
      <c r="M87" s="44">
        <v>0</v>
      </c>
    </row>
    <row r="88" spans="1:13" ht="14" customHeight="1" x14ac:dyDescent="0.4">
      <c r="A88" s="505"/>
      <c r="B88" s="63">
        <v>124</v>
      </c>
      <c r="C88" s="41"/>
      <c r="D88" s="42" t="s">
        <v>339</v>
      </c>
      <c r="E88" s="43"/>
      <c r="F88" s="25">
        <v>3</v>
      </c>
      <c r="G88" s="44">
        <f t="shared" si="1"/>
        <v>18</v>
      </c>
      <c r="H88" s="44">
        <v>2</v>
      </c>
      <c r="I88" s="44">
        <v>2</v>
      </c>
      <c r="J88" s="44">
        <v>1</v>
      </c>
      <c r="K88" s="44">
        <v>2</v>
      </c>
      <c r="L88" s="44">
        <v>4</v>
      </c>
      <c r="M88" s="44">
        <v>7</v>
      </c>
    </row>
    <row r="89" spans="1:13" ht="14" customHeight="1" x14ac:dyDescent="0.4">
      <c r="A89" s="505"/>
      <c r="B89" s="63">
        <v>125</v>
      </c>
      <c r="C89" s="41"/>
      <c r="D89" s="42" t="s">
        <v>569</v>
      </c>
      <c r="E89" s="43"/>
      <c r="F89" s="25">
        <v>1</v>
      </c>
      <c r="G89" s="44">
        <f t="shared" si="1"/>
        <v>8</v>
      </c>
      <c r="H89" s="44">
        <v>0</v>
      </c>
      <c r="I89" s="44">
        <v>2</v>
      </c>
      <c r="J89" s="44">
        <v>3</v>
      </c>
      <c r="K89" s="44">
        <v>3</v>
      </c>
      <c r="L89" s="44">
        <v>0</v>
      </c>
      <c r="M89" s="44">
        <v>0</v>
      </c>
    </row>
    <row r="90" spans="1:13" ht="14" customHeight="1" x14ac:dyDescent="0.4">
      <c r="A90" s="505"/>
      <c r="B90" s="63">
        <v>130</v>
      </c>
      <c r="C90" s="41"/>
      <c r="D90" s="42" t="s">
        <v>340</v>
      </c>
      <c r="E90" s="43"/>
      <c r="F90" s="25">
        <v>1</v>
      </c>
      <c r="G90" s="44">
        <f t="shared" si="1"/>
        <v>8</v>
      </c>
      <c r="H90" s="44">
        <v>0</v>
      </c>
      <c r="I90" s="44">
        <v>2</v>
      </c>
      <c r="J90" s="44">
        <v>0</v>
      </c>
      <c r="K90" s="44">
        <v>3</v>
      </c>
      <c r="L90" s="44">
        <v>2</v>
      </c>
      <c r="M90" s="44">
        <v>1</v>
      </c>
    </row>
    <row r="91" spans="1:13" ht="14" customHeight="1" x14ac:dyDescent="0.4">
      <c r="A91" s="505"/>
      <c r="B91" s="63">
        <v>134</v>
      </c>
      <c r="C91" s="41"/>
      <c r="D91" s="42" t="s">
        <v>341</v>
      </c>
      <c r="E91" s="43"/>
      <c r="F91" s="25">
        <v>3</v>
      </c>
      <c r="G91" s="44">
        <f t="shared" si="1"/>
        <v>18</v>
      </c>
      <c r="H91" s="44">
        <v>3</v>
      </c>
      <c r="I91" s="44">
        <v>5</v>
      </c>
      <c r="J91" s="44">
        <v>1</v>
      </c>
      <c r="K91" s="44">
        <v>5</v>
      </c>
      <c r="L91" s="44">
        <v>2</v>
      </c>
      <c r="M91" s="44">
        <v>2</v>
      </c>
    </row>
    <row r="92" spans="1:13" ht="14" customHeight="1" x14ac:dyDescent="0.4">
      <c r="A92" s="505"/>
      <c r="B92" s="63">
        <v>138</v>
      </c>
      <c r="C92" s="41"/>
      <c r="D92" s="42" t="s">
        <v>342</v>
      </c>
      <c r="E92" s="43"/>
      <c r="F92" s="25">
        <v>2</v>
      </c>
      <c r="G92" s="44">
        <f t="shared" si="1"/>
        <v>13</v>
      </c>
      <c r="H92" s="44">
        <v>2</v>
      </c>
      <c r="I92" s="44">
        <v>1</v>
      </c>
      <c r="J92" s="44">
        <v>2</v>
      </c>
      <c r="K92" s="44">
        <v>2</v>
      </c>
      <c r="L92" s="44">
        <v>3</v>
      </c>
      <c r="M92" s="44">
        <v>3</v>
      </c>
    </row>
    <row r="93" spans="1:13" ht="14" customHeight="1" x14ac:dyDescent="0.4">
      <c r="A93" s="506"/>
      <c r="B93" s="63">
        <v>145</v>
      </c>
      <c r="C93" s="41"/>
      <c r="D93" s="42" t="s">
        <v>343</v>
      </c>
      <c r="E93" s="43"/>
      <c r="F93" s="25">
        <v>1</v>
      </c>
      <c r="G93" s="44">
        <f t="shared" si="1"/>
        <v>8</v>
      </c>
      <c r="H93" s="44">
        <v>1</v>
      </c>
      <c r="I93" s="44">
        <v>2</v>
      </c>
      <c r="J93" s="44">
        <v>2</v>
      </c>
      <c r="K93" s="44">
        <v>2</v>
      </c>
      <c r="L93" s="44">
        <v>1</v>
      </c>
      <c r="M93" s="44">
        <v>0</v>
      </c>
    </row>
    <row r="94" spans="1:13" ht="14" customHeight="1" x14ac:dyDescent="0.4">
      <c r="A94" s="504" t="s">
        <v>344</v>
      </c>
      <c r="B94" s="63">
        <v>17</v>
      </c>
      <c r="C94" s="41"/>
      <c r="D94" s="42" t="s">
        <v>345</v>
      </c>
      <c r="E94" s="43"/>
      <c r="F94" s="25">
        <v>3</v>
      </c>
      <c r="G94" s="44">
        <f t="shared" si="1"/>
        <v>17</v>
      </c>
      <c r="H94" s="44">
        <v>3</v>
      </c>
      <c r="I94" s="44">
        <v>5</v>
      </c>
      <c r="J94" s="44">
        <v>3</v>
      </c>
      <c r="K94" s="44">
        <v>3</v>
      </c>
      <c r="L94" s="44">
        <v>2</v>
      </c>
      <c r="M94" s="44">
        <v>1</v>
      </c>
    </row>
    <row r="95" spans="1:13" ht="14" customHeight="1" x14ac:dyDescent="0.4">
      <c r="A95" s="506"/>
      <c r="B95" s="63">
        <v>35</v>
      </c>
      <c r="C95" s="41"/>
      <c r="D95" s="42" t="s">
        <v>346</v>
      </c>
      <c r="E95" s="43"/>
      <c r="F95" s="25">
        <v>4</v>
      </c>
      <c r="G95" s="44">
        <f t="shared" si="1"/>
        <v>24</v>
      </c>
      <c r="H95" s="44">
        <v>1</v>
      </c>
      <c r="I95" s="44">
        <v>4</v>
      </c>
      <c r="J95" s="44">
        <v>4</v>
      </c>
      <c r="K95" s="44">
        <v>5</v>
      </c>
      <c r="L95" s="44">
        <v>4</v>
      </c>
      <c r="M95" s="44">
        <v>6</v>
      </c>
    </row>
    <row r="96" spans="1:13" ht="11.1" customHeight="1" x14ac:dyDescent="0.4">
      <c r="A96" s="50"/>
      <c r="B96" s="50"/>
      <c r="D96" s="51"/>
      <c r="F96" s="52"/>
      <c r="G96" s="61"/>
      <c r="H96" s="61"/>
      <c r="I96" s="61"/>
      <c r="J96" s="61"/>
      <c r="K96" s="61"/>
      <c r="L96" s="61"/>
      <c r="M96" s="61"/>
    </row>
    <row r="97" spans="1:13" ht="10.95" x14ac:dyDescent="0.4">
      <c r="M97" s="23" t="s">
        <v>600</v>
      </c>
    </row>
    <row r="98" spans="1:13" ht="14" customHeight="1" x14ac:dyDescent="0.4">
      <c r="A98" s="454" t="s">
        <v>254</v>
      </c>
      <c r="B98" s="456" t="s">
        <v>255</v>
      </c>
      <c r="C98" s="481" t="s">
        <v>256</v>
      </c>
      <c r="D98" s="503"/>
      <c r="E98" s="482"/>
      <c r="F98" s="454" t="s">
        <v>257</v>
      </c>
      <c r="G98" s="454" t="s">
        <v>258</v>
      </c>
      <c r="H98" s="454"/>
      <c r="I98" s="454"/>
      <c r="J98" s="454"/>
      <c r="K98" s="454"/>
      <c r="L98" s="454"/>
      <c r="M98" s="454"/>
    </row>
    <row r="99" spans="1:13" ht="14" customHeight="1" x14ac:dyDescent="0.4">
      <c r="A99" s="454"/>
      <c r="B99" s="456"/>
      <c r="C99" s="481"/>
      <c r="D99" s="503"/>
      <c r="E99" s="482"/>
      <c r="F99" s="454"/>
      <c r="G99" s="77" t="s">
        <v>259</v>
      </c>
      <c r="H99" s="77" t="s">
        <v>260</v>
      </c>
      <c r="I99" s="77" t="s">
        <v>261</v>
      </c>
      <c r="J99" s="77" t="s">
        <v>262</v>
      </c>
      <c r="K99" s="77" t="s">
        <v>263</v>
      </c>
      <c r="L99" s="77" t="s">
        <v>264</v>
      </c>
      <c r="M99" s="77" t="s">
        <v>265</v>
      </c>
    </row>
    <row r="100" spans="1:13" ht="14" customHeight="1" x14ac:dyDescent="0.4">
      <c r="A100" s="504" t="s">
        <v>344</v>
      </c>
      <c r="B100" s="63">
        <v>59</v>
      </c>
      <c r="C100" s="41"/>
      <c r="D100" s="42" t="s">
        <v>570</v>
      </c>
      <c r="E100" s="43"/>
      <c r="F100" s="25">
        <v>3</v>
      </c>
      <c r="G100" s="44">
        <f t="shared" si="1"/>
        <v>16</v>
      </c>
      <c r="H100" s="44">
        <v>1</v>
      </c>
      <c r="I100" s="44">
        <v>2</v>
      </c>
      <c r="J100" s="44">
        <v>2</v>
      </c>
      <c r="K100" s="44">
        <v>5</v>
      </c>
      <c r="L100" s="44">
        <v>4</v>
      </c>
      <c r="M100" s="44">
        <v>2</v>
      </c>
    </row>
    <row r="101" spans="1:13" ht="14" customHeight="1" x14ac:dyDescent="0.4">
      <c r="A101" s="505"/>
      <c r="B101" s="63">
        <v>70</v>
      </c>
      <c r="C101" s="41"/>
      <c r="D101" s="42" t="s">
        <v>347</v>
      </c>
      <c r="E101" s="43"/>
      <c r="F101" s="25">
        <v>2</v>
      </c>
      <c r="G101" s="44">
        <f t="shared" si="1"/>
        <v>11</v>
      </c>
      <c r="H101" s="44">
        <v>2</v>
      </c>
      <c r="I101" s="44">
        <v>0</v>
      </c>
      <c r="J101" s="44">
        <v>2</v>
      </c>
      <c r="K101" s="44">
        <v>3</v>
      </c>
      <c r="L101" s="44">
        <v>1</v>
      </c>
      <c r="M101" s="44">
        <v>3</v>
      </c>
    </row>
    <row r="102" spans="1:13" ht="14" customHeight="1" x14ac:dyDescent="0.4">
      <c r="A102" s="505"/>
      <c r="B102" s="63">
        <v>78</v>
      </c>
      <c r="C102" s="41"/>
      <c r="D102" s="42" t="s">
        <v>113</v>
      </c>
      <c r="E102" s="43"/>
      <c r="F102" s="25">
        <v>2</v>
      </c>
      <c r="G102" s="44">
        <f t="shared" si="1"/>
        <v>12</v>
      </c>
      <c r="H102" s="44">
        <v>2</v>
      </c>
      <c r="I102" s="44">
        <v>0</v>
      </c>
      <c r="J102" s="44">
        <v>1</v>
      </c>
      <c r="K102" s="44">
        <v>4</v>
      </c>
      <c r="L102" s="44">
        <v>5</v>
      </c>
      <c r="M102" s="44">
        <v>0</v>
      </c>
    </row>
    <row r="103" spans="1:13" ht="14" customHeight="1" x14ac:dyDescent="0.4">
      <c r="A103" s="505"/>
      <c r="B103" s="63">
        <v>82</v>
      </c>
      <c r="C103" s="41"/>
      <c r="D103" s="42" t="s">
        <v>348</v>
      </c>
      <c r="E103" s="43"/>
      <c r="F103" s="25">
        <v>2</v>
      </c>
      <c r="G103" s="44">
        <f t="shared" si="1"/>
        <v>14</v>
      </c>
      <c r="H103" s="44">
        <v>2</v>
      </c>
      <c r="I103" s="44">
        <v>4</v>
      </c>
      <c r="J103" s="44">
        <v>3</v>
      </c>
      <c r="K103" s="44">
        <v>3</v>
      </c>
      <c r="L103" s="44">
        <v>2</v>
      </c>
      <c r="M103" s="44">
        <v>0</v>
      </c>
    </row>
    <row r="104" spans="1:13" ht="14" customHeight="1" x14ac:dyDescent="0.4">
      <c r="A104" s="505"/>
      <c r="B104" s="63">
        <v>87</v>
      </c>
      <c r="C104" s="41"/>
      <c r="D104" s="42" t="s">
        <v>571</v>
      </c>
      <c r="E104" s="43"/>
      <c r="F104" s="25">
        <v>1</v>
      </c>
      <c r="G104" s="44">
        <f t="shared" si="1"/>
        <v>6</v>
      </c>
      <c r="H104" s="44">
        <v>1</v>
      </c>
      <c r="I104" s="44">
        <v>0</v>
      </c>
      <c r="J104" s="44">
        <v>1</v>
      </c>
      <c r="K104" s="44">
        <v>0</v>
      </c>
      <c r="L104" s="44">
        <v>4</v>
      </c>
      <c r="M104" s="44">
        <v>0</v>
      </c>
    </row>
    <row r="105" spans="1:13" ht="14" customHeight="1" x14ac:dyDescent="0.4">
      <c r="A105" s="505"/>
      <c r="B105" s="63">
        <v>103</v>
      </c>
      <c r="C105" s="41"/>
      <c r="D105" s="42" t="s">
        <v>349</v>
      </c>
      <c r="E105" s="43"/>
      <c r="F105" s="25">
        <v>3</v>
      </c>
      <c r="G105" s="44">
        <f t="shared" si="1"/>
        <v>19</v>
      </c>
      <c r="H105" s="44">
        <v>2</v>
      </c>
      <c r="I105" s="44">
        <v>4</v>
      </c>
      <c r="J105" s="44">
        <v>4</v>
      </c>
      <c r="K105" s="44">
        <v>2</v>
      </c>
      <c r="L105" s="44">
        <v>4</v>
      </c>
      <c r="M105" s="44">
        <v>3</v>
      </c>
    </row>
    <row r="106" spans="1:13" ht="14" customHeight="1" x14ac:dyDescent="0.4">
      <c r="A106" s="505"/>
      <c r="B106" s="63">
        <v>108</v>
      </c>
      <c r="C106" s="41"/>
      <c r="D106" s="42" t="s">
        <v>350</v>
      </c>
      <c r="E106" s="43"/>
      <c r="F106" s="25">
        <v>3</v>
      </c>
      <c r="G106" s="44">
        <f t="shared" si="1"/>
        <v>17</v>
      </c>
      <c r="H106" s="44">
        <v>1</v>
      </c>
      <c r="I106" s="44">
        <v>3</v>
      </c>
      <c r="J106" s="44">
        <v>4</v>
      </c>
      <c r="K106" s="44">
        <v>1</v>
      </c>
      <c r="L106" s="44">
        <v>5</v>
      </c>
      <c r="M106" s="44">
        <v>3</v>
      </c>
    </row>
    <row r="107" spans="1:13" ht="14" customHeight="1" x14ac:dyDescent="0.4">
      <c r="A107" s="505"/>
      <c r="B107" s="63">
        <v>117</v>
      </c>
      <c r="C107" s="41"/>
      <c r="D107" s="42" t="s">
        <v>351</v>
      </c>
      <c r="E107" s="43"/>
      <c r="F107" s="25">
        <v>2</v>
      </c>
      <c r="G107" s="44">
        <f t="shared" si="1"/>
        <v>13</v>
      </c>
      <c r="H107" s="44">
        <v>1</v>
      </c>
      <c r="I107" s="44">
        <v>1</v>
      </c>
      <c r="J107" s="44">
        <v>2</v>
      </c>
      <c r="K107" s="44">
        <v>1</v>
      </c>
      <c r="L107" s="44">
        <v>4</v>
      </c>
      <c r="M107" s="44">
        <v>4</v>
      </c>
    </row>
    <row r="108" spans="1:13" ht="14" customHeight="1" x14ac:dyDescent="0.4">
      <c r="A108" s="506"/>
      <c r="B108" s="63">
        <v>126</v>
      </c>
      <c r="C108" s="41"/>
      <c r="D108" s="42" t="s">
        <v>572</v>
      </c>
      <c r="E108" s="43"/>
      <c r="F108" s="25">
        <v>2</v>
      </c>
      <c r="G108" s="44">
        <f t="shared" si="1"/>
        <v>10</v>
      </c>
      <c r="H108" s="44">
        <v>0</v>
      </c>
      <c r="I108" s="44">
        <v>3</v>
      </c>
      <c r="J108" s="44">
        <v>1</v>
      </c>
      <c r="K108" s="44">
        <v>0</v>
      </c>
      <c r="L108" s="44">
        <v>4</v>
      </c>
      <c r="M108" s="44">
        <v>2</v>
      </c>
    </row>
    <row r="109" spans="1:13" ht="14" customHeight="1" x14ac:dyDescent="0.4">
      <c r="A109" s="504" t="s">
        <v>352</v>
      </c>
      <c r="B109" s="63">
        <v>9</v>
      </c>
      <c r="C109" s="41"/>
      <c r="D109" s="42" t="s">
        <v>573</v>
      </c>
      <c r="E109" s="43"/>
      <c r="F109" s="25">
        <v>3</v>
      </c>
      <c r="G109" s="44">
        <f t="shared" si="1"/>
        <v>19</v>
      </c>
      <c r="H109" s="44">
        <v>3</v>
      </c>
      <c r="I109" s="44">
        <v>1</v>
      </c>
      <c r="J109" s="44">
        <v>7</v>
      </c>
      <c r="K109" s="44">
        <v>2</v>
      </c>
      <c r="L109" s="44">
        <v>1</v>
      </c>
      <c r="M109" s="44">
        <v>5</v>
      </c>
    </row>
    <row r="110" spans="1:13" ht="14" customHeight="1" x14ac:dyDescent="0.4">
      <c r="A110" s="505"/>
      <c r="B110" s="63">
        <v>16</v>
      </c>
      <c r="C110" s="41"/>
      <c r="D110" s="42" t="s">
        <v>112</v>
      </c>
      <c r="E110" s="43"/>
      <c r="F110" s="25">
        <v>2</v>
      </c>
      <c r="G110" s="44">
        <f t="shared" si="1"/>
        <v>10</v>
      </c>
      <c r="H110" s="44">
        <v>2</v>
      </c>
      <c r="I110" s="44">
        <v>1</v>
      </c>
      <c r="J110" s="44">
        <v>3</v>
      </c>
      <c r="K110" s="44">
        <v>2</v>
      </c>
      <c r="L110" s="44">
        <v>1</v>
      </c>
      <c r="M110" s="44">
        <v>1</v>
      </c>
    </row>
    <row r="111" spans="1:13" ht="14" customHeight="1" x14ac:dyDescent="0.4">
      <c r="A111" s="505"/>
      <c r="B111" s="63">
        <v>34</v>
      </c>
      <c r="C111" s="41"/>
      <c r="D111" s="42" t="s">
        <v>353</v>
      </c>
      <c r="E111" s="43"/>
      <c r="F111" s="25">
        <v>3</v>
      </c>
      <c r="G111" s="44">
        <f t="shared" si="1"/>
        <v>17</v>
      </c>
      <c r="H111" s="44">
        <v>6</v>
      </c>
      <c r="I111" s="44">
        <v>3</v>
      </c>
      <c r="J111" s="44">
        <v>2</v>
      </c>
      <c r="K111" s="44">
        <v>1</v>
      </c>
      <c r="L111" s="44">
        <v>1</v>
      </c>
      <c r="M111" s="44">
        <v>4</v>
      </c>
    </row>
    <row r="112" spans="1:13" ht="14" customHeight="1" x14ac:dyDescent="0.4">
      <c r="A112" s="505"/>
      <c r="B112" s="63">
        <v>38</v>
      </c>
      <c r="C112" s="41"/>
      <c r="D112" s="42" t="s">
        <v>354</v>
      </c>
      <c r="E112" s="43"/>
      <c r="F112" s="25">
        <v>1</v>
      </c>
      <c r="G112" s="44">
        <f t="shared" si="1"/>
        <v>7</v>
      </c>
      <c r="H112" s="44">
        <v>1</v>
      </c>
      <c r="I112" s="44">
        <v>2</v>
      </c>
      <c r="J112" s="44">
        <v>1</v>
      </c>
      <c r="K112" s="44">
        <v>1</v>
      </c>
      <c r="L112" s="44">
        <v>1</v>
      </c>
      <c r="M112" s="44">
        <v>1</v>
      </c>
    </row>
    <row r="113" spans="1:13" ht="14" customHeight="1" x14ac:dyDescent="0.4">
      <c r="A113" s="505"/>
      <c r="B113" s="63">
        <v>41</v>
      </c>
      <c r="C113" s="41"/>
      <c r="D113" s="42" t="s">
        <v>355</v>
      </c>
      <c r="E113" s="43"/>
      <c r="F113" s="25">
        <v>2</v>
      </c>
      <c r="G113" s="44">
        <f t="shared" si="1"/>
        <v>10</v>
      </c>
      <c r="H113" s="44">
        <v>0</v>
      </c>
      <c r="I113" s="44">
        <v>1</v>
      </c>
      <c r="J113" s="44">
        <v>3</v>
      </c>
      <c r="K113" s="44">
        <v>2</v>
      </c>
      <c r="L113" s="44">
        <v>2</v>
      </c>
      <c r="M113" s="44">
        <v>2</v>
      </c>
    </row>
    <row r="114" spans="1:13" ht="14" customHeight="1" x14ac:dyDescent="0.4">
      <c r="A114" s="505"/>
      <c r="B114" s="63">
        <v>58</v>
      </c>
      <c r="C114" s="41"/>
      <c r="D114" s="42" t="s">
        <v>356</v>
      </c>
      <c r="E114" s="43"/>
      <c r="F114" s="25">
        <v>1</v>
      </c>
      <c r="G114" s="44">
        <f t="shared" si="1"/>
        <v>7</v>
      </c>
      <c r="H114" s="44">
        <v>0</v>
      </c>
      <c r="I114" s="44">
        <v>1</v>
      </c>
      <c r="J114" s="44">
        <v>2</v>
      </c>
      <c r="K114" s="44">
        <v>1</v>
      </c>
      <c r="L114" s="44">
        <v>2</v>
      </c>
      <c r="M114" s="44">
        <v>1</v>
      </c>
    </row>
    <row r="115" spans="1:13" ht="14" customHeight="1" x14ac:dyDescent="0.4">
      <c r="A115" s="505"/>
      <c r="B115" s="63">
        <v>72</v>
      </c>
      <c r="C115" s="41"/>
      <c r="D115" s="42" t="s">
        <v>357</v>
      </c>
      <c r="E115" s="43"/>
      <c r="F115" s="25">
        <v>3</v>
      </c>
      <c r="G115" s="44">
        <f t="shared" si="1"/>
        <v>21</v>
      </c>
      <c r="H115" s="44">
        <v>4</v>
      </c>
      <c r="I115" s="44">
        <v>2</v>
      </c>
      <c r="J115" s="44">
        <v>2</v>
      </c>
      <c r="K115" s="44">
        <v>8</v>
      </c>
      <c r="L115" s="44">
        <v>2</v>
      </c>
      <c r="M115" s="44">
        <v>3</v>
      </c>
    </row>
    <row r="116" spans="1:13" ht="14" customHeight="1" x14ac:dyDescent="0.4">
      <c r="A116" s="505"/>
      <c r="B116" s="63">
        <v>74</v>
      </c>
      <c r="C116" s="41"/>
      <c r="D116" s="42" t="s">
        <v>358</v>
      </c>
      <c r="E116" s="43"/>
      <c r="F116" s="25">
        <v>3</v>
      </c>
      <c r="G116" s="44">
        <f t="shared" si="1"/>
        <v>21</v>
      </c>
      <c r="H116" s="44">
        <v>2</v>
      </c>
      <c r="I116" s="44">
        <v>2</v>
      </c>
      <c r="J116" s="44">
        <v>4</v>
      </c>
      <c r="K116" s="44">
        <v>5</v>
      </c>
      <c r="L116" s="44">
        <v>4</v>
      </c>
      <c r="M116" s="44">
        <v>4</v>
      </c>
    </row>
    <row r="117" spans="1:13" ht="14" customHeight="1" x14ac:dyDescent="0.4">
      <c r="A117" s="505"/>
      <c r="B117" s="63">
        <v>79</v>
      </c>
      <c r="C117" s="41"/>
      <c r="D117" s="42" t="s">
        <v>359</v>
      </c>
      <c r="E117" s="43"/>
      <c r="F117" s="25">
        <v>2</v>
      </c>
      <c r="G117" s="44">
        <f t="shared" si="1"/>
        <v>11</v>
      </c>
      <c r="H117" s="44">
        <v>1</v>
      </c>
      <c r="I117" s="44">
        <v>3</v>
      </c>
      <c r="J117" s="44">
        <v>1</v>
      </c>
      <c r="K117" s="44">
        <v>3</v>
      </c>
      <c r="L117" s="44">
        <v>1</v>
      </c>
      <c r="M117" s="44">
        <v>2</v>
      </c>
    </row>
    <row r="118" spans="1:13" ht="14" customHeight="1" x14ac:dyDescent="0.4">
      <c r="A118" s="505"/>
      <c r="B118" s="63">
        <v>94</v>
      </c>
      <c r="C118" s="41"/>
      <c r="D118" s="42" t="s">
        <v>360</v>
      </c>
      <c r="E118" s="43"/>
      <c r="F118" s="25">
        <v>4</v>
      </c>
      <c r="G118" s="44">
        <f t="shared" si="1"/>
        <v>24</v>
      </c>
      <c r="H118" s="44">
        <v>3</v>
      </c>
      <c r="I118" s="44">
        <v>4</v>
      </c>
      <c r="J118" s="44">
        <v>5</v>
      </c>
      <c r="K118" s="44">
        <v>2</v>
      </c>
      <c r="L118" s="44">
        <v>5</v>
      </c>
      <c r="M118" s="44">
        <v>5</v>
      </c>
    </row>
    <row r="119" spans="1:13" ht="14" customHeight="1" x14ac:dyDescent="0.4">
      <c r="A119" s="505"/>
      <c r="B119" s="63">
        <v>95</v>
      </c>
      <c r="C119" s="41"/>
      <c r="D119" s="42" t="s">
        <v>361</v>
      </c>
      <c r="E119" s="43"/>
      <c r="F119" s="25">
        <v>1</v>
      </c>
      <c r="G119" s="44">
        <f t="shared" si="1"/>
        <v>4</v>
      </c>
      <c r="H119" s="44">
        <v>0</v>
      </c>
      <c r="I119" s="44">
        <v>0</v>
      </c>
      <c r="J119" s="44">
        <v>2</v>
      </c>
      <c r="K119" s="44">
        <v>1</v>
      </c>
      <c r="L119" s="44">
        <v>1</v>
      </c>
      <c r="M119" s="44">
        <v>0</v>
      </c>
    </row>
    <row r="120" spans="1:13" ht="14" customHeight="1" x14ac:dyDescent="0.4">
      <c r="A120" s="505"/>
      <c r="B120" s="63">
        <v>96</v>
      </c>
      <c r="C120" s="41"/>
      <c r="D120" s="42" t="s">
        <v>362</v>
      </c>
      <c r="E120" s="43"/>
      <c r="F120" s="25">
        <v>3</v>
      </c>
      <c r="G120" s="44">
        <f t="shared" si="1"/>
        <v>16</v>
      </c>
      <c r="H120" s="44">
        <v>1</v>
      </c>
      <c r="I120" s="44">
        <v>3</v>
      </c>
      <c r="J120" s="44">
        <v>1</v>
      </c>
      <c r="K120" s="44">
        <v>2</v>
      </c>
      <c r="L120" s="44">
        <v>4</v>
      </c>
      <c r="M120" s="44">
        <v>5</v>
      </c>
    </row>
    <row r="121" spans="1:13" ht="14" customHeight="1" x14ac:dyDescent="0.4">
      <c r="A121" s="505"/>
      <c r="B121" s="63">
        <v>98</v>
      </c>
      <c r="C121" s="41"/>
      <c r="D121" s="42" t="s">
        <v>363</v>
      </c>
      <c r="E121" s="43"/>
      <c r="F121" s="25">
        <v>3</v>
      </c>
      <c r="G121" s="44">
        <f t="shared" si="1"/>
        <v>17</v>
      </c>
      <c r="H121" s="44">
        <v>3</v>
      </c>
      <c r="I121" s="44">
        <v>5</v>
      </c>
      <c r="J121" s="44">
        <v>3</v>
      </c>
      <c r="K121" s="44">
        <v>3</v>
      </c>
      <c r="L121" s="44">
        <v>2</v>
      </c>
      <c r="M121" s="44">
        <v>1</v>
      </c>
    </row>
    <row r="122" spans="1:13" ht="14" customHeight="1" x14ac:dyDescent="0.4">
      <c r="A122" s="505"/>
      <c r="B122" s="63">
        <v>100</v>
      </c>
      <c r="C122" s="41"/>
      <c r="D122" s="42" t="s">
        <v>364</v>
      </c>
      <c r="E122" s="43"/>
      <c r="F122" s="25">
        <v>2</v>
      </c>
      <c r="G122" s="44">
        <f t="shared" si="1"/>
        <v>12</v>
      </c>
      <c r="H122" s="44">
        <v>5</v>
      </c>
      <c r="I122" s="44">
        <v>2</v>
      </c>
      <c r="J122" s="44">
        <v>2</v>
      </c>
      <c r="K122" s="44">
        <v>0</v>
      </c>
      <c r="L122" s="44">
        <v>1</v>
      </c>
      <c r="M122" s="44">
        <v>2</v>
      </c>
    </row>
    <row r="123" spans="1:13" ht="14" customHeight="1" x14ac:dyDescent="0.4">
      <c r="A123" s="505"/>
      <c r="B123" s="63">
        <v>104</v>
      </c>
      <c r="C123" s="41"/>
      <c r="D123" s="42" t="s">
        <v>365</v>
      </c>
      <c r="E123" s="43"/>
      <c r="F123" s="25">
        <v>3</v>
      </c>
      <c r="G123" s="44">
        <f t="shared" si="1"/>
        <v>19</v>
      </c>
      <c r="H123" s="44">
        <v>5</v>
      </c>
      <c r="I123" s="44">
        <v>4</v>
      </c>
      <c r="J123" s="44">
        <v>6</v>
      </c>
      <c r="K123" s="44">
        <v>1</v>
      </c>
      <c r="L123" s="44">
        <v>3</v>
      </c>
      <c r="M123" s="44">
        <v>0</v>
      </c>
    </row>
    <row r="124" spans="1:13" ht="14" customHeight="1" x14ac:dyDescent="0.4">
      <c r="A124" s="505"/>
      <c r="B124" s="63">
        <v>109</v>
      </c>
      <c r="C124" s="41"/>
      <c r="D124" s="42" t="s">
        <v>366</v>
      </c>
      <c r="E124" s="43"/>
      <c r="F124" s="25">
        <v>3</v>
      </c>
      <c r="G124" s="44">
        <f t="shared" si="1"/>
        <v>22</v>
      </c>
      <c r="H124" s="44">
        <v>4</v>
      </c>
      <c r="I124" s="44">
        <v>1</v>
      </c>
      <c r="J124" s="44">
        <v>2</v>
      </c>
      <c r="K124" s="44">
        <v>6</v>
      </c>
      <c r="L124" s="44">
        <v>2</v>
      </c>
      <c r="M124" s="44">
        <v>7</v>
      </c>
    </row>
    <row r="125" spans="1:13" ht="14" customHeight="1" x14ac:dyDescent="0.4">
      <c r="A125" s="505"/>
      <c r="B125" s="63">
        <v>113</v>
      </c>
      <c r="C125" s="41"/>
      <c r="D125" s="42" t="s">
        <v>367</v>
      </c>
      <c r="E125" s="43"/>
      <c r="F125" s="25">
        <v>2</v>
      </c>
      <c r="G125" s="44">
        <f t="shared" si="1"/>
        <v>13</v>
      </c>
      <c r="H125" s="44">
        <v>2</v>
      </c>
      <c r="I125" s="44">
        <v>2</v>
      </c>
      <c r="J125" s="44">
        <v>1</v>
      </c>
      <c r="K125" s="44">
        <v>3</v>
      </c>
      <c r="L125" s="44">
        <v>1</v>
      </c>
      <c r="M125" s="44">
        <v>4</v>
      </c>
    </row>
    <row r="126" spans="1:13" ht="14" customHeight="1" x14ac:dyDescent="0.4">
      <c r="A126" s="505"/>
      <c r="B126" s="63">
        <v>121</v>
      </c>
      <c r="C126" s="41"/>
      <c r="D126" s="42" t="s">
        <v>368</v>
      </c>
      <c r="E126" s="43"/>
      <c r="F126" s="25">
        <v>1</v>
      </c>
      <c r="G126" s="44">
        <f t="shared" si="1"/>
        <v>6</v>
      </c>
      <c r="H126" s="44">
        <v>2</v>
      </c>
      <c r="I126" s="44">
        <v>2</v>
      </c>
      <c r="J126" s="44">
        <v>1</v>
      </c>
      <c r="K126" s="44">
        <v>0</v>
      </c>
      <c r="L126" s="44">
        <v>1</v>
      </c>
      <c r="M126" s="44">
        <v>0</v>
      </c>
    </row>
    <row r="127" spans="1:13" ht="14" customHeight="1" x14ac:dyDescent="0.4">
      <c r="A127" s="505"/>
      <c r="B127" s="63">
        <v>127</v>
      </c>
      <c r="C127" s="41"/>
      <c r="D127" s="42" t="s">
        <v>369</v>
      </c>
      <c r="E127" s="43"/>
      <c r="F127" s="25">
        <v>3</v>
      </c>
      <c r="G127" s="44">
        <f t="shared" si="1"/>
        <v>16</v>
      </c>
      <c r="H127" s="44">
        <v>2</v>
      </c>
      <c r="I127" s="44">
        <v>2</v>
      </c>
      <c r="J127" s="44">
        <v>1</v>
      </c>
      <c r="K127" s="44">
        <v>7</v>
      </c>
      <c r="L127" s="44">
        <v>3</v>
      </c>
      <c r="M127" s="44">
        <v>1</v>
      </c>
    </row>
    <row r="128" spans="1:13" ht="14" customHeight="1" x14ac:dyDescent="0.4">
      <c r="A128" s="505"/>
      <c r="B128" s="63">
        <v>131</v>
      </c>
      <c r="C128" s="41"/>
      <c r="D128" s="42" t="s">
        <v>370</v>
      </c>
      <c r="E128" s="43"/>
      <c r="F128" s="25">
        <v>1</v>
      </c>
      <c r="G128" s="44">
        <f t="shared" si="1"/>
        <v>6</v>
      </c>
      <c r="H128" s="44">
        <v>1</v>
      </c>
      <c r="I128" s="44">
        <v>1</v>
      </c>
      <c r="J128" s="44">
        <v>0</v>
      </c>
      <c r="K128" s="44">
        <v>2</v>
      </c>
      <c r="L128" s="44">
        <v>2</v>
      </c>
      <c r="M128" s="44">
        <v>0</v>
      </c>
    </row>
    <row r="129" spans="1:13" ht="14" customHeight="1" x14ac:dyDescent="0.4">
      <c r="A129" s="505"/>
      <c r="B129" s="63">
        <v>135</v>
      </c>
      <c r="C129" s="41"/>
      <c r="D129" s="42" t="s">
        <v>371</v>
      </c>
      <c r="E129" s="43"/>
      <c r="F129" s="25">
        <v>3</v>
      </c>
      <c r="G129" s="44">
        <f t="shared" si="1"/>
        <v>17</v>
      </c>
      <c r="H129" s="44">
        <v>2</v>
      </c>
      <c r="I129" s="44">
        <v>2</v>
      </c>
      <c r="J129" s="44">
        <v>6</v>
      </c>
      <c r="K129" s="44">
        <v>4</v>
      </c>
      <c r="L129" s="44">
        <v>1</v>
      </c>
      <c r="M129" s="44">
        <v>2</v>
      </c>
    </row>
    <row r="130" spans="1:13" ht="14" customHeight="1" x14ac:dyDescent="0.4">
      <c r="A130" s="505"/>
      <c r="B130" s="63">
        <v>139</v>
      </c>
      <c r="C130" s="41"/>
      <c r="D130" s="42" t="s">
        <v>115</v>
      </c>
      <c r="E130" s="43"/>
      <c r="F130" s="25">
        <v>1</v>
      </c>
      <c r="G130" s="44">
        <f t="shared" si="1"/>
        <v>7</v>
      </c>
      <c r="H130" s="44">
        <v>2</v>
      </c>
      <c r="I130" s="44">
        <v>3</v>
      </c>
      <c r="J130" s="44">
        <v>1</v>
      </c>
      <c r="K130" s="44">
        <v>0</v>
      </c>
      <c r="L130" s="44">
        <v>1</v>
      </c>
      <c r="M130" s="44">
        <v>0</v>
      </c>
    </row>
    <row r="131" spans="1:13" ht="14" customHeight="1" x14ac:dyDescent="0.4">
      <c r="A131" s="505"/>
      <c r="B131" s="63">
        <v>141</v>
      </c>
      <c r="C131" s="41"/>
      <c r="D131" s="42" t="s">
        <v>372</v>
      </c>
      <c r="E131" s="43"/>
      <c r="F131" s="25">
        <v>3</v>
      </c>
      <c r="G131" s="44">
        <f t="shared" si="1"/>
        <v>24</v>
      </c>
      <c r="H131" s="44">
        <v>5</v>
      </c>
      <c r="I131" s="44">
        <v>3</v>
      </c>
      <c r="J131" s="44">
        <v>1</v>
      </c>
      <c r="K131" s="44">
        <v>8</v>
      </c>
      <c r="L131" s="44">
        <v>2</v>
      </c>
      <c r="M131" s="44">
        <v>5</v>
      </c>
    </row>
    <row r="132" spans="1:13" ht="14" customHeight="1" x14ac:dyDescent="0.4">
      <c r="A132" s="506"/>
      <c r="B132" s="63">
        <v>143</v>
      </c>
      <c r="C132" s="41"/>
      <c r="D132" s="42" t="s">
        <v>373</v>
      </c>
      <c r="E132" s="43"/>
      <c r="F132" s="25">
        <v>1</v>
      </c>
      <c r="G132" s="44">
        <f t="shared" si="1"/>
        <v>5</v>
      </c>
      <c r="H132" s="44">
        <v>0</v>
      </c>
      <c r="I132" s="44">
        <v>2</v>
      </c>
      <c r="J132" s="44">
        <v>1</v>
      </c>
      <c r="K132" s="44">
        <v>1</v>
      </c>
      <c r="L132" s="44">
        <v>0</v>
      </c>
      <c r="M132" s="44">
        <v>1</v>
      </c>
    </row>
    <row r="133" spans="1:13" ht="14" customHeight="1" x14ac:dyDescent="0.4">
      <c r="A133" s="504" t="s">
        <v>374</v>
      </c>
      <c r="B133" s="63">
        <v>23</v>
      </c>
      <c r="C133" s="41"/>
      <c r="D133" s="42" t="s">
        <v>375</v>
      </c>
      <c r="E133" s="43"/>
      <c r="F133" s="25">
        <v>2</v>
      </c>
      <c r="G133" s="44">
        <f t="shared" si="1"/>
        <v>12</v>
      </c>
      <c r="H133" s="44">
        <v>5</v>
      </c>
      <c r="I133" s="44">
        <v>1</v>
      </c>
      <c r="J133" s="44">
        <v>1</v>
      </c>
      <c r="K133" s="44">
        <v>2</v>
      </c>
      <c r="L133" s="44">
        <v>2</v>
      </c>
      <c r="M133" s="44">
        <v>1</v>
      </c>
    </row>
    <row r="134" spans="1:13" ht="14" customHeight="1" x14ac:dyDescent="0.4">
      <c r="A134" s="505"/>
      <c r="B134" s="63">
        <v>29</v>
      </c>
      <c r="C134" s="41"/>
      <c r="D134" s="42" t="s">
        <v>376</v>
      </c>
      <c r="E134" s="43"/>
      <c r="F134" s="25">
        <v>4</v>
      </c>
      <c r="G134" s="44">
        <f t="shared" si="1"/>
        <v>26</v>
      </c>
      <c r="H134" s="44">
        <v>7</v>
      </c>
      <c r="I134" s="44">
        <v>4</v>
      </c>
      <c r="J134" s="44">
        <v>4</v>
      </c>
      <c r="K134" s="44">
        <v>4</v>
      </c>
      <c r="L134" s="44">
        <v>4</v>
      </c>
      <c r="M134" s="44">
        <v>3</v>
      </c>
    </row>
    <row r="135" spans="1:13" ht="14" customHeight="1" x14ac:dyDescent="0.4">
      <c r="A135" s="505"/>
      <c r="B135" s="63">
        <v>30</v>
      </c>
      <c r="C135" s="41"/>
      <c r="D135" s="42" t="s">
        <v>574</v>
      </c>
      <c r="E135" s="43"/>
      <c r="F135" s="25">
        <v>1</v>
      </c>
      <c r="G135" s="44">
        <f t="shared" si="1"/>
        <v>3</v>
      </c>
      <c r="H135" s="44">
        <v>0</v>
      </c>
      <c r="I135" s="44">
        <v>2</v>
      </c>
      <c r="J135" s="44">
        <v>1</v>
      </c>
      <c r="K135" s="44">
        <v>0</v>
      </c>
      <c r="L135" s="44">
        <v>0</v>
      </c>
      <c r="M135" s="44">
        <v>0</v>
      </c>
    </row>
    <row r="136" spans="1:13" ht="14" customHeight="1" x14ac:dyDescent="0.4">
      <c r="A136" s="505"/>
      <c r="B136" s="63">
        <v>31</v>
      </c>
      <c r="C136" s="41"/>
      <c r="D136" s="42" t="s">
        <v>377</v>
      </c>
      <c r="E136" s="43"/>
      <c r="F136" s="25">
        <v>4</v>
      </c>
      <c r="G136" s="44">
        <f t="shared" si="1"/>
        <v>29</v>
      </c>
      <c r="H136" s="44">
        <v>5</v>
      </c>
      <c r="I136" s="44">
        <v>6</v>
      </c>
      <c r="J136" s="44">
        <v>2</v>
      </c>
      <c r="K136" s="44">
        <v>4</v>
      </c>
      <c r="L136" s="44">
        <v>8</v>
      </c>
      <c r="M136" s="44">
        <v>4</v>
      </c>
    </row>
    <row r="137" spans="1:13" ht="14" customHeight="1" x14ac:dyDescent="0.4">
      <c r="A137" s="505"/>
      <c r="B137" s="63">
        <v>32</v>
      </c>
      <c r="C137" s="41"/>
      <c r="D137" s="42" t="s">
        <v>378</v>
      </c>
      <c r="E137" s="43"/>
      <c r="F137" s="25">
        <v>1</v>
      </c>
      <c r="G137" s="44">
        <f t="shared" si="1"/>
        <v>5</v>
      </c>
      <c r="H137" s="44">
        <v>0</v>
      </c>
      <c r="I137" s="44">
        <v>1</v>
      </c>
      <c r="J137" s="44">
        <v>0</v>
      </c>
      <c r="K137" s="44">
        <v>0</v>
      </c>
      <c r="L137" s="44">
        <v>2</v>
      </c>
      <c r="M137" s="44">
        <v>2</v>
      </c>
    </row>
    <row r="138" spans="1:13" ht="14" customHeight="1" x14ac:dyDescent="0.4">
      <c r="A138" s="505"/>
      <c r="B138" s="63">
        <v>57</v>
      </c>
      <c r="C138" s="41"/>
      <c r="D138" s="42" t="s">
        <v>379</v>
      </c>
      <c r="E138" s="43"/>
      <c r="F138" s="25">
        <v>4</v>
      </c>
      <c r="G138" s="44">
        <f t="shared" si="1"/>
        <v>21</v>
      </c>
      <c r="H138" s="44">
        <v>5</v>
      </c>
      <c r="I138" s="44">
        <v>2</v>
      </c>
      <c r="J138" s="44">
        <v>9</v>
      </c>
      <c r="K138" s="44">
        <v>2</v>
      </c>
      <c r="L138" s="44">
        <v>0</v>
      </c>
      <c r="M138" s="44">
        <v>3</v>
      </c>
    </row>
    <row r="139" spans="1:13" ht="14" customHeight="1" x14ac:dyDescent="0.4">
      <c r="A139" s="505"/>
      <c r="B139" s="63">
        <v>61</v>
      </c>
      <c r="C139" s="41"/>
      <c r="D139" s="42" t="s">
        <v>380</v>
      </c>
      <c r="E139" s="43"/>
      <c r="F139" s="25">
        <v>1</v>
      </c>
      <c r="G139" s="44">
        <f t="shared" si="1"/>
        <v>7</v>
      </c>
      <c r="H139" s="44">
        <v>2</v>
      </c>
      <c r="I139" s="44">
        <v>1</v>
      </c>
      <c r="J139" s="44">
        <v>3</v>
      </c>
      <c r="K139" s="44">
        <v>0</v>
      </c>
      <c r="L139" s="44">
        <v>0</v>
      </c>
      <c r="M139" s="44">
        <v>1</v>
      </c>
    </row>
    <row r="140" spans="1:13" ht="14" customHeight="1" x14ac:dyDescent="0.4">
      <c r="A140" s="505"/>
      <c r="B140" s="63">
        <v>63</v>
      </c>
      <c r="C140" s="41"/>
      <c r="D140" s="42" t="s">
        <v>381</v>
      </c>
      <c r="E140" s="43"/>
      <c r="F140" s="25">
        <v>3</v>
      </c>
      <c r="G140" s="44">
        <f t="shared" si="1"/>
        <v>18</v>
      </c>
      <c r="H140" s="44">
        <v>2</v>
      </c>
      <c r="I140" s="44">
        <v>5</v>
      </c>
      <c r="J140" s="44">
        <v>5</v>
      </c>
      <c r="K140" s="44">
        <v>3</v>
      </c>
      <c r="L140" s="44">
        <v>0</v>
      </c>
      <c r="M140" s="44">
        <v>3</v>
      </c>
    </row>
    <row r="141" spans="1:13" ht="14" customHeight="1" x14ac:dyDescent="0.4">
      <c r="A141" s="505"/>
      <c r="B141" s="63">
        <v>64</v>
      </c>
      <c r="C141" s="41"/>
      <c r="D141" s="42" t="s">
        <v>382</v>
      </c>
      <c r="E141" s="43"/>
      <c r="F141" s="25">
        <v>2</v>
      </c>
      <c r="G141" s="44">
        <f t="shared" si="1"/>
        <v>11</v>
      </c>
      <c r="H141" s="44">
        <v>0</v>
      </c>
      <c r="I141" s="44">
        <v>3</v>
      </c>
      <c r="J141" s="44">
        <v>2</v>
      </c>
      <c r="K141" s="44">
        <v>4</v>
      </c>
      <c r="L141" s="44">
        <v>2</v>
      </c>
      <c r="M141" s="44">
        <v>0</v>
      </c>
    </row>
    <row r="142" spans="1:13" ht="14" customHeight="1" x14ac:dyDescent="0.4">
      <c r="A142" s="505"/>
      <c r="B142" s="63">
        <v>65</v>
      </c>
      <c r="C142" s="41"/>
      <c r="D142" s="42" t="s">
        <v>575</v>
      </c>
      <c r="E142" s="43"/>
      <c r="F142" s="25">
        <v>1</v>
      </c>
      <c r="G142" s="44">
        <f t="shared" si="1"/>
        <v>3</v>
      </c>
      <c r="H142" s="44">
        <v>1</v>
      </c>
      <c r="I142" s="44">
        <v>0</v>
      </c>
      <c r="J142" s="44">
        <v>1</v>
      </c>
      <c r="K142" s="44">
        <v>1</v>
      </c>
      <c r="L142" s="44">
        <v>0</v>
      </c>
      <c r="M142" s="44">
        <v>0</v>
      </c>
    </row>
    <row r="143" spans="1:13" ht="14" customHeight="1" x14ac:dyDescent="0.4">
      <c r="A143" s="505"/>
      <c r="B143" s="63">
        <v>88</v>
      </c>
      <c r="C143" s="41"/>
      <c r="D143" s="42" t="s">
        <v>383</v>
      </c>
      <c r="E143" s="43"/>
      <c r="F143" s="25">
        <v>4</v>
      </c>
      <c r="G143" s="44">
        <f t="shared" si="1"/>
        <v>24</v>
      </c>
      <c r="H143" s="44">
        <v>2</v>
      </c>
      <c r="I143" s="44">
        <v>6</v>
      </c>
      <c r="J143" s="44">
        <v>3</v>
      </c>
      <c r="K143" s="44">
        <v>3</v>
      </c>
      <c r="L143" s="44">
        <v>5</v>
      </c>
      <c r="M143" s="44">
        <v>5</v>
      </c>
    </row>
    <row r="144" spans="1:13" ht="14" customHeight="1" x14ac:dyDescent="0.4">
      <c r="A144" s="505"/>
      <c r="B144" s="63">
        <v>101</v>
      </c>
      <c r="C144" s="41"/>
      <c r="D144" s="42" t="s">
        <v>384</v>
      </c>
      <c r="E144" s="43"/>
      <c r="F144" s="25">
        <v>2</v>
      </c>
      <c r="G144" s="44">
        <f t="shared" ref="G144:G154" si="2">SUM(H144:M144)</f>
        <v>12</v>
      </c>
      <c r="H144" s="44">
        <v>2</v>
      </c>
      <c r="I144" s="44">
        <v>1</v>
      </c>
      <c r="J144" s="44">
        <v>2</v>
      </c>
      <c r="K144" s="44">
        <v>0</v>
      </c>
      <c r="L144" s="44">
        <v>3</v>
      </c>
      <c r="M144" s="44">
        <v>4</v>
      </c>
    </row>
    <row r="145" spans="1:13" ht="14" customHeight="1" x14ac:dyDescent="0.4">
      <c r="A145" s="505"/>
      <c r="B145" s="63">
        <v>105</v>
      </c>
      <c r="C145" s="41"/>
      <c r="D145" s="42" t="s">
        <v>385</v>
      </c>
      <c r="E145" s="43"/>
      <c r="F145" s="25">
        <v>2</v>
      </c>
      <c r="G145" s="44">
        <f t="shared" si="2"/>
        <v>11</v>
      </c>
      <c r="H145" s="44">
        <v>2</v>
      </c>
      <c r="I145" s="44">
        <v>1</v>
      </c>
      <c r="J145" s="44">
        <v>2</v>
      </c>
      <c r="K145" s="44">
        <v>1</v>
      </c>
      <c r="L145" s="44">
        <v>2</v>
      </c>
      <c r="M145" s="44">
        <v>3</v>
      </c>
    </row>
    <row r="146" spans="1:13" ht="14" customHeight="1" x14ac:dyDescent="0.4">
      <c r="A146" s="505"/>
      <c r="B146" s="63">
        <v>114</v>
      </c>
      <c r="C146" s="41"/>
      <c r="D146" s="42" t="s">
        <v>386</v>
      </c>
      <c r="E146" s="43"/>
      <c r="F146" s="25">
        <v>1</v>
      </c>
      <c r="G146" s="44">
        <f t="shared" si="2"/>
        <v>4</v>
      </c>
      <c r="H146" s="44">
        <v>0</v>
      </c>
      <c r="I146" s="44">
        <v>1</v>
      </c>
      <c r="J146" s="44">
        <v>0</v>
      </c>
      <c r="K146" s="44">
        <v>3</v>
      </c>
      <c r="L146" s="44">
        <v>0</v>
      </c>
      <c r="M146" s="44">
        <v>0</v>
      </c>
    </row>
    <row r="147" spans="1:13" ht="14" customHeight="1" x14ac:dyDescent="0.4">
      <c r="A147" s="505"/>
      <c r="B147" s="63">
        <v>115</v>
      </c>
      <c r="C147" s="41"/>
      <c r="D147" s="42" t="s">
        <v>387</v>
      </c>
      <c r="E147" s="43"/>
      <c r="F147" s="25">
        <v>2</v>
      </c>
      <c r="G147" s="44">
        <f t="shared" si="2"/>
        <v>10</v>
      </c>
      <c r="H147" s="44">
        <v>7</v>
      </c>
      <c r="I147" s="44">
        <v>1</v>
      </c>
      <c r="J147" s="44">
        <v>0</v>
      </c>
      <c r="K147" s="44">
        <v>1</v>
      </c>
      <c r="L147" s="44">
        <v>1</v>
      </c>
      <c r="M147" s="44">
        <v>0</v>
      </c>
    </row>
    <row r="148" spans="1:13" ht="14" customHeight="1" x14ac:dyDescent="0.4">
      <c r="A148" s="505"/>
      <c r="B148" s="63">
        <v>118</v>
      </c>
      <c r="C148" s="41"/>
      <c r="D148" s="42" t="s">
        <v>388</v>
      </c>
      <c r="E148" s="43"/>
      <c r="F148" s="25">
        <v>2</v>
      </c>
      <c r="G148" s="44">
        <f t="shared" si="2"/>
        <v>10</v>
      </c>
      <c r="H148" s="44">
        <v>1</v>
      </c>
      <c r="I148" s="44">
        <v>1</v>
      </c>
      <c r="J148" s="44">
        <v>4</v>
      </c>
      <c r="K148" s="44">
        <v>3</v>
      </c>
      <c r="L148" s="44">
        <v>0</v>
      </c>
      <c r="M148" s="44">
        <v>1</v>
      </c>
    </row>
    <row r="149" spans="1:13" ht="14" customHeight="1" x14ac:dyDescent="0.4">
      <c r="A149" s="505"/>
      <c r="B149" s="63">
        <v>119</v>
      </c>
      <c r="C149" s="41"/>
      <c r="D149" s="42" t="s">
        <v>389</v>
      </c>
      <c r="E149" s="43"/>
      <c r="F149" s="25">
        <v>2</v>
      </c>
      <c r="G149" s="44">
        <f t="shared" si="2"/>
        <v>13</v>
      </c>
      <c r="H149" s="44">
        <v>4</v>
      </c>
      <c r="I149" s="44">
        <v>3</v>
      </c>
      <c r="J149" s="44">
        <v>2</v>
      </c>
      <c r="K149" s="44">
        <v>0</v>
      </c>
      <c r="L149" s="44">
        <v>2</v>
      </c>
      <c r="M149" s="44">
        <v>2</v>
      </c>
    </row>
    <row r="150" spans="1:13" ht="14" customHeight="1" x14ac:dyDescent="0.4">
      <c r="A150" s="505"/>
      <c r="B150" s="63">
        <v>128</v>
      </c>
      <c r="C150" s="41"/>
      <c r="D150" s="42" t="s">
        <v>390</v>
      </c>
      <c r="E150" s="43"/>
      <c r="F150" s="25">
        <v>3</v>
      </c>
      <c r="G150" s="44">
        <f t="shared" si="2"/>
        <v>18</v>
      </c>
      <c r="H150" s="44">
        <v>2</v>
      </c>
      <c r="I150" s="44">
        <v>5</v>
      </c>
      <c r="J150" s="44">
        <v>4</v>
      </c>
      <c r="K150" s="44">
        <v>5</v>
      </c>
      <c r="L150" s="44">
        <v>2</v>
      </c>
      <c r="M150" s="44">
        <v>0</v>
      </c>
    </row>
    <row r="151" spans="1:13" ht="14" customHeight="1" x14ac:dyDescent="0.4">
      <c r="A151" s="505"/>
      <c r="B151" s="63">
        <v>140</v>
      </c>
      <c r="C151" s="41"/>
      <c r="D151" s="42" t="s">
        <v>391</v>
      </c>
      <c r="E151" s="43"/>
      <c r="F151" s="25">
        <v>5</v>
      </c>
      <c r="G151" s="44">
        <f t="shared" si="2"/>
        <v>25</v>
      </c>
      <c r="H151" s="44">
        <v>2</v>
      </c>
      <c r="I151" s="44">
        <v>2</v>
      </c>
      <c r="J151" s="44">
        <v>6</v>
      </c>
      <c r="K151" s="44">
        <v>3</v>
      </c>
      <c r="L151" s="44">
        <v>3</v>
      </c>
      <c r="M151" s="44">
        <v>9</v>
      </c>
    </row>
    <row r="152" spans="1:13" ht="14" customHeight="1" x14ac:dyDescent="0.4">
      <c r="A152" s="505"/>
      <c r="B152" s="63">
        <v>147</v>
      </c>
      <c r="C152" s="41"/>
      <c r="D152" s="42" t="s">
        <v>392</v>
      </c>
      <c r="E152" s="43"/>
      <c r="F152" s="25">
        <v>1</v>
      </c>
      <c r="G152" s="44">
        <f t="shared" si="2"/>
        <v>4</v>
      </c>
      <c r="H152" s="44">
        <v>1</v>
      </c>
      <c r="I152" s="44">
        <v>0</v>
      </c>
      <c r="J152" s="44">
        <v>0</v>
      </c>
      <c r="K152" s="44">
        <v>1</v>
      </c>
      <c r="L152" s="44">
        <v>0</v>
      </c>
      <c r="M152" s="44">
        <v>2</v>
      </c>
    </row>
    <row r="153" spans="1:13" ht="14" customHeight="1" x14ac:dyDescent="0.4">
      <c r="A153" s="505"/>
      <c r="B153" s="63">
        <v>148</v>
      </c>
      <c r="C153" s="41"/>
      <c r="D153" s="42" t="s">
        <v>393</v>
      </c>
      <c r="E153" s="43"/>
      <c r="F153" s="25">
        <v>3</v>
      </c>
      <c r="G153" s="44">
        <f t="shared" si="2"/>
        <v>21</v>
      </c>
      <c r="H153" s="44">
        <v>7</v>
      </c>
      <c r="I153" s="44">
        <v>3</v>
      </c>
      <c r="J153" s="44">
        <v>2</v>
      </c>
      <c r="K153" s="44">
        <v>3</v>
      </c>
      <c r="L153" s="44">
        <v>3</v>
      </c>
      <c r="M153" s="44">
        <v>3</v>
      </c>
    </row>
    <row r="154" spans="1:13" ht="14" customHeight="1" x14ac:dyDescent="0.4">
      <c r="A154" s="506"/>
      <c r="B154" s="63">
        <v>150</v>
      </c>
      <c r="C154" s="41"/>
      <c r="D154" s="42" t="s">
        <v>576</v>
      </c>
      <c r="E154" s="43"/>
      <c r="F154" s="25">
        <v>3</v>
      </c>
      <c r="G154" s="44">
        <f t="shared" si="2"/>
        <v>18</v>
      </c>
      <c r="H154" s="44">
        <v>4</v>
      </c>
      <c r="I154" s="44">
        <v>3</v>
      </c>
      <c r="J154" s="44">
        <v>4</v>
      </c>
      <c r="K154" s="44">
        <v>3</v>
      </c>
      <c r="L154" s="44">
        <v>2</v>
      </c>
      <c r="M154" s="44">
        <v>2</v>
      </c>
    </row>
    <row r="155" spans="1:13" ht="14" customHeight="1" x14ac:dyDescent="0.4">
      <c r="A155" s="481" t="s">
        <v>394</v>
      </c>
      <c r="B155" s="503"/>
      <c r="C155" s="503"/>
      <c r="D155" s="503"/>
      <c r="E155" s="482"/>
      <c r="F155" s="25">
        <f>SUM(F7:F154)</f>
        <v>345</v>
      </c>
      <c r="G155" s="25">
        <f t="shared" ref="G155:M155" si="3">SUM(G7:G154)</f>
        <v>2072</v>
      </c>
      <c r="H155" s="25">
        <f>SUM(H7:H154)</f>
        <v>332</v>
      </c>
      <c r="I155" s="25">
        <f t="shared" si="3"/>
        <v>382</v>
      </c>
      <c r="J155" s="25">
        <f t="shared" si="3"/>
        <v>364</v>
      </c>
      <c r="K155" s="25">
        <f t="shared" si="3"/>
        <v>352</v>
      </c>
      <c r="L155" s="25">
        <f t="shared" si="3"/>
        <v>321</v>
      </c>
      <c r="M155" s="25">
        <f t="shared" si="3"/>
        <v>321</v>
      </c>
    </row>
    <row r="156" spans="1:13" s="40" customFormat="1" ht="14" customHeight="1" x14ac:dyDescent="0.4">
      <c r="A156" s="45"/>
      <c r="B156" s="45"/>
      <c r="C156" s="46"/>
      <c r="D156" s="47"/>
      <c r="E156" s="46"/>
      <c r="F156" s="48"/>
      <c r="G156" s="48"/>
      <c r="H156" s="48"/>
      <c r="I156" s="48"/>
      <c r="J156" s="48"/>
      <c r="K156" s="23"/>
      <c r="L156" s="23"/>
      <c r="M156" s="23"/>
    </row>
    <row r="157" spans="1:13" s="40" customFormat="1" ht="14" customHeight="1" x14ac:dyDescent="0.4">
      <c r="A157" s="49" t="s">
        <v>397</v>
      </c>
      <c r="B157" s="50"/>
      <c r="D157" s="51"/>
      <c r="F157" s="52"/>
      <c r="G157" s="52"/>
      <c r="H157" s="52"/>
      <c r="I157" s="52"/>
      <c r="J157" s="52"/>
      <c r="K157" s="23"/>
      <c r="L157" s="23"/>
      <c r="M157" s="23"/>
    </row>
    <row r="158" spans="1:13" s="40" customFormat="1" ht="10.95" x14ac:dyDescent="0.4">
      <c r="A158" s="53"/>
      <c r="B158" s="53"/>
      <c r="C158" s="54"/>
      <c r="D158" s="55"/>
      <c r="E158" s="54"/>
      <c r="F158" s="56"/>
      <c r="G158" s="56"/>
      <c r="H158" s="56"/>
      <c r="I158" s="56"/>
      <c r="J158" s="56"/>
      <c r="K158" s="23"/>
      <c r="L158" s="23"/>
      <c r="M158" s="23" t="s">
        <v>600</v>
      </c>
    </row>
    <row r="159" spans="1:13" ht="14" customHeight="1" x14ac:dyDescent="0.4">
      <c r="A159" s="454" t="s">
        <v>254</v>
      </c>
      <c r="B159" s="456" t="s">
        <v>255</v>
      </c>
      <c r="C159" s="481" t="s">
        <v>256</v>
      </c>
      <c r="D159" s="503"/>
      <c r="E159" s="482"/>
      <c r="F159" s="454" t="s">
        <v>257</v>
      </c>
      <c r="G159" s="454" t="s">
        <v>258</v>
      </c>
      <c r="H159" s="454"/>
      <c r="I159" s="454"/>
      <c r="J159" s="454"/>
      <c r="K159" s="454"/>
      <c r="L159" s="454"/>
      <c r="M159" s="454"/>
    </row>
    <row r="160" spans="1:13" ht="14" customHeight="1" x14ac:dyDescent="0.4">
      <c r="A160" s="454"/>
      <c r="B160" s="456"/>
      <c r="C160" s="481"/>
      <c r="D160" s="503"/>
      <c r="E160" s="482"/>
      <c r="F160" s="454"/>
      <c r="G160" s="77" t="s">
        <v>259</v>
      </c>
      <c r="H160" s="77" t="s">
        <v>260</v>
      </c>
      <c r="I160" s="77" t="s">
        <v>261</v>
      </c>
      <c r="J160" s="77" t="s">
        <v>262</v>
      </c>
      <c r="K160" s="77" t="s">
        <v>263</v>
      </c>
      <c r="L160" s="77" t="s">
        <v>264</v>
      </c>
      <c r="M160" s="77" t="s">
        <v>265</v>
      </c>
    </row>
    <row r="161" spans="1:13" ht="14" customHeight="1" x14ac:dyDescent="0.4">
      <c r="A161" s="63" t="s">
        <v>558</v>
      </c>
      <c r="B161" s="63">
        <v>80</v>
      </c>
      <c r="C161" s="41"/>
      <c r="D161" s="42" t="s">
        <v>276</v>
      </c>
      <c r="E161" s="43"/>
      <c r="F161" s="25">
        <v>1</v>
      </c>
      <c r="G161" s="44">
        <f t="shared" ref="G161:G164" si="4">SUM(H161:M161)</f>
        <v>3</v>
      </c>
      <c r="H161" s="44">
        <v>1</v>
      </c>
      <c r="I161" s="44">
        <v>0</v>
      </c>
      <c r="J161" s="44">
        <v>1</v>
      </c>
      <c r="K161" s="44">
        <v>0</v>
      </c>
      <c r="L161" s="44">
        <v>1</v>
      </c>
      <c r="M161" s="44">
        <v>0</v>
      </c>
    </row>
    <row r="162" spans="1:13" ht="14" customHeight="1" x14ac:dyDescent="0.4">
      <c r="A162" s="63" t="s">
        <v>559</v>
      </c>
      <c r="B162" s="63">
        <v>2</v>
      </c>
      <c r="C162" s="41"/>
      <c r="D162" s="42" t="s">
        <v>567</v>
      </c>
      <c r="E162" s="43"/>
      <c r="F162" s="25">
        <v>1</v>
      </c>
      <c r="G162" s="44">
        <f t="shared" si="4"/>
        <v>8</v>
      </c>
      <c r="H162" s="44">
        <v>1</v>
      </c>
      <c r="I162" s="44">
        <v>1</v>
      </c>
      <c r="J162" s="44">
        <v>3</v>
      </c>
      <c r="K162" s="44">
        <v>1</v>
      </c>
      <c r="L162" s="44">
        <v>0</v>
      </c>
      <c r="M162" s="44">
        <v>2</v>
      </c>
    </row>
    <row r="163" spans="1:13" ht="14" customHeight="1" x14ac:dyDescent="0.4">
      <c r="A163" s="63" t="s">
        <v>560</v>
      </c>
      <c r="B163" s="63">
        <v>93</v>
      </c>
      <c r="C163" s="41"/>
      <c r="D163" s="42" t="s">
        <v>335</v>
      </c>
      <c r="E163" s="43"/>
      <c r="F163" s="25">
        <v>1</v>
      </c>
      <c r="G163" s="44">
        <f t="shared" si="4"/>
        <v>4</v>
      </c>
      <c r="H163" s="44">
        <v>1</v>
      </c>
      <c r="I163" s="44">
        <v>0</v>
      </c>
      <c r="J163" s="44">
        <v>0</v>
      </c>
      <c r="K163" s="44">
        <v>1</v>
      </c>
      <c r="L163" s="44">
        <v>2</v>
      </c>
      <c r="M163" s="44">
        <v>0</v>
      </c>
    </row>
    <row r="164" spans="1:13" ht="14" customHeight="1" x14ac:dyDescent="0.4">
      <c r="A164" s="63" t="s">
        <v>561</v>
      </c>
      <c r="B164" s="63">
        <v>88</v>
      </c>
      <c r="C164" s="41"/>
      <c r="D164" s="42" t="s">
        <v>383</v>
      </c>
      <c r="E164" s="43"/>
      <c r="F164" s="25">
        <v>1</v>
      </c>
      <c r="G164" s="44">
        <f t="shared" si="4"/>
        <v>3</v>
      </c>
      <c r="H164" s="44">
        <v>0</v>
      </c>
      <c r="I164" s="44">
        <v>1</v>
      </c>
      <c r="J164" s="44">
        <v>0</v>
      </c>
      <c r="K164" s="44">
        <v>1</v>
      </c>
      <c r="L164" s="44">
        <v>1</v>
      </c>
      <c r="M164" s="44">
        <v>0</v>
      </c>
    </row>
    <row r="165" spans="1:13" ht="14" customHeight="1" x14ac:dyDescent="0.4">
      <c r="A165" s="481" t="s">
        <v>394</v>
      </c>
      <c r="B165" s="503"/>
      <c r="C165" s="503"/>
      <c r="D165" s="503"/>
      <c r="E165" s="482"/>
      <c r="F165" s="25">
        <f>SUM(F161:F164)</f>
        <v>4</v>
      </c>
      <c r="G165" s="25">
        <f>SUM(G161:G164)</f>
        <v>18</v>
      </c>
      <c r="H165" s="25">
        <f t="shared" ref="H165:M165" si="5">SUM(H161:H164)</f>
        <v>3</v>
      </c>
      <c r="I165" s="25">
        <f t="shared" si="5"/>
        <v>2</v>
      </c>
      <c r="J165" s="25">
        <f t="shared" si="5"/>
        <v>4</v>
      </c>
      <c r="K165" s="25">
        <f t="shared" si="5"/>
        <v>3</v>
      </c>
      <c r="L165" s="25">
        <f>SUM(L161:L164)</f>
        <v>4</v>
      </c>
      <c r="M165" s="25">
        <f t="shared" si="5"/>
        <v>2</v>
      </c>
    </row>
    <row r="166" spans="1:13" s="40" customFormat="1" ht="14" customHeight="1" x14ac:dyDescent="0.4">
      <c r="A166" s="45"/>
      <c r="B166" s="45"/>
      <c r="C166" s="46"/>
      <c r="D166" s="47"/>
      <c r="E166" s="46"/>
      <c r="F166" s="48"/>
      <c r="G166" s="48"/>
      <c r="H166" s="48"/>
      <c r="I166" s="48"/>
      <c r="J166" s="48"/>
      <c r="K166" s="23"/>
      <c r="L166" s="23"/>
      <c r="M166" s="23"/>
    </row>
    <row r="167" spans="1:13" s="40" customFormat="1" ht="14" customHeight="1" x14ac:dyDescent="0.4">
      <c r="A167" s="49" t="s">
        <v>398</v>
      </c>
      <c r="B167" s="50"/>
      <c r="D167" s="51"/>
      <c r="F167" s="52"/>
      <c r="G167" s="52"/>
      <c r="H167" s="52"/>
      <c r="I167" s="52"/>
      <c r="J167" s="52"/>
      <c r="K167" s="23"/>
      <c r="L167" s="23"/>
      <c r="M167" s="23"/>
    </row>
    <row r="168" spans="1:13" s="40" customFormat="1" ht="10.95" x14ac:dyDescent="0.4">
      <c r="A168" s="53"/>
      <c r="B168" s="53"/>
      <c r="C168" s="54"/>
      <c r="D168" s="55"/>
      <c r="E168" s="54"/>
      <c r="F168" s="56"/>
      <c r="G168" s="56"/>
      <c r="H168" s="56"/>
      <c r="I168" s="56"/>
      <c r="J168" s="56"/>
      <c r="K168" s="23"/>
      <c r="L168" s="23"/>
      <c r="M168" s="23" t="s">
        <v>600</v>
      </c>
    </row>
    <row r="169" spans="1:13" ht="14" customHeight="1" x14ac:dyDescent="0.4">
      <c r="A169" s="454" t="s">
        <v>254</v>
      </c>
      <c r="B169" s="456" t="s">
        <v>255</v>
      </c>
      <c r="C169" s="481" t="s">
        <v>256</v>
      </c>
      <c r="D169" s="503"/>
      <c r="E169" s="482"/>
      <c r="F169" s="454" t="s">
        <v>257</v>
      </c>
      <c r="G169" s="454" t="s">
        <v>258</v>
      </c>
      <c r="H169" s="454"/>
      <c r="I169" s="454"/>
      <c r="J169" s="454"/>
      <c r="K169" s="454"/>
      <c r="L169" s="454"/>
      <c r="M169" s="454"/>
    </row>
    <row r="170" spans="1:13" ht="14" customHeight="1" x14ac:dyDescent="0.4">
      <c r="A170" s="454"/>
      <c r="B170" s="456"/>
      <c r="C170" s="481"/>
      <c r="D170" s="503"/>
      <c r="E170" s="482"/>
      <c r="F170" s="454"/>
      <c r="G170" s="77" t="s">
        <v>259</v>
      </c>
      <c r="H170" s="77" t="s">
        <v>260</v>
      </c>
      <c r="I170" s="77" t="s">
        <v>261</v>
      </c>
      <c r="J170" s="77" t="s">
        <v>262</v>
      </c>
      <c r="K170" s="77" t="s">
        <v>263</v>
      </c>
      <c r="L170" s="77" t="s">
        <v>264</v>
      </c>
      <c r="M170" s="77" t="s">
        <v>265</v>
      </c>
    </row>
    <row r="171" spans="1:13" ht="14" customHeight="1" x14ac:dyDescent="0.4">
      <c r="A171" s="63" t="s">
        <v>577</v>
      </c>
      <c r="B171" s="63">
        <v>149</v>
      </c>
      <c r="C171" s="41"/>
      <c r="D171" s="42" t="s">
        <v>291</v>
      </c>
      <c r="E171" s="43"/>
      <c r="F171" s="25">
        <v>1</v>
      </c>
      <c r="G171" s="44">
        <f t="shared" ref="G171:G174" si="6">SUM(H171:M171)</f>
        <v>3</v>
      </c>
      <c r="H171" s="44">
        <v>0</v>
      </c>
      <c r="I171" s="44">
        <v>1</v>
      </c>
      <c r="J171" s="44">
        <v>0</v>
      </c>
      <c r="K171" s="44">
        <v>1</v>
      </c>
      <c r="L171" s="44">
        <v>0</v>
      </c>
      <c r="M171" s="44">
        <v>1</v>
      </c>
    </row>
    <row r="172" spans="1:13" ht="14" customHeight="1" x14ac:dyDescent="0.4">
      <c r="A172" s="63" t="s">
        <v>578</v>
      </c>
      <c r="B172" s="63">
        <v>15</v>
      </c>
      <c r="C172" s="41"/>
      <c r="D172" s="42" t="s">
        <v>565</v>
      </c>
      <c r="E172" s="43"/>
      <c r="F172" s="25">
        <v>2</v>
      </c>
      <c r="G172" s="44">
        <f t="shared" si="6"/>
        <v>9</v>
      </c>
      <c r="H172" s="44">
        <v>0</v>
      </c>
      <c r="I172" s="44">
        <v>3</v>
      </c>
      <c r="J172" s="44">
        <v>2</v>
      </c>
      <c r="K172" s="44">
        <v>1</v>
      </c>
      <c r="L172" s="44">
        <v>2</v>
      </c>
      <c r="M172" s="44">
        <v>1</v>
      </c>
    </row>
    <row r="173" spans="1:13" ht="14" customHeight="1" x14ac:dyDescent="0.4">
      <c r="A173" s="63" t="s">
        <v>319</v>
      </c>
      <c r="B173" s="63">
        <v>124</v>
      </c>
      <c r="C173" s="41"/>
      <c r="D173" s="42" t="s">
        <v>339</v>
      </c>
      <c r="E173" s="43"/>
      <c r="F173" s="25">
        <v>1</v>
      </c>
      <c r="G173" s="44">
        <f t="shared" si="6"/>
        <v>2</v>
      </c>
      <c r="H173" s="44">
        <v>0</v>
      </c>
      <c r="I173" s="44">
        <v>1</v>
      </c>
      <c r="J173" s="44">
        <v>0</v>
      </c>
      <c r="K173" s="44">
        <v>1</v>
      </c>
      <c r="L173" s="44">
        <v>0</v>
      </c>
      <c r="M173" s="44">
        <v>0</v>
      </c>
    </row>
    <row r="174" spans="1:13" ht="14" customHeight="1" x14ac:dyDescent="0.4">
      <c r="A174" s="63" t="s">
        <v>579</v>
      </c>
      <c r="B174" s="63">
        <v>108</v>
      </c>
      <c r="C174" s="41"/>
      <c r="D174" s="42" t="s">
        <v>350</v>
      </c>
      <c r="E174" s="43"/>
      <c r="F174" s="25">
        <v>1</v>
      </c>
      <c r="G174" s="44">
        <f t="shared" si="6"/>
        <v>3</v>
      </c>
      <c r="H174" s="44">
        <v>1</v>
      </c>
      <c r="I174" s="44">
        <v>0</v>
      </c>
      <c r="J174" s="44">
        <v>1</v>
      </c>
      <c r="K174" s="44">
        <v>0</v>
      </c>
      <c r="L174" s="44">
        <v>1</v>
      </c>
      <c r="M174" s="44">
        <v>0</v>
      </c>
    </row>
    <row r="175" spans="1:13" ht="14" customHeight="1" x14ac:dyDescent="0.4">
      <c r="A175" s="481" t="s">
        <v>394</v>
      </c>
      <c r="B175" s="503"/>
      <c r="C175" s="503"/>
      <c r="D175" s="503"/>
      <c r="E175" s="482"/>
      <c r="F175" s="25">
        <f>SUM(F171:F174)</f>
        <v>5</v>
      </c>
      <c r="G175" s="25">
        <f>SUM(G171:G174)</f>
        <v>17</v>
      </c>
      <c r="H175" s="25">
        <f t="shared" ref="H175:M175" si="7">SUM(H171:H174)</f>
        <v>1</v>
      </c>
      <c r="I175" s="25">
        <f>SUM(I171:I174)</f>
        <v>5</v>
      </c>
      <c r="J175" s="25">
        <f t="shared" si="7"/>
        <v>3</v>
      </c>
      <c r="K175" s="25">
        <f t="shared" si="7"/>
        <v>3</v>
      </c>
      <c r="L175" s="25">
        <f>SUM(L171:L174)</f>
        <v>3</v>
      </c>
      <c r="M175" s="25">
        <f t="shared" si="7"/>
        <v>2</v>
      </c>
    </row>
    <row r="176" spans="1:13" s="40" customFormat="1" ht="14" customHeight="1" x14ac:dyDescent="0.4">
      <c r="A176" s="45"/>
      <c r="B176" s="45"/>
      <c r="C176" s="46"/>
      <c r="D176" s="47"/>
      <c r="E176" s="46"/>
      <c r="F176" s="48"/>
      <c r="G176" s="48"/>
      <c r="H176" s="48"/>
      <c r="I176" s="48"/>
      <c r="J176" s="48"/>
      <c r="K176" s="23"/>
      <c r="L176" s="23"/>
      <c r="M176" s="23"/>
    </row>
    <row r="177" spans="1:13" s="40" customFormat="1" ht="14" customHeight="1" x14ac:dyDescent="0.4">
      <c r="A177" s="49" t="s">
        <v>408</v>
      </c>
      <c r="B177" s="50"/>
      <c r="D177" s="51"/>
      <c r="F177" s="52"/>
      <c r="G177" s="52"/>
      <c r="H177" s="52"/>
      <c r="I177" s="52"/>
      <c r="J177" s="52"/>
      <c r="K177" s="23"/>
      <c r="L177" s="23"/>
      <c r="M177" s="23"/>
    </row>
    <row r="178" spans="1:13" s="40" customFormat="1" ht="10.95" x14ac:dyDescent="0.4">
      <c r="A178" s="53"/>
      <c r="B178" s="53"/>
      <c r="C178" s="54"/>
      <c r="D178" s="55"/>
      <c r="E178" s="54"/>
      <c r="F178" s="56"/>
      <c r="G178" s="56"/>
      <c r="H178" s="56"/>
      <c r="I178" s="56"/>
      <c r="J178" s="56"/>
      <c r="K178" s="23"/>
      <c r="L178" s="23"/>
      <c r="M178" s="23" t="s">
        <v>600</v>
      </c>
    </row>
    <row r="179" spans="1:13" ht="14" customHeight="1" x14ac:dyDescent="0.4">
      <c r="A179" s="454" t="s">
        <v>254</v>
      </c>
      <c r="B179" s="456" t="s">
        <v>255</v>
      </c>
      <c r="C179" s="481" t="s">
        <v>256</v>
      </c>
      <c r="D179" s="503"/>
      <c r="E179" s="482"/>
      <c r="F179" s="454" t="s">
        <v>257</v>
      </c>
      <c r="G179" s="454" t="s">
        <v>258</v>
      </c>
      <c r="H179" s="454"/>
      <c r="I179" s="454"/>
      <c r="J179" s="454"/>
      <c r="K179" s="454"/>
      <c r="L179" s="454"/>
      <c r="M179" s="454"/>
    </row>
    <row r="180" spans="1:13" ht="14" customHeight="1" x14ac:dyDescent="0.4">
      <c r="A180" s="454"/>
      <c r="B180" s="456"/>
      <c r="C180" s="481"/>
      <c r="D180" s="503"/>
      <c r="E180" s="482"/>
      <c r="F180" s="454"/>
      <c r="G180" s="77" t="s">
        <v>259</v>
      </c>
      <c r="H180" s="77" t="s">
        <v>260</v>
      </c>
      <c r="I180" s="77" t="s">
        <v>261</v>
      </c>
      <c r="J180" s="77" t="s">
        <v>262</v>
      </c>
      <c r="K180" s="77" t="s">
        <v>263</v>
      </c>
      <c r="L180" s="77" t="s">
        <v>264</v>
      </c>
      <c r="M180" s="77" t="s">
        <v>265</v>
      </c>
    </row>
    <row r="181" spans="1:13" ht="14" customHeight="1" x14ac:dyDescent="0.4">
      <c r="A181" s="63" t="s">
        <v>266</v>
      </c>
      <c r="B181" s="63">
        <v>132</v>
      </c>
      <c r="C181" s="41"/>
      <c r="D181" s="42" t="s">
        <v>114</v>
      </c>
      <c r="E181" s="43"/>
      <c r="F181" s="25">
        <v>1</v>
      </c>
      <c r="G181" s="44">
        <f t="shared" ref="G181" si="8">SUM(H181:M181)</f>
        <v>2</v>
      </c>
      <c r="H181" s="44">
        <v>0</v>
      </c>
      <c r="I181" s="44">
        <v>1</v>
      </c>
      <c r="J181" s="44">
        <v>0</v>
      </c>
      <c r="K181" s="44">
        <v>1</v>
      </c>
      <c r="L181" s="44">
        <v>0</v>
      </c>
      <c r="M181" s="44">
        <v>0</v>
      </c>
    </row>
    <row r="182" spans="1:13" ht="14" customHeight="1" x14ac:dyDescent="0.4">
      <c r="A182" s="481" t="s">
        <v>394</v>
      </c>
      <c r="B182" s="503"/>
      <c r="C182" s="503"/>
      <c r="D182" s="503"/>
      <c r="E182" s="482"/>
      <c r="F182" s="25">
        <v>1</v>
      </c>
      <c r="G182" s="44">
        <f t="shared" ref="G182" si="9">SUM(H182:M182)</f>
        <v>2</v>
      </c>
      <c r="H182" s="44">
        <v>0</v>
      </c>
      <c r="I182" s="44">
        <v>1</v>
      </c>
      <c r="J182" s="44">
        <v>0</v>
      </c>
      <c r="K182" s="44">
        <v>1</v>
      </c>
      <c r="L182" s="44">
        <v>0</v>
      </c>
      <c r="M182" s="44">
        <v>0</v>
      </c>
    </row>
    <row r="183" spans="1:13" s="40" customFormat="1" ht="14" customHeight="1" x14ac:dyDescent="0.4">
      <c r="A183" s="45"/>
      <c r="B183" s="45"/>
      <c r="C183" s="46"/>
      <c r="D183" s="47"/>
      <c r="E183" s="46"/>
      <c r="F183" s="48"/>
      <c r="G183" s="48"/>
      <c r="H183" s="48"/>
      <c r="I183" s="48"/>
      <c r="J183" s="48"/>
      <c r="K183" s="23"/>
      <c r="L183" s="23"/>
      <c r="M183" s="23"/>
    </row>
    <row r="184" spans="1:13" s="40" customFormat="1" ht="14" customHeight="1" x14ac:dyDescent="0.4">
      <c r="A184" s="49" t="s">
        <v>603</v>
      </c>
      <c r="B184" s="50"/>
      <c r="D184" s="51"/>
      <c r="F184" s="52"/>
      <c r="G184" s="52"/>
      <c r="H184" s="52"/>
      <c r="I184" s="52"/>
      <c r="J184" s="52"/>
      <c r="K184" s="23"/>
      <c r="L184" s="23"/>
      <c r="M184" s="23"/>
    </row>
    <row r="185" spans="1:13" s="40" customFormat="1" ht="10.95" x14ac:dyDescent="0.4">
      <c r="A185" s="53"/>
      <c r="B185" s="53"/>
      <c r="C185" s="54"/>
      <c r="D185" s="55"/>
      <c r="E185" s="54"/>
      <c r="F185" s="56"/>
      <c r="G185" s="56"/>
      <c r="H185" s="56"/>
      <c r="I185" s="56"/>
      <c r="J185" s="56"/>
      <c r="K185" s="23"/>
      <c r="L185" s="23"/>
      <c r="M185" s="23" t="s">
        <v>600</v>
      </c>
    </row>
    <row r="186" spans="1:13" ht="14" customHeight="1" x14ac:dyDescent="0.4">
      <c r="A186" s="454" t="s">
        <v>254</v>
      </c>
      <c r="B186" s="456" t="s">
        <v>255</v>
      </c>
      <c r="C186" s="481" t="s">
        <v>256</v>
      </c>
      <c r="D186" s="503"/>
      <c r="E186" s="482"/>
      <c r="F186" s="454" t="s">
        <v>257</v>
      </c>
      <c r="G186" s="454" t="s">
        <v>258</v>
      </c>
      <c r="H186" s="454"/>
      <c r="I186" s="454"/>
      <c r="J186" s="454"/>
      <c r="K186" s="454"/>
      <c r="L186" s="454"/>
      <c r="M186" s="454"/>
    </row>
    <row r="187" spans="1:13" ht="14" customHeight="1" x14ac:dyDescent="0.4">
      <c r="A187" s="454"/>
      <c r="B187" s="456"/>
      <c r="C187" s="481"/>
      <c r="D187" s="503"/>
      <c r="E187" s="482"/>
      <c r="F187" s="454"/>
      <c r="G187" s="77" t="s">
        <v>259</v>
      </c>
      <c r="H187" s="77" t="s">
        <v>260</v>
      </c>
      <c r="I187" s="77" t="s">
        <v>261</v>
      </c>
      <c r="J187" s="77" t="s">
        <v>262</v>
      </c>
      <c r="K187" s="77" t="s">
        <v>263</v>
      </c>
      <c r="L187" s="77" t="s">
        <v>264</v>
      </c>
      <c r="M187" s="77" t="s">
        <v>265</v>
      </c>
    </row>
    <row r="188" spans="1:13" ht="14" customHeight="1" x14ac:dyDescent="0.4">
      <c r="A188" s="504" t="s">
        <v>395</v>
      </c>
      <c r="B188" s="63">
        <v>42</v>
      </c>
      <c r="C188" s="41"/>
      <c r="D188" s="42" t="s">
        <v>270</v>
      </c>
      <c r="E188" s="43"/>
      <c r="F188" s="25">
        <v>5</v>
      </c>
      <c r="G188" s="44">
        <f t="shared" ref="G188:G200" si="10">SUM(H188:M188)</f>
        <v>30</v>
      </c>
      <c r="H188" s="44">
        <v>4</v>
      </c>
      <c r="I188" s="44">
        <v>6</v>
      </c>
      <c r="J188" s="44">
        <v>6</v>
      </c>
      <c r="K188" s="44">
        <v>6</v>
      </c>
      <c r="L188" s="44">
        <v>4</v>
      </c>
      <c r="M188" s="44">
        <v>4</v>
      </c>
    </row>
    <row r="189" spans="1:13" ht="14" customHeight="1" x14ac:dyDescent="0.4">
      <c r="A189" s="506"/>
      <c r="B189" s="63">
        <v>136</v>
      </c>
      <c r="C189" s="41"/>
      <c r="D189" s="42" t="s">
        <v>286</v>
      </c>
      <c r="E189" s="43"/>
      <c r="F189" s="25">
        <v>2</v>
      </c>
      <c r="G189" s="44">
        <f t="shared" si="10"/>
        <v>14</v>
      </c>
      <c r="H189" s="44">
        <v>2</v>
      </c>
      <c r="I189" s="44">
        <v>4</v>
      </c>
      <c r="J189" s="44">
        <v>5</v>
      </c>
      <c r="K189" s="44">
        <v>0</v>
      </c>
      <c r="L189" s="44">
        <v>2</v>
      </c>
      <c r="M189" s="44">
        <v>1</v>
      </c>
    </row>
    <row r="190" spans="1:13" ht="14" customHeight="1" x14ac:dyDescent="0.4">
      <c r="A190" s="504" t="s">
        <v>555</v>
      </c>
      <c r="B190" s="63">
        <v>13</v>
      </c>
      <c r="C190" s="41"/>
      <c r="D190" s="42" t="s">
        <v>564</v>
      </c>
      <c r="E190" s="43"/>
      <c r="F190" s="25">
        <v>4</v>
      </c>
      <c r="G190" s="44">
        <f t="shared" si="10"/>
        <v>24</v>
      </c>
      <c r="H190" s="44">
        <v>3</v>
      </c>
      <c r="I190" s="44">
        <v>5</v>
      </c>
      <c r="J190" s="44">
        <v>2</v>
      </c>
      <c r="K190" s="44">
        <v>5</v>
      </c>
      <c r="L190" s="44">
        <v>4</v>
      </c>
      <c r="M190" s="44">
        <v>5</v>
      </c>
    </row>
    <row r="191" spans="1:13" ht="14" customHeight="1" x14ac:dyDescent="0.4">
      <c r="A191" s="506"/>
      <c r="B191" s="63">
        <v>92</v>
      </c>
      <c r="C191" s="41"/>
      <c r="D191" s="42" t="s">
        <v>304</v>
      </c>
      <c r="E191" s="43"/>
      <c r="F191" s="25">
        <v>1</v>
      </c>
      <c r="G191" s="44">
        <f t="shared" si="10"/>
        <v>4</v>
      </c>
      <c r="H191" s="44">
        <v>0</v>
      </c>
      <c r="I191" s="44">
        <v>2</v>
      </c>
      <c r="J191" s="44">
        <v>1</v>
      </c>
      <c r="K191" s="44">
        <v>0</v>
      </c>
      <c r="L191" s="44">
        <v>0</v>
      </c>
      <c r="M191" s="44">
        <v>1</v>
      </c>
    </row>
    <row r="192" spans="1:13" ht="14" customHeight="1" x14ac:dyDescent="0.4">
      <c r="A192" s="69" t="s">
        <v>586</v>
      </c>
      <c r="B192" s="68">
        <v>52</v>
      </c>
      <c r="C192" s="41"/>
      <c r="D192" s="42" t="s">
        <v>316</v>
      </c>
      <c r="E192" s="43"/>
      <c r="F192" s="25">
        <v>1</v>
      </c>
      <c r="G192" s="44">
        <f t="shared" ref="G192" si="11">SUM(H192:M192)</f>
        <v>3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3</v>
      </c>
    </row>
    <row r="193" spans="1:13" ht="14" customHeight="1" x14ac:dyDescent="0.4">
      <c r="A193" s="504" t="s">
        <v>556</v>
      </c>
      <c r="B193" s="63">
        <v>26</v>
      </c>
      <c r="C193" s="41"/>
      <c r="D193" s="42" t="s">
        <v>321</v>
      </c>
      <c r="E193" s="43"/>
      <c r="F193" s="25">
        <v>4</v>
      </c>
      <c r="G193" s="44">
        <f t="shared" si="10"/>
        <v>23</v>
      </c>
      <c r="H193" s="44">
        <v>4</v>
      </c>
      <c r="I193" s="44">
        <v>5</v>
      </c>
      <c r="J193" s="44">
        <v>2</v>
      </c>
      <c r="K193" s="44">
        <v>5</v>
      </c>
      <c r="L193" s="44">
        <v>6</v>
      </c>
      <c r="M193" s="44">
        <v>1</v>
      </c>
    </row>
    <row r="194" spans="1:13" ht="14" customHeight="1" x14ac:dyDescent="0.4">
      <c r="A194" s="505"/>
      <c r="B194" s="63">
        <v>73</v>
      </c>
      <c r="C194" s="41"/>
      <c r="D194" s="42" t="s">
        <v>329</v>
      </c>
      <c r="E194" s="43"/>
      <c r="F194" s="25">
        <v>4</v>
      </c>
      <c r="G194" s="44">
        <f t="shared" si="10"/>
        <v>23</v>
      </c>
      <c r="H194" s="44">
        <v>2</v>
      </c>
      <c r="I194" s="44">
        <v>3</v>
      </c>
      <c r="J194" s="44">
        <v>1</v>
      </c>
      <c r="K194" s="44">
        <v>6</v>
      </c>
      <c r="L194" s="44">
        <v>1</v>
      </c>
      <c r="M194" s="44">
        <v>10</v>
      </c>
    </row>
    <row r="195" spans="1:13" ht="14" customHeight="1" x14ac:dyDescent="0.4">
      <c r="A195" s="506"/>
      <c r="B195" s="74">
        <v>89</v>
      </c>
      <c r="C195" s="41"/>
      <c r="D195" s="42" t="s">
        <v>334</v>
      </c>
      <c r="E195" s="43"/>
      <c r="F195" s="25">
        <v>2</v>
      </c>
      <c r="G195" s="44">
        <f t="shared" si="10"/>
        <v>13</v>
      </c>
      <c r="H195" s="44">
        <v>5</v>
      </c>
      <c r="I195" s="44">
        <v>0</v>
      </c>
      <c r="J195" s="44">
        <v>2</v>
      </c>
      <c r="K195" s="44">
        <v>2</v>
      </c>
      <c r="L195" s="44">
        <v>3</v>
      </c>
      <c r="M195" s="44">
        <v>1</v>
      </c>
    </row>
    <row r="196" spans="1:13" ht="14" customHeight="1" x14ac:dyDescent="0.4">
      <c r="A196" s="69" t="s">
        <v>587</v>
      </c>
      <c r="B196" s="68">
        <v>117</v>
      </c>
      <c r="C196" s="41"/>
      <c r="D196" s="42" t="s">
        <v>588</v>
      </c>
      <c r="E196" s="43"/>
      <c r="F196" s="25">
        <v>2</v>
      </c>
      <c r="G196" s="44">
        <f t="shared" si="10"/>
        <v>11</v>
      </c>
      <c r="H196" s="44">
        <v>4</v>
      </c>
      <c r="I196" s="44">
        <v>2</v>
      </c>
      <c r="J196" s="44">
        <v>3</v>
      </c>
      <c r="K196" s="44">
        <v>0</v>
      </c>
      <c r="L196" s="44">
        <v>1</v>
      </c>
      <c r="M196" s="44">
        <v>1</v>
      </c>
    </row>
    <row r="197" spans="1:13" ht="14" customHeight="1" x14ac:dyDescent="0.4">
      <c r="A197" s="504" t="s">
        <v>557</v>
      </c>
      <c r="B197" s="63">
        <v>16</v>
      </c>
      <c r="C197" s="41"/>
      <c r="D197" s="42" t="s">
        <v>112</v>
      </c>
      <c r="E197" s="43"/>
      <c r="F197" s="25">
        <v>4</v>
      </c>
      <c r="G197" s="44">
        <f t="shared" si="10"/>
        <v>29</v>
      </c>
      <c r="H197" s="44">
        <v>7</v>
      </c>
      <c r="I197" s="44">
        <v>5</v>
      </c>
      <c r="J197" s="44">
        <v>3</v>
      </c>
      <c r="K197" s="44">
        <v>3</v>
      </c>
      <c r="L197" s="44">
        <v>5</v>
      </c>
      <c r="M197" s="44">
        <v>6</v>
      </c>
    </row>
    <row r="198" spans="1:13" ht="14" customHeight="1" x14ac:dyDescent="0.4">
      <c r="A198" s="506"/>
      <c r="B198" s="63">
        <v>41</v>
      </c>
      <c r="C198" s="41"/>
      <c r="D198" s="42" t="s">
        <v>355</v>
      </c>
      <c r="E198" s="43"/>
      <c r="F198" s="25">
        <v>1</v>
      </c>
      <c r="G198" s="44">
        <f t="shared" si="10"/>
        <v>5</v>
      </c>
      <c r="H198" s="44">
        <v>0</v>
      </c>
      <c r="I198" s="44">
        <v>1</v>
      </c>
      <c r="J198" s="44">
        <v>3</v>
      </c>
      <c r="K198" s="44">
        <v>0</v>
      </c>
      <c r="L198" s="44">
        <v>1</v>
      </c>
      <c r="M198" s="44">
        <v>0</v>
      </c>
    </row>
    <row r="199" spans="1:13" ht="14" customHeight="1" x14ac:dyDescent="0.4">
      <c r="A199" s="504" t="s">
        <v>396</v>
      </c>
      <c r="B199" s="68">
        <v>119</v>
      </c>
      <c r="C199" s="41"/>
      <c r="D199" s="42" t="s">
        <v>589</v>
      </c>
      <c r="E199" s="43"/>
      <c r="F199" s="25">
        <v>2</v>
      </c>
      <c r="G199" s="44">
        <f t="shared" ref="G199" si="12">SUM(H199:M199)</f>
        <v>11</v>
      </c>
      <c r="H199" s="44">
        <v>4</v>
      </c>
      <c r="I199" s="44">
        <v>4</v>
      </c>
      <c r="J199" s="44">
        <v>0</v>
      </c>
      <c r="K199" s="44">
        <v>0</v>
      </c>
      <c r="L199" s="44">
        <v>1</v>
      </c>
      <c r="M199" s="44">
        <v>2</v>
      </c>
    </row>
    <row r="200" spans="1:13" ht="14" customHeight="1" x14ac:dyDescent="0.4">
      <c r="A200" s="506"/>
      <c r="B200" s="63">
        <v>148</v>
      </c>
      <c r="C200" s="41"/>
      <c r="D200" s="42" t="s">
        <v>393</v>
      </c>
      <c r="E200" s="43"/>
      <c r="F200" s="25">
        <v>4</v>
      </c>
      <c r="G200" s="44">
        <f t="shared" si="10"/>
        <v>24</v>
      </c>
      <c r="H200" s="44">
        <v>4</v>
      </c>
      <c r="I200" s="44">
        <v>5</v>
      </c>
      <c r="J200" s="44">
        <v>4</v>
      </c>
      <c r="K200" s="44">
        <v>1</v>
      </c>
      <c r="L200" s="44">
        <v>5</v>
      </c>
      <c r="M200" s="44">
        <v>5</v>
      </c>
    </row>
    <row r="201" spans="1:13" ht="14" customHeight="1" x14ac:dyDescent="0.4">
      <c r="A201" s="481" t="s">
        <v>394</v>
      </c>
      <c r="B201" s="503"/>
      <c r="C201" s="503"/>
      <c r="D201" s="503"/>
      <c r="E201" s="482"/>
      <c r="F201" s="25">
        <f>SUM(F188:F200)</f>
        <v>36</v>
      </c>
      <c r="G201" s="25">
        <f>SUM(G188:G200)</f>
        <v>214</v>
      </c>
      <c r="H201" s="25">
        <f>SUM(H188:H200)</f>
        <v>39</v>
      </c>
      <c r="I201" s="25">
        <f t="shared" ref="I201:L201" si="13">SUM(I188:I200)</f>
        <v>42</v>
      </c>
      <c r="J201" s="25">
        <f t="shared" si="13"/>
        <v>32</v>
      </c>
      <c r="K201" s="25">
        <f t="shared" si="13"/>
        <v>28</v>
      </c>
      <c r="L201" s="25">
        <f t="shared" si="13"/>
        <v>33</v>
      </c>
      <c r="M201" s="25">
        <f>SUM(M188:M200)</f>
        <v>40</v>
      </c>
    </row>
    <row r="202" spans="1:13" s="40" customFormat="1" ht="14" customHeight="1" x14ac:dyDescent="0.4">
      <c r="A202" s="45"/>
      <c r="B202" s="45"/>
      <c r="C202" s="46"/>
      <c r="D202" s="47"/>
      <c r="E202" s="46"/>
      <c r="F202" s="48"/>
      <c r="G202" s="48"/>
      <c r="H202" s="48"/>
      <c r="I202" s="48"/>
      <c r="J202" s="48"/>
      <c r="K202" s="23"/>
      <c r="L202" s="23"/>
      <c r="M202" s="23"/>
    </row>
    <row r="203" spans="1:13" s="40" customFormat="1" ht="14" customHeight="1" x14ac:dyDescent="0.4">
      <c r="A203" s="49" t="s">
        <v>602</v>
      </c>
      <c r="B203" s="50"/>
      <c r="D203" s="51"/>
      <c r="F203" s="52"/>
      <c r="G203" s="52"/>
      <c r="H203" s="52"/>
      <c r="I203" s="52"/>
      <c r="J203" s="52"/>
      <c r="K203" s="23"/>
      <c r="L203" s="23"/>
      <c r="M203" s="23"/>
    </row>
    <row r="204" spans="1:13" s="40" customFormat="1" ht="10.95" x14ac:dyDescent="0.4">
      <c r="A204" s="53"/>
      <c r="B204" s="53"/>
      <c r="C204" s="54"/>
      <c r="D204" s="55"/>
      <c r="E204" s="54"/>
      <c r="F204" s="56"/>
      <c r="G204" s="56"/>
      <c r="H204" s="56"/>
      <c r="I204" s="56"/>
      <c r="J204" s="56"/>
      <c r="K204" s="23"/>
      <c r="L204" s="23"/>
      <c r="M204" s="23" t="s">
        <v>600</v>
      </c>
    </row>
    <row r="205" spans="1:13" ht="14" customHeight="1" x14ac:dyDescent="0.4">
      <c r="A205" s="454" t="s">
        <v>254</v>
      </c>
      <c r="B205" s="456" t="s">
        <v>255</v>
      </c>
      <c r="C205" s="481" t="s">
        <v>256</v>
      </c>
      <c r="D205" s="503"/>
      <c r="E205" s="482"/>
      <c r="F205" s="454" t="s">
        <v>257</v>
      </c>
      <c r="G205" s="454" t="s">
        <v>258</v>
      </c>
      <c r="H205" s="454"/>
      <c r="I205" s="454"/>
      <c r="J205" s="454"/>
      <c r="K205" s="454"/>
      <c r="L205" s="454"/>
      <c r="M205" s="454"/>
    </row>
    <row r="206" spans="1:13" ht="14" customHeight="1" x14ac:dyDescent="0.4">
      <c r="A206" s="454"/>
      <c r="B206" s="456"/>
      <c r="C206" s="481"/>
      <c r="D206" s="503"/>
      <c r="E206" s="482"/>
      <c r="F206" s="454"/>
      <c r="G206" s="77" t="s">
        <v>259</v>
      </c>
      <c r="H206" s="77" t="s">
        <v>260</v>
      </c>
      <c r="I206" s="77" t="s">
        <v>261</v>
      </c>
      <c r="J206" s="77" t="s">
        <v>262</v>
      </c>
      <c r="K206" s="77" t="s">
        <v>263</v>
      </c>
      <c r="L206" s="77" t="s">
        <v>264</v>
      </c>
      <c r="M206" s="77" t="s">
        <v>265</v>
      </c>
    </row>
    <row r="207" spans="1:13" ht="14" customHeight="1" x14ac:dyDescent="0.4">
      <c r="A207" s="63" t="s">
        <v>580</v>
      </c>
      <c r="B207" s="63">
        <v>28</v>
      </c>
      <c r="C207" s="41"/>
      <c r="D207" s="42" t="s">
        <v>269</v>
      </c>
      <c r="E207" s="43"/>
      <c r="F207" s="25">
        <v>1</v>
      </c>
      <c r="G207" s="44">
        <f t="shared" ref="G207:G208" si="14">SUM(H207:M207)</f>
        <v>2</v>
      </c>
      <c r="H207" s="44">
        <v>0</v>
      </c>
      <c r="I207" s="44">
        <v>0</v>
      </c>
      <c r="J207" s="44">
        <v>0</v>
      </c>
      <c r="K207" s="44">
        <v>1</v>
      </c>
      <c r="L207" s="44">
        <v>0</v>
      </c>
      <c r="M207" s="44">
        <v>1</v>
      </c>
    </row>
    <row r="208" spans="1:13" ht="14" customHeight="1" x14ac:dyDescent="0.4">
      <c r="A208" s="75" t="s">
        <v>601</v>
      </c>
      <c r="B208" s="74">
        <v>48</v>
      </c>
      <c r="C208" s="41"/>
      <c r="D208" s="42" t="s">
        <v>301</v>
      </c>
      <c r="E208" s="43"/>
      <c r="F208" s="25">
        <v>1</v>
      </c>
      <c r="G208" s="44">
        <f t="shared" si="14"/>
        <v>2</v>
      </c>
      <c r="H208" s="44">
        <v>2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</row>
    <row r="209" spans="1:13" ht="14" customHeight="1" x14ac:dyDescent="0.4">
      <c r="A209" s="481" t="s">
        <v>394</v>
      </c>
      <c r="B209" s="503"/>
      <c r="C209" s="503"/>
      <c r="D209" s="503"/>
      <c r="E209" s="482"/>
      <c r="F209" s="25">
        <f>SUM(F207:F208)</f>
        <v>2</v>
      </c>
      <c r="G209" s="25">
        <f t="shared" ref="G209" si="15">SUM(G207:G208)</f>
        <v>4</v>
      </c>
      <c r="H209" s="25">
        <f t="shared" ref="H209:M209" si="16">SUM(H207:H208)</f>
        <v>2</v>
      </c>
      <c r="I209" s="44">
        <f t="shared" si="16"/>
        <v>0</v>
      </c>
      <c r="J209" s="44">
        <f t="shared" si="16"/>
        <v>0</v>
      </c>
      <c r="K209" s="25">
        <f t="shared" si="16"/>
        <v>1</v>
      </c>
      <c r="L209" s="44">
        <f t="shared" si="16"/>
        <v>0</v>
      </c>
      <c r="M209" s="25">
        <f t="shared" si="16"/>
        <v>1</v>
      </c>
    </row>
    <row r="211" spans="1:13" ht="14" customHeight="1" x14ac:dyDescent="0.4">
      <c r="A211" s="481" t="s">
        <v>581</v>
      </c>
      <c r="B211" s="503"/>
      <c r="C211" s="503"/>
      <c r="D211" s="503"/>
      <c r="E211" s="482"/>
      <c r="F211" s="25">
        <f>SUM(F7:F210)/2</f>
        <v>393</v>
      </c>
      <c r="G211" s="25">
        <f>SUM(G7:G210)/2</f>
        <v>2327</v>
      </c>
      <c r="H211" s="25">
        <f t="shared" ref="H211:L211" si="17">SUM(H7:H210)/2</f>
        <v>377</v>
      </c>
      <c r="I211" s="25">
        <f t="shared" si="17"/>
        <v>432</v>
      </c>
      <c r="J211" s="25">
        <f t="shared" si="17"/>
        <v>403</v>
      </c>
      <c r="K211" s="25">
        <f t="shared" si="17"/>
        <v>388</v>
      </c>
      <c r="L211" s="25">
        <f t="shared" si="17"/>
        <v>361</v>
      </c>
      <c r="M211" s="25">
        <f>SUM(M7:M210)/2</f>
        <v>366</v>
      </c>
    </row>
    <row r="212" spans="1:13" ht="14" customHeight="1" x14ac:dyDescent="0.4">
      <c r="F212" s="73"/>
    </row>
  </sheetData>
  <mergeCells count="60">
    <mergeCell ref="A94:A95"/>
    <mergeCell ref="A100:A108"/>
    <mergeCell ref="A98:A99"/>
    <mergeCell ref="A109:A132"/>
    <mergeCell ref="A211:E211"/>
    <mergeCell ref="A133:A154"/>
    <mergeCell ref="A188:A189"/>
    <mergeCell ref="A190:A191"/>
    <mergeCell ref="A197:A198"/>
    <mergeCell ref="A209:E209"/>
    <mergeCell ref="A205:A206"/>
    <mergeCell ref="B205:B206"/>
    <mergeCell ref="C205:E206"/>
    <mergeCell ref="A199:A200"/>
    <mergeCell ref="A193:A195"/>
    <mergeCell ref="A57:A68"/>
    <mergeCell ref="A69:A93"/>
    <mergeCell ref="A7:A33"/>
    <mergeCell ref="A36:A37"/>
    <mergeCell ref="A39:A56"/>
    <mergeCell ref="G186:M186"/>
    <mergeCell ref="G5:M5"/>
    <mergeCell ref="A169:A170"/>
    <mergeCell ref="B169:B170"/>
    <mergeCell ref="C169:E170"/>
    <mergeCell ref="F169:F170"/>
    <mergeCell ref="G169:M169"/>
    <mergeCell ref="A159:A160"/>
    <mergeCell ref="B159:B160"/>
    <mergeCell ref="C159:E160"/>
    <mergeCell ref="F159:F160"/>
    <mergeCell ref="G159:M159"/>
    <mergeCell ref="A5:A6"/>
    <mergeCell ref="B5:B6"/>
    <mergeCell ref="C5:E6"/>
    <mergeCell ref="F5:F6"/>
    <mergeCell ref="F205:F206"/>
    <mergeCell ref="G205:M205"/>
    <mergeCell ref="A155:E155"/>
    <mergeCell ref="A165:E165"/>
    <mergeCell ref="A175:E175"/>
    <mergeCell ref="A182:E182"/>
    <mergeCell ref="A201:E201"/>
    <mergeCell ref="A179:A180"/>
    <mergeCell ref="B179:B180"/>
    <mergeCell ref="C179:E180"/>
    <mergeCell ref="F179:F180"/>
    <mergeCell ref="G179:M179"/>
    <mergeCell ref="A186:A187"/>
    <mergeCell ref="B186:B187"/>
    <mergeCell ref="C186:E187"/>
    <mergeCell ref="F186:F187"/>
    <mergeCell ref="F98:F99"/>
    <mergeCell ref="G98:M98"/>
    <mergeCell ref="B36:B37"/>
    <mergeCell ref="C36:E37"/>
    <mergeCell ref="F36:F37"/>
    <mergeCell ref="G36:M36"/>
    <mergeCell ref="B98:B99"/>
    <mergeCell ref="C98:E99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zoomScale="110" zoomScaleNormal="110" workbookViewId="0">
      <selection activeCell="D20" sqref="D20"/>
    </sheetView>
  </sheetViews>
  <sheetFormatPr defaultRowHeight="18" customHeight="1" x14ac:dyDescent="0.4"/>
  <cols>
    <col min="1" max="1" width="9" style="131"/>
    <col min="2" max="2" width="6.75" style="131" bestFit="1" customWidth="1"/>
    <col min="3" max="8" width="6" style="131" bestFit="1" customWidth="1"/>
    <col min="9" max="22" width="6" style="131" customWidth="1"/>
    <col min="23" max="16384" width="9" style="131"/>
  </cols>
  <sheetData>
    <row r="1" spans="1:13" ht="18" customHeight="1" x14ac:dyDescent="0.4">
      <c r="A1" s="205" t="s">
        <v>791</v>
      </c>
    </row>
    <row r="2" spans="1:13" ht="18" customHeight="1" x14ac:dyDescent="0.4">
      <c r="A2" s="205" t="s">
        <v>33</v>
      </c>
    </row>
    <row r="3" spans="1:13" ht="18" customHeight="1" x14ac:dyDescent="0.4">
      <c r="A3" s="205" t="s">
        <v>34</v>
      </c>
    </row>
    <row r="4" spans="1:13" ht="10.95" x14ac:dyDescent="0.4">
      <c r="F4" s="143"/>
      <c r="G4" s="143" t="s">
        <v>55</v>
      </c>
    </row>
    <row r="5" spans="1:13" ht="18" customHeight="1" x14ac:dyDescent="0.4">
      <c r="A5" s="460" t="s">
        <v>16</v>
      </c>
      <c r="B5" s="460" t="s">
        <v>17</v>
      </c>
      <c r="C5" s="509" t="s">
        <v>792</v>
      </c>
      <c r="D5" s="510"/>
      <c r="E5" s="511"/>
      <c r="F5" s="462" t="s">
        <v>793</v>
      </c>
      <c r="G5" s="462" t="s">
        <v>794</v>
      </c>
    </row>
    <row r="6" spans="1:13" ht="18" customHeight="1" x14ac:dyDescent="0.4">
      <c r="A6" s="460"/>
      <c r="B6" s="460"/>
      <c r="C6" s="142" t="s">
        <v>6</v>
      </c>
      <c r="D6" s="142" t="s">
        <v>8</v>
      </c>
      <c r="E6" s="142" t="s">
        <v>9</v>
      </c>
      <c r="F6" s="459"/>
      <c r="G6" s="459"/>
    </row>
    <row r="7" spans="1:13" ht="18" customHeight="1" x14ac:dyDescent="0.4">
      <c r="A7" s="206" t="s">
        <v>795</v>
      </c>
      <c r="B7" s="207">
        <f t="shared" ref="B7:B11" si="0">SUM(C7:G7)</f>
        <v>1113</v>
      </c>
      <c r="C7" s="207">
        <v>338</v>
      </c>
      <c r="D7" s="207">
        <v>327</v>
      </c>
      <c r="E7" s="207">
        <v>331</v>
      </c>
      <c r="F7" s="207">
        <v>0</v>
      </c>
      <c r="G7" s="207">
        <v>117</v>
      </c>
    </row>
    <row r="8" spans="1:13" ht="18" customHeight="1" x14ac:dyDescent="0.4">
      <c r="A8" s="206" t="s">
        <v>19</v>
      </c>
      <c r="B8" s="207">
        <f t="shared" si="0"/>
        <v>1102</v>
      </c>
      <c r="C8" s="207">
        <v>329</v>
      </c>
      <c r="D8" s="207">
        <v>325</v>
      </c>
      <c r="E8" s="207">
        <v>328</v>
      </c>
      <c r="F8" s="207">
        <v>0</v>
      </c>
      <c r="G8" s="207">
        <v>120</v>
      </c>
    </row>
    <row r="9" spans="1:13" ht="18" customHeight="1" x14ac:dyDescent="0.4">
      <c r="A9" s="206" t="s">
        <v>20</v>
      </c>
      <c r="B9" s="207">
        <f t="shared" si="0"/>
        <v>1124</v>
      </c>
      <c r="C9" s="208">
        <v>347</v>
      </c>
      <c r="D9" s="208">
        <v>315</v>
      </c>
      <c r="E9" s="208">
        <v>328</v>
      </c>
      <c r="F9" s="208">
        <v>1</v>
      </c>
      <c r="G9" s="207">
        <v>133</v>
      </c>
    </row>
    <row r="10" spans="1:13" ht="18" customHeight="1" x14ac:dyDescent="0.4">
      <c r="A10" s="206" t="s">
        <v>585</v>
      </c>
      <c r="B10" s="208">
        <f t="shared" ref="B10" si="1">SUM(C10:G10)</f>
        <v>1152</v>
      </c>
      <c r="C10" s="208">
        <v>354</v>
      </c>
      <c r="D10" s="208">
        <v>334</v>
      </c>
      <c r="E10" s="208">
        <v>317</v>
      </c>
      <c r="F10" s="208">
        <v>1</v>
      </c>
      <c r="G10" s="207">
        <v>146</v>
      </c>
    </row>
    <row r="11" spans="1:13" ht="18" customHeight="1" x14ac:dyDescent="0.4">
      <c r="A11" s="206" t="s">
        <v>593</v>
      </c>
      <c r="B11" s="208">
        <f t="shared" si="0"/>
        <v>1328</v>
      </c>
      <c r="C11" s="208">
        <v>387</v>
      </c>
      <c r="D11" s="208">
        <v>393</v>
      </c>
      <c r="E11" s="208">
        <v>374</v>
      </c>
      <c r="F11" s="207">
        <v>0</v>
      </c>
      <c r="G11" s="207">
        <v>174</v>
      </c>
    </row>
    <row r="13" spans="1:13" ht="18" customHeight="1" x14ac:dyDescent="0.4">
      <c r="A13" s="205" t="s">
        <v>796</v>
      </c>
    </row>
    <row r="14" spans="1:13" ht="10.95" x14ac:dyDescent="0.4">
      <c r="M14" s="143" t="s">
        <v>56</v>
      </c>
    </row>
    <row r="15" spans="1:13" ht="18" customHeight="1" x14ac:dyDescent="0.4">
      <c r="A15" s="460" t="s">
        <v>21</v>
      </c>
      <c r="B15" s="460" t="s">
        <v>22</v>
      </c>
      <c r="C15" s="460"/>
      <c r="D15" s="460"/>
      <c r="E15" s="460" t="s">
        <v>25</v>
      </c>
      <c r="F15" s="460"/>
      <c r="G15" s="460"/>
      <c r="H15" s="460" t="s">
        <v>26</v>
      </c>
      <c r="I15" s="460"/>
      <c r="J15" s="460"/>
      <c r="K15" s="509" t="s">
        <v>27</v>
      </c>
      <c r="L15" s="510"/>
      <c r="M15" s="511"/>
    </row>
    <row r="16" spans="1:13" ht="18" customHeight="1" x14ac:dyDescent="0.4">
      <c r="A16" s="460"/>
      <c r="B16" s="142" t="s">
        <v>3</v>
      </c>
      <c r="C16" s="142" t="s">
        <v>1</v>
      </c>
      <c r="D16" s="142" t="s">
        <v>2</v>
      </c>
      <c r="E16" s="142" t="s">
        <v>3</v>
      </c>
      <c r="F16" s="142" t="s">
        <v>1</v>
      </c>
      <c r="G16" s="142" t="s">
        <v>2</v>
      </c>
      <c r="H16" s="142" t="s">
        <v>3</v>
      </c>
      <c r="I16" s="142" t="s">
        <v>1</v>
      </c>
      <c r="J16" s="142" t="s">
        <v>2</v>
      </c>
      <c r="K16" s="142" t="s">
        <v>3</v>
      </c>
      <c r="L16" s="142" t="s">
        <v>1</v>
      </c>
      <c r="M16" s="142" t="s">
        <v>2</v>
      </c>
    </row>
    <row r="17" spans="1:13" ht="18" customHeight="1" x14ac:dyDescent="0.4">
      <c r="A17" s="507" t="s">
        <v>592</v>
      </c>
      <c r="B17" s="209">
        <f>SUM(E17,H17,K17)</f>
        <v>587</v>
      </c>
      <c r="C17" s="210"/>
      <c r="D17" s="210"/>
      <c r="E17" s="210">
        <v>213</v>
      </c>
      <c r="F17" s="210"/>
      <c r="G17" s="210"/>
      <c r="H17" s="210">
        <v>172</v>
      </c>
      <c r="I17" s="210"/>
      <c r="J17" s="210"/>
      <c r="K17" s="210">
        <v>202</v>
      </c>
      <c r="L17" s="210"/>
      <c r="M17" s="210"/>
    </row>
    <row r="18" spans="1:13" ht="18" customHeight="1" x14ac:dyDescent="0.4">
      <c r="A18" s="508"/>
      <c r="B18" s="132">
        <f>SUM(C18:D18)</f>
        <v>35735</v>
      </c>
      <c r="C18" s="211">
        <f>SUM(F18,I18,L18)</f>
        <v>18564</v>
      </c>
      <c r="D18" s="211">
        <f>SUM(G18,J18,M18)</f>
        <v>17171</v>
      </c>
      <c r="E18" s="211">
        <f>SUM(F18:G18)</f>
        <v>11804</v>
      </c>
      <c r="F18" s="211">
        <v>6116</v>
      </c>
      <c r="G18" s="211">
        <v>5688</v>
      </c>
      <c r="H18" s="211">
        <f>SUM(I18:J18)</f>
        <v>11927</v>
      </c>
      <c r="I18" s="211">
        <v>6211</v>
      </c>
      <c r="J18" s="211">
        <v>5716</v>
      </c>
      <c r="K18" s="211">
        <f>SUM(L18:M18)</f>
        <v>12004</v>
      </c>
      <c r="L18" s="211">
        <v>6237</v>
      </c>
      <c r="M18" s="211">
        <v>5767</v>
      </c>
    </row>
    <row r="19" spans="1:13" ht="18" customHeight="1" x14ac:dyDescent="0.4">
      <c r="A19" s="507" t="s">
        <v>24</v>
      </c>
      <c r="B19" s="209">
        <f>SUM(E19,H19,K19)</f>
        <v>624</v>
      </c>
      <c r="C19" s="210"/>
      <c r="D19" s="210"/>
      <c r="E19" s="210">
        <v>215</v>
      </c>
      <c r="F19" s="210"/>
      <c r="G19" s="210"/>
      <c r="H19" s="210">
        <v>233</v>
      </c>
      <c r="I19" s="210"/>
      <c r="J19" s="210"/>
      <c r="K19" s="210">
        <v>176</v>
      </c>
      <c r="L19" s="210"/>
      <c r="M19" s="210"/>
    </row>
    <row r="20" spans="1:13" ht="18" customHeight="1" x14ac:dyDescent="0.4">
      <c r="A20" s="508"/>
      <c r="B20" s="132">
        <f>SUM(C20:D20)</f>
        <v>35182</v>
      </c>
      <c r="C20" s="211">
        <f>SUM(F20,I20,L20)</f>
        <v>18242</v>
      </c>
      <c r="D20" s="211">
        <f>SUM(G20,J20,M20)</f>
        <v>16940</v>
      </c>
      <c r="E20" s="211">
        <f>SUM(F20:G20)</f>
        <v>11376</v>
      </c>
      <c r="F20" s="211">
        <v>5818</v>
      </c>
      <c r="G20" s="211">
        <v>5558</v>
      </c>
      <c r="H20" s="211">
        <f>SUM(I20:J20)</f>
        <v>11839</v>
      </c>
      <c r="I20" s="211">
        <v>6136</v>
      </c>
      <c r="J20" s="211">
        <v>5703</v>
      </c>
      <c r="K20" s="211">
        <f>SUM(L20:M20)</f>
        <v>11967</v>
      </c>
      <c r="L20" s="211">
        <v>6288</v>
      </c>
      <c r="M20" s="211">
        <v>5679</v>
      </c>
    </row>
    <row r="21" spans="1:13" ht="18" customHeight="1" x14ac:dyDescent="0.4">
      <c r="A21" s="507" t="s">
        <v>20</v>
      </c>
      <c r="B21" s="209">
        <f>SUM(E21,H21,K21)</f>
        <v>702</v>
      </c>
      <c r="C21" s="210"/>
      <c r="D21" s="210"/>
      <c r="E21" s="210">
        <v>232</v>
      </c>
      <c r="F21" s="210"/>
      <c r="G21" s="210"/>
      <c r="H21" s="210">
        <v>237</v>
      </c>
      <c r="I21" s="210"/>
      <c r="J21" s="210"/>
      <c r="K21" s="210">
        <v>233</v>
      </c>
      <c r="L21" s="210"/>
      <c r="M21" s="210"/>
    </row>
    <row r="22" spans="1:13" ht="18" customHeight="1" x14ac:dyDescent="0.4">
      <c r="A22" s="508"/>
      <c r="B22" s="132">
        <f>SUM(C22:D22)</f>
        <v>35470</v>
      </c>
      <c r="C22" s="211">
        <f>SUM(F22,I22,L22)</f>
        <v>18273</v>
      </c>
      <c r="D22" s="211">
        <f>SUM(G22,J22,M22)</f>
        <v>17197</v>
      </c>
      <c r="E22" s="211">
        <f>SUM(F22:G22)</f>
        <v>12180</v>
      </c>
      <c r="F22" s="211">
        <v>6288</v>
      </c>
      <c r="G22" s="211">
        <v>5892</v>
      </c>
      <c r="H22" s="211">
        <f>SUM(I22:J22)</f>
        <v>11407</v>
      </c>
      <c r="I22" s="211">
        <v>5840</v>
      </c>
      <c r="J22" s="211">
        <v>5567</v>
      </c>
      <c r="K22" s="211">
        <f>SUM(L22:M22)</f>
        <v>11883</v>
      </c>
      <c r="L22" s="211">
        <v>6145</v>
      </c>
      <c r="M22" s="211">
        <v>5738</v>
      </c>
    </row>
    <row r="23" spans="1:13" ht="18" customHeight="1" x14ac:dyDescent="0.4">
      <c r="A23" s="507" t="s">
        <v>585</v>
      </c>
      <c r="B23" s="209">
        <f>SUM(E23,H23,K23)</f>
        <v>773</v>
      </c>
      <c r="C23" s="210"/>
      <c r="D23" s="210"/>
      <c r="E23" s="210">
        <v>288</v>
      </c>
      <c r="F23" s="210"/>
      <c r="G23" s="210"/>
      <c r="H23" s="210">
        <v>251</v>
      </c>
      <c r="I23" s="210"/>
      <c r="J23" s="210"/>
      <c r="K23" s="210">
        <v>234</v>
      </c>
      <c r="L23" s="210"/>
      <c r="M23" s="210"/>
    </row>
    <row r="24" spans="1:13" ht="18" customHeight="1" x14ac:dyDescent="0.4">
      <c r="A24" s="508"/>
      <c r="B24" s="211">
        <f>SUM(C24:D24)</f>
        <v>36405</v>
      </c>
      <c r="C24" s="211">
        <f>SUM(F24,I24,L24)</f>
        <v>18750</v>
      </c>
      <c r="D24" s="211">
        <f>SUM(G24,J24,M24)</f>
        <v>17655</v>
      </c>
      <c r="E24" s="211">
        <f>SUM(F24:G24)</f>
        <v>12722</v>
      </c>
      <c r="F24" s="211">
        <v>6586</v>
      </c>
      <c r="G24" s="211">
        <v>6136</v>
      </c>
      <c r="H24" s="211">
        <f>SUM(I24:J24)</f>
        <v>12231</v>
      </c>
      <c r="I24" s="211">
        <v>6319</v>
      </c>
      <c r="J24" s="211">
        <v>5912</v>
      </c>
      <c r="K24" s="211">
        <f>SUM(L24:M24)</f>
        <v>11452</v>
      </c>
      <c r="L24" s="211">
        <v>5845</v>
      </c>
      <c r="M24" s="211">
        <v>5607</v>
      </c>
    </row>
    <row r="25" spans="1:13" ht="18" customHeight="1" x14ac:dyDescent="0.4">
      <c r="A25" s="507" t="s">
        <v>593</v>
      </c>
      <c r="B25" s="209">
        <f>SUM(E25,H25,K25)</f>
        <v>909</v>
      </c>
      <c r="C25" s="210"/>
      <c r="D25" s="210"/>
      <c r="E25" s="210">
        <v>323</v>
      </c>
      <c r="F25" s="210"/>
      <c r="G25" s="210"/>
      <c r="H25" s="210">
        <v>308</v>
      </c>
      <c r="I25" s="210"/>
      <c r="J25" s="210"/>
      <c r="K25" s="210">
        <v>278</v>
      </c>
      <c r="L25" s="210"/>
      <c r="M25" s="210"/>
    </row>
    <row r="26" spans="1:13" ht="18" customHeight="1" x14ac:dyDescent="0.4">
      <c r="A26" s="508"/>
      <c r="B26" s="211">
        <f>SUM(C26:D26)</f>
        <v>37745</v>
      </c>
      <c r="C26" s="211">
        <f>SUM(F26,I26,L26)</f>
        <v>19455</v>
      </c>
      <c r="D26" s="211">
        <f>SUM(G26,J26,M26)</f>
        <v>18290</v>
      </c>
      <c r="E26" s="211">
        <f>SUM(F26:G26)</f>
        <v>12724</v>
      </c>
      <c r="F26" s="211">
        <v>6510</v>
      </c>
      <c r="G26" s="211">
        <v>6214</v>
      </c>
      <c r="H26" s="211">
        <f>SUM(I26:J26)</f>
        <v>12740</v>
      </c>
      <c r="I26" s="211">
        <v>6609</v>
      </c>
      <c r="J26" s="211">
        <v>6131</v>
      </c>
      <c r="K26" s="211">
        <f>SUM(L26:M26)</f>
        <v>12281</v>
      </c>
      <c r="L26" s="211">
        <v>6336</v>
      </c>
      <c r="M26" s="211">
        <v>5945</v>
      </c>
    </row>
    <row r="27" spans="1:13" ht="10.95" x14ac:dyDescent="0.4">
      <c r="A27" s="131" t="s">
        <v>797</v>
      </c>
    </row>
  </sheetData>
  <mergeCells count="15">
    <mergeCell ref="A5:A6"/>
    <mergeCell ref="B5:B6"/>
    <mergeCell ref="C5:E5"/>
    <mergeCell ref="F5:F6"/>
    <mergeCell ref="G5:G6"/>
    <mergeCell ref="A25:A26"/>
    <mergeCell ref="H15:J15"/>
    <mergeCell ref="K15:M15"/>
    <mergeCell ref="A17:A18"/>
    <mergeCell ref="A19:A20"/>
    <mergeCell ref="A21:A22"/>
    <mergeCell ref="A23:A24"/>
    <mergeCell ref="A15:A16"/>
    <mergeCell ref="B15:D15"/>
    <mergeCell ref="E15:G15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showGridLines="0" zoomScaleNormal="100" workbookViewId="0">
      <selection activeCell="D20" sqref="D20"/>
    </sheetView>
  </sheetViews>
  <sheetFormatPr defaultRowHeight="20" customHeight="1" x14ac:dyDescent="0.4"/>
  <cols>
    <col min="1" max="1" width="9" style="131"/>
    <col min="2" max="4" width="5.25" style="131" customWidth="1"/>
    <col min="5" max="9" width="3.75" style="131" customWidth="1"/>
    <col min="10" max="10" width="5.25" style="131" customWidth="1"/>
    <col min="11" max="23" width="3.75" style="131" customWidth="1"/>
    <col min="24" max="26" width="5.25" style="131" customWidth="1"/>
    <col min="27" max="29" width="3.75" style="131" customWidth="1"/>
    <col min="30" max="16384" width="9" style="131"/>
  </cols>
  <sheetData>
    <row r="1" spans="1:29" ht="10.95" x14ac:dyDescent="0.4">
      <c r="A1" s="205" t="s">
        <v>791</v>
      </c>
    </row>
    <row r="2" spans="1:29" ht="10.95" x14ac:dyDescent="0.4">
      <c r="A2" s="205" t="s">
        <v>33</v>
      </c>
    </row>
    <row r="3" spans="1:29" ht="10.95" x14ac:dyDescent="0.4">
      <c r="A3" s="205" t="s">
        <v>35</v>
      </c>
    </row>
    <row r="4" spans="1:29" ht="10.95" x14ac:dyDescent="0.4">
      <c r="AC4" s="143" t="s">
        <v>56</v>
      </c>
    </row>
    <row r="5" spans="1:29" ht="20" customHeight="1" x14ac:dyDescent="0.4">
      <c r="A5" s="460" t="s">
        <v>21</v>
      </c>
      <c r="B5" s="460" t="s">
        <v>58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 t="s">
        <v>59</v>
      </c>
      <c r="Q5" s="460"/>
      <c r="R5" s="460"/>
      <c r="S5" s="460"/>
      <c r="T5" s="460"/>
      <c r="U5" s="460"/>
      <c r="V5" s="460"/>
      <c r="W5" s="460"/>
      <c r="X5" s="461" t="s">
        <v>60</v>
      </c>
      <c r="Y5" s="460"/>
      <c r="Z5" s="460"/>
      <c r="AA5" s="460" t="s">
        <v>51</v>
      </c>
      <c r="AB5" s="460"/>
      <c r="AC5" s="460"/>
    </row>
    <row r="6" spans="1:29" ht="40" customHeight="1" x14ac:dyDescent="0.4">
      <c r="A6" s="460"/>
      <c r="B6" s="460" t="s">
        <v>22</v>
      </c>
      <c r="C6" s="460"/>
      <c r="D6" s="460"/>
      <c r="E6" s="512" t="s">
        <v>798</v>
      </c>
      <c r="F6" s="512" t="s">
        <v>36</v>
      </c>
      <c r="G6" s="512" t="s">
        <v>799</v>
      </c>
      <c r="H6" s="512" t="s">
        <v>37</v>
      </c>
      <c r="I6" s="512" t="s">
        <v>38</v>
      </c>
      <c r="J6" s="512" t="s">
        <v>800</v>
      </c>
      <c r="K6" s="512" t="s">
        <v>39</v>
      </c>
      <c r="L6" s="512" t="s">
        <v>40</v>
      </c>
      <c r="M6" s="512" t="s">
        <v>41</v>
      </c>
      <c r="N6" s="512" t="s">
        <v>42</v>
      </c>
      <c r="O6" s="512" t="s">
        <v>801</v>
      </c>
      <c r="P6" s="460" t="s">
        <v>22</v>
      </c>
      <c r="Q6" s="460"/>
      <c r="R6" s="460"/>
      <c r="S6" s="460" t="s">
        <v>52</v>
      </c>
      <c r="T6" s="460"/>
      <c r="U6" s="512" t="s">
        <v>45</v>
      </c>
      <c r="V6" s="512" t="s">
        <v>46</v>
      </c>
      <c r="W6" s="512" t="s">
        <v>47</v>
      </c>
      <c r="X6" s="460"/>
      <c r="Y6" s="460"/>
      <c r="Z6" s="460"/>
      <c r="AA6" s="512" t="s">
        <v>48</v>
      </c>
      <c r="AB6" s="512" t="s">
        <v>49</v>
      </c>
      <c r="AC6" s="512" t="s">
        <v>50</v>
      </c>
    </row>
    <row r="7" spans="1:29" ht="20" customHeight="1" x14ac:dyDescent="0.4">
      <c r="A7" s="460"/>
      <c r="B7" s="142" t="s">
        <v>3</v>
      </c>
      <c r="C7" s="142" t="s">
        <v>1</v>
      </c>
      <c r="D7" s="142" t="s">
        <v>2</v>
      </c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142" t="s">
        <v>3</v>
      </c>
      <c r="Q7" s="142" t="s">
        <v>1</v>
      </c>
      <c r="R7" s="142" t="s">
        <v>2</v>
      </c>
      <c r="S7" s="212" t="s">
        <v>43</v>
      </c>
      <c r="T7" s="134" t="s">
        <v>44</v>
      </c>
      <c r="U7" s="512"/>
      <c r="V7" s="512"/>
      <c r="W7" s="512"/>
      <c r="X7" s="142" t="s">
        <v>3</v>
      </c>
      <c r="Y7" s="142" t="s">
        <v>1</v>
      </c>
      <c r="Z7" s="142" t="s">
        <v>2</v>
      </c>
      <c r="AA7" s="512"/>
      <c r="AB7" s="512"/>
      <c r="AC7" s="512"/>
    </row>
    <row r="8" spans="1:29" ht="20" customHeight="1" x14ac:dyDescent="0.4">
      <c r="A8" s="206" t="s">
        <v>592</v>
      </c>
      <c r="B8" s="213">
        <f>SUM(C8:D8)</f>
        <v>2304</v>
      </c>
      <c r="C8" s="213">
        <v>1260</v>
      </c>
      <c r="D8" s="213">
        <v>1044</v>
      </c>
      <c r="E8" s="134">
        <v>64</v>
      </c>
      <c r="F8" s="134">
        <v>4</v>
      </c>
      <c r="G8" s="134">
        <v>73</v>
      </c>
      <c r="H8" s="134">
        <v>86</v>
      </c>
      <c r="I8" s="134">
        <v>17</v>
      </c>
      <c r="J8" s="213">
        <v>1665</v>
      </c>
      <c r="K8" s="206" t="s">
        <v>4</v>
      </c>
      <c r="L8" s="134">
        <v>71</v>
      </c>
      <c r="M8" s="134">
        <v>18</v>
      </c>
      <c r="N8" s="134">
        <v>18</v>
      </c>
      <c r="O8" s="134">
        <v>288</v>
      </c>
      <c r="P8" s="134">
        <f t="shared" ref="P8:P11" si="0">SUM(Q8:R8)</f>
        <v>203</v>
      </c>
      <c r="Q8" s="134">
        <v>130</v>
      </c>
      <c r="R8" s="134">
        <v>73</v>
      </c>
      <c r="S8" s="134">
        <v>109</v>
      </c>
      <c r="T8" s="206" t="s">
        <v>4</v>
      </c>
      <c r="U8" s="134">
        <v>2</v>
      </c>
      <c r="V8" s="206" t="s">
        <v>4</v>
      </c>
      <c r="W8" s="134">
        <v>92</v>
      </c>
      <c r="X8" s="213">
        <f t="shared" ref="X8:X11" si="1">SUM(Y8:Z8)</f>
        <v>2507</v>
      </c>
      <c r="Y8" s="213">
        <v>1390</v>
      </c>
      <c r="Z8" s="213">
        <v>1117</v>
      </c>
      <c r="AA8" s="134">
        <v>225</v>
      </c>
      <c r="AB8" s="134">
        <v>75</v>
      </c>
      <c r="AC8" s="134">
        <v>69</v>
      </c>
    </row>
    <row r="9" spans="1:29" ht="20" customHeight="1" x14ac:dyDescent="0.4">
      <c r="A9" s="206" t="s">
        <v>24</v>
      </c>
      <c r="B9" s="213">
        <f t="shared" ref="B9:B12" si="2">SUM(C9:D9)</f>
        <v>2275</v>
      </c>
      <c r="C9" s="213">
        <v>1258</v>
      </c>
      <c r="D9" s="213">
        <v>1017</v>
      </c>
      <c r="E9" s="134">
        <v>64</v>
      </c>
      <c r="F9" s="134">
        <v>3</v>
      </c>
      <c r="G9" s="134">
        <v>76</v>
      </c>
      <c r="H9" s="134">
        <v>87</v>
      </c>
      <c r="I9" s="134">
        <v>18</v>
      </c>
      <c r="J9" s="213">
        <v>1789</v>
      </c>
      <c r="K9" s="206" t="s">
        <v>4</v>
      </c>
      <c r="L9" s="134">
        <v>81</v>
      </c>
      <c r="M9" s="134">
        <v>9</v>
      </c>
      <c r="N9" s="134">
        <v>16</v>
      </c>
      <c r="O9" s="134">
        <v>132</v>
      </c>
      <c r="P9" s="134">
        <f t="shared" si="0"/>
        <v>188</v>
      </c>
      <c r="Q9" s="134">
        <v>116</v>
      </c>
      <c r="R9" s="134">
        <v>72</v>
      </c>
      <c r="S9" s="134">
        <v>107</v>
      </c>
      <c r="T9" s="206" t="s">
        <v>4</v>
      </c>
      <c r="U9" s="134">
        <v>2</v>
      </c>
      <c r="V9" s="206" t="s">
        <v>4</v>
      </c>
      <c r="W9" s="134">
        <v>79</v>
      </c>
      <c r="X9" s="213">
        <f t="shared" si="1"/>
        <v>2463</v>
      </c>
      <c r="Y9" s="213">
        <v>1374</v>
      </c>
      <c r="Z9" s="213">
        <v>1089</v>
      </c>
      <c r="AA9" s="134">
        <v>219</v>
      </c>
      <c r="AB9" s="134">
        <v>73</v>
      </c>
      <c r="AC9" s="134">
        <v>69</v>
      </c>
    </row>
    <row r="10" spans="1:29" ht="20" customHeight="1" x14ac:dyDescent="0.4">
      <c r="A10" s="206" t="s">
        <v>20</v>
      </c>
      <c r="B10" s="213">
        <f t="shared" si="2"/>
        <v>2288</v>
      </c>
      <c r="C10" s="213">
        <v>1241</v>
      </c>
      <c r="D10" s="213">
        <v>1047</v>
      </c>
      <c r="E10" s="134">
        <v>64</v>
      </c>
      <c r="F10" s="134">
        <v>3</v>
      </c>
      <c r="G10" s="134">
        <v>76</v>
      </c>
      <c r="H10" s="134">
        <v>85</v>
      </c>
      <c r="I10" s="134">
        <v>22</v>
      </c>
      <c r="J10" s="213">
        <v>1764</v>
      </c>
      <c r="K10" s="206" t="s">
        <v>4</v>
      </c>
      <c r="L10" s="134">
        <v>80</v>
      </c>
      <c r="M10" s="134">
        <v>10</v>
      </c>
      <c r="N10" s="134">
        <v>19</v>
      </c>
      <c r="O10" s="134">
        <v>165</v>
      </c>
      <c r="P10" s="134">
        <f t="shared" si="0"/>
        <v>161</v>
      </c>
      <c r="Q10" s="134">
        <v>102</v>
      </c>
      <c r="R10" s="134">
        <v>59</v>
      </c>
      <c r="S10" s="134">
        <v>87</v>
      </c>
      <c r="T10" s="206" t="s">
        <v>4</v>
      </c>
      <c r="U10" s="134">
        <v>1</v>
      </c>
      <c r="V10" s="206" t="s">
        <v>4</v>
      </c>
      <c r="W10" s="134">
        <v>73</v>
      </c>
      <c r="X10" s="213">
        <f t="shared" si="1"/>
        <v>2449</v>
      </c>
      <c r="Y10" s="213">
        <v>1343</v>
      </c>
      <c r="Z10" s="213">
        <v>1106</v>
      </c>
      <c r="AA10" s="134">
        <v>222</v>
      </c>
      <c r="AB10" s="134">
        <v>74</v>
      </c>
      <c r="AC10" s="134">
        <v>69</v>
      </c>
    </row>
    <row r="11" spans="1:29" ht="20" customHeight="1" x14ac:dyDescent="0.4">
      <c r="A11" s="206" t="s">
        <v>585</v>
      </c>
      <c r="B11" s="213">
        <f t="shared" si="2"/>
        <v>2354</v>
      </c>
      <c r="C11" s="213">
        <v>1286</v>
      </c>
      <c r="D11" s="213">
        <v>1068</v>
      </c>
      <c r="E11" s="134">
        <v>65</v>
      </c>
      <c r="F11" s="134">
        <v>3</v>
      </c>
      <c r="G11" s="134">
        <v>77</v>
      </c>
      <c r="H11" s="134">
        <v>78</v>
      </c>
      <c r="I11" s="134">
        <v>26</v>
      </c>
      <c r="J11" s="213">
        <v>1798</v>
      </c>
      <c r="K11" s="206" t="s">
        <v>4</v>
      </c>
      <c r="L11" s="134">
        <v>73</v>
      </c>
      <c r="M11" s="134">
        <v>11</v>
      </c>
      <c r="N11" s="134">
        <v>14</v>
      </c>
      <c r="O11" s="134">
        <v>209</v>
      </c>
      <c r="P11" s="134">
        <f t="shared" si="0"/>
        <v>158</v>
      </c>
      <c r="Q11" s="134">
        <v>96</v>
      </c>
      <c r="R11" s="134">
        <v>62</v>
      </c>
      <c r="S11" s="134">
        <v>91</v>
      </c>
      <c r="T11" s="206" t="s">
        <v>4</v>
      </c>
      <c r="U11" s="206" t="s">
        <v>4</v>
      </c>
      <c r="V11" s="206" t="s">
        <v>4</v>
      </c>
      <c r="W11" s="134">
        <v>67</v>
      </c>
      <c r="X11" s="213">
        <f t="shared" si="1"/>
        <v>2512</v>
      </c>
      <c r="Y11" s="213">
        <f>C11+Q11</f>
        <v>1382</v>
      </c>
      <c r="Z11" s="213">
        <f>D11+R11</f>
        <v>1130</v>
      </c>
      <c r="AA11" s="134">
        <v>231</v>
      </c>
      <c r="AB11" s="134">
        <v>77</v>
      </c>
      <c r="AC11" s="134">
        <v>69</v>
      </c>
    </row>
    <row r="12" spans="1:29" ht="20" customHeight="1" x14ac:dyDescent="0.4">
      <c r="A12" s="206" t="s">
        <v>593</v>
      </c>
      <c r="B12" s="213">
        <f t="shared" si="2"/>
        <v>2510</v>
      </c>
      <c r="C12" s="213">
        <v>1348</v>
      </c>
      <c r="D12" s="213">
        <v>1162</v>
      </c>
      <c r="E12" s="134">
        <v>65</v>
      </c>
      <c r="F12" s="134">
        <v>3</v>
      </c>
      <c r="G12" s="134">
        <v>82</v>
      </c>
      <c r="H12" s="134">
        <v>72</v>
      </c>
      <c r="I12" s="134">
        <v>22</v>
      </c>
      <c r="J12" s="213">
        <v>1880</v>
      </c>
      <c r="K12" s="206" t="s">
        <v>4</v>
      </c>
      <c r="L12" s="134">
        <v>75</v>
      </c>
      <c r="M12" s="134">
        <v>15</v>
      </c>
      <c r="N12" s="134">
        <v>13</v>
      </c>
      <c r="O12" s="134">
        <v>283</v>
      </c>
      <c r="P12" s="134">
        <f>SUM(Q12:R12)</f>
        <v>161</v>
      </c>
      <c r="Q12" s="134">
        <v>98</v>
      </c>
      <c r="R12" s="134">
        <v>63</v>
      </c>
      <c r="S12" s="134">
        <v>93</v>
      </c>
      <c r="T12" s="206" t="s">
        <v>4</v>
      </c>
      <c r="U12" s="206" t="s">
        <v>4</v>
      </c>
      <c r="V12" s="206" t="s">
        <v>4</v>
      </c>
      <c r="W12" s="134">
        <v>68</v>
      </c>
      <c r="X12" s="213">
        <f>SUM(Y12:Z12)</f>
        <v>2671</v>
      </c>
      <c r="Y12" s="213">
        <f>C12+Q12</f>
        <v>1446</v>
      </c>
      <c r="Z12" s="213">
        <f>D12+R12</f>
        <v>1225</v>
      </c>
      <c r="AA12" s="134">
        <v>231</v>
      </c>
      <c r="AB12" s="134">
        <v>77</v>
      </c>
      <c r="AC12" s="134">
        <v>69</v>
      </c>
    </row>
    <row r="13" spans="1:29" ht="14" customHeight="1" x14ac:dyDescent="0.4">
      <c r="A13" s="131" t="s">
        <v>54</v>
      </c>
    </row>
  </sheetData>
  <mergeCells count="25">
    <mergeCell ref="AA5:AC5"/>
    <mergeCell ref="B6:D6"/>
    <mergeCell ref="E6:E7"/>
    <mergeCell ref="F6:F7"/>
    <mergeCell ref="G6:G7"/>
    <mergeCell ref="H6:H7"/>
    <mergeCell ref="N6:N7"/>
    <mergeCell ref="AA6:AA7"/>
    <mergeCell ref="AB6:AB7"/>
    <mergeCell ref="AC6:AC7"/>
    <mergeCell ref="A5:A7"/>
    <mergeCell ref="B5:O5"/>
    <mergeCell ref="P5:W5"/>
    <mergeCell ref="X5:Z6"/>
    <mergeCell ref="I6:I7"/>
    <mergeCell ref="J6:J7"/>
    <mergeCell ref="K6:K7"/>
    <mergeCell ref="L6:L7"/>
    <mergeCell ref="M6:M7"/>
    <mergeCell ref="O6:O7"/>
    <mergeCell ref="P6:R6"/>
    <mergeCell ref="S6:T6"/>
    <mergeCell ref="U6:U7"/>
    <mergeCell ref="V6:V7"/>
    <mergeCell ref="W6:W7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="115" zoomScaleNormal="115" workbookViewId="0">
      <selection activeCell="L28" sqref="L28"/>
    </sheetView>
  </sheetViews>
  <sheetFormatPr defaultRowHeight="18" customHeight="1" x14ac:dyDescent="0.4"/>
  <cols>
    <col min="1" max="1" width="9" style="22"/>
    <col min="2" max="2" width="7.5" style="22" bestFit="1" customWidth="1"/>
    <col min="3" max="13" width="7.5" style="22" customWidth="1"/>
    <col min="14" max="22" width="6" style="22" customWidth="1"/>
    <col min="23" max="16384" width="9" style="22"/>
  </cols>
  <sheetData>
    <row r="1" spans="1:13" ht="18" customHeight="1" x14ac:dyDescent="0.4">
      <c r="A1" s="1" t="s">
        <v>802</v>
      </c>
      <c r="B1" s="1"/>
    </row>
    <row r="2" spans="1:13" ht="10.95" x14ac:dyDescent="0.4">
      <c r="G2" s="23" t="s">
        <v>62</v>
      </c>
    </row>
    <row r="3" spans="1:13" ht="18" customHeight="1" x14ac:dyDescent="0.4">
      <c r="A3" s="454" t="s">
        <v>16</v>
      </c>
      <c r="B3" s="454" t="s">
        <v>63</v>
      </c>
      <c r="C3" s="454" t="s">
        <v>13</v>
      </c>
      <c r="D3" s="481" t="s">
        <v>803</v>
      </c>
      <c r="E3" s="503"/>
      <c r="F3" s="503"/>
      <c r="G3" s="482"/>
    </row>
    <row r="4" spans="1:13" ht="18" customHeight="1" x14ac:dyDescent="0.4">
      <c r="A4" s="454"/>
      <c r="B4" s="454"/>
      <c r="C4" s="454"/>
      <c r="D4" s="81" t="s">
        <v>7</v>
      </c>
      <c r="E4" s="81" t="s">
        <v>6</v>
      </c>
      <c r="F4" s="81" t="s">
        <v>8</v>
      </c>
      <c r="G4" s="81" t="s">
        <v>9</v>
      </c>
    </row>
    <row r="5" spans="1:13" ht="18" customHeight="1" x14ac:dyDescent="0.4">
      <c r="A5" s="25" t="s">
        <v>592</v>
      </c>
      <c r="B5" s="26">
        <v>66</v>
      </c>
      <c r="C5" s="26">
        <v>117</v>
      </c>
      <c r="D5" s="26">
        <f t="shared" ref="D5:D7" si="0">SUM(E5:G5)</f>
        <v>587</v>
      </c>
      <c r="E5" s="26">
        <v>213</v>
      </c>
      <c r="F5" s="26">
        <v>172</v>
      </c>
      <c r="G5" s="26">
        <v>202</v>
      </c>
    </row>
    <row r="6" spans="1:13" ht="18" customHeight="1" x14ac:dyDescent="0.4">
      <c r="A6" s="25" t="s">
        <v>19</v>
      </c>
      <c r="B6" s="26">
        <v>67</v>
      </c>
      <c r="C6" s="26">
        <v>120</v>
      </c>
      <c r="D6" s="26">
        <f t="shared" si="0"/>
        <v>624</v>
      </c>
      <c r="E6" s="26">
        <v>215</v>
      </c>
      <c r="F6" s="26">
        <v>233</v>
      </c>
      <c r="G6" s="26">
        <v>176</v>
      </c>
    </row>
    <row r="7" spans="1:13" ht="18" customHeight="1" x14ac:dyDescent="0.4">
      <c r="A7" s="25" t="s">
        <v>20</v>
      </c>
      <c r="B7" s="26">
        <v>66</v>
      </c>
      <c r="C7" s="26">
        <v>133</v>
      </c>
      <c r="D7" s="26">
        <f t="shared" si="0"/>
        <v>702</v>
      </c>
      <c r="E7" s="26">
        <v>232</v>
      </c>
      <c r="F7" s="26">
        <v>237</v>
      </c>
      <c r="G7" s="26">
        <v>233</v>
      </c>
    </row>
    <row r="8" spans="1:13" ht="18" customHeight="1" x14ac:dyDescent="0.4">
      <c r="A8" s="25" t="s">
        <v>585</v>
      </c>
      <c r="B8" s="26">
        <v>66</v>
      </c>
      <c r="C8" s="26">
        <v>146</v>
      </c>
      <c r="D8" s="26">
        <f>SUM(E8:G8)</f>
        <v>773</v>
      </c>
      <c r="E8" s="26">
        <v>288</v>
      </c>
      <c r="F8" s="26">
        <v>251</v>
      </c>
      <c r="G8" s="26">
        <v>234</v>
      </c>
    </row>
    <row r="9" spans="1:13" ht="18" customHeight="1" x14ac:dyDescent="0.4">
      <c r="A9" s="25" t="s">
        <v>593</v>
      </c>
      <c r="B9" s="26">
        <v>67</v>
      </c>
      <c r="C9" s="26">
        <v>174</v>
      </c>
      <c r="D9" s="26">
        <f>SUM(E9:G9)</f>
        <v>909</v>
      </c>
      <c r="E9" s="26">
        <v>323</v>
      </c>
      <c r="F9" s="26">
        <v>308</v>
      </c>
      <c r="G9" s="26">
        <v>278</v>
      </c>
    </row>
    <row r="10" spans="1:13" ht="10.95" x14ac:dyDescent="0.4">
      <c r="A10" s="22" t="s">
        <v>64</v>
      </c>
    </row>
    <row r="12" spans="1:13" ht="18" customHeight="1" x14ac:dyDescent="0.4">
      <c r="A12" s="1" t="s">
        <v>65</v>
      </c>
      <c r="M12" s="37"/>
    </row>
    <row r="13" spans="1:13" ht="10.95" x14ac:dyDescent="0.4">
      <c r="K13" s="23"/>
      <c r="M13" s="23" t="s">
        <v>108</v>
      </c>
    </row>
    <row r="14" spans="1:13" ht="18.95" customHeight="1" x14ac:dyDescent="0.4">
      <c r="A14" s="81" t="s">
        <v>804</v>
      </c>
      <c r="B14" s="481" t="s">
        <v>403</v>
      </c>
      <c r="C14" s="482"/>
      <c r="D14" s="481" t="s">
        <v>805</v>
      </c>
      <c r="E14" s="482"/>
      <c r="F14" s="481" t="s">
        <v>69</v>
      </c>
      <c r="G14" s="482"/>
      <c r="H14" s="481" t="s">
        <v>70</v>
      </c>
      <c r="I14" s="482"/>
      <c r="J14" s="487" t="s">
        <v>606</v>
      </c>
      <c r="K14" s="488"/>
      <c r="L14" s="481" t="s">
        <v>71</v>
      </c>
      <c r="M14" s="482"/>
    </row>
    <row r="15" spans="1:13" ht="18" customHeight="1" x14ac:dyDescent="0.4">
      <c r="A15" s="25" t="s">
        <v>590</v>
      </c>
      <c r="B15" s="485">
        <f>SUM(D15:M15)</f>
        <v>1641</v>
      </c>
      <c r="C15" s="486"/>
      <c r="D15" s="485">
        <v>277</v>
      </c>
      <c r="E15" s="486"/>
      <c r="F15" s="485">
        <v>0</v>
      </c>
      <c r="G15" s="486"/>
      <c r="H15" s="485">
        <v>838</v>
      </c>
      <c r="I15" s="486"/>
      <c r="J15" s="485" t="s">
        <v>607</v>
      </c>
      <c r="K15" s="486"/>
      <c r="L15" s="485">
        <v>526</v>
      </c>
      <c r="M15" s="486"/>
    </row>
    <row r="16" spans="1:13" ht="18" customHeight="1" x14ac:dyDescent="0.4">
      <c r="A16" s="25" t="s">
        <v>806</v>
      </c>
      <c r="B16" s="485">
        <f>SUM(D16:M16)</f>
        <v>1748</v>
      </c>
      <c r="C16" s="486"/>
      <c r="D16" s="485">
        <v>262</v>
      </c>
      <c r="E16" s="486"/>
      <c r="F16" s="485">
        <v>0</v>
      </c>
      <c r="G16" s="486"/>
      <c r="H16" s="485">
        <v>639</v>
      </c>
      <c r="I16" s="486"/>
      <c r="J16" s="485" t="s">
        <v>607</v>
      </c>
      <c r="K16" s="486"/>
      <c r="L16" s="485">
        <v>847</v>
      </c>
      <c r="M16" s="486"/>
    </row>
    <row r="17" spans="1:13" ht="18" customHeight="1" x14ac:dyDescent="0.4">
      <c r="A17" s="25" t="s">
        <v>19</v>
      </c>
      <c r="B17" s="485">
        <f>SUM(D17:M17)</f>
        <v>2006</v>
      </c>
      <c r="C17" s="486"/>
      <c r="D17" s="485">
        <v>361</v>
      </c>
      <c r="E17" s="486"/>
      <c r="F17" s="485">
        <v>0</v>
      </c>
      <c r="G17" s="486"/>
      <c r="H17" s="485">
        <v>1292</v>
      </c>
      <c r="I17" s="486"/>
      <c r="J17" s="485" t="s">
        <v>607</v>
      </c>
      <c r="K17" s="486"/>
      <c r="L17" s="485">
        <v>353</v>
      </c>
      <c r="M17" s="486"/>
    </row>
    <row r="18" spans="1:13" ht="18" customHeight="1" x14ac:dyDescent="0.4">
      <c r="A18" s="25" t="s">
        <v>20</v>
      </c>
      <c r="B18" s="485">
        <f>SUM(D18:M18)</f>
        <v>2106</v>
      </c>
      <c r="C18" s="486"/>
      <c r="D18" s="485">
        <v>292</v>
      </c>
      <c r="E18" s="486"/>
      <c r="F18" s="485">
        <v>0</v>
      </c>
      <c r="G18" s="486"/>
      <c r="H18" s="485">
        <v>1634</v>
      </c>
      <c r="I18" s="486"/>
      <c r="J18" s="485" t="s">
        <v>607</v>
      </c>
      <c r="K18" s="486"/>
      <c r="L18" s="485">
        <v>180</v>
      </c>
      <c r="M18" s="486"/>
    </row>
    <row r="19" spans="1:13" ht="18" customHeight="1" x14ac:dyDescent="0.4">
      <c r="A19" s="25" t="s">
        <v>585</v>
      </c>
      <c r="B19" s="485">
        <f>SUM(D19:M19)</f>
        <v>2060</v>
      </c>
      <c r="C19" s="486"/>
      <c r="D19" s="485">
        <v>225</v>
      </c>
      <c r="E19" s="486"/>
      <c r="F19" s="485">
        <v>0</v>
      </c>
      <c r="G19" s="486"/>
      <c r="H19" s="485">
        <v>1660</v>
      </c>
      <c r="I19" s="486"/>
      <c r="J19" s="485">
        <v>52</v>
      </c>
      <c r="K19" s="486"/>
      <c r="L19" s="485">
        <v>123</v>
      </c>
      <c r="M19" s="486"/>
    </row>
    <row r="20" spans="1:13" ht="10.95" x14ac:dyDescent="0.4">
      <c r="A20" s="22" t="s">
        <v>66</v>
      </c>
    </row>
    <row r="22" spans="1:13" ht="18" customHeight="1" x14ac:dyDescent="0.4">
      <c r="A22" s="1" t="s">
        <v>100</v>
      </c>
      <c r="J22" s="37"/>
    </row>
    <row r="23" spans="1:13" ht="10.95" x14ac:dyDescent="0.4">
      <c r="E23" s="23" t="s">
        <v>604</v>
      </c>
    </row>
    <row r="24" spans="1:13" ht="18" customHeight="1" x14ac:dyDescent="0.4">
      <c r="A24" s="454" t="s">
        <v>16</v>
      </c>
      <c r="B24" s="481" t="s">
        <v>807</v>
      </c>
      <c r="C24" s="503"/>
      <c r="D24" s="503"/>
      <c r="E24" s="482"/>
    </row>
    <row r="25" spans="1:13" ht="18" customHeight="1" x14ac:dyDescent="0.4">
      <c r="A25" s="454"/>
      <c r="B25" s="81" t="s">
        <v>7</v>
      </c>
      <c r="C25" s="81" t="s">
        <v>6</v>
      </c>
      <c r="D25" s="81" t="s">
        <v>8</v>
      </c>
      <c r="E25" s="81" t="s">
        <v>9</v>
      </c>
    </row>
    <row r="26" spans="1:13" ht="18" customHeight="1" x14ac:dyDescent="0.4">
      <c r="A26" s="504" t="s">
        <v>596</v>
      </c>
      <c r="B26" s="78">
        <f t="shared" ref="B26:B27" si="1">SUM(C26:E26)</f>
        <v>12</v>
      </c>
      <c r="C26" s="78">
        <v>5</v>
      </c>
      <c r="D26" s="78">
        <v>4</v>
      </c>
      <c r="E26" s="78">
        <v>3</v>
      </c>
    </row>
    <row r="27" spans="1:13" ht="18" customHeight="1" x14ac:dyDescent="0.4">
      <c r="A27" s="506"/>
      <c r="B27" s="214">
        <f t="shared" si="1"/>
        <v>47</v>
      </c>
      <c r="C27" s="214">
        <v>21</v>
      </c>
      <c r="D27" s="214">
        <v>18</v>
      </c>
      <c r="E27" s="214">
        <v>8</v>
      </c>
    </row>
    <row r="28" spans="1:13" ht="10.95" x14ac:dyDescent="0.4">
      <c r="A28" s="22" t="s">
        <v>102</v>
      </c>
    </row>
    <row r="29" spans="1:13" ht="10.95" x14ac:dyDescent="0.4">
      <c r="A29" s="22" t="s">
        <v>605</v>
      </c>
    </row>
    <row r="31" spans="1:13" ht="18" customHeight="1" x14ac:dyDescent="0.4">
      <c r="A31" s="1" t="s">
        <v>808</v>
      </c>
      <c r="J31" s="37"/>
    </row>
    <row r="32" spans="1:13" ht="10.95" x14ac:dyDescent="0.4">
      <c r="G32" s="23" t="s">
        <v>107</v>
      </c>
    </row>
    <row r="33" spans="1:7" ht="18" customHeight="1" x14ac:dyDescent="0.4">
      <c r="A33" s="454" t="s">
        <v>16</v>
      </c>
      <c r="B33" s="456" t="s">
        <v>809</v>
      </c>
      <c r="C33" s="481" t="s">
        <v>810</v>
      </c>
      <c r="D33" s="503"/>
      <c r="E33" s="503"/>
      <c r="F33" s="482"/>
      <c r="G33" s="513" t="s">
        <v>106</v>
      </c>
    </row>
    <row r="34" spans="1:7" ht="18" customHeight="1" x14ac:dyDescent="0.4">
      <c r="A34" s="454"/>
      <c r="B34" s="454"/>
      <c r="C34" s="81" t="s">
        <v>109</v>
      </c>
      <c r="D34" s="81" t="s">
        <v>6</v>
      </c>
      <c r="E34" s="81" t="s">
        <v>8</v>
      </c>
      <c r="F34" s="81" t="s">
        <v>9</v>
      </c>
      <c r="G34" s="514"/>
    </row>
    <row r="35" spans="1:7" ht="18" customHeight="1" x14ac:dyDescent="0.4">
      <c r="A35" s="25" t="s">
        <v>597</v>
      </c>
      <c r="B35" s="26">
        <v>36075</v>
      </c>
      <c r="C35" s="26">
        <f t="shared" ref="C35:C40" si="2">SUM(D35:F35)</f>
        <v>8795</v>
      </c>
      <c r="D35" s="26">
        <v>2890</v>
      </c>
      <c r="E35" s="26">
        <v>2976</v>
      </c>
      <c r="F35" s="26">
        <v>2929</v>
      </c>
      <c r="G35" s="38">
        <f>ROUND(C35/B35*100,2)</f>
        <v>24.38</v>
      </c>
    </row>
    <row r="36" spans="1:7" ht="18" customHeight="1" x14ac:dyDescent="0.4">
      <c r="A36" s="25" t="s">
        <v>23</v>
      </c>
      <c r="B36" s="26">
        <v>35735</v>
      </c>
      <c r="C36" s="26">
        <f t="shared" si="2"/>
        <v>8470</v>
      </c>
      <c r="D36" s="26">
        <v>2783</v>
      </c>
      <c r="E36" s="26">
        <v>2833</v>
      </c>
      <c r="F36" s="26">
        <v>2854</v>
      </c>
      <c r="G36" s="38">
        <f t="shared" ref="G36:G40" si="3">ROUND(C36/B36*100,2)</f>
        <v>23.7</v>
      </c>
    </row>
    <row r="37" spans="1:7" ht="18" customHeight="1" x14ac:dyDescent="0.4">
      <c r="A37" s="25" t="s">
        <v>19</v>
      </c>
      <c r="B37" s="26">
        <v>35183</v>
      </c>
      <c r="C37" s="26">
        <f t="shared" si="2"/>
        <v>8180</v>
      </c>
      <c r="D37" s="26">
        <v>2676</v>
      </c>
      <c r="E37" s="26">
        <v>2751</v>
      </c>
      <c r="F37" s="26">
        <v>2753</v>
      </c>
      <c r="G37" s="38">
        <f t="shared" si="3"/>
        <v>23.25</v>
      </c>
    </row>
    <row r="38" spans="1:7" ht="18" customHeight="1" x14ac:dyDescent="0.4">
      <c r="A38" s="25" t="s">
        <v>20</v>
      </c>
      <c r="B38" s="26">
        <v>35470</v>
      </c>
      <c r="C38" s="26">
        <f t="shared" si="2"/>
        <v>8071</v>
      </c>
      <c r="D38" s="26">
        <v>2780</v>
      </c>
      <c r="E38" s="26">
        <v>2620</v>
      </c>
      <c r="F38" s="26">
        <v>2671</v>
      </c>
      <c r="G38" s="38">
        <f t="shared" si="3"/>
        <v>22.75</v>
      </c>
    </row>
    <row r="39" spans="1:7" ht="18" customHeight="1" x14ac:dyDescent="0.4">
      <c r="A39" s="25" t="s">
        <v>585</v>
      </c>
      <c r="B39" s="26">
        <v>36405</v>
      </c>
      <c r="C39" s="26">
        <f t="shared" ref="C39" si="4">SUM(D39:F39)</f>
        <v>8431</v>
      </c>
      <c r="D39" s="26">
        <v>3021</v>
      </c>
      <c r="E39" s="26">
        <v>2779</v>
      </c>
      <c r="F39" s="26">
        <v>2631</v>
      </c>
      <c r="G39" s="38">
        <f t="shared" si="3"/>
        <v>23.16</v>
      </c>
    </row>
    <row r="40" spans="1:7" ht="18" customHeight="1" x14ac:dyDescent="0.4">
      <c r="A40" s="25" t="s">
        <v>593</v>
      </c>
      <c r="B40" s="26">
        <v>37745</v>
      </c>
      <c r="C40" s="26">
        <f t="shared" si="2"/>
        <v>7626</v>
      </c>
      <c r="D40" s="26">
        <v>2673</v>
      </c>
      <c r="E40" s="26">
        <v>2575</v>
      </c>
      <c r="F40" s="26">
        <v>2378</v>
      </c>
      <c r="G40" s="38">
        <f t="shared" si="3"/>
        <v>20.2</v>
      </c>
    </row>
    <row r="41" spans="1:7" ht="10.95" x14ac:dyDescent="0.4">
      <c r="A41" s="22" t="s">
        <v>811</v>
      </c>
    </row>
  </sheetData>
  <mergeCells count="47">
    <mergeCell ref="A3:A4"/>
    <mergeCell ref="B3:B4"/>
    <mergeCell ref="C3:C4"/>
    <mergeCell ref="D3:G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L17:M17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G33:G34"/>
    <mergeCell ref="A24:A25"/>
    <mergeCell ref="B24:E24"/>
    <mergeCell ref="A26:A27"/>
    <mergeCell ref="A33:A34"/>
    <mergeCell ref="B33:B34"/>
    <mergeCell ref="C33:F33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showGridLines="0" showZeros="0" zoomScaleNormal="100" workbookViewId="0">
      <pane ySplit="6" topLeftCell="A7" activePane="bottomLeft" state="frozen"/>
      <selection activeCell="D20" sqref="D20"/>
      <selection pane="bottomLeft" activeCell="X1" sqref="X1:AG1048576"/>
    </sheetView>
  </sheetViews>
  <sheetFormatPr defaultRowHeight="12" customHeight="1" x14ac:dyDescent="0.4"/>
  <cols>
    <col min="1" max="1" width="4.5" style="220" customWidth="1"/>
    <col min="2" max="2" width="1.625" style="220" customWidth="1"/>
    <col min="3" max="3" width="7.5" style="262" customWidth="1"/>
    <col min="4" max="4" width="1.625" style="262" customWidth="1"/>
    <col min="5" max="10" width="3.75" style="263" customWidth="1"/>
    <col min="11" max="22" width="3.75" style="220" customWidth="1"/>
    <col min="23" max="237" width="9" style="222"/>
    <col min="238" max="238" width="5.25" style="222" customWidth="1"/>
    <col min="239" max="239" width="8.75" style="222" customWidth="1"/>
    <col min="240" max="240" width="3.625" style="222" customWidth="1"/>
    <col min="241" max="248" width="3" style="222" customWidth="1"/>
    <col min="249" max="252" width="4.5" style="222" customWidth="1"/>
    <col min="253" max="254" width="4.25" style="222" customWidth="1"/>
    <col min="255" max="255" width="4.5" style="222" customWidth="1"/>
    <col min="256" max="257" width="4.25" style="222" customWidth="1"/>
    <col min="258" max="258" width="4.5" style="222" customWidth="1"/>
    <col min="259" max="260" width="4.25" style="222" customWidth="1"/>
    <col min="261" max="261" width="4.5" style="222" customWidth="1"/>
    <col min="262" max="263" width="4.25" style="222" customWidth="1"/>
    <col min="264" max="264" width="4.5" style="222" customWidth="1"/>
    <col min="265" max="266" width="4.25" style="222" customWidth="1"/>
    <col min="267" max="267" width="4.5" style="222" customWidth="1"/>
    <col min="268" max="269" width="4.25" style="222" customWidth="1"/>
    <col min="270" max="493" width="9" style="222"/>
    <col min="494" max="494" width="5.25" style="222" customWidth="1"/>
    <col min="495" max="495" width="8.75" style="222" customWidth="1"/>
    <col min="496" max="496" width="3.625" style="222" customWidth="1"/>
    <col min="497" max="504" width="3" style="222" customWidth="1"/>
    <col min="505" max="508" width="4.5" style="222" customWidth="1"/>
    <col min="509" max="510" width="4.25" style="222" customWidth="1"/>
    <col min="511" max="511" width="4.5" style="222" customWidth="1"/>
    <col min="512" max="513" width="4.25" style="222" customWidth="1"/>
    <col min="514" max="514" width="4.5" style="222" customWidth="1"/>
    <col min="515" max="516" width="4.25" style="222" customWidth="1"/>
    <col min="517" max="517" width="4.5" style="222" customWidth="1"/>
    <col min="518" max="519" width="4.25" style="222" customWidth="1"/>
    <col min="520" max="520" width="4.5" style="222" customWidth="1"/>
    <col min="521" max="522" width="4.25" style="222" customWidth="1"/>
    <col min="523" max="523" width="4.5" style="222" customWidth="1"/>
    <col min="524" max="525" width="4.25" style="222" customWidth="1"/>
    <col min="526" max="749" width="9" style="222"/>
    <col min="750" max="750" width="5.25" style="222" customWidth="1"/>
    <col min="751" max="751" width="8.75" style="222" customWidth="1"/>
    <col min="752" max="752" width="3.625" style="222" customWidth="1"/>
    <col min="753" max="760" width="3" style="222" customWidth="1"/>
    <col min="761" max="764" width="4.5" style="222" customWidth="1"/>
    <col min="765" max="766" width="4.25" style="222" customWidth="1"/>
    <col min="767" max="767" width="4.5" style="222" customWidth="1"/>
    <col min="768" max="769" width="4.25" style="222" customWidth="1"/>
    <col min="770" max="770" width="4.5" style="222" customWidth="1"/>
    <col min="771" max="772" width="4.25" style="222" customWidth="1"/>
    <col min="773" max="773" width="4.5" style="222" customWidth="1"/>
    <col min="774" max="775" width="4.25" style="222" customWidth="1"/>
    <col min="776" max="776" width="4.5" style="222" customWidth="1"/>
    <col min="777" max="778" width="4.25" style="222" customWidth="1"/>
    <col min="779" max="779" width="4.5" style="222" customWidth="1"/>
    <col min="780" max="781" width="4.25" style="222" customWidth="1"/>
    <col min="782" max="1005" width="9" style="222"/>
    <col min="1006" max="1006" width="5.25" style="222" customWidth="1"/>
    <col min="1007" max="1007" width="8.75" style="222" customWidth="1"/>
    <col min="1008" max="1008" width="3.625" style="222" customWidth="1"/>
    <col min="1009" max="1016" width="3" style="222" customWidth="1"/>
    <col min="1017" max="1020" width="4.5" style="222" customWidth="1"/>
    <col min="1021" max="1022" width="4.25" style="222" customWidth="1"/>
    <col min="1023" max="1023" width="4.5" style="222" customWidth="1"/>
    <col min="1024" max="1025" width="4.25" style="222" customWidth="1"/>
    <col min="1026" max="1026" width="4.5" style="222" customWidth="1"/>
    <col min="1027" max="1028" width="4.25" style="222" customWidth="1"/>
    <col min="1029" max="1029" width="4.5" style="222" customWidth="1"/>
    <col min="1030" max="1031" width="4.25" style="222" customWidth="1"/>
    <col min="1032" max="1032" width="4.5" style="222" customWidth="1"/>
    <col min="1033" max="1034" width="4.25" style="222" customWidth="1"/>
    <col min="1035" max="1035" width="4.5" style="222" customWidth="1"/>
    <col min="1036" max="1037" width="4.25" style="222" customWidth="1"/>
    <col min="1038" max="1261" width="9" style="222"/>
    <col min="1262" max="1262" width="5.25" style="222" customWidth="1"/>
    <col min="1263" max="1263" width="8.75" style="222" customWidth="1"/>
    <col min="1264" max="1264" width="3.625" style="222" customWidth="1"/>
    <col min="1265" max="1272" width="3" style="222" customWidth="1"/>
    <col min="1273" max="1276" width="4.5" style="222" customWidth="1"/>
    <col min="1277" max="1278" width="4.25" style="222" customWidth="1"/>
    <col min="1279" max="1279" width="4.5" style="222" customWidth="1"/>
    <col min="1280" max="1281" width="4.25" style="222" customWidth="1"/>
    <col min="1282" max="1282" width="4.5" style="222" customWidth="1"/>
    <col min="1283" max="1284" width="4.25" style="222" customWidth="1"/>
    <col min="1285" max="1285" width="4.5" style="222" customWidth="1"/>
    <col min="1286" max="1287" width="4.25" style="222" customWidth="1"/>
    <col min="1288" max="1288" width="4.5" style="222" customWidth="1"/>
    <col min="1289" max="1290" width="4.25" style="222" customWidth="1"/>
    <col min="1291" max="1291" width="4.5" style="222" customWidth="1"/>
    <col min="1292" max="1293" width="4.25" style="222" customWidth="1"/>
    <col min="1294" max="1517" width="9" style="222"/>
    <col min="1518" max="1518" width="5.25" style="222" customWidth="1"/>
    <col min="1519" max="1519" width="8.75" style="222" customWidth="1"/>
    <col min="1520" max="1520" width="3.625" style="222" customWidth="1"/>
    <col min="1521" max="1528" width="3" style="222" customWidth="1"/>
    <col min="1529" max="1532" width="4.5" style="222" customWidth="1"/>
    <col min="1533" max="1534" width="4.25" style="222" customWidth="1"/>
    <col min="1535" max="1535" width="4.5" style="222" customWidth="1"/>
    <col min="1536" max="1537" width="4.25" style="222" customWidth="1"/>
    <col min="1538" max="1538" width="4.5" style="222" customWidth="1"/>
    <col min="1539" max="1540" width="4.25" style="222" customWidth="1"/>
    <col min="1541" max="1541" width="4.5" style="222" customWidth="1"/>
    <col min="1542" max="1543" width="4.25" style="222" customWidth="1"/>
    <col min="1544" max="1544" width="4.5" style="222" customWidth="1"/>
    <col min="1545" max="1546" width="4.25" style="222" customWidth="1"/>
    <col min="1547" max="1547" width="4.5" style="222" customWidth="1"/>
    <col min="1548" max="1549" width="4.25" style="222" customWidth="1"/>
    <col min="1550" max="1773" width="9" style="222"/>
    <col min="1774" max="1774" width="5.25" style="222" customWidth="1"/>
    <col min="1775" max="1775" width="8.75" style="222" customWidth="1"/>
    <col min="1776" max="1776" width="3.625" style="222" customWidth="1"/>
    <col min="1777" max="1784" width="3" style="222" customWidth="1"/>
    <col min="1785" max="1788" width="4.5" style="222" customWidth="1"/>
    <col min="1789" max="1790" width="4.25" style="222" customWidth="1"/>
    <col min="1791" max="1791" width="4.5" style="222" customWidth="1"/>
    <col min="1792" max="1793" width="4.25" style="222" customWidth="1"/>
    <col min="1794" max="1794" width="4.5" style="222" customWidth="1"/>
    <col min="1795" max="1796" width="4.25" style="222" customWidth="1"/>
    <col min="1797" max="1797" width="4.5" style="222" customWidth="1"/>
    <col min="1798" max="1799" width="4.25" style="222" customWidth="1"/>
    <col min="1800" max="1800" width="4.5" style="222" customWidth="1"/>
    <col min="1801" max="1802" width="4.25" style="222" customWidth="1"/>
    <col min="1803" max="1803" width="4.5" style="222" customWidth="1"/>
    <col min="1804" max="1805" width="4.25" style="222" customWidth="1"/>
    <col min="1806" max="2029" width="9" style="222"/>
    <col min="2030" max="2030" width="5.25" style="222" customWidth="1"/>
    <col min="2031" max="2031" width="8.75" style="222" customWidth="1"/>
    <col min="2032" max="2032" width="3.625" style="222" customWidth="1"/>
    <col min="2033" max="2040" width="3" style="222" customWidth="1"/>
    <col min="2041" max="2044" width="4.5" style="222" customWidth="1"/>
    <col min="2045" max="2046" width="4.25" style="222" customWidth="1"/>
    <col min="2047" max="2047" width="4.5" style="222" customWidth="1"/>
    <col min="2048" max="2049" width="4.25" style="222" customWidth="1"/>
    <col min="2050" max="2050" width="4.5" style="222" customWidth="1"/>
    <col min="2051" max="2052" width="4.25" style="222" customWidth="1"/>
    <col min="2053" max="2053" width="4.5" style="222" customWidth="1"/>
    <col min="2054" max="2055" width="4.25" style="222" customWidth="1"/>
    <col min="2056" max="2056" width="4.5" style="222" customWidth="1"/>
    <col min="2057" max="2058" width="4.25" style="222" customWidth="1"/>
    <col min="2059" max="2059" width="4.5" style="222" customWidth="1"/>
    <col min="2060" max="2061" width="4.25" style="222" customWidth="1"/>
    <col min="2062" max="2285" width="9" style="222"/>
    <col min="2286" max="2286" width="5.25" style="222" customWidth="1"/>
    <col min="2287" max="2287" width="8.75" style="222" customWidth="1"/>
    <col min="2288" max="2288" width="3.625" style="222" customWidth="1"/>
    <col min="2289" max="2296" width="3" style="222" customWidth="1"/>
    <col min="2297" max="2300" width="4.5" style="222" customWidth="1"/>
    <col min="2301" max="2302" width="4.25" style="222" customWidth="1"/>
    <col min="2303" max="2303" width="4.5" style="222" customWidth="1"/>
    <col min="2304" max="2305" width="4.25" style="222" customWidth="1"/>
    <col min="2306" max="2306" width="4.5" style="222" customWidth="1"/>
    <col min="2307" max="2308" width="4.25" style="222" customWidth="1"/>
    <col min="2309" max="2309" width="4.5" style="222" customWidth="1"/>
    <col min="2310" max="2311" width="4.25" style="222" customWidth="1"/>
    <col min="2312" max="2312" width="4.5" style="222" customWidth="1"/>
    <col min="2313" max="2314" width="4.25" style="222" customWidth="1"/>
    <col min="2315" max="2315" width="4.5" style="222" customWidth="1"/>
    <col min="2316" max="2317" width="4.25" style="222" customWidth="1"/>
    <col min="2318" max="2541" width="9" style="222"/>
    <col min="2542" max="2542" width="5.25" style="222" customWidth="1"/>
    <col min="2543" max="2543" width="8.75" style="222" customWidth="1"/>
    <col min="2544" max="2544" width="3.625" style="222" customWidth="1"/>
    <col min="2545" max="2552" width="3" style="222" customWidth="1"/>
    <col min="2553" max="2556" width="4.5" style="222" customWidth="1"/>
    <col min="2557" max="2558" width="4.25" style="222" customWidth="1"/>
    <col min="2559" max="2559" width="4.5" style="222" customWidth="1"/>
    <col min="2560" max="2561" width="4.25" style="222" customWidth="1"/>
    <col min="2562" max="2562" width="4.5" style="222" customWidth="1"/>
    <col min="2563" max="2564" width="4.25" style="222" customWidth="1"/>
    <col min="2565" max="2565" width="4.5" style="222" customWidth="1"/>
    <col min="2566" max="2567" width="4.25" style="222" customWidth="1"/>
    <col min="2568" max="2568" width="4.5" style="222" customWidth="1"/>
    <col min="2569" max="2570" width="4.25" style="222" customWidth="1"/>
    <col min="2571" max="2571" width="4.5" style="222" customWidth="1"/>
    <col min="2572" max="2573" width="4.25" style="222" customWidth="1"/>
    <col min="2574" max="2797" width="9" style="222"/>
    <col min="2798" max="2798" width="5.25" style="222" customWidth="1"/>
    <col min="2799" max="2799" width="8.75" style="222" customWidth="1"/>
    <col min="2800" max="2800" width="3.625" style="222" customWidth="1"/>
    <col min="2801" max="2808" width="3" style="222" customWidth="1"/>
    <col min="2809" max="2812" width="4.5" style="222" customWidth="1"/>
    <col min="2813" max="2814" width="4.25" style="222" customWidth="1"/>
    <col min="2815" max="2815" width="4.5" style="222" customWidth="1"/>
    <col min="2816" max="2817" width="4.25" style="222" customWidth="1"/>
    <col min="2818" max="2818" width="4.5" style="222" customWidth="1"/>
    <col min="2819" max="2820" width="4.25" style="222" customWidth="1"/>
    <col min="2821" max="2821" width="4.5" style="222" customWidth="1"/>
    <col min="2822" max="2823" width="4.25" style="222" customWidth="1"/>
    <col min="2824" max="2824" width="4.5" style="222" customWidth="1"/>
    <col min="2825" max="2826" width="4.25" style="222" customWidth="1"/>
    <col min="2827" max="2827" width="4.5" style="222" customWidth="1"/>
    <col min="2828" max="2829" width="4.25" style="222" customWidth="1"/>
    <col min="2830" max="3053" width="9" style="222"/>
    <col min="3054" max="3054" width="5.25" style="222" customWidth="1"/>
    <col min="3055" max="3055" width="8.75" style="222" customWidth="1"/>
    <col min="3056" max="3056" width="3.625" style="222" customWidth="1"/>
    <col min="3057" max="3064" width="3" style="222" customWidth="1"/>
    <col min="3065" max="3068" width="4.5" style="222" customWidth="1"/>
    <col min="3069" max="3070" width="4.25" style="222" customWidth="1"/>
    <col min="3071" max="3071" width="4.5" style="222" customWidth="1"/>
    <col min="3072" max="3073" width="4.25" style="222" customWidth="1"/>
    <col min="3074" max="3074" width="4.5" style="222" customWidth="1"/>
    <col min="3075" max="3076" width="4.25" style="222" customWidth="1"/>
    <col min="3077" max="3077" width="4.5" style="222" customWidth="1"/>
    <col min="3078" max="3079" width="4.25" style="222" customWidth="1"/>
    <col min="3080" max="3080" width="4.5" style="222" customWidth="1"/>
    <col min="3081" max="3082" width="4.25" style="222" customWidth="1"/>
    <col min="3083" max="3083" width="4.5" style="222" customWidth="1"/>
    <col min="3084" max="3085" width="4.25" style="222" customWidth="1"/>
    <col min="3086" max="3309" width="9" style="222"/>
    <col min="3310" max="3310" width="5.25" style="222" customWidth="1"/>
    <col min="3311" max="3311" width="8.75" style="222" customWidth="1"/>
    <col min="3312" max="3312" width="3.625" style="222" customWidth="1"/>
    <col min="3313" max="3320" width="3" style="222" customWidth="1"/>
    <col min="3321" max="3324" width="4.5" style="222" customWidth="1"/>
    <col min="3325" max="3326" width="4.25" style="222" customWidth="1"/>
    <col min="3327" max="3327" width="4.5" style="222" customWidth="1"/>
    <col min="3328" max="3329" width="4.25" style="222" customWidth="1"/>
    <col min="3330" max="3330" width="4.5" style="222" customWidth="1"/>
    <col min="3331" max="3332" width="4.25" style="222" customWidth="1"/>
    <col min="3333" max="3333" width="4.5" style="222" customWidth="1"/>
    <col min="3334" max="3335" width="4.25" style="222" customWidth="1"/>
    <col min="3336" max="3336" width="4.5" style="222" customWidth="1"/>
    <col min="3337" max="3338" width="4.25" style="222" customWidth="1"/>
    <col min="3339" max="3339" width="4.5" style="222" customWidth="1"/>
    <col min="3340" max="3341" width="4.25" style="222" customWidth="1"/>
    <col min="3342" max="3565" width="9" style="222"/>
    <col min="3566" max="3566" width="5.25" style="222" customWidth="1"/>
    <col min="3567" max="3567" width="8.75" style="222" customWidth="1"/>
    <col min="3568" max="3568" width="3.625" style="222" customWidth="1"/>
    <col min="3569" max="3576" width="3" style="222" customWidth="1"/>
    <col min="3577" max="3580" width="4.5" style="222" customWidth="1"/>
    <col min="3581" max="3582" width="4.25" style="222" customWidth="1"/>
    <col min="3583" max="3583" width="4.5" style="222" customWidth="1"/>
    <col min="3584" max="3585" width="4.25" style="222" customWidth="1"/>
    <col min="3586" max="3586" width="4.5" style="222" customWidth="1"/>
    <col min="3587" max="3588" width="4.25" style="222" customWidth="1"/>
    <col min="3589" max="3589" width="4.5" style="222" customWidth="1"/>
    <col min="3590" max="3591" width="4.25" style="222" customWidth="1"/>
    <col min="3592" max="3592" width="4.5" style="222" customWidth="1"/>
    <col min="3593" max="3594" width="4.25" style="222" customWidth="1"/>
    <col min="3595" max="3595" width="4.5" style="222" customWidth="1"/>
    <col min="3596" max="3597" width="4.25" style="222" customWidth="1"/>
    <col min="3598" max="3821" width="9" style="222"/>
    <col min="3822" max="3822" width="5.25" style="222" customWidth="1"/>
    <col min="3823" max="3823" width="8.75" style="222" customWidth="1"/>
    <col min="3824" max="3824" width="3.625" style="222" customWidth="1"/>
    <col min="3825" max="3832" width="3" style="222" customWidth="1"/>
    <col min="3833" max="3836" width="4.5" style="222" customWidth="1"/>
    <col min="3837" max="3838" width="4.25" style="222" customWidth="1"/>
    <col min="3839" max="3839" width="4.5" style="222" customWidth="1"/>
    <col min="3840" max="3841" width="4.25" style="222" customWidth="1"/>
    <col min="3842" max="3842" width="4.5" style="222" customWidth="1"/>
    <col min="3843" max="3844" width="4.25" style="222" customWidth="1"/>
    <col min="3845" max="3845" width="4.5" style="222" customWidth="1"/>
    <col min="3846" max="3847" width="4.25" style="222" customWidth="1"/>
    <col min="3848" max="3848" width="4.5" style="222" customWidth="1"/>
    <col min="3849" max="3850" width="4.25" style="222" customWidth="1"/>
    <col min="3851" max="3851" width="4.5" style="222" customWidth="1"/>
    <col min="3852" max="3853" width="4.25" style="222" customWidth="1"/>
    <col min="3854" max="4077" width="9" style="222"/>
    <col min="4078" max="4078" width="5.25" style="222" customWidth="1"/>
    <col min="4079" max="4079" width="8.75" style="222" customWidth="1"/>
    <col min="4080" max="4080" width="3.625" style="222" customWidth="1"/>
    <col min="4081" max="4088" width="3" style="222" customWidth="1"/>
    <col min="4089" max="4092" width="4.5" style="222" customWidth="1"/>
    <col min="4093" max="4094" width="4.25" style="222" customWidth="1"/>
    <col min="4095" max="4095" width="4.5" style="222" customWidth="1"/>
    <col min="4096" max="4097" width="4.25" style="222" customWidth="1"/>
    <col min="4098" max="4098" width="4.5" style="222" customWidth="1"/>
    <col min="4099" max="4100" width="4.25" style="222" customWidth="1"/>
    <col min="4101" max="4101" width="4.5" style="222" customWidth="1"/>
    <col min="4102" max="4103" width="4.25" style="222" customWidth="1"/>
    <col min="4104" max="4104" width="4.5" style="222" customWidth="1"/>
    <col min="4105" max="4106" width="4.25" style="222" customWidth="1"/>
    <col min="4107" max="4107" width="4.5" style="222" customWidth="1"/>
    <col min="4108" max="4109" width="4.25" style="222" customWidth="1"/>
    <col min="4110" max="4333" width="9" style="222"/>
    <col min="4334" max="4334" width="5.25" style="222" customWidth="1"/>
    <col min="4335" max="4335" width="8.75" style="222" customWidth="1"/>
    <col min="4336" max="4336" width="3.625" style="222" customWidth="1"/>
    <col min="4337" max="4344" width="3" style="222" customWidth="1"/>
    <col min="4345" max="4348" width="4.5" style="222" customWidth="1"/>
    <col min="4349" max="4350" width="4.25" style="222" customWidth="1"/>
    <col min="4351" max="4351" width="4.5" style="222" customWidth="1"/>
    <col min="4352" max="4353" width="4.25" style="222" customWidth="1"/>
    <col min="4354" max="4354" width="4.5" style="222" customWidth="1"/>
    <col min="4355" max="4356" width="4.25" style="222" customWidth="1"/>
    <col min="4357" max="4357" width="4.5" style="222" customWidth="1"/>
    <col min="4358" max="4359" width="4.25" style="222" customWidth="1"/>
    <col min="4360" max="4360" width="4.5" style="222" customWidth="1"/>
    <col min="4361" max="4362" width="4.25" style="222" customWidth="1"/>
    <col min="4363" max="4363" width="4.5" style="222" customWidth="1"/>
    <col min="4364" max="4365" width="4.25" style="222" customWidth="1"/>
    <col min="4366" max="4589" width="9" style="222"/>
    <col min="4590" max="4590" width="5.25" style="222" customWidth="1"/>
    <col min="4591" max="4591" width="8.75" style="222" customWidth="1"/>
    <col min="4592" max="4592" width="3.625" style="222" customWidth="1"/>
    <col min="4593" max="4600" width="3" style="222" customWidth="1"/>
    <col min="4601" max="4604" width="4.5" style="222" customWidth="1"/>
    <col min="4605" max="4606" width="4.25" style="222" customWidth="1"/>
    <col min="4607" max="4607" width="4.5" style="222" customWidth="1"/>
    <col min="4608" max="4609" width="4.25" style="222" customWidth="1"/>
    <col min="4610" max="4610" width="4.5" style="222" customWidth="1"/>
    <col min="4611" max="4612" width="4.25" style="222" customWidth="1"/>
    <col min="4613" max="4613" width="4.5" style="222" customWidth="1"/>
    <col min="4614" max="4615" width="4.25" style="222" customWidth="1"/>
    <col min="4616" max="4616" width="4.5" style="222" customWidth="1"/>
    <col min="4617" max="4618" width="4.25" style="222" customWidth="1"/>
    <col min="4619" max="4619" width="4.5" style="222" customWidth="1"/>
    <col min="4620" max="4621" width="4.25" style="222" customWidth="1"/>
    <col min="4622" max="4845" width="9" style="222"/>
    <col min="4846" max="4846" width="5.25" style="222" customWidth="1"/>
    <col min="4847" max="4847" width="8.75" style="222" customWidth="1"/>
    <col min="4848" max="4848" width="3.625" style="222" customWidth="1"/>
    <col min="4849" max="4856" width="3" style="222" customWidth="1"/>
    <col min="4857" max="4860" width="4.5" style="222" customWidth="1"/>
    <col min="4861" max="4862" width="4.25" style="222" customWidth="1"/>
    <col min="4863" max="4863" width="4.5" style="222" customWidth="1"/>
    <col min="4864" max="4865" width="4.25" style="222" customWidth="1"/>
    <col min="4866" max="4866" width="4.5" style="222" customWidth="1"/>
    <col min="4867" max="4868" width="4.25" style="222" customWidth="1"/>
    <col min="4869" max="4869" width="4.5" style="222" customWidth="1"/>
    <col min="4870" max="4871" width="4.25" style="222" customWidth="1"/>
    <col min="4872" max="4872" width="4.5" style="222" customWidth="1"/>
    <col min="4873" max="4874" width="4.25" style="222" customWidth="1"/>
    <col min="4875" max="4875" width="4.5" style="222" customWidth="1"/>
    <col min="4876" max="4877" width="4.25" style="222" customWidth="1"/>
    <col min="4878" max="5101" width="9" style="222"/>
    <col min="5102" max="5102" width="5.25" style="222" customWidth="1"/>
    <col min="5103" max="5103" width="8.75" style="222" customWidth="1"/>
    <col min="5104" max="5104" width="3.625" style="222" customWidth="1"/>
    <col min="5105" max="5112" width="3" style="222" customWidth="1"/>
    <col min="5113" max="5116" width="4.5" style="222" customWidth="1"/>
    <col min="5117" max="5118" width="4.25" style="222" customWidth="1"/>
    <col min="5119" max="5119" width="4.5" style="222" customWidth="1"/>
    <col min="5120" max="5121" width="4.25" style="222" customWidth="1"/>
    <col min="5122" max="5122" width="4.5" style="222" customWidth="1"/>
    <col min="5123" max="5124" width="4.25" style="222" customWidth="1"/>
    <col min="5125" max="5125" width="4.5" style="222" customWidth="1"/>
    <col min="5126" max="5127" width="4.25" style="222" customWidth="1"/>
    <col min="5128" max="5128" width="4.5" style="222" customWidth="1"/>
    <col min="5129" max="5130" width="4.25" style="222" customWidth="1"/>
    <col min="5131" max="5131" width="4.5" style="222" customWidth="1"/>
    <col min="5132" max="5133" width="4.25" style="222" customWidth="1"/>
    <col min="5134" max="5357" width="9" style="222"/>
    <col min="5358" max="5358" width="5.25" style="222" customWidth="1"/>
    <col min="5359" max="5359" width="8.75" style="222" customWidth="1"/>
    <col min="5360" max="5360" width="3.625" style="222" customWidth="1"/>
    <col min="5361" max="5368" width="3" style="222" customWidth="1"/>
    <col min="5369" max="5372" width="4.5" style="222" customWidth="1"/>
    <col min="5373" max="5374" width="4.25" style="222" customWidth="1"/>
    <col min="5375" max="5375" width="4.5" style="222" customWidth="1"/>
    <col min="5376" max="5377" width="4.25" style="222" customWidth="1"/>
    <col min="5378" max="5378" width="4.5" style="222" customWidth="1"/>
    <col min="5379" max="5380" width="4.25" style="222" customWidth="1"/>
    <col min="5381" max="5381" width="4.5" style="222" customWidth="1"/>
    <col min="5382" max="5383" width="4.25" style="222" customWidth="1"/>
    <col min="5384" max="5384" width="4.5" style="222" customWidth="1"/>
    <col min="5385" max="5386" width="4.25" style="222" customWidth="1"/>
    <col min="5387" max="5387" width="4.5" style="222" customWidth="1"/>
    <col min="5388" max="5389" width="4.25" style="222" customWidth="1"/>
    <col min="5390" max="5613" width="9" style="222"/>
    <col min="5614" max="5614" width="5.25" style="222" customWidth="1"/>
    <col min="5615" max="5615" width="8.75" style="222" customWidth="1"/>
    <col min="5616" max="5616" width="3.625" style="222" customWidth="1"/>
    <col min="5617" max="5624" width="3" style="222" customWidth="1"/>
    <col min="5625" max="5628" width="4.5" style="222" customWidth="1"/>
    <col min="5629" max="5630" width="4.25" style="222" customWidth="1"/>
    <col min="5631" max="5631" width="4.5" style="222" customWidth="1"/>
    <col min="5632" max="5633" width="4.25" style="222" customWidth="1"/>
    <col min="5634" max="5634" width="4.5" style="222" customWidth="1"/>
    <col min="5635" max="5636" width="4.25" style="222" customWidth="1"/>
    <col min="5637" max="5637" width="4.5" style="222" customWidth="1"/>
    <col min="5638" max="5639" width="4.25" style="222" customWidth="1"/>
    <col min="5640" max="5640" width="4.5" style="222" customWidth="1"/>
    <col min="5641" max="5642" width="4.25" style="222" customWidth="1"/>
    <col min="5643" max="5643" width="4.5" style="222" customWidth="1"/>
    <col min="5644" max="5645" width="4.25" style="222" customWidth="1"/>
    <col min="5646" max="5869" width="9" style="222"/>
    <col min="5870" max="5870" width="5.25" style="222" customWidth="1"/>
    <col min="5871" max="5871" width="8.75" style="222" customWidth="1"/>
    <col min="5872" max="5872" width="3.625" style="222" customWidth="1"/>
    <col min="5873" max="5880" width="3" style="222" customWidth="1"/>
    <col min="5881" max="5884" width="4.5" style="222" customWidth="1"/>
    <col min="5885" max="5886" width="4.25" style="222" customWidth="1"/>
    <col min="5887" max="5887" width="4.5" style="222" customWidth="1"/>
    <col min="5888" max="5889" width="4.25" style="222" customWidth="1"/>
    <col min="5890" max="5890" width="4.5" style="222" customWidth="1"/>
    <col min="5891" max="5892" width="4.25" style="222" customWidth="1"/>
    <col min="5893" max="5893" width="4.5" style="222" customWidth="1"/>
    <col min="5894" max="5895" width="4.25" style="222" customWidth="1"/>
    <col min="5896" max="5896" width="4.5" style="222" customWidth="1"/>
    <col min="5897" max="5898" width="4.25" style="222" customWidth="1"/>
    <col min="5899" max="5899" width="4.5" style="222" customWidth="1"/>
    <col min="5900" max="5901" width="4.25" style="222" customWidth="1"/>
    <col min="5902" max="6125" width="9" style="222"/>
    <col min="6126" max="6126" width="5.25" style="222" customWidth="1"/>
    <col min="6127" max="6127" width="8.75" style="222" customWidth="1"/>
    <col min="6128" max="6128" width="3.625" style="222" customWidth="1"/>
    <col min="6129" max="6136" width="3" style="222" customWidth="1"/>
    <col min="6137" max="6140" width="4.5" style="222" customWidth="1"/>
    <col min="6141" max="6142" width="4.25" style="222" customWidth="1"/>
    <col min="6143" max="6143" width="4.5" style="222" customWidth="1"/>
    <col min="6144" max="6145" width="4.25" style="222" customWidth="1"/>
    <col min="6146" max="6146" width="4.5" style="222" customWidth="1"/>
    <col min="6147" max="6148" width="4.25" style="222" customWidth="1"/>
    <col min="6149" max="6149" width="4.5" style="222" customWidth="1"/>
    <col min="6150" max="6151" width="4.25" style="222" customWidth="1"/>
    <col min="6152" max="6152" width="4.5" style="222" customWidth="1"/>
    <col min="6153" max="6154" width="4.25" style="222" customWidth="1"/>
    <col min="6155" max="6155" width="4.5" style="222" customWidth="1"/>
    <col min="6156" max="6157" width="4.25" style="222" customWidth="1"/>
    <col min="6158" max="6381" width="9" style="222"/>
    <col min="6382" max="6382" width="5.25" style="222" customWidth="1"/>
    <col min="6383" max="6383" width="8.75" style="222" customWidth="1"/>
    <col min="6384" max="6384" width="3.625" style="222" customWidth="1"/>
    <col min="6385" max="6392" width="3" style="222" customWidth="1"/>
    <col min="6393" max="6396" width="4.5" style="222" customWidth="1"/>
    <col min="6397" max="6398" width="4.25" style="222" customWidth="1"/>
    <col min="6399" max="6399" width="4.5" style="222" customWidth="1"/>
    <col min="6400" max="6401" width="4.25" style="222" customWidth="1"/>
    <col min="6402" max="6402" width="4.5" style="222" customWidth="1"/>
    <col min="6403" max="6404" width="4.25" style="222" customWidth="1"/>
    <col min="6405" max="6405" width="4.5" style="222" customWidth="1"/>
    <col min="6406" max="6407" width="4.25" style="222" customWidth="1"/>
    <col min="6408" max="6408" width="4.5" style="222" customWidth="1"/>
    <col min="6409" max="6410" width="4.25" style="222" customWidth="1"/>
    <col min="6411" max="6411" width="4.5" style="222" customWidth="1"/>
    <col min="6412" max="6413" width="4.25" style="222" customWidth="1"/>
    <col min="6414" max="6637" width="9" style="222"/>
    <col min="6638" max="6638" width="5.25" style="222" customWidth="1"/>
    <col min="6639" max="6639" width="8.75" style="222" customWidth="1"/>
    <col min="6640" max="6640" width="3.625" style="222" customWidth="1"/>
    <col min="6641" max="6648" width="3" style="222" customWidth="1"/>
    <col min="6649" max="6652" width="4.5" style="222" customWidth="1"/>
    <col min="6653" max="6654" width="4.25" style="222" customWidth="1"/>
    <col min="6655" max="6655" width="4.5" style="222" customWidth="1"/>
    <col min="6656" max="6657" width="4.25" style="222" customWidth="1"/>
    <col min="6658" max="6658" width="4.5" style="222" customWidth="1"/>
    <col min="6659" max="6660" width="4.25" style="222" customWidth="1"/>
    <col min="6661" max="6661" width="4.5" style="222" customWidth="1"/>
    <col min="6662" max="6663" width="4.25" style="222" customWidth="1"/>
    <col min="6664" max="6664" width="4.5" style="222" customWidth="1"/>
    <col min="6665" max="6666" width="4.25" style="222" customWidth="1"/>
    <col min="6667" max="6667" width="4.5" style="222" customWidth="1"/>
    <col min="6668" max="6669" width="4.25" style="222" customWidth="1"/>
    <col min="6670" max="6893" width="9" style="222"/>
    <col min="6894" max="6894" width="5.25" style="222" customWidth="1"/>
    <col min="6895" max="6895" width="8.75" style="222" customWidth="1"/>
    <col min="6896" max="6896" width="3.625" style="222" customWidth="1"/>
    <col min="6897" max="6904" width="3" style="222" customWidth="1"/>
    <col min="6905" max="6908" width="4.5" style="222" customWidth="1"/>
    <col min="6909" max="6910" width="4.25" style="222" customWidth="1"/>
    <col min="6911" max="6911" width="4.5" style="222" customWidth="1"/>
    <col min="6912" max="6913" width="4.25" style="222" customWidth="1"/>
    <col min="6914" max="6914" width="4.5" style="222" customWidth="1"/>
    <col min="6915" max="6916" width="4.25" style="222" customWidth="1"/>
    <col min="6917" max="6917" width="4.5" style="222" customWidth="1"/>
    <col min="6918" max="6919" width="4.25" style="222" customWidth="1"/>
    <col min="6920" max="6920" width="4.5" style="222" customWidth="1"/>
    <col min="6921" max="6922" width="4.25" style="222" customWidth="1"/>
    <col min="6923" max="6923" width="4.5" style="222" customWidth="1"/>
    <col min="6924" max="6925" width="4.25" style="222" customWidth="1"/>
    <col min="6926" max="7149" width="9" style="222"/>
    <col min="7150" max="7150" width="5.25" style="222" customWidth="1"/>
    <col min="7151" max="7151" width="8.75" style="222" customWidth="1"/>
    <col min="7152" max="7152" width="3.625" style="222" customWidth="1"/>
    <col min="7153" max="7160" width="3" style="222" customWidth="1"/>
    <col min="7161" max="7164" width="4.5" style="222" customWidth="1"/>
    <col min="7165" max="7166" width="4.25" style="222" customWidth="1"/>
    <col min="7167" max="7167" width="4.5" style="222" customWidth="1"/>
    <col min="7168" max="7169" width="4.25" style="222" customWidth="1"/>
    <col min="7170" max="7170" width="4.5" style="222" customWidth="1"/>
    <col min="7171" max="7172" width="4.25" style="222" customWidth="1"/>
    <col min="7173" max="7173" width="4.5" style="222" customWidth="1"/>
    <col min="7174" max="7175" width="4.25" style="222" customWidth="1"/>
    <col min="7176" max="7176" width="4.5" style="222" customWidth="1"/>
    <col min="7177" max="7178" width="4.25" style="222" customWidth="1"/>
    <col min="7179" max="7179" width="4.5" style="222" customWidth="1"/>
    <col min="7180" max="7181" width="4.25" style="222" customWidth="1"/>
    <col min="7182" max="7405" width="9" style="222"/>
    <col min="7406" max="7406" width="5.25" style="222" customWidth="1"/>
    <col min="7407" max="7407" width="8.75" style="222" customWidth="1"/>
    <col min="7408" max="7408" width="3.625" style="222" customWidth="1"/>
    <col min="7409" max="7416" width="3" style="222" customWidth="1"/>
    <col min="7417" max="7420" width="4.5" style="222" customWidth="1"/>
    <col min="7421" max="7422" width="4.25" style="222" customWidth="1"/>
    <col min="7423" max="7423" width="4.5" style="222" customWidth="1"/>
    <col min="7424" max="7425" width="4.25" style="222" customWidth="1"/>
    <col min="7426" max="7426" width="4.5" style="222" customWidth="1"/>
    <col min="7427" max="7428" width="4.25" style="222" customWidth="1"/>
    <col min="7429" max="7429" width="4.5" style="222" customWidth="1"/>
    <col min="7430" max="7431" width="4.25" style="222" customWidth="1"/>
    <col min="7432" max="7432" width="4.5" style="222" customWidth="1"/>
    <col min="7433" max="7434" width="4.25" style="222" customWidth="1"/>
    <col min="7435" max="7435" width="4.5" style="222" customWidth="1"/>
    <col min="7436" max="7437" width="4.25" style="222" customWidth="1"/>
    <col min="7438" max="7661" width="9" style="222"/>
    <col min="7662" max="7662" width="5.25" style="222" customWidth="1"/>
    <col min="7663" max="7663" width="8.75" style="222" customWidth="1"/>
    <col min="7664" max="7664" width="3.625" style="222" customWidth="1"/>
    <col min="7665" max="7672" width="3" style="222" customWidth="1"/>
    <col min="7673" max="7676" width="4.5" style="222" customWidth="1"/>
    <col min="7677" max="7678" width="4.25" style="222" customWidth="1"/>
    <col min="7679" max="7679" width="4.5" style="222" customWidth="1"/>
    <col min="7680" max="7681" width="4.25" style="222" customWidth="1"/>
    <col min="7682" max="7682" width="4.5" style="222" customWidth="1"/>
    <col min="7683" max="7684" width="4.25" style="222" customWidth="1"/>
    <col min="7685" max="7685" width="4.5" style="222" customWidth="1"/>
    <col min="7686" max="7687" width="4.25" style="222" customWidth="1"/>
    <col min="7688" max="7688" width="4.5" style="222" customWidth="1"/>
    <col min="7689" max="7690" width="4.25" style="222" customWidth="1"/>
    <col min="7691" max="7691" width="4.5" style="222" customWidth="1"/>
    <col min="7692" max="7693" width="4.25" style="222" customWidth="1"/>
    <col min="7694" max="7917" width="9" style="222"/>
    <col min="7918" max="7918" width="5.25" style="222" customWidth="1"/>
    <col min="7919" max="7919" width="8.75" style="222" customWidth="1"/>
    <col min="7920" max="7920" width="3.625" style="222" customWidth="1"/>
    <col min="7921" max="7928" width="3" style="222" customWidth="1"/>
    <col min="7929" max="7932" width="4.5" style="222" customWidth="1"/>
    <col min="7933" max="7934" width="4.25" style="222" customWidth="1"/>
    <col min="7935" max="7935" width="4.5" style="222" customWidth="1"/>
    <col min="7936" max="7937" width="4.25" style="222" customWidth="1"/>
    <col min="7938" max="7938" width="4.5" style="222" customWidth="1"/>
    <col min="7939" max="7940" width="4.25" style="222" customWidth="1"/>
    <col min="7941" max="7941" width="4.5" style="222" customWidth="1"/>
    <col min="7942" max="7943" width="4.25" style="222" customWidth="1"/>
    <col min="7944" max="7944" width="4.5" style="222" customWidth="1"/>
    <col min="7945" max="7946" width="4.25" style="222" customWidth="1"/>
    <col min="7947" max="7947" width="4.5" style="222" customWidth="1"/>
    <col min="7948" max="7949" width="4.25" style="222" customWidth="1"/>
    <col min="7950" max="8173" width="9" style="222"/>
    <col min="8174" max="8174" width="5.25" style="222" customWidth="1"/>
    <col min="8175" max="8175" width="8.75" style="222" customWidth="1"/>
    <col min="8176" max="8176" width="3.625" style="222" customWidth="1"/>
    <col min="8177" max="8184" width="3" style="222" customWidth="1"/>
    <col min="8185" max="8188" width="4.5" style="222" customWidth="1"/>
    <col min="8189" max="8190" width="4.25" style="222" customWidth="1"/>
    <col min="8191" max="8191" width="4.5" style="222" customWidth="1"/>
    <col min="8192" max="8193" width="4.25" style="222" customWidth="1"/>
    <col min="8194" max="8194" width="4.5" style="222" customWidth="1"/>
    <col min="8195" max="8196" width="4.25" style="222" customWidth="1"/>
    <col min="8197" max="8197" width="4.5" style="222" customWidth="1"/>
    <col min="8198" max="8199" width="4.25" style="222" customWidth="1"/>
    <col min="8200" max="8200" width="4.5" style="222" customWidth="1"/>
    <col min="8201" max="8202" width="4.25" style="222" customWidth="1"/>
    <col min="8203" max="8203" width="4.5" style="222" customWidth="1"/>
    <col min="8204" max="8205" width="4.25" style="222" customWidth="1"/>
    <col min="8206" max="8429" width="9" style="222"/>
    <col min="8430" max="8430" width="5.25" style="222" customWidth="1"/>
    <col min="8431" max="8431" width="8.75" style="222" customWidth="1"/>
    <col min="8432" max="8432" width="3.625" style="222" customWidth="1"/>
    <col min="8433" max="8440" width="3" style="222" customWidth="1"/>
    <col min="8441" max="8444" width="4.5" style="222" customWidth="1"/>
    <col min="8445" max="8446" width="4.25" style="222" customWidth="1"/>
    <col min="8447" max="8447" width="4.5" style="222" customWidth="1"/>
    <col min="8448" max="8449" width="4.25" style="222" customWidth="1"/>
    <col min="8450" max="8450" width="4.5" style="222" customWidth="1"/>
    <col min="8451" max="8452" width="4.25" style="222" customWidth="1"/>
    <col min="8453" max="8453" width="4.5" style="222" customWidth="1"/>
    <col min="8454" max="8455" width="4.25" style="222" customWidth="1"/>
    <col min="8456" max="8456" width="4.5" style="222" customWidth="1"/>
    <col min="8457" max="8458" width="4.25" style="222" customWidth="1"/>
    <col min="8459" max="8459" width="4.5" style="222" customWidth="1"/>
    <col min="8460" max="8461" width="4.25" style="222" customWidth="1"/>
    <col min="8462" max="8685" width="9" style="222"/>
    <col min="8686" max="8686" width="5.25" style="222" customWidth="1"/>
    <col min="8687" max="8687" width="8.75" style="222" customWidth="1"/>
    <col min="8688" max="8688" width="3.625" style="222" customWidth="1"/>
    <col min="8689" max="8696" width="3" style="222" customWidth="1"/>
    <col min="8697" max="8700" width="4.5" style="222" customWidth="1"/>
    <col min="8701" max="8702" width="4.25" style="222" customWidth="1"/>
    <col min="8703" max="8703" width="4.5" style="222" customWidth="1"/>
    <col min="8704" max="8705" width="4.25" style="222" customWidth="1"/>
    <col min="8706" max="8706" width="4.5" style="222" customWidth="1"/>
    <col min="8707" max="8708" width="4.25" style="222" customWidth="1"/>
    <col min="8709" max="8709" width="4.5" style="222" customWidth="1"/>
    <col min="8710" max="8711" width="4.25" style="222" customWidth="1"/>
    <col min="8712" max="8712" width="4.5" style="222" customWidth="1"/>
    <col min="8713" max="8714" width="4.25" style="222" customWidth="1"/>
    <col min="8715" max="8715" width="4.5" style="222" customWidth="1"/>
    <col min="8716" max="8717" width="4.25" style="222" customWidth="1"/>
    <col min="8718" max="8941" width="9" style="222"/>
    <col min="8942" max="8942" width="5.25" style="222" customWidth="1"/>
    <col min="8943" max="8943" width="8.75" style="222" customWidth="1"/>
    <col min="8944" max="8944" width="3.625" style="222" customWidth="1"/>
    <col min="8945" max="8952" width="3" style="222" customWidth="1"/>
    <col min="8953" max="8956" width="4.5" style="222" customWidth="1"/>
    <col min="8957" max="8958" width="4.25" style="222" customWidth="1"/>
    <col min="8959" max="8959" width="4.5" style="222" customWidth="1"/>
    <col min="8960" max="8961" width="4.25" style="222" customWidth="1"/>
    <col min="8962" max="8962" width="4.5" style="222" customWidth="1"/>
    <col min="8963" max="8964" width="4.25" style="222" customWidth="1"/>
    <col min="8965" max="8965" width="4.5" style="222" customWidth="1"/>
    <col min="8966" max="8967" width="4.25" style="222" customWidth="1"/>
    <col min="8968" max="8968" width="4.5" style="222" customWidth="1"/>
    <col min="8969" max="8970" width="4.25" style="222" customWidth="1"/>
    <col min="8971" max="8971" width="4.5" style="222" customWidth="1"/>
    <col min="8972" max="8973" width="4.25" style="222" customWidth="1"/>
    <col min="8974" max="9197" width="9" style="222"/>
    <col min="9198" max="9198" width="5.25" style="222" customWidth="1"/>
    <col min="9199" max="9199" width="8.75" style="222" customWidth="1"/>
    <col min="9200" max="9200" width="3.625" style="222" customWidth="1"/>
    <col min="9201" max="9208" width="3" style="222" customWidth="1"/>
    <col min="9209" max="9212" width="4.5" style="222" customWidth="1"/>
    <col min="9213" max="9214" width="4.25" style="222" customWidth="1"/>
    <col min="9215" max="9215" width="4.5" style="222" customWidth="1"/>
    <col min="9216" max="9217" width="4.25" style="222" customWidth="1"/>
    <col min="9218" max="9218" width="4.5" style="222" customWidth="1"/>
    <col min="9219" max="9220" width="4.25" style="222" customWidth="1"/>
    <col min="9221" max="9221" width="4.5" style="222" customWidth="1"/>
    <col min="9222" max="9223" width="4.25" style="222" customWidth="1"/>
    <col min="9224" max="9224" width="4.5" style="222" customWidth="1"/>
    <col min="9225" max="9226" width="4.25" style="222" customWidth="1"/>
    <col min="9227" max="9227" width="4.5" style="222" customWidth="1"/>
    <col min="9228" max="9229" width="4.25" style="222" customWidth="1"/>
    <col min="9230" max="9453" width="9" style="222"/>
    <col min="9454" max="9454" width="5.25" style="222" customWidth="1"/>
    <col min="9455" max="9455" width="8.75" style="222" customWidth="1"/>
    <col min="9456" max="9456" width="3.625" style="222" customWidth="1"/>
    <col min="9457" max="9464" width="3" style="222" customWidth="1"/>
    <col min="9465" max="9468" width="4.5" style="222" customWidth="1"/>
    <col min="9469" max="9470" width="4.25" style="222" customWidth="1"/>
    <col min="9471" max="9471" width="4.5" style="222" customWidth="1"/>
    <col min="9472" max="9473" width="4.25" style="222" customWidth="1"/>
    <col min="9474" max="9474" width="4.5" style="222" customWidth="1"/>
    <col min="9475" max="9476" width="4.25" style="222" customWidth="1"/>
    <col min="9477" max="9477" width="4.5" style="222" customWidth="1"/>
    <col min="9478" max="9479" width="4.25" style="222" customWidth="1"/>
    <col min="9480" max="9480" width="4.5" style="222" customWidth="1"/>
    <col min="9481" max="9482" width="4.25" style="222" customWidth="1"/>
    <col min="9483" max="9483" width="4.5" style="222" customWidth="1"/>
    <col min="9484" max="9485" width="4.25" style="222" customWidth="1"/>
    <col min="9486" max="9709" width="9" style="222"/>
    <col min="9710" max="9710" width="5.25" style="222" customWidth="1"/>
    <col min="9711" max="9711" width="8.75" style="222" customWidth="1"/>
    <col min="9712" max="9712" width="3.625" style="222" customWidth="1"/>
    <col min="9713" max="9720" width="3" style="222" customWidth="1"/>
    <col min="9721" max="9724" width="4.5" style="222" customWidth="1"/>
    <col min="9725" max="9726" width="4.25" style="222" customWidth="1"/>
    <col min="9727" max="9727" width="4.5" style="222" customWidth="1"/>
    <col min="9728" max="9729" width="4.25" style="222" customWidth="1"/>
    <col min="9730" max="9730" width="4.5" style="222" customWidth="1"/>
    <col min="9731" max="9732" width="4.25" style="222" customWidth="1"/>
    <col min="9733" max="9733" width="4.5" style="222" customWidth="1"/>
    <col min="9734" max="9735" width="4.25" style="222" customWidth="1"/>
    <col min="9736" max="9736" width="4.5" style="222" customWidth="1"/>
    <col min="9737" max="9738" width="4.25" style="222" customWidth="1"/>
    <col min="9739" max="9739" width="4.5" style="222" customWidth="1"/>
    <col min="9740" max="9741" width="4.25" style="222" customWidth="1"/>
    <col min="9742" max="9965" width="9" style="222"/>
    <col min="9966" max="9966" width="5.25" style="222" customWidth="1"/>
    <col min="9967" max="9967" width="8.75" style="222" customWidth="1"/>
    <col min="9968" max="9968" width="3.625" style="222" customWidth="1"/>
    <col min="9969" max="9976" width="3" style="222" customWidth="1"/>
    <col min="9977" max="9980" width="4.5" style="222" customWidth="1"/>
    <col min="9981" max="9982" width="4.25" style="222" customWidth="1"/>
    <col min="9983" max="9983" width="4.5" style="222" customWidth="1"/>
    <col min="9984" max="9985" width="4.25" style="222" customWidth="1"/>
    <col min="9986" max="9986" width="4.5" style="222" customWidth="1"/>
    <col min="9987" max="9988" width="4.25" style="222" customWidth="1"/>
    <col min="9989" max="9989" width="4.5" style="222" customWidth="1"/>
    <col min="9990" max="9991" width="4.25" style="222" customWidth="1"/>
    <col min="9992" max="9992" width="4.5" style="222" customWidth="1"/>
    <col min="9993" max="9994" width="4.25" style="222" customWidth="1"/>
    <col min="9995" max="9995" width="4.5" style="222" customWidth="1"/>
    <col min="9996" max="9997" width="4.25" style="222" customWidth="1"/>
    <col min="9998" max="10221" width="9" style="222"/>
    <col min="10222" max="10222" width="5.25" style="222" customWidth="1"/>
    <col min="10223" max="10223" width="8.75" style="222" customWidth="1"/>
    <col min="10224" max="10224" width="3.625" style="222" customWidth="1"/>
    <col min="10225" max="10232" width="3" style="222" customWidth="1"/>
    <col min="10233" max="10236" width="4.5" style="222" customWidth="1"/>
    <col min="10237" max="10238" width="4.25" style="222" customWidth="1"/>
    <col min="10239" max="10239" width="4.5" style="222" customWidth="1"/>
    <col min="10240" max="10241" width="4.25" style="222" customWidth="1"/>
    <col min="10242" max="10242" width="4.5" style="222" customWidth="1"/>
    <col min="10243" max="10244" width="4.25" style="222" customWidth="1"/>
    <col min="10245" max="10245" width="4.5" style="222" customWidth="1"/>
    <col min="10246" max="10247" width="4.25" style="222" customWidth="1"/>
    <col min="10248" max="10248" width="4.5" style="222" customWidth="1"/>
    <col min="10249" max="10250" width="4.25" style="222" customWidth="1"/>
    <col min="10251" max="10251" width="4.5" style="222" customWidth="1"/>
    <col min="10252" max="10253" width="4.25" style="222" customWidth="1"/>
    <col min="10254" max="10477" width="9" style="222"/>
    <col min="10478" max="10478" width="5.25" style="222" customWidth="1"/>
    <col min="10479" max="10479" width="8.75" style="222" customWidth="1"/>
    <col min="10480" max="10480" width="3.625" style="222" customWidth="1"/>
    <col min="10481" max="10488" width="3" style="222" customWidth="1"/>
    <col min="10489" max="10492" width="4.5" style="222" customWidth="1"/>
    <col min="10493" max="10494" width="4.25" style="222" customWidth="1"/>
    <col min="10495" max="10495" width="4.5" style="222" customWidth="1"/>
    <col min="10496" max="10497" width="4.25" style="222" customWidth="1"/>
    <col min="10498" max="10498" width="4.5" style="222" customWidth="1"/>
    <col min="10499" max="10500" width="4.25" style="222" customWidth="1"/>
    <col min="10501" max="10501" width="4.5" style="222" customWidth="1"/>
    <col min="10502" max="10503" width="4.25" style="222" customWidth="1"/>
    <col min="10504" max="10504" width="4.5" style="222" customWidth="1"/>
    <col min="10505" max="10506" width="4.25" style="222" customWidth="1"/>
    <col min="10507" max="10507" width="4.5" style="222" customWidth="1"/>
    <col min="10508" max="10509" width="4.25" style="222" customWidth="1"/>
    <col min="10510" max="10733" width="9" style="222"/>
    <col min="10734" max="10734" width="5.25" style="222" customWidth="1"/>
    <col min="10735" max="10735" width="8.75" style="222" customWidth="1"/>
    <col min="10736" max="10736" width="3.625" style="222" customWidth="1"/>
    <col min="10737" max="10744" width="3" style="222" customWidth="1"/>
    <col min="10745" max="10748" width="4.5" style="222" customWidth="1"/>
    <col min="10749" max="10750" width="4.25" style="222" customWidth="1"/>
    <col min="10751" max="10751" width="4.5" style="222" customWidth="1"/>
    <col min="10752" max="10753" width="4.25" style="222" customWidth="1"/>
    <col min="10754" max="10754" width="4.5" style="222" customWidth="1"/>
    <col min="10755" max="10756" width="4.25" style="222" customWidth="1"/>
    <col min="10757" max="10757" width="4.5" style="222" customWidth="1"/>
    <col min="10758" max="10759" width="4.25" style="222" customWidth="1"/>
    <col min="10760" max="10760" width="4.5" style="222" customWidth="1"/>
    <col min="10761" max="10762" width="4.25" style="222" customWidth="1"/>
    <col min="10763" max="10763" width="4.5" style="222" customWidth="1"/>
    <col min="10764" max="10765" width="4.25" style="222" customWidth="1"/>
    <col min="10766" max="10989" width="9" style="222"/>
    <col min="10990" max="10990" width="5.25" style="222" customWidth="1"/>
    <col min="10991" max="10991" width="8.75" style="222" customWidth="1"/>
    <col min="10992" max="10992" width="3.625" style="222" customWidth="1"/>
    <col min="10993" max="11000" width="3" style="222" customWidth="1"/>
    <col min="11001" max="11004" width="4.5" style="222" customWidth="1"/>
    <col min="11005" max="11006" width="4.25" style="222" customWidth="1"/>
    <col min="11007" max="11007" width="4.5" style="222" customWidth="1"/>
    <col min="11008" max="11009" width="4.25" style="222" customWidth="1"/>
    <col min="11010" max="11010" width="4.5" style="222" customWidth="1"/>
    <col min="11011" max="11012" width="4.25" style="222" customWidth="1"/>
    <col min="11013" max="11013" width="4.5" style="222" customWidth="1"/>
    <col min="11014" max="11015" width="4.25" style="222" customWidth="1"/>
    <col min="11016" max="11016" width="4.5" style="222" customWidth="1"/>
    <col min="11017" max="11018" width="4.25" style="222" customWidth="1"/>
    <col min="11019" max="11019" width="4.5" style="222" customWidth="1"/>
    <col min="11020" max="11021" width="4.25" style="222" customWidth="1"/>
    <col min="11022" max="11245" width="9" style="222"/>
    <col min="11246" max="11246" width="5.25" style="222" customWidth="1"/>
    <col min="11247" max="11247" width="8.75" style="222" customWidth="1"/>
    <col min="11248" max="11248" width="3.625" style="222" customWidth="1"/>
    <col min="11249" max="11256" width="3" style="222" customWidth="1"/>
    <col min="11257" max="11260" width="4.5" style="222" customWidth="1"/>
    <col min="11261" max="11262" width="4.25" style="222" customWidth="1"/>
    <col min="11263" max="11263" width="4.5" style="222" customWidth="1"/>
    <col min="11264" max="11265" width="4.25" style="222" customWidth="1"/>
    <col min="11266" max="11266" width="4.5" style="222" customWidth="1"/>
    <col min="11267" max="11268" width="4.25" style="222" customWidth="1"/>
    <col min="11269" max="11269" width="4.5" style="222" customWidth="1"/>
    <col min="11270" max="11271" width="4.25" style="222" customWidth="1"/>
    <col min="11272" max="11272" width="4.5" style="222" customWidth="1"/>
    <col min="11273" max="11274" width="4.25" style="222" customWidth="1"/>
    <col min="11275" max="11275" width="4.5" style="222" customWidth="1"/>
    <col min="11276" max="11277" width="4.25" style="222" customWidth="1"/>
    <col min="11278" max="11501" width="9" style="222"/>
    <col min="11502" max="11502" width="5.25" style="222" customWidth="1"/>
    <col min="11503" max="11503" width="8.75" style="222" customWidth="1"/>
    <col min="11504" max="11504" width="3.625" style="222" customWidth="1"/>
    <col min="11505" max="11512" width="3" style="222" customWidth="1"/>
    <col min="11513" max="11516" width="4.5" style="222" customWidth="1"/>
    <col min="11517" max="11518" width="4.25" style="222" customWidth="1"/>
    <col min="11519" max="11519" width="4.5" style="222" customWidth="1"/>
    <col min="11520" max="11521" width="4.25" style="222" customWidth="1"/>
    <col min="11522" max="11522" width="4.5" style="222" customWidth="1"/>
    <col min="11523" max="11524" width="4.25" style="222" customWidth="1"/>
    <col min="11525" max="11525" width="4.5" style="222" customWidth="1"/>
    <col min="11526" max="11527" width="4.25" style="222" customWidth="1"/>
    <col min="11528" max="11528" width="4.5" style="222" customWidth="1"/>
    <col min="11529" max="11530" width="4.25" style="222" customWidth="1"/>
    <col min="11531" max="11531" width="4.5" style="222" customWidth="1"/>
    <col min="11532" max="11533" width="4.25" style="222" customWidth="1"/>
    <col min="11534" max="11757" width="9" style="222"/>
    <col min="11758" max="11758" width="5.25" style="222" customWidth="1"/>
    <col min="11759" max="11759" width="8.75" style="222" customWidth="1"/>
    <col min="11760" max="11760" width="3.625" style="222" customWidth="1"/>
    <col min="11761" max="11768" width="3" style="222" customWidth="1"/>
    <col min="11769" max="11772" width="4.5" style="222" customWidth="1"/>
    <col min="11773" max="11774" width="4.25" style="222" customWidth="1"/>
    <col min="11775" max="11775" width="4.5" style="222" customWidth="1"/>
    <col min="11776" max="11777" width="4.25" style="222" customWidth="1"/>
    <col min="11778" max="11778" width="4.5" style="222" customWidth="1"/>
    <col min="11779" max="11780" width="4.25" style="222" customWidth="1"/>
    <col min="11781" max="11781" width="4.5" style="222" customWidth="1"/>
    <col min="11782" max="11783" width="4.25" style="222" customWidth="1"/>
    <col min="11784" max="11784" width="4.5" style="222" customWidth="1"/>
    <col min="11785" max="11786" width="4.25" style="222" customWidth="1"/>
    <col min="11787" max="11787" width="4.5" style="222" customWidth="1"/>
    <col min="11788" max="11789" width="4.25" style="222" customWidth="1"/>
    <col min="11790" max="12013" width="9" style="222"/>
    <col min="12014" max="12014" width="5.25" style="222" customWidth="1"/>
    <col min="12015" max="12015" width="8.75" style="222" customWidth="1"/>
    <col min="12016" max="12016" width="3.625" style="222" customWidth="1"/>
    <col min="12017" max="12024" width="3" style="222" customWidth="1"/>
    <col min="12025" max="12028" width="4.5" style="222" customWidth="1"/>
    <col min="12029" max="12030" width="4.25" style="222" customWidth="1"/>
    <col min="12031" max="12031" width="4.5" style="222" customWidth="1"/>
    <col min="12032" max="12033" width="4.25" style="222" customWidth="1"/>
    <col min="12034" max="12034" width="4.5" style="222" customWidth="1"/>
    <col min="12035" max="12036" width="4.25" style="222" customWidth="1"/>
    <col min="12037" max="12037" width="4.5" style="222" customWidth="1"/>
    <col min="12038" max="12039" width="4.25" style="222" customWidth="1"/>
    <col min="12040" max="12040" width="4.5" style="222" customWidth="1"/>
    <col min="12041" max="12042" width="4.25" style="222" customWidth="1"/>
    <col min="12043" max="12043" width="4.5" style="222" customWidth="1"/>
    <col min="12044" max="12045" width="4.25" style="222" customWidth="1"/>
    <col min="12046" max="12269" width="9" style="222"/>
    <col min="12270" max="12270" width="5.25" style="222" customWidth="1"/>
    <col min="12271" max="12271" width="8.75" style="222" customWidth="1"/>
    <col min="12272" max="12272" width="3.625" style="222" customWidth="1"/>
    <col min="12273" max="12280" width="3" style="222" customWidth="1"/>
    <col min="12281" max="12284" width="4.5" style="222" customWidth="1"/>
    <col min="12285" max="12286" width="4.25" style="222" customWidth="1"/>
    <col min="12287" max="12287" width="4.5" style="222" customWidth="1"/>
    <col min="12288" max="12289" width="4.25" style="222" customWidth="1"/>
    <col min="12290" max="12290" width="4.5" style="222" customWidth="1"/>
    <col min="12291" max="12292" width="4.25" style="222" customWidth="1"/>
    <col min="12293" max="12293" width="4.5" style="222" customWidth="1"/>
    <col min="12294" max="12295" width="4.25" style="222" customWidth="1"/>
    <col min="12296" max="12296" width="4.5" style="222" customWidth="1"/>
    <col min="12297" max="12298" width="4.25" style="222" customWidth="1"/>
    <col min="12299" max="12299" width="4.5" style="222" customWidth="1"/>
    <col min="12300" max="12301" width="4.25" style="222" customWidth="1"/>
    <col min="12302" max="12525" width="9" style="222"/>
    <col min="12526" max="12526" width="5.25" style="222" customWidth="1"/>
    <col min="12527" max="12527" width="8.75" style="222" customWidth="1"/>
    <col min="12528" max="12528" width="3.625" style="222" customWidth="1"/>
    <col min="12529" max="12536" width="3" style="222" customWidth="1"/>
    <col min="12537" max="12540" width="4.5" style="222" customWidth="1"/>
    <col min="12541" max="12542" width="4.25" style="222" customWidth="1"/>
    <col min="12543" max="12543" width="4.5" style="222" customWidth="1"/>
    <col min="12544" max="12545" width="4.25" style="222" customWidth="1"/>
    <col min="12546" max="12546" width="4.5" style="222" customWidth="1"/>
    <col min="12547" max="12548" width="4.25" style="222" customWidth="1"/>
    <col min="12549" max="12549" width="4.5" style="222" customWidth="1"/>
    <col min="12550" max="12551" width="4.25" style="222" customWidth="1"/>
    <col min="12552" max="12552" width="4.5" style="222" customWidth="1"/>
    <col min="12553" max="12554" width="4.25" style="222" customWidth="1"/>
    <col min="12555" max="12555" width="4.5" style="222" customWidth="1"/>
    <col min="12556" max="12557" width="4.25" style="222" customWidth="1"/>
    <col min="12558" max="12781" width="9" style="222"/>
    <col min="12782" max="12782" width="5.25" style="222" customWidth="1"/>
    <col min="12783" max="12783" width="8.75" style="222" customWidth="1"/>
    <col min="12784" max="12784" width="3.625" style="222" customWidth="1"/>
    <col min="12785" max="12792" width="3" style="222" customWidth="1"/>
    <col min="12793" max="12796" width="4.5" style="222" customWidth="1"/>
    <col min="12797" max="12798" width="4.25" style="222" customWidth="1"/>
    <col min="12799" max="12799" width="4.5" style="222" customWidth="1"/>
    <col min="12800" max="12801" width="4.25" style="222" customWidth="1"/>
    <col min="12802" max="12802" width="4.5" style="222" customWidth="1"/>
    <col min="12803" max="12804" width="4.25" style="222" customWidth="1"/>
    <col min="12805" max="12805" width="4.5" style="222" customWidth="1"/>
    <col min="12806" max="12807" width="4.25" style="222" customWidth="1"/>
    <col min="12808" max="12808" width="4.5" style="222" customWidth="1"/>
    <col min="12809" max="12810" width="4.25" style="222" customWidth="1"/>
    <col min="12811" max="12811" width="4.5" style="222" customWidth="1"/>
    <col min="12812" max="12813" width="4.25" style="222" customWidth="1"/>
    <col min="12814" max="13037" width="9" style="222"/>
    <col min="13038" max="13038" width="5.25" style="222" customWidth="1"/>
    <col min="13039" max="13039" width="8.75" style="222" customWidth="1"/>
    <col min="13040" max="13040" width="3.625" style="222" customWidth="1"/>
    <col min="13041" max="13048" width="3" style="222" customWidth="1"/>
    <col min="13049" max="13052" width="4.5" style="222" customWidth="1"/>
    <col min="13053" max="13054" width="4.25" style="222" customWidth="1"/>
    <col min="13055" max="13055" width="4.5" style="222" customWidth="1"/>
    <col min="13056" max="13057" width="4.25" style="222" customWidth="1"/>
    <col min="13058" max="13058" width="4.5" style="222" customWidth="1"/>
    <col min="13059" max="13060" width="4.25" style="222" customWidth="1"/>
    <col min="13061" max="13061" width="4.5" style="222" customWidth="1"/>
    <col min="13062" max="13063" width="4.25" style="222" customWidth="1"/>
    <col min="13064" max="13064" width="4.5" style="222" customWidth="1"/>
    <col min="13065" max="13066" width="4.25" style="222" customWidth="1"/>
    <col min="13067" max="13067" width="4.5" style="222" customWidth="1"/>
    <col min="13068" max="13069" width="4.25" style="222" customWidth="1"/>
    <col min="13070" max="13293" width="9" style="222"/>
    <col min="13294" max="13294" width="5.25" style="222" customWidth="1"/>
    <col min="13295" max="13295" width="8.75" style="222" customWidth="1"/>
    <col min="13296" max="13296" width="3.625" style="222" customWidth="1"/>
    <col min="13297" max="13304" width="3" style="222" customWidth="1"/>
    <col min="13305" max="13308" width="4.5" style="222" customWidth="1"/>
    <col min="13309" max="13310" width="4.25" style="222" customWidth="1"/>
    <col min="13311" max="13311" width="4.5" style="222" customWidth="1"/>
    <col min="13312" max="13313" width="4.25" style="222" customWidth="1"/>
    <col min="13314" max="13314" width="4.5" style="222" customWidth="1"/>
    <col min="13315" max="13316" width="4.25" style="222" customWidth="1"/>
    <col min="13317" max="13317" width="4.5" style="222" customWidth="1"/>
    <col min="13318" max="13319" width="4.25" style="222" customWidth="1"/>
    <col min="13320" max="13320" width="4.5" style="222" customWidth="1"/>
    <col min="13321" max="13322" width="4.25" style="222" customWidth="1"/>
    <col min="13323" max="13323" width="4.5" style="222" customWidth="1"/>
    <col min="13324" max="13325" width="4.25" style="222" customWidth="1"/>
    <col min="13326" max="13549" width="9" style="222"/>
    <col min="13550" max="13550" width="5.25" style="222" customWidth="1"/>
    <col min="13551" max="13551" width="8.75" style="222" customWidth="1"/>
    <col min="13552" max="13552" width="3.625" style="222" customWidth="1"/>
    <col min="13553" max="13560" width="3" style="222" customWidth="1"/>
    <col min="13561" max="13564" width="4.5" style="222" customWidth="1"/>
    <col min="13565" max="13566" width="4.25" style="222" customWidth="1"/>
    <col min="13567" max="13567" width="4.5" style="222" customWidth="1"/>
    <col min="13568" max="13569" width="4.25" style="222" customWidth="1"/>
    <col min="13570" max="13570" width="4.5" style="222" customWidth="1"/>
    <col min="13571" max="13572" width="4.25" style="222" customWidth="1"/>
    <col min="13573" max="13573" width="4.5" style="222" customWidth="1"/>
    <col min="13574" max="13575" width="4.25" style="222" customWidth="1"/>
    <col min="13576" max="13576" width="4.5" style="222" customWidth="1"/>
    <col min="13577" max="13578" width="4.25" style="222" customWidth="1"/>
    <col min="13579" max="13579" width="4.5" style="222" customWidth="1"/>
    <col min="13580" max="13581" width="4.25" style="222" customWidth="1"/>
    <col min="13582" max="13805" width="9" style="222"/>
    <col min="13806" max="13806" width="5.25" style="222" customWidth="1"/>
    <col min="13807" max="13807" width="8.75" style="222" customWidth="1"/>
    <col min="13808" max="13808" width="3.625" style="222" customWidth="1"/>
    <col min="13809" max="13816" width="3" style="222" customWidth="1"/>
    <col min="13817" max="13820" width="4.5" style="222" customWidth="1"/>
    <col min="13821" max="13822" width="4.25" style="222" customWidth="1"/>
    <col min="13823" max="13823" width="4.5" style="222" customWidth="1"/>
    <col min="13824" max="13825" width="4.25" style="222" customWidth="1"/>
    <col min="13826" max="13826" width="4.5" style="222" customWidth="1"/>
    <col min="13827" max="13828" width="4.25" style="222" customWidth="1"/>
    <col min="13829" max="13829" width="4.5" style="222" customWidth="1"/>
    <col min="13830" max="13831" width="4.25" style="222" customWidth="1"/>
    <col min="13832" max="13832" width="4.5" style="222" customWidth="1"/>
    <col min="13833" max="13834" width="4.25" style="222" customWidth="1"/>
    <col min="13835" max="13835" width="4.5" style="222" customWidth="1"/>
    <col min="13836" max="13837" width="4.25" style="222" customWidth="1"/>
    <col min="13838" max="14061" width="9" style="222"/>
    <col min="14062" max="14062" width="5.25" style="222" customWidth="1"/>
    <col min="14063" max="14063" width="8.75" style="222" customWidth="1"/>
    <col min="14064" max="14064" width="3.625" style="222" customWidth="1"/>
    <col min="14065" max="14072" width="3" style="222" customWidth="1"/>
    <col min="14073" max="14076" width="4.5" style="222" customWidth="1"/>
    <col min="14077" max="14078" width="4.25" style="222" customWidth="1"/>
    <col min="14079" max="14079" width="4.5" style="222" customWidth="1"/>
    <col min="14080" max="14081" width="4.25" style="222" customWidth="1"/>
    <col min="14082" max="14082" width="4.5" style="222" customWidth="1"/>
    <col min="14083" max="14084" width="4.25" style="222" customWidth="1"/>
    <col min="14085" max="14085" width="4.5" style="222" customWidth="1"/>
    <col min="14086" max="14087" width="4.25" style="222" customWidth="1"/>
    <col min="14088" max="14088" width="4.5" style="222" customWidth="1"/>
    <col min="14089" max="14090" width="4.25" style="222" customWidth="1"/>
    <col min="14091" max="14091" width="4.5" style="222" customWidth="1"/>
    <col min="14092" max="14093" width="4.25" style="222" customWidth="1"/>
    <col min="14094" max="14317" width="9" style="222"/>
    <col min="14318" max="14318" width="5.25" style="222" customWidth="1"/>
    <col min="14319" max="14319" width="8.75" style="222" customWidth="1"/>
    <col min="14320" max="14320" width="3.625" style="222" customWidth="1"/>
    <col min="14321" max="14328" width="3" style="222" customWidth="1"/>
    <col min="14329" max="14332" width="4.5" style="222" customWidth="1"/>
    <col min="14333" max="14334" width="4.25" style="222" customWidth="1"/>
    <col min="14335" max="14335" width="4.5" style="222" customWidth="1"/>
    <col min="14336" max="14337" width="4.25" style="222" customWidth="1"/>
    <col min="14338" max="14338" width="4.5" style="222" customWidth="1"/>
    <col min="14339" max="14340" width="4.25" style="222" customWidth="1"/>
    <col min="14341" max="14341" width="4.5" style="222" customWidth="1"/>
    <col min="14342" max="14343" width="4.25" style="222" customWidth="1"/>
    <col min="14344" max="14344" width="4.5" style="222" customWidth="1"/>
    <col min="14345" max="14346" width="4.25" style="222" customWidth="1"/>
    <col min="14347" max="14347" width="4.5" style="222" customWidth="1"/>
    <col min="14348" max="14349" width="4.25" style="222" customWidth="1"/>
    <col min="14350" max="14573" width="9" style="222"/>
    <col min="14574" max="14574" width="5.25" style="222" customWidth="1"/>
    <col min="14575" max="14575" width="8.75" style="222" customWidth="1"/>
    <col min="14576" max="14576" width="3.625" style="222" customWidth="1"/>
    <col min="14577" max="14584" width="3" style="222" customWidth="1"/>
    <col min="14585" max="14588" width="4.5" style="222" customWidth="1"/>
    <col min="14589" max="14590" width="4.25" style="222" customWidth="1"/>
    <col min="14591" max="14591" width="4.5" style="222" customWidth="1"/>
    <col min="14592" max="14593" width="4.25" style="222" customWidth="1"/>
    <col min="14594" max="14594" width="4.5" style="222" customWidth="1"/>
    <col min="14595" max="14596" width="4.25" style="222" customWidth="1"/>
    <col min="14597" max="14597" width="4.5" style="222" customWidth="1"/>
    <col min="14598" max="14599" width="4.25" style="222" customWidth="1"/>
    <col min="14600" max="14600" width="4.5" style="222" customWidth="1"/>
    <col min="14601" max="14602" width="4.25" style="222" customWidth="1"/>
    <col min="14603" max="14603" width="4.5" style="222" customWidth="1"/>
    <col min="14604" max="14605" width="4.25" style="222" customWidth="1"/>
    <col min="14606" max="14829" width="9" style="222"/>
    <col min="14830" max="14830" width="5.25" style="222" customWidth="1"/>
    <col min="14831" max="14831" width="8.75" style="222" customWidth="1"/>
    <col min="14832" max="14832" width="3.625" style="222" customWidth="1"/>
    <col min="14833" max="14840" width="3" style="222" customWidth="1"/>
    <col min="14841" max="14844" width="4.5" style="222" customWidth="1"/>
    <col min="14845" max="14846" width="4.25" style="222" customWidth="1"/>
    <col min="14847" max="14847" width="4.5" style="222" customWidth="1"/>
    <col min="14848" max="14849" width="4.25" style="222" customWidth="1"/>
    <col min="14850" max="14850" width="4.5" style="222" customWidth="1"/>
    <col min="14851" max="14852" width="4.25" style="222" customWidth="1"/>
    <col min="14853" max="14853" width="4.5" style="222" customWidth="1"/>
    <col min="14854" max="14855" width="4.25" style="222" customWidth="1"/>
    <col min="14856" max="14856" width="4.5" style="222" customWidth="1"/>
    <col min="14857" max="14858" width="4.25" style="222" customWidth="1"/>
    <col min="14859" max="14859" width="4.5" style="222" customWidth="1"/>
    <col min="14860" max="14861" width="4.25" style="222" customWidth="1"/>
    <col min="14862" max="15085" width="9" style="222"/>
    <col min="15086" max="15086" width="5.25" style="222" customWidth="1"/>
    <col min="15087" max="15087" width="8.75" style="222" customWidth="1"/>
    <col min="15088" max="15088" width="3.625" style="222" customWidth="1"/>
    <col min="15089" max="15096" width="3" style="222" customWidth="1"/>
    <col min="15097" max="15100" width="4.5" style="222" customWidth="1"/>
    <col min="15101" max="15102" width="4.25" style="222" customWidth="1"/>
    <col min="15103" max="15103" width="4.5" style="222" customWidth="1"/>
    <col min="15104" max="15105" width="4.25" style="222" customWidth="1"/>
    <col min="15106" max="15106" width="4.5" style="222" customWidth="1"/>
    <col min="15107" max="15108" width="4.25" style="222" customWidth="1"/>
    <col min="15109" max="15109" width="4.5" style="222" customWidth="1"/>
    <col min="15110" max="15111" width="4.25" style="222" customWidth="1"/>
    <col min="15112" max="15112" width="4.5" style="222" customWidth="1"/>
    <col min="15113" max="15114" width="4.25" style="222" customWidth="1"/>
    <col min="15115" max="15115" width="4.5" style="222" customWidth="1"/>
    <col min="15116" max="15117" width="4.25" style="222" customWidth="1"/>
    <col min="15118" max="15341" width="9" style="222"/>
    <col min="15342" max="15342" width="5.25" style="222" customWidth="1"/>
    <col min="15343" max="15343" width="8.75" style="222" customWidth="1"/>
    <col min="15344" max="15344" width="3.625" style="222" customWidth="1"/>
    <col min="15345" max="15352" width="3" style="222" customWidth="1"/>
    <col min="15353" max="15356" width="4.5" style="222" customWidth="1"/>
    <col min="15357" max="15358" width="4.25" style="222" customWidth="1"/>
    <col min="15359" max="15359" width="4.5" style="222" customWidth="1"/>
    <col min="15360" max="15361" width="4.25" style="222" customWidth="1"/>
    <col min="15362" max="15362" width="4.5" style="222" customWidth="1"/>
    <col min="15363" max="15364" width="4.25" style="222" customWidth="1"/>
    <col min="15365" max="15365" width="4.5" style="222" customWidth="1"/>
    <col min="15366" max="15367" width="4.25" style="222" customWidth="1"/>
    <col min="15368" max="15368" width="4.5" style="222" customWidth="1"/>
    <col min="15369" max="15370" width="4.25" style="222" customWidth="1"/>
    <col min="15371" max="15371" width="4.5" style="222" customWidth="1"/>
    <col min="15372" max="15373" width="4.25" style="222" customWidth="1"/>
    <col min="15374" max="15597" width="9" style="222"/>
    <col min="15598" max="15598" width="5.25" style="222" customWidth="1"/>
    <col min="15599" max="15599" width="8.75" style="222" customWidth="1"/>
    <col min="15600" max="15600" width="3.625" style="222" customWidth="1"/>
    <col min="15601" max="15608" width="3" style="222" customWidth="1"/>
    <col min="15609" max="15612" width="4.5" style="222" customWidth="1"/>
    <col min="15613" max="15614" width="4.25" style="222" customWidth="1"/>
    <col min="15615" max="15615" width="4.5" style="222" customWidth="1"/>
    <col min="15616" max="15617" width="4.25" style="222" customWidth="1"/>
    <col min="15618" max="15618" width="4.5" style="222" customWidth="1"/>
    <col min="15619" max="15620" width="4.25" style="222" customWidth="1"/>
    <col min="15621" max="15621" width="4.5" style="222" customWidth="1"/>
    <col min="15622" max="15623" width="4.25" style="222" customWidth="1"/>
    <col min="15624" max="15624" width="4.5" style="222" customWidth="1"/>
    <col min="15625" max="15626" width="4.25" style="222" customWidth="1"/>
    <col min="15627" max="15627" width="4.5" style="222" customWidth="1"/>
    <col min="15628" max="15629" width="4.25" style="222" customWidth="1"/>
    <col min="15630" max="15853" width="9" style="222"/>
    <col min="15854" max="15854" width="5.25" style="222" customWidth="1"/>
    <col min="15855" max="15855" width="8.75" style="222" customWidth="1"/>
    <col min="15856" max="15856" width="3.625" style="222" customWidth="1"/>
    <col min="15857" max="15864" width="3" style="222" customWidth="1"/>
    <col min="15865" max="15868" width="4.5" style="222" customWidth="1"/>
    <col min="15869" max="15870" width="4.25" style="222" customWidth="1"/>
    <col min="15871" max="15871" width="4.5" style="222" customWidth="1"/>
    <col min="15872" max="15873" width="4.25" style="222" customWidth="1"/>
    <col min="15874" max="15874" width="4.5" style="222" customWidth="1"/>
    <col min="15875" max="15876" width="4.25" style="222" customWidth="1"/>
    <col min="15877" max="15877" width="4.5" style="222" customWidth="1"/>
    <col min="15878" max="15879" width="4.25" style="222" customWidth="1"/>
    <col min="15880" max="15880" width="4.5" style="222" customWidth="1"/>
    <col min="15881" max="15882" width="4.25" style="222" customWidth="1"/>
    <col min="15883" max="15883" width="4.5" style="222" customWidth="1"/>
    <col min="15884" max="15885" width="4.25" style="222" customWidth="1"/>
    <col min="15886" max="16109" width="9" style="222"/>
    <col min="16110" max="16110" width="5.25" style="222" customWidth="1"/>
    <col min="16111" max="16111" width="8.75" style="222" customWidth="1"/>
    <col min="16112" max="16112" width="3.625" style="222" customWidth="1"/>
    <col min="16113" max="16120" width="3" style="222" customWidth="1"/>
    <col min="16121" max="16124" width="4.5" style="222" customWidth="1"/>
    <col min="16125" max="16126" width="4.25" style="222" customWidth="1"/>
    <col min="16127" max="16127" width="4.5" style="222" customWidth="1"/>
    <col min="16128" max="16129" width="4.25" style="222" customWidth="1"/>
    <col min="16130" max="16130" width="4.5" style="222" customWidth="1"/>
    <col min="16131" max="16132" width="4.25" style="222" customWidth="1"/>
    <col min="16133" max="16133" width="4.5" style="222" customWidth="1"/>
    <col min="16134" max="16135" width="4.25" style="222" customWidth="1"/>
    <col min="16136" max="16136" width="4.5" style="222" customWidth="1"/>
    <col min="16137" max="16138" width="4.25" style="222" customWidth="1"/>
    <col min="16139" max="16139" width="4.5" style="222" customWidth="1"/>
    <col min="16140" max="16141" width="4.25" style="222" customWidth="1"/>
    <col min="16142" max="16384" width="9" style="222"/>
  </cols>
  <sheetData>
    <row r="1" spans="1:22" ht="12" customHeight="1" x14ac:dyDescent="0.4">
      <c r="A1" s="215" t="s">
        <v>812</v>
      </c>
      <c r="B1" s="216"/>
      <c r="C1" s="217"/>
      <c r="D1" s="217"/>
      <c r="E1" s="218"/>
      <c r="F1" s="218"/>
      <c r="G1" s="218"/>
      <c r="H1" s="218"/>
      <c r="I1" s="218"/>
      <c r="J1" s="218"/>
      <c r="K1" s="217"/>
      <c r="L1" s="217"/>
      <c r="M1" s="219"/>
      <c r="N1" s="219"/>
      <c r="O1" s="219"/>
      <c r="P1" s="219"/>
      <c r="Q1" s="219"/>
      <c r="T1" s="221"/>
      <c r="U1" s="221"/>
      <c r="V1" s="221"/>
    </row>
    <row r="2" spans="1:22" ht="12" customHeight="1" x14ac:dyDescent="0.4">
      <c r="A2" s="215" t="s">
        <v>813</v>
      </c>
      <c r="B2" s="223"/>
      <c r="C2" s="217"/>
      <c r="D2" s="217"/>
      <c r="E2" s="218"/>
      <c r="F2" s="218"/>
      <c r="G2" s="218"/>
      <c r="H2" s="218"/>
      <c r="I2" s="218"/>
      <c r="J2" s="218"/>
      <c r="K2" s="217"/>
      <c r="L2" s="217"/>
      <c r="M2" s="219"/>
      <c r="N2" s="219"/>
      <c r="O2" s="219"/>
      <c r="P2" s="219"/>
      <c r="Q2" s="219"/>
      <c r="T2" s="221"/>
      <c r="U2" s="221"/>
      <c r="V2" s="221"/>
    </row>
    <row r="3" spans="1:22" ht="12" customHeight="1" x14ac:dyDescent="0.4">
      <c r="A3" s="221"/>
      <c r="B3" s="221"/>
      <c r="C3" s="221"/>
      <c r="D3" s="221"/>
      <c r="E3" s="224"/>
      <c r="F3" s="224"/>
      <c r="G3" s="224"/>
      <c r="H3" s="224"/>
      <c r="I3" s="224"/>
      <c r="J3" s="224"/>
      <c r="K3" s="221"/>
      <c r="L3" s="221"/>
      <c r="T3" s="221"/>
      <c r="U3" s="221"/>
      <c r="V3" s="225" t="s">
        <v>599</v>
      </c>
    </row>
    <row r="4" spans="1:22" ht="12" customHeight="1" x14ac:dyDescent="0.4">
      <c r="A4" s="517" t="s">
        <v>98</v>
      </c>
      <c r="B4" s="518" t="s">
        <v>73</v>
      </c>
      <c r="C4" s="519"/>
      <c r="D4" s="520"/>
      <c r="E4" s="527" t="s">
        <v>814</v>
      </c>
      <c r="F4" s="527"/>
      <c r="G4" s="527"/>
      <c r="H4" s="527"/>
      <c r="I4" s="527"/>
      <c r="J4" s="527"/>
      <c r="K4" s="528" t="s">
        <v>815</v>
      </c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30"/>
    </row>
    <row r="5" spans="1:22" ht="12" customHeight="1" x14ac:dyDescent="0.4">
      <c r="A5" s="517"/>
      <c r="B5" s="521"/>
      <c r="C5" s="522"/>
      <c r="D5" s="523"/>
      <c r="E5" s="531" t="s">
        <v>76</v>
      </c>
      <c r="F5" s="527" t="s">
        <v>816</v>
      </c>
      <c r="G5" s="527"/>
      <c r="H5" s="527"/>
      <c r="I5" s="516" t="s">
        <v>78</v>
      </c>
      <c r="J5" s="516" t="s">
        <v>79</v>
      </c>
      <c r="K5" s="517" t="s">
        <v>817</v>
      </c>
      <c r="L5" s="517"/>
      <c r="M5" s="517"/>
      <c r="N5" s="515" t="s">
        <v>87</v>
      </c>
      <c r="O5" s="515"/>
      <c r="P5" s="515"/>
      <c r="Q5" s="515" t="s">
        <v>88</v>
      </c>
      <c r="R5" s="515"/>
      <c r="S5" s="515"/>
      <c r="T5" s="515" t="s">
        <v>818</v>
      </c>
      <c r="U5" s="515"/>
      <c r="V5" s="515"/>
    </row>
    <row r="6" spans="1:22" ht="36" customHeight="1" x14ac:dyDescent="0.4">
      <c r="A6" s="517"/>
      <c r="B6" s="524"/>
      <c r="C6" s="525"/>
      <c r="D6" s="526"/>
      <c r="E6" s="531"/>
      <c r="F6" s="226" t="s">
        <v>87</v>
      </c>
      <c r="G6" s="226" t="s">
        <v>88</v>
      </c>
      <c r="H6" s="226" t="s">
        <v>89</v>
      </c>
      <c r="I6" s="516"/>
      <c r="J6" s="516"/>
      <c r="K6" s="227" t="s">
        <v>0</v>
      </c>
      <c r="L6" s="228" t="s">
        <v>93</v>
      </c>
      <c r="M6" s="228" t="s">
        <v>94</v>
      </c>
      <c r="N6" s="227" t="s">
        <v>0</v>
      </c>
      <c r="O6" s="228" t="s">
        <v>93</v>
      </c>
      <c r="P6" s="228" t="s">
        <v>94</v>
      </c>
      <c r="Q6" s="227" t="s">
        <v>0</v>
      </c>
      <c r="R6" s="228" t="s">
        <v>93</v>
      </c>
      <c r="S6" s="228" t="s">
        <v>94</v>
      </c>
      <c r="T6" s="227" t="s">
        <v>0</v>
      </c>
      <c r="U6" s="228" t="s">
        <v>93</v>
      </c>
      <c r="V6" s="228" t="s">
        <v>94</v>
      </c>
    </row>
    <row r="7" spans="1:22" ht="12" customHeight="1" x14ac:dyDescent="0.4">
      <c r="A7" s="229"/>
      <c r="B7" s="230"/>
      <c r="C7" s="231"/>
      <c r="D7" s="232"/>
      <c r="E7" s="233"/>
      <c r="F7" s="233"/>
      <c r="G7" s="233"/>
      <c r="H7" s="233"/>
      <c r="I7" s="234"/>
      <c r="J7" s="234"/>
      <c r="K7" s="235">
        <f>SUM(N7,Q7,T7)</f>
        <v>10</v>
      </c>
      <c r="L7" s="235"/>
      <c r="M7" s="235"/>
      <c r="N7" s="235">
        <v>5</v>
      </c>
      <c r="O7" s="235"/>
      <c r="P7" s="235"/>
      <c r="Q7" s="235">
        <v>3</v>
      </c>
      <c r="R7" s="235"/>
      <c r="S7" s="235"/>
      <c r="T7" s="235">
        <v>2</v>
      </c>
      <c r="U7" s="235"/>
      <c r="V7" s="235"/>
    </row>
    <row r="8" spans="1:22" ht="12" customHeight="1" x14ac:dyDescent="0.4">
      <c r="A8" s="236">
        <v>1</v>
      </c>
      <c r="B8" s="237"/>
      <c r="C8" s="238" t="s">
        <v>269</v>
      </c>
      <c r="D8" s="239"/>
      <c r="E8" s="240">
        <f>SUM(F8:J8)</f>
        <v>18</v>
      </c>
      <c r="F8" s="240">
        <v>5</v>
      </c>
      <c r="G8" s="240">
        <v>5</v>
      </c>
      <c r="H8" s="240">
        <v>5</v>
      </c>
      <c r="I8" s="240">
        <v>0</v>
      </c>
      <c r="J8" s="240">
        <v>3</v>
      </c>
      <c r="K8" s="241">
        <f>SUM(L8:M8)</f>
        <v>472</v>
      </c>
      <c r="L8" s="241">
        <f>SUM(O8,R8,U8)</f>
        <v>233</v>
      </c>
      <c r="M8" s="241">
        <f>SUM(P8,S8,V8)</f>
        <v>239</v>
      </c>
      <c r="N8" s="241">
        <v>152</v>
      </c>
      <c r="O8" s="241">
        <v>86</v>
      </c>
      <c r="P8" s="241">
        <v>66</v>
      </c>
      <c r="Q8" s="241">
        <v>158</v>
      </c>
      <c r="R8" s="241">
        <v>72</v>
      </c>
      <c r="S8" s="241">
        <v>86</v>
      </c>
      <c r="T8" s="241">
        <v>162</v>
      </c>
      <c r="U8" s="241">
        <v>75</v>
      </c>
      <c r="V8" s="241">
        <v>87</v>
      </c>
    </row>
    <row r="9" spans="1:22" ht="12" customHeight="1" x14ac:dyDescent="0.4">
      <c r="A9" s="229"/>
      <c r="B9" s="230"/>
      <c r="C9" s="231">
        <v>0</v>
      </c>
      <c r="D9" s="232"/>
      <c r="E9" s="233"/>
      <c r="F9" s="233"/>
      <c r="G9" s="233"/>
      <c r="H9" s="233"/>
      <c r="I9" s="234"/>
      <c r="J9" s="234"/>
      <c r="K9" s="235">
        <f>SUM(N9,Q9,T9)</f>
        <v>2</v>
      </c>
      <c r="L9" s="235"/>
      <c r="M9" s="235"/>
      <c r="N9" s="235">
        <v>0</v>
      </c>
      <c r="O9" s="235"/>
      <c r="P9" s="235"/>
      <c r="Q9" s="235">
        <v>1</v>
      </c>
      <c r="R9" s="235"/>
      <c r="S9" s="235"/>
      <c r="T9" s="235">
        <v>1</v>
      </c>
      <c r="U9" s="235"/>
      <c r="V9" s="235"/>
    </row>
    <row r="10" spans="1:22" ht="12" customHeight="1" x14ac:dyDescent="0.4">
      <c r="A10" s="236">
        <v>2</v>
      </c>
      <c r="B10" s="237"/>
      <c r="C10" s="238" t="s">
        <v>765</v>
      </c>
      <c r="D10" s="239"/>
      <c r="E10" s="240">
        <f>SUM(F10:J10)</f>
        <v>7</v>
      </c>
      <c r="F10" s="240">
        <v>2</v>
      </c>
      <c r="G10" s="240">
        <v>2</v>
      </c>
      <c r="H10" s="240">
        <v>2</v>
      </c>
      <c r="I10" s="240">
        <v>0</v>
      </c>
      <c r="J10" s="240">
        <v>1</v>
      </c>
      <c r="K10" s="241">
        <f>SUM(L10:M10)</f>
        <v>178</v>
      </c>
      <c r="L10" s="241">
        <f>SUM(O10,R10,U10)</f>
        <v>92</v>
      </c>
      <c r="M10" s="241">
        <f>SUM(P10,S10,V10)</f>
        <v>86</v>
      </c>
      <c r="N10" s="241">
        <v>60</v>
      </c>
      <c r="O10" s="241">
        <v>25</v>
      </c>
      <c r="P10" s="241">
        <v>35</v>
      </c>
      <c r="Q10" s="241">
        <v>48</v>
      </c>
      <c r="R10" s="241">
        <v>28</v>
      </c>
      <c r="S10" s="241">
        <v>20</v>
      </c>
      <c r="T10" s="241">
        <v>70</v>
      </c>
      <c r="U10" s="241">
        <v>39</v>
      </c>
      <c r="V10" s="241">
        <v>31</v>
      </c>
    </row>
    <row r="11" spans="1:22" ht="12" customHeight="1" x14ac:dyDescent="0.4">
      <c r="A11" s="229"/>
      <c r="B11" s="230"/>
      <c r="C11" s="231">
        <v>0</v>
      </c>
      <c r="D11" s="232"/>
      <c r="E11" s="233"/>
      <c r="F11" s="233"/>
      <c r="G11" s="233"/>
      <c r="H11" s="233"/>
      <c r="I11" s="234"/>
      <c r="J11" s="234"/>
      <c r="K11" s="235">
        <f>SUM(N11,Q11,T11)</f>
        <v>7</v>
      </c>
      <c r="L11" s="235"/>
      <c r="M11" s="235"/>
      <c r="N11" s="235">
        <v>2</v>
      </c>
      <c r="O11" s="235"/>
      <c r="P11" s="235"/>
      <c r="Q11" s="235">
        <v>0</v>
      </c>
      <c r="R11" s="235"/>
      <c r="S11" s="235"/>
      <c r="T11" s="235">
        <v>5</v>
      </c>
      <c r="U11" s="235"/>
      <c r="V11" s="235"/>
    </row>
    <row r="12" spans="1:22" ht="12" customHeight="1" x14ac:dyDescent="0.4">
      <c r="A12" s="236">
        <v>3</v>
      </c>
      <c r="B12" s="237"/>
      <c r="C12" s="238" t="s">
        <v>565</v>
      </c>
      <c r="D12" s="239"/>
      <c r="E12" s="240">
        <f>SUM(F12:J12)</f>
        <v>6</v>
      </c>
      <c r="F12" s="240">
        <v>2</v>
      </c>
      <c r="G12" s="240">
        <v>1</v>
      </c>
      <c r="H12" s="240">
        <v>2</v>
      </c>
      <c r="I12" s="240">
        <v>0</v>
      </c>
      <c r="J12" s="240">
        <v>1</v>
      </c>
      <c r="K12" s="241">
        <f>SUM(L12:M12)</f>
        <v>110</v>
      </c>
      <c r="L12" s="241">
        <f>SUM(O12,R12,U12)</f>
        <v>46</v>
      </c>
      <c r="M12" s="241">
        <f>SUM(P12,S12,V12)</f>
        <v>64</v>
      </c>
      <c r="N12" s="241">
        <v>41</v>
      </c>
      <c r="O12" s="241">
        <v>24</v>
      </c>
      <c r="P12" s="241">
        <v>17</v>
      </c>
      <c r="Q12" s="241">
        <v>24</v>
      </c>
      <c r="R12" s="241">
        <v>3</v>
      </c>
      <c r="S12" s="241">
        <v>21</v>
      </c>
      <c r="T12" s="241">
        <v>45</v>
      </c>
      <c r="U12" s="241">
        <v>19</v>
      </c>
      <c r="V12" s="241">
        <v>26</v>
      </c>
    </row>
    <row r="13" spans="1:22" ht="12" customHeight="1" x14ac:dyDescent="0.4">
      <c r="A13" s="229"/>
      <c r="B13" s="230"/>
      <c r="C13" s="231">
        <v>0</v>
      </c>
      <c r="D13" s="232"/>
      <c r="E13" s="233"/>
      <c r="F13" s="233"/>
      <c r="G13" s="233"/>
      <c r="H13" s="233"/>
      <c r="I13" s="234"/>
      <c r="J13" s="234"/>
      <c r="K13" s="235">
        <f>SUM(N13,Q13,T13)</f>
        <v>6</v>
      </c>
      <c r="L13" s="235"/>
      <c r="M13" s="235"/>
      <c r="N13" s="235">
        <v>3</v>
      </c>
      <c r="O13" s="235"/>
      <c r="P13" s="235"/>
      <c r="Q13" s="235">
        <v>2</v>
      </c>
      <c r="R13" s="235"/>
      <c r="S13" s="235"/>
      <c r="T13" s="235">
        <v>1</v>
      </c>
      <c r="U13" s="235"/>
      <c r="V13" s="235"/>
    </row>
    <row r="14" spans="1:22" ht="12" customHeight="1" x14ac:dyDescent="0.4">
      <c r="A14" s="236">
        <v>4</v>
      </c>
      <c r="B14" s="237"/>
      <c r="C14" s="238" t="s">
        <v>566</v>
      </c>
      <c r="D14" s="239"/>
      <c r="E14" s="240">
        <f>SUM(F14:J14)</f>
        <v>7</v>
      </c>
      <c r="F14" s="240">
        <v>2</v>
      </c>
      <c r="G14" s="240">
        <v>2</v>
      </c>
      <c r="H14" s="240">
        <v>2</v>
      </c>
      <c r="I14" s="240">
        <v>0</v>
      </c>
      <c r="J14" s="240">
        <v>1</v>
      </c>
      <c r="K14" s="241">
        <f>SUM(L14:M14)</f>
        <v>162</v>
      </c>
      <c r="L14" s="241">
        <f>SUM(O14,R14,U14)</f>
        <v>77</v>
      </c>
      <c r="M14" s="241">
        <f>SUM(P14,S14,V14)</f>
        <v>85</v>
      </c>
      <c r="N14" s="241">
        <v>53</v>
      </c>
      <c r="O14" s="241">
        <v>28</v>
      </c>
      <c r="P14" s="241">
        <v>25</v>
      </c>
      <c r="Q14" s="241">
        <v>49</v>
      </c>
      <c r="R14" s="241">
        <v>26</v>
      </c>
      <c r="S14" s="241">
        <v>23</v>
      </c>
      <c r="T14" s="241">
        <v>60</v>
      </c>
      <c r="U14" s="241">
        <v>23</v>
      </c>
      <c r="V14" s="241">
        <v>37</v>
      </c>
    </row>
    <row r="15" spans="1:22" ht="12" customHeight="1" x14ac:dyDescent="0.4">
      <c r="A15" s="229"/>
      <c r="B15" s="230"/>
      <c r="C15" s="231">
        <v>0</v>
      </c>
      <c r="D15" s="232"/>
      <c r="E15" s="233"/>
      <c r="F15" s="233"/>
      <c r="G15" s="233"/>
      <c r="H15" s="233"/>
      <c r="I15" s="234"/>
      <c r="J15" s="234"/>
      <c r="K15" s="235">
        <f>SUM(N15,Q15,T15)</f>
        <v>10</v>
      </c>
      <c r="L15" s="235"/>
      <c r="M15" s="235"/>
      <c r="N15" s="235">
        <v>1</v>
      </c>
      <c r="O15" s="235"/>
      <c r="P15" s="235"/>
      <c r="Q15" s="235">
        <v>3</v>
      </c>
      <c r="R15" s="235"/>
      <c r="S15" s="235"/>
      <c r="T15" s="235">
        <v>6</v>
      </c>
      <c r="U15" s="235"/>
      <c r="V15" s="235"/>
    </row>
    <row r="16" spans="1:22" ht="12" customHeight="1" x14ac:dyDescent="0.4">
      <c r="A16" s="236">
        <v>5</v>
      </c>
      <c r="B16" s="237"/>
      <c r="C16" s="238" t="s">
        <v>293</v>
      </c>
      <c r="D16" s="239"/>
      <c r="E16" s="240">
        <f>SUM(F16:J16)</f>
        <v>12</v>
      </c>
      <c r="F16" s="240">
        <v>3</v>
      </c>
      <c r="G16" s="240">
        <v>4</v>
      </c>
      <c r="H16" s="240">
        <v>3</v>
      </c>
      <c r="I16" s="240">
        <v>0</v>
      </c>
      <c r="J16" s="240">
        <v>2</v>
      </c>
      <c r="K16" s="241">
        <f>SUM(L16:M16)</f>
        <v>305</v>
      </c>
      <c r="L16" s="241">
        <f>SUM(O16,R16,U16)</f>
        <v>143</v>
      </c>
      <c r="M16" s="241">
        <f>SUM(P16,S16,V16)</f>
        <v>162</v>
      </c>
      <c r="N16" s="241">
        <v>86</v>
      </c>
      <c r="O16" s="241">
        <v>37</v>
      </c>
      <c r="P16" s="241">
        <v>49</v>
      </c>
      <c r="Q16" s="241">
        <v>121</v>
      </c>
      <c r="R16" s="241">
        <v>56</v>
      </c>
      <c r="S16" s="241">
        <v>65</v>
      </c>
      <c r="T16" s="241">
        <v>98</v>
      </c>
      <c r="U16" s="241">
        <v>50</v>
      </c>
      <c r="V16" s="241">
        <v>48</v>
      </c>
    </row>
    <row r="17" spans="1:22" ht="12" customHeight="1" x14ac:dyDescent="0.4">
      <c r="A17" s="229"/>
      <c r="B17" s="230"/>
      <c r="C17" s="231">
        <v>0</v>
      </c>
      <c r="D17" s="232"/>
      <c r="E17" s="233"/>
      <c r="F17" s="233"/>
      <c r="G17" s="233"/>
      <c r="H17" s="233"/>
      <c r="I17" s="234"/>
      <c r="J17" s="234"/>
      <c r="K17" s="235">
        <f>SUM(N17,Q17,T17)</f>
        <v>26</v>
      </c>
      <c r="L17" s="235"/>
      <c r="M17" s="235"/>
      <c r="N17" s="235">
        <v>14</v>
      </c>
      <c r="O17" s="235"/>
      <c r="P17" s="235"/>
      <c r="Q17" s="235">
        <v>7</v>
      </c>
      <c r="R17" s="235"/>
      <c r="S17" s="235"/>
      <c r="T17" s="235">
        <v>5</v>
      </c>
      <c r="U17" s="235"/>
      <c r="V17" s="235"/>
    </row>
    <row r="18" spans="1:22" ht="12" customHeight="1" x14ac:dyDescent="0.4">
      <c r="A18" s="236">
        <v>7</v>
      </c>
      <c r="B18" s="237"/>
      <c r="C18" s="238" t="s">
        <v>296</v>
      </c>
      <c r="D18" s="239"/>
      <c r="E18" s="240">
        <f>SUM(F18:J18)</f>
        <v>14</v>
      </c>
      <c r="F18" s="240">
        <v>4</v>
      </c>
      <c r="G18" s="240">
        <v>3</v>
      </c>
      <c r="H18" s="240">
        <v>3</v>
      </c>
      <c r="I18" s="240">
        <v>0</v>
      </c>
      <c r="J18" s="240">
        <v>4</v>
      </c>
      <c r="K18" s="241">
        <f>SUM(L18:M18)</f>
        <v>328</v>
      </c>
      <c r="L18" s="241">
        <f>SUM(O18,R18,U18)</f>
        <v>181</v>
      </c>
      <c r="M18" s="241">
        <f>SUM(P18,S18,V18)</f>
        <v>147</v>
      </c>
      <c r="N18" s="241">
        <v>121</v>
      </c>
      <c r="O18" s="241">
        <v>73</v>
      </c>
      <c r="P18" s="241">
        <v>48</v>
      </c>
      <c r="Q18" s="241">
        <v>104</v>
      </c>
      <c r="R18" s="241">
        <v>55</v>
      </c>
      <c r="S18" s="241">
        <v>49</v>
      </c>
      <c r="T18" s="241">
        <v>103</v>
      </c>
      <c r="U18" s="241">
        <v>53</v>
      </c>
      <c r="V18" s="241">
        <v>50</v>
      </c>
    </row>
    <row r="19" spans="1:22" ht="12" customHeight="1" x14ac:dyDescent="0.4">
      <c r="A19" s="229"/>
      <c r="B19" s="230"/>
      <c r="C19" s="231">
        <v>0</v>
      </c>
      <c r="D19" s="232"/>
      <c r="E19" s="233"/>
      <c r="F19" s="233"/>
      <c r="G19" s="233"/>
      <c r="H19" s="233"/>
      <c r="I19" s="234"/>
      <c r="J19" s="234"/>
      <c r="K19" s="235">
        <f>SUM(N19,Q19,T19)</f>
        <v>14</v>
      </c>
      <c r="L19" s="235"/>
      <c r="M19" s="235"/>
      <c r="N19" s="235">
        <v>5</v>
      </c>
      <c r="O19" s="235"/>
      <c r="P19" s="235"/>
      <c r="Q19" s="235">
        <v>5</v>
      </c>
      <c r="R19" s="235"/>
      <c r="S19" s="235"/>
      <c r="T19" s="235">
        <v>4</v>
      </c>
      <c r="U19" s="235"/>
      <c r="V19" s="235"/>
    </row>
    <row r="20" spans="1:22" ht="12" customHeight="1" x14ac:dyDescent="0.4">
      <c r="A20" s="236">
        <v>8</v>
      </c>
      <c r="B20" s="237"/>
      <c r="C20" s="238" t="s">
        <v>311</v>
      </c>
      <c r="D20" s="239"/>
      <c r="E20" s="240">
        <f>SUM(F20:J20)</f>
        <v>24</v>
      </c>
      <c r="F20" s="240">
        <v>7</v>
      </c>
      <c r="G20" s="240">
        <v>7</v>
      </c>
      <c r="H20" s="240">
        <v>7</v>
      </c>
      <c r="I20" s="240">
        <v>0</v>
      </c>
      <c r="J20" s="240">
        <v>3</v>
      </c>
      <c r="K20" s="241">
        <f>SUM(L20:M20)</f>
        <v>687</v>
      </c>
      <c r="L20" s="241">
        <f>SUM(O20,R20,U20)</f>
        <v>341</v>
      </c>
      <c r="M20" s="241">
        <f>SUM(P20,S20,V20)</f>
        <v>346</v>
      </c>
      <c r="N20" s="241">
        <v>250</v>
      </c>
      <c r="O20" s="241">
        <v>117</v>
      </c>
      <c r="P20" s="241">
        <v>133</v>
      </c>
      <c r="Q20" s="241">
        <v>218</v>
      </c>
      <c r="R20" s="241">
        <v>115</v>
      </c>
      <c r="S20" s="241">
        <v>103</v>
      </c>
      <c r="T20" s="241">
        <v>219</v>
      </c>
      <c r="U20" s="241">
        <v>109</v>
      </c>
      <c r="V20" s="241">
        <v>110</v>
      </c>
    </row>
    <row r="21" spans="1:22" ht="12" customHeight="1" x14ac:dyDescent="0.4">
      <c r="A21" s="229"/>
      <c r="B21" s="230"/>
      <c r="C21" s="231">
        <v>0</v>
      </c>
      <c r="D21" s="232"/>
      <c r="E21" s="233"/>
      <c r="F21" s="233"/>
      <c r="G21" s="233"/>
      <c r="H21" s="233"/>
      <c r="I21" s="234"/>
      <c r="J21" s="234"/>
      <c r="K21" s="235">
        <f>SUM(N21,Q21,T21)</f>
        <v>2</v>
      </c>
      <c r="L21" s="235"/>
      <c r="M21" s="235"/>
      <c r="N21" s="235">
        <v>0</v>
      </c>
      <c r="O21" s="235"/>
      <c r="P21" s="235"/>
      <c r="Q21" s="235">
        <v>2</v>
      </c>
      <c r="R21" s="235"/>
      <c r="S21" s="235"/>
      <c r="T21" s="235">
        <v>0</v>
      </c>
      <c r="U21" s="235"/>
      <c r="V21" s="235"/>
    </row>
    <row r="22" spans="1:22" ht="12" customHeight="1" x14ac:dyDescent="0.4">
      <c r="A22" s="236">
        <v>9</v>
      </c>
      <c r="B22" s="237"/>
      <c r="C22" s="238" t="s">
        <v>309</v>
      </c>
      <c r="D22" s="239"/>
      <c r="E22" s="240">
        <f>SUM(F22:J22)</f>
        <v>10</v>
      </c>
      <c r="F22" s="240">
        <v>3</v>
      </c>
      <c r="G22" s="240">
        <v>3</v>
      </c>
      <c r="H22" s="240">
        <v>3</v>
      </c>
      <c r="I22" s="240">
        <v>0</v>
      </c>
      <c r="J22" s="240">
        <v>1</v>
      </c>
      <c r="K22" s="241">
        <f>SUM(L22:M22)</f>
        <v>282</v>
      </c>
      <c r="L22" s="241">
        <f>SUM(O22,R22,U22)</f>
        <v>137</v>
      </c>
      <c r="M22" s="241">
        <f>SUM(P22,S22,V22)</f>
        <v>145</v>
      </c>
      <c r="N22" s="241">
        <v>95</v>
      </c>
      <c r="O22" s="241">
        <v>44</v>
      </c>
      <c r="P22" s="241">
        <v>51</v>
      </c>
      <c r="Q22" s="241">
        <v>97</v>
      </c>
      <c r="R22" s="241">
        <v>47</v>
      </c>
      <c r="S22" s="241">
        <v>50</v>
      </c>
      <c r="T22" s="241">
        <v>90</v>
      </c>
      <c r="U22" s="241">
        <v>46</v>
      </c>
      <c r="V22" s="241">
        <v>44</v>
      </c>
    </row>
    <row r="23" spans="1:22" ht="12" customHeight="1" x14ac:dyDescent="0.4">
      <c r="A23" s="229"/>
      <c r="B23" s="230"/>
      <c r="C23" s="231">
        <v>0</v>
      </c>
      <c r="D23" s="232"/>
      <c r="E23" s="233"/>
      <c r="F23" s="233"/>
      <c r="G23" s="233"/>
      <c r="H23" s="233"/>
      <c r="I23" s="234"/>
      <c r="J23" s="234"/>
      <c r="K23" s="235">
        <f>SUM(N23,Q23,T23)</f>
        <v>10</v>
      </c>
      <c r="L23" s="235"/>
      <c r="M23" s="235"/>
      <c r="N23" s="235">
        <v>2</v>
      </c>
      <c r="O23" s="235"/>
      <c r="P23" s="235"/>
      <c r="Q23" s="235">
        <v>5</v>
      </c>
      <c r="R23" s="235"/>
      <c r="S23" s="235"/>
      <c r="T23" s="235">
        <v>3</v>
      </c>
      <c r="U23" s="235"/>
      <c r="V23" s="235"/>
    </row>
    <row r="24" spans="1:22" ht="12" customHeight="1" x14ac:dyDescent="0.4">
      <c r="A24" s="236">
        <v>10</v>
      </c>
      <c r="B24" s="237"/>
      <c r="C24" s="238" t="s">
        <v>314</v>
      </c>
      <c r="D24" s="239"/>
      <c r="E24" s="240">
        <f>SUM(F24:J24)</f>
        <v>28</v>
      </c>
      <c r="F24" s="240">
        <v>9</v>
      </c>
      <c r="G24" s="240">
        <v>8</v>
      </c>
      <c r="H24" s="240">
        <v>8</v>
      </c>
      <c r="I24" s="240">
        <v>0</v>
      </c>
      <c r="J24" s="240">
        <v>3</v>
      </c>
      <c r="K24" s="241">
        <f>SUM(L24:M24)</f>
        <v>819</v>
      </c>
      <c r="L24" s="241">
        <f>SUM(O24,R24,U24)</f>
        <v>416</v>
      </c>
      <c r="M24" s="241">
        <f>SUM(P24,S24,V24)</f>
        <v>403</v>
      </c>
      <c r="N24" s="241">
        <v>312</v>
      </c>
      <c r="O24" s="241">
        <v>164</v>
      </c>
      <c r="P24" s="241">
        <v>148</v>
      </c>
      <c r="Q24" s="241">
        <v>255</v>
      </c>
      <c r="R24" s="241">
        <v>122</v>
      </c>
      <c r="S24" s="241">
        <v>133</v>
      </c>
      <c r="T24" s="241">
        <v>252</v>
      </c>
      <c r="U24" s="241">
        <v>130</v>
      </c>
      <c r="V24" s="241">
        <v>122</v>
      </c>
    </row>
    <row r="25" spans="1:22" ht="12" customHeight="1" x14ac:dyDescent="0.4">
      <c r="A25" s="229"/>
      <c r="B25" s="230"/>
      <c r="C25" s="231">
        <v>0</v>
      </c>
      <c r="D25" s="232"/>
      <c r="E25" s="233"/>
      <c r="F25" s="233"/>
      <c r="G25" s="233"/>
      <c r="H25" s="233"/>
      <c r="I25" s="234"/>
      <c r="J25" s="234"/>
      <c r="K25" s="235">
        <f>SUM(N25,Q25,T25)</f>
        <v>24</v>
      </c>
      <c r="L25" s="235"/>
      <c r="M25" s="235"/>
      <c r="N25" s="235">
        <v>7</v>
      </c>
      <c r="O25" s="235"/>
      <c r="P25" s="235"/>
      <c r="Q25" s="235">
        <v>7</v>
      </c>
      <c r="R25" s="235"/>
      <c r="S25" s="235"/>
      <c r="T25" s="235">
        <v>10</v>
      </c>
      <c r="U25" s="235"/>
      <c r="V25" s="235"/>
    </row>
    <row r="26" spans="1:22" ht="12" customHeight="1" x14ac:dyDescent="0.4">
      <c r="A26" s="236">
        <v>11</v>
      </c>
      <c r="B26" s="237"/>
      <c r="C26" s="238" t="s">
        <v>320</v>
      </c>
      <c r="D26" s="239"/>
      <c r="E26" s="240">
        <f>SUM(F26:J26)</f>
        <v>26</v>
      </c>
      <c r="F26" s="240">
        <v>7</v>
      </c>
      <c r="G26" s="240">
        <v>7</v>
      </c>
      <c r="H26" s="240">
        <v>7</v>
      </c>
      <c r="I26" s="240">
        <v>0</v>
      </c>
      <c r="J26" s="240">
        <v>5</v>
      </c>
      <c r="K26" s="241">
        <f>SUM(L26:M26)</f>
        <v>739</v>
      </c>
      <c r="L26" s="241">
        <f>SUM(O26,R26,U26)</f>
        <v>366</v>
      </c>
      <c r="M26" s="241">
        <f>SUM(P26,S26,V26)</f>
        <v>373</v>
      </c>
      <c r="N26" s="241">
        <v>243</v>
      </c>
      <c r="O26" s="241">
        <v>122</v>
      </c>
      <c r="P26" s="241">
        <v>121</v>
      </c>
      <c r="Q26" s="241">
        <v>252</v>
      </c>
      <c r="R26" s="241">
        <v>120</v>
      </c>
      <c r="S26" s="241">
        <v>132</v>
      </c>
      <c r="T26" s="241">
        <v>244</v>
      </c>
      <c r="U26" s="241">
        <v>124</v>
      </c>
      <c r="V26" s="241">
        <v>120</v>
      </c>
    </row>
    <row r="27" spans="1:22" ht="12" customHeight="1" x14ac:dyDescent="0.4">
      <c r="A27" s="229"/>
      <c r="B27" s="230"/>
      <c r="C27" s="231">
        <v>0</v>
      </c>
      <c r="D27" s="232"/>
      <c r="E27" s="233"/>
      <c r="F27" s="233"/>
      <c r="G27" s="233"/>
      <c r="H27" s="233"/>
      <c r="I27" s="234"/>
      <c r="J27" s="234"/>
      <c r="K27" s="235">
        <f>SUM(N27,Q27,T27)</f>
        <v>6</v>
      </c>
      <c r="L27" s="235"/>
      <c r="M27" s="235"/>
      <c r="N27" s="235">
        <v>4</v>
      </c>
      <c r="O27" s="235"/>
      <c r="P27" s="235"/>
      <c r="Q27" s="235">
        <v>1</v>
      </c>
      <c r="R27" s="235"/>
      <c r="S27" s="235"/>
      <c r="T27" s="235">
        <v>1</v>
      </c>
      <c r="U27" s="235"/>
      <c r="V27" s="235"/>
    </row>
    <row r="28" spans="1:22" ht="12" customHeight="1" x14ac:dyDescent="0.4">
      <c r="A28" s="236">
        <v>12</v>
      </c>
      <c r="B28" s="237"/>
      <c r="C28" s="238" t="s">
        <v>310</v>
      </c>
      <c r="D28" s="239"/>
      <c r="E28" s="240">
        <f>SUM(F28:J28)</f>
        <v>16</v>
      </c>
      <c r="F28" s="240">
        <v>5</v>
      </c>
      <c r="G28" s="240">
        <v>5</v>
      </c>
      <c r="H28" s="240">
        <v>5</v>
      </c>
      <c r="I28" s="240">
        <v>0</v>
      </c>
      <c r="J28" s="240">
        <v>1</v>
      </c>
      <c r="K28" s="241">
        <f>SUM(L28:M28)</f>
        <v>468</v>
      </c>
      <c r="L28" s="241">
        <f>SUM(O28,R28,U28)</f>
        <v>252</v>
      </c>
      <c r="M28" s="241">
        <f>SUM(P28,S28,V28)</f>
        <v>216</v>
      </c>
      <c r="N28" s="241">
        <v>166</v>
      </c>
      <c r="O28" s="241">
        <v>89</v>
      </c>
      <c r="P28" s="241">
        <v>77</v>
      </c>
      <c r="Q28" s="241">
        <v>147</v>
      </c>
      <c r="R28" s="241">
        <v>75</v>
      </c>
      <c r="S28" s="241">
        <v>72</v>
      </c>
      <c r="T28" s="241">
        <v>155</v>
      </c>
      <c r="U28" s="241">
        <v>88</v>
      </c>
      <c r="V28" s="241">
        <v>67</v>
      </c>
    </row>
    <row r="29" spans="1:22" ht="12" customHeight="1" x14ac:dyDescent="0.4">
      <c r="A29" s="229"/>
      <c r="B29" s="230"/>
      <c r="C29" s="231">
        <v>0</v>
      </c>
      <c r="D29" s="232"/>
      <c r="E29" s="233"/>
      <c r="F29" s="233"/>
      <c r="G29" s="233"/>
      <c r="H29" s="233"/>
      <c r="I29" s="234"/>
      <c r="J29" s="234"/>
      <c r="K29" s="235">
        <f>SUM(N29,Q29,T29)</f>
        <v>23</v>
      </c>
      <c r="L29" s="235"/>
      <c r="M29" s="235"/>
      <c r="N29" s="235">
        <v>8</v>
      </c>
      <c r="O29" s="235"/>
      <c r="P29" s="235"/>
      <c r="Q29" s="235">
        <v>10</v>
      </c>
      <c r="R29" s="235"/>
      <c r="S29" s="235"/>
      <c r="T29" s="235">
        <v>5</v>
      </c>
      <c r="U29" s="235"/>
      <c r="V29" s="235"/>
    </row>
    <row r="30" spans="1:22" ht="12" customHeight="1" x14ac:dyDescent="0.4">
      <c r="A30" s="236">
        <v>13</v>
      </c>
      <c r="B30" s="237"/>
      <c r="C30" s="238" t="s">
        <v>567</v>
      </c>
      <c r="D30" s="239"/>
      <c r="E30" s="240">
        <f>SUM(F30:J30)</f>
        <v>21</v>
      </c>
      <c r="F30" s="240">
        <v>6</v>
      </c>
      <c r="G30" s="240">
        <v>5</v>
      </c>
      <c r="H30" s="240">
        <v>5</v>
      </c>
      <c r="I30" s="240">
        <v>0</v>
      </c>
      <c r="J30" s="240">
        <v>5</v>
      </c>
      <c r="K30" s="241">
        <f>SUM(L30:M30)</f>
        <v>537</v>
      </c>
      <c r="L30" s="241">
        <f>SUM(O30,R30,U30)</f>
        <v>257</v>
      </c>
      <c r="M30" s="241">
        <f>SUM(P30,S30,V30)</f>
        <v>280</v>
      </c>
      <c r="N30" s="241">
        <v>191</v>
      </c>
      <c r="O30" s="241">
        <v>97</v>
      </c>
      <c r="P30" s="241">
        <v>94</v>
      </c>
      <c r="Q30" s="241">
        <v>173</v>
      </c>
      <c r="R30" s="241">
        <v>76</v>
      </c>
      <c r="S30" s="241">
        <v>97</v>
      </c>
      <c r="T30" s="241">
        <v>173</v>
      </c>
      <c r="U30" s="241">
        <v>84</v>
      </c>
      <c r="V30" s="241">
        <v>89</v>
      </c>
    </row>
    <row r="31" spans="1:22" ht="12" customHeight="1" x14ac:dyDescent="0.4">
      <c r="A31" s="229"/>
      <c r="B31" s="230"/>
      <c r="C31" s="231">
        <v>0</v>
      </c>
      <c r="D31" s="232"/>
      <c r="E31" s="233"/>
      <c r="F31" s="233"/>
      <c r="G31" s="233"/>
      <c r="H31" s="233"/>
      <c r="I31" s="234"/>
      <c r="J31" s="234"/>
      <c r="K31" s="235">
        <f>SUM(N31,Q31,T31)</f>
        <v>9</v>
      </c>
      <c r="L31" s="235"/>
      <c r="M31" s="235"/>
      <c r="N31" s="235">
        <v>3</v>
      </c>
      <c r="O31" s="235"/>
      <c r="P31" s="235"/>
      <c r="Q31" s="235">
        <v>5</v>
      </c>
      <c r="R31" s="235"/>
      <c r="S31" s="235"/>
      <c r="T31" s="235">
        <v>1</v>
      </c>
      <c r="U31" s="235"/>
      <c r="V31" s="235"/>
    </row>
    <row r="32" spans="1:22" ht="12" customHeight="1" x14ac:dyDescent="0.4">
      <c r="A32" s="236">
        <v>14</v>
      </c>
      <c r="B32" s="237"/>
      <c r="C32" s="238" t="s">
        <v>777</v>
      </c>
      <c r="D32" s="239"/>
      <c r="E32" s="240">
        <f>SUM(F32:J32)</f>
        <v>24</v>
      </c>
      <c r="F32" s="240">
        <v>7</v>
      </c>
      <c r="G32" s="240">
        <v>7</v>
      </c>
      <c r="H32" s="240">
        <v>8</v>
      </c>
      <c r="I32" s="240">
        <v>0</v>
      </c>
      <c r="J32" s="240">
        <v>2</v>
      </c>
      <c r="K32" s="241">
        <f>SUM(L32:M32)</f>
        <v>717</v>
      </c>
      <c r="L32" s="241">
        <f>SUM(O32,R32,U32)</f>
        <v>368</v>
      </c>
      <c r="M32" s="241">
        <f>SUM(P32,S32,V32)</f>
        <v>349</v>
      </c>
      <c r="N32" s="241">
        <v>214</v>
      </c>
      <c r="O32" s="241">
        <v>101</v>
      </c>
      <c r="P32" s="241">
        <v>113</v>
      </c>
      <c r="Q32" s="241">
        <v>245</v>
      </c>
      <c r="R32" s="241">
        <v>130</v>
      </c>
      <c r="S32" s="241">
        <v>115</v>
      </c>
      <c r="T32" s="241">
        <v>258</v>
      </c>
      <c r="U32" s="241">
        <v>137</v>
      </c>
      <c r="V32" s="241">
        <v>121</v>
      </c>
    </row>
    <row r="33" spans="1:22" ht="12" customHeight="1" x14ac:dyDescent="0.4">
      <c r="A33" s="229"/>
      <c r="B33" s="230"/>
      <c r="C33" s="231">
        <v>0</v>
      </c>
      <c r="D33" s="232"/>
      <c r="E33" s="233"/>
      <c r="F33" s="233"/>
      <c r="G33" s="233"/>
      <c r="H33" s="233"/>
      <c r="I33" s="234"/>
      <c r="J33" s="234"/>
      <c r="K33" s="235">
        <f>SUM(N33,Q33,T33)</f>
        <v>11</v>
      </c>
      <c r="L33" s="235"/>
      <c r="M33" s="235"/>
      <c r="N33" s="235">
        <v>7</v>
      </c>
      <c r="O33" s="235"/>
      <c r="P33" s="235"/>
      <c r="Q33" s="235">
        <v>3</v>
      </c>
      <c r="R33" s="235"/>
      <c r="S33" s="235"/>
      <c r="T33" s="235">
        <v>1</v>
      </c>
      <c r="U33" s="235"/>
      <c r="V33" s="235"/>
    </row>
    <row r="34" spans="1:22" ht="12" customHeight="1" x14ac:dyDescent="0.4">
      <c r="A34" s="236">
        <v>15</v>
      </c>
      <c r="B34" s="237"/>
      <c r="C34" s="238" t="s">
        <v>354</v>
      </c>
      <c r="D34" s="239"/>
      <c r="E34" s="240">
        <f>SUM(F34:J34)</f>
        <v>30</v>
      </c>
      <c r="F34" s="240">
        <v>10</v>
      </c>
      <c r="G34" s="240">
        <v>9</v>
      </c>
      <c r="H34" s="240">
        <v>9</v>
      </c>
      <c r="I34" s="240">
        <v>0</v>
      </c>
      <c r="J34" s="240">
        <v>2</v>
      </c>
      <c r="K34" s="241">
        <f>SUM(L34:M34)</f>
        <v>945</v>
      </c>
      <c r="L34" s="241">
        <f>SUM(O34,R34,U34)</f>
        <v>495</v>
      </c>
      <c r="M34" s="241">
        <f>SUM(P34,S34,V34)</f>
        <v>450</v>
      </c>
      <c r="N34" s="241">
        <v>342</v>
      </c>
      <c r="O34" s="241">
        <v>183</v>
      </c>
      <c r="P34" s="241">
        <v>159</v>
      </c>
      <c r="Q34" s="241">
        <v>290</v>
      </c>
      <c r="R34" s="241">
        <v>150</v>
      </c>
      <c r="S34" s="241">
        <v>140</v>
      </c>
      <c r="T34" s="241">
        <v>313</v>
      </c>
      <c r="U34" s="241">
        <v>162</v>
      </c>
      <c r="V34" s="241">
        <v>151</v>
      </c>
    </row>
    <row r="35" spans="1:22" ht="12" customHeight="1" x14ac:dyDescent="0.4">
      <c r="A35" s="229"/>
      <c r="B35" s="230"/>
      <c r="C35" s="231">
        <v>0</v>
      </c>
      <c r="D35" s="232"/>
      <c r="E35" s="233"/>
      <c r="F35" s="233"/>
      <c r="G35" s="233"/>
      <c r="H35" s="233"/>
      <c r="I35" s="234"/>
      <c r="J35" s="234"/>
      <c r="K35" s="235">
        <f>SUM(N35,Q35,T35)</f>
        <v>33</v>
      </c>
      <c r="L35" s="235"/>
      <c r="M35" s="235"/>
      <c r="N35" s="235">
        <v>16</v>
      </c>
      <c r="O35" s="235"/>
      <c r="P35" s="235"/>
      <c r="Q35" s="235">
        <v>14</v>
      </c>
      <c r="R35" s="235"/>
      <c r="S35" s="235"/>
      <c r="T35" s="235">
        <v>3</v>
      </c>
      <c r="U35" s="235"/>
      <c r="V35" s="235"/>
    </row>
    <row r="36" spans="1:22" ht="12" customHeight="1" x14ac:dyDescent="0.4">
      <c r="A36" s="236">
        <v>16</v>
      </c>
      <c r="B36" s="237"/>
      <c r="C36" s="238" t="s">
        <v>775</v>
      </c>
      <c r="D36" s="239"/>
      <c r="E36" s="240">
        <f>SUM(F36:J36)</f>
        <v>22</v>
      </c>
      <c r="F36" s="240">
        <v>5</v>
      </c>
      <c r="G36" s="240">
        <v>5</v>
      </c>
      <c r="H36" s="240">
        <v>5</v>
      </c>
      <c r="I36" s="240">
        <v>0</v>
      </c>
      <c r="J36" s="240">
        <v>7</v>
      </c>
      <c r="K36" s="241">
        <f>SUM(L36:M36)</f>
        <v>486</v>
      </c>
      <c r="L36" s="241">
        <f>SUM(O36,R36,U36)</f>
        <v>250</v>
      </c>
      <c r="M36" s="241">
        <f>SUM(P36,S36,V36)</f>
        <v>236</v>
      </c>
      <c r="N36" s="241">
        <v>159</v>
      </c>
      <c r="O36" s="241">
        <v>87</v>
      </c>
      <c r="P36" s="241">
        <v>72</v>
      </c>
      <c r="Q36" s="241">
        <v>175</v>
      </c>
      <c r="R36" s="241">
        <v>83</v>
      </c>
      <c r="S36" s="241">
        <v>92</v>
      </c>
      <c r="T36" s="241">
        <v>152</v>
      </c>
      <c r="U36" s="241">
        <v>80</v>
      </c>
      <c r="V36" s="241">
        <v>72</v>
      </c>
    </row>
    <row r="37" spans="1:22" ht="12" customHeight="1" x14ac:dyDescent="0.4">
      <c r="A37" s="229"/>
      <c r="B37" s="230"/>
      <c r="C37" s="231">
        <v>0</v>
      </c>
      <c r="D37" s="232"/>
      <c r="E37" s="233"/>
      <c r="F37" s="233"/>
      <c r="G37" s="233"/>
      <c r="H37" s="233"/>
      <c r="I37" s="234"/>
      <c r="J37" s="234"/>
      <c r="K37" s="235">
        <f>SUM(N37,Q37,T37)</f>
        <v>15</v>
      </c>
      <c r="L37" s="235"/>
      <c r="M37" s="235"/>
      <c r="N37" s="235">
        <v>6</v>
      </c>
      <c r="O37" s="235"/>
      <c r="P37" s="235"/>
      <c r="Q37" s="235">
        <v>6</v>
      </c>
      <c r="R37" s="235"/>
      <c r="S37" s="235"/>
      <c r="T37" s="235">
        <v>3</v>
      </c>
      <c r="U37" s="235"/>
      <c r="V37" s="235"/>
    </row>
    <row r="38" spans="1:22" ht="12" customHeight="1" x14ac:dyDescent="0.4">
      <c r="A38" s="236">
        <v>17</v>
      </c>
      <c r="B38" s="237"/>
      <c r="C38" s="238" t="s">
        <v>375</v>
      </c>
      <c r="D38" s="239"/>
      <c r="E38" s="240">
        <f>SUM(F38:J38)</f>
        <v>30</v>
      </c>
      <c r="F38" s="240">
        <v>9</v>
      </c>
      <c r="G38" s="240">
        <v>9</v>
      </c>
      <c r="H38" s="240">
        <v>9</v>
      </c>
      <c r="I38" s="240">
        <v>0</v>
      </c>
      <c r="J38" s="240">
        <v>3</v>
      </c>
      <c r="K38" s="241">
        <f>SUM(L38:M38)</f>
        <v>918</v>
      </c>
      <c r="L38" s="241">
        <f>SUM(O38,R38,U38)</f>
        <v>491</v>
      </c>
      <c r="M38" s="241">
        <f>SUM(P38,S38,V38)</f>
        <v>427</v>
      </c>
      <c r="N38" s="241">
        <v>293</v>
      </c>
      <c r="O38" s="241">
        <v>152</v>
      </c>
      <c r="P38" s="241">
        <v>141</v>
      </c>
      <c r="Q38" s="241">
        <v>316</v>
      </c>
      <c r="R38" s="241">
        <v>182</v>
      </c>
      <c r="S38" s="241">
        <v>134</v>
      </c>
      <c r="T38" s="241">
        <v>309</v>
      </c>
      <c r="U38" s="241">
        <v>157</v>
      </c>
      <c r="V38" s="241">
        <v>152</v>
      </c>
    </row>
    <row r="39" spans="1:22" ht="12" customHeight="1" x14ac:dyDescent="0.4">
      <c r="A39" s="229"/>
      <c r="B39" s="230"/>
      <c r="C39" s="231">
        <v>0</v>
      </c>
      <c r="D39" s="232"/>
      <c r="E39" s="233"/>
      <c r="F39" s="233"/>
      <c r="G39" s="233"/>
      <c r="H39" s="233"/>
      <c r="I39" s="234"/>
      <c r="J39" s="234"/>
      <c r="K39" s="235">
        <f>SUM(N39,Q39,T39)</f>
        <v>21</v>
      </c>
      <c r="L39" s="235"/>
      <c r="M39" s="235"/>
      <c r="N39" s="235">
        <v>6</v>
      </c>
      <c r="O39" s="235"/>
      <c r="P39" s="235"/>
      <c r="Q39" s="235">
        <v>9</v>
      </c>
      <c r="R39" s="235"/>
      <c r="S39" s="235"/>
      <c r="T39" s="235">
        <v>6</v>
      </c>
      <c r="U39" s="235"/>
      <c r="V39" s="235"/>
    </row>
    <row r="40" spans="1:22" ht="11.65" customHeight="1" x14ac:dyDescent="0.4">
      <c r="A40" s="236">
        <v>18</v>
      </c>
      <c r="B40" s="237"/>
      <c r="C40" s="238" t="s">
        <v>391</v>
      </c>
      <c r="D40" s="239"/>
      <c r="E40" s="240">
        <f>SUM(F40:J40)</f>
        <v>29</v>
      </c>
      <c r="F40" s="240">
        <v>9</v>
      </c>
      <c r="G40" s="240">
        <v>8</v>
      </c>
      <c r="H40" s="240">
        <v>8</v>
      </c>
      <c r="I40" s="240">
        <v>0</v>
      </c>
      <c r="J40" s="240">
        <v>4</v>
      </c>
      <c r="K40" s="241">
        <f>SUM(L40:M40)</f>
        <v>841</v>
      </c>
      <c r="L40" s="241">
        <f>SUM(O40,R40,U40)</f>
        <v>424</v>
      </c>
      <c r="M40" s="241">
        <f>SUM(P40,S40,V40)</f>
        <v>417</v>
      </c>
      <c r="N40" s="241">
        <v>289</v>
      </c>
      <c r="O40" s="241">
        <v>150</v>
      </c>
      <c r="P40" s="241">
        <v>139</v>
      </c>
      <c r="Q40" s="241">
        <v>287</v>
      </c>
      <c r="R40" s="241">
        <v>150</v>
      </c>
      <c r="S40" s="241">
        <v>137</v>
      </c>
      <c r="T40" s="241">
        <v>265</v>
      </c>
      <c r="U40" s="241">
        <v>124</v>
      </c>
      <c r="V40" s="241">
        <v>141</v>
      </c>
    </row>
    <row r="41" spans="1:22" ht="12" customHeight="1" x14ac:dyDescent="0.4">
      <c r="A41" s="229"/>
      <c r="B41" s="230"/>
      <c r="C41" s="231">
        <v>0</v>
      </c>
      <c r="D41" s="232"/>
      <c r="E41" s="233"/>
      <c r="F41" s="233"/>
      <c r="G41" s="233"/>
      <c r="H41" s="233"/>
      <c r="I41" s="234"/>
      <c r="J41" s="234"/>
      <c r="K41" s="235">
        <f>SUM(N41,Q41,T41)</f>
        <v>1</v>
      </c>
      <c r="L41" s="235"/>
      <c r="M41" s="235"/>
      <c r="N41" s="235">
        <v>1</v>
      </c>
      <c r="O41" s="235"/>
      <c r="P41" s="235"/>
      <c r="Q41" s="235">
        <v>0</v>
      </c>
      <c r="R41" s="235"/>
      <c r="S41" s="235"/>
      <c r="T41" s="235">
        <v>0</v>
      </c>
      <c r="U41" s="235"/>
      <c r="V41" s="235"/>
    </row>
    <row r="42" spans="1:22" ht="12" customHeight="1" x14ac:dyDescent="0.4">
      <c r="A42" s="236">
        <v>19</v>
      </c>
      <c r="B42" s="237"/>
      <c r="C42" s="238" t="s">
        <v>574</v>
      </c>
      <c r="D42" s="239"/>
      <c r="E42" s="240">
        <f>SUM(F42:J42)</f>
        <v>4</v>
      </c>
      <c r="F42" s="240">
        <v>1</v>
      </c>
      <c r="G42" s="240">
        <v>1</v>
      </c>
      <c r="H42" s="240">
        <v>1</v>
      </c>
      <c r="I42" s="240">
        <v>0</v>
      </c>
      <c r="J42" s="240">
        <v>1</v>
      </c>
      <c r="K42" s="241">
        <f>SUM(L42:M42)</f>
        <v>57</v>
      </c>
      <c r="L42" s="241">
        <f>SUM(O42,R42,U42)</f>
        <v>29</v>
      </c>
      <c r="M42" s="241">
        <f>SUM(P42,S42,V42)</f>
        <v>28</v>
      </c>
      <c r="N42" s="241">
        <v>19</v>
      </c>
      <c r="O42" s="241">
        <v>9</v>
      </c>
      <c r="P42" s="241">
        <v>10</v>
      </c>
      <c r="Q42" s="241">
        <v>17</v>
      </c>
      <c r="R42" s="241">
        <v>7</v>
      </c>
      <c r="S42" s="241">
        <v>10</v>
      </c>
      <c r="T42" s="241">
        <v>21</v>
      </c>
      <c r="U42" s="241">
        <v>13</v>
      </c>
      <c r="V42" s="241">
        <v>8</v>
      </c>
    </row>
    <row r="43" spans="1:22" ht="12" customHeight="1" x14ac:dyDescent="0.4">
      <c r="A43" s="229"/>
      <c r="B43" s="230"/>
      <c r="C43" s="231">
        <v>0</v>
      </c>
      <c r="D43" s="232"/>
      <c r="E43" s="233"/>
      <c r="F43" s="233"/>
      <c r="G43" s="233"/>
      <c r="H43" s="233"/>
      <c r="I43" s="234"/>
      <c r="J43" s="234"/>
      <c r="K43" s="235">
        <f>SUM(N43,Q43,T43)</f>
        <v>9</v>
      </c>
      <c r="L43" s="235"/>
      <c r="M43" s="235"/>
      <c r="N43" s="235">
        <v>2</v>
      </c>
      <c r="O43" s="235"/>
      <c r="P43" s="235"/>
      <c r="Q43" s="235">
        <v>5</v>
      </c>
      <c r="R43" s="235"/>
      <c r="S43" s="235"/>
      <c r="T43" s="235">
        <v>2</v>
      </c>
      <c r="U43" s="235"/>
      <c r="V43" s="235"/>
    </row>
    <row r="44" spans="1:22" ht="12" customHeight="1" x14ac:dyDescent="0.4">
      <c r="A44" s="236">
        <v>20</v>
      </c>
      <c r="B44" s="237"/>
      <c r="C44" s="238" t="s">
        <v>779</v>
      </c>
      <c r="D44" s="239"/>
      <c r="E44" s="240">
        <f>SUM(F44:J44)</f>
        <v>26</v>
      </c>
      <c r="F44" s="240">
        <v>8</v>
      </c>
      <c r="G44" s="240">
        <v>8</v>
      </c>
      <c r="H44" s="240">
        <v>8</v>
      </c>
      <c r="I44" s="240">
        <v>0</v>
      </c>
      <c r="J44" s="240">
        <v>2</v>
      </c>
      <c r="K44" s="241">
        <f>SUM(L44:M44)</f>
        <v>770</v>
      </c>
      <c r="L44" s="241">
        <f>SUM(O44,R44,U44)</f>
        <v>394</v>
      </c>
      <c r="M44" s="241">
        <f>SUM(P44,S44,V44)</f>
        <v>376</v>
      </c>
      <c r="N44" s="241">
        <v>253</v>
      </c>
      <c r="O44" s="241">
        <v>126</v>
      </c>
      <c r="P44" s="241">
        <v>127</v>
      </c>
      <c r="Q44" s="241">
        <v>267</v>
      </c>
      <c r="R44" s="241">
        <v>143</v>
      </c>
      <c r="S44" s="241">
        <v>124</v>
      </c>
      <c r="T44" s="241">
        <v>250</v>
      </c>
      <c r="U44" s="241">
        <v>125</v>
      </c>
      <c r="V44" s="241">
        <v>125</v>
      </c>
    </row>
    <row r="45" spans="1:22" ht="12" customHeight="1" x14ac:dyDescent="0.4">
      <c r="A45" s="229"/>
      <c r="B45" s="230"/>
      <c r="C45" s="231">
        <v>0</v>
      </c>
      <c r="D45" s="232"/>
      <c r="E45" s="233"/>
      <c r="F45" s="233"/>
      <c r="G45" s="233"/>
      <c r="H45" s="233"/>
      <c r="I45" s="234"/>
      <c r="J45" s="234"/>
      <c r="K45" s="235">
        <f>SUM(N45,Q45,T45)</f>
        <v>17</v>
      </c>
      <c r="L45" s="235"/>
      <c r="M45" s="235"/>
      <c r="N45" s="235">
        <v>7</v>
      </c>
      <c r="O45" s="235"/>
      <c r="P45" s="235"/>
      <c r="Q45" s="235">
        <v>7</v>
      </c>
      <c r="R45" s="235"/>
      <c r="S45" s="235"/>
      <c r="T45" s="235">
        <v>3</v>
      </c>
      <c r="U45" s="235"/>
      <c r="V45" s="235"/>
    </row>
    <row r="46" spans="1:22" ht="12" customHeight="1" x14ac:dyDescent="0.4">
      <c r="A46" s="236">
        <v>21</v>
      </c>
      <c r="B46" s="237"/>
      <c r="C46" s="238" t="s">
        <v>271</v>
      </c>
      <c r="D46" s="239"/>
      <c r="E46" s="240">
        <f>SUM(F46:J46)</f>
        <v>19</v>
      </c>
      <c r="F46" s="240">
        <v>5</v>
      </c>
      <c r="G46" s="240">
        <v>6</v>
      </c>
      <c r="H46" s="240">
        <v>5</v>
      </c>
      <c r="I46" s="240">
        <v>0</v>
      </c>
      <c r="J46" s="240">
        <v>3</v>
      </c>
      <c r="K46" s="241">
        <f>SUM(L46:M46)</f>
        <v>518</v>
      </c>
      <c r="L46" s="241">
        <f>SUM(O46,R46,U46)</f>
        <v>266</v>
      </c>
      <c r="M46" s="241">
        <f>SUM(P46,S46,V46)</f>
        <v>252</v>
      </c>
      <c r="N46" s="241">
        <v>177</v>
      </c>
      <c r="O46" s="241">
        <v>97</v>
      </c>
      <c r="P46" s="241">
        <v>80</v>
      </c>
      <c r="Q46" s="241">
        <v>183</v>
      </c>
      <c r="R46" s="241">
        <v>90</v>
      </c>
      <c r="S46" s="241">
        <v>93</v>
      </c>
      <c r="T46" s="241">
        <v>158</v>
      </c>
      <c r="U46" s="241">
        <v>79</v>
      </c>
      <c r="V46" s="241">
        <v>79</v>
      </c>
    </row>
    <row r="47" spans="1:22" ht="12" customHeight="1" x14ac:dyDescent="0.4">
      <c r="A47" s="229"/>
      <c r="B47" s="230"/>
      <c r="C47" s="231">
        <v>0</v>
      </c>
      <c r="D47" s="232"/>
      <c r="E47" s="233"/>
      <c r="F47" s="233"/>
      <c r="G47" s="233"/>
      <c r="H47" s="233"/>
      <c r="I47" s="234"/>
      <c r="J47" s="234"/>
      <c r="K47" s="235">
        <f>SUM(N47,Q47,T47)</f>
        <v>9</v>
      </c>
      <c r="L47" s="235"/>
      <c r="M47" s="235"/>
      <c r="N47" s="235">
        <v>3</v>
      </c>
      <c r="O47" s="235"/>
      <c r="P47" s="235"/>
      <c r="Q47" s="235">
        <v>2</v>
      </c>
      <c r="R47" s="235"/>
      <c r="S47" s="235"/>
      <c r="T47" s="235">
        <v>4</v>
      </c>
      <c r="U47" s="235"/>
      <c r="V47" s="235"/>
    </row>
    <row r="48" spans="1:22" ht="12" customHeight="1" x14ac:dyDescent="0.4">
      <c r="A48" s="236">
        <v>22</v>
      </c>
      <c r="B48" s="237"/>
      <c r="C48" s="238" t="s">
        <v>294</v>
      </c>
      <c r="D48" s="239"/>
      <c r="E48" s="240">
        <f>SUM(F48:J48)</f>
        <v>11</v>
      </c>
      <c r="F48" s="240">
        <v>3</v>
      </c>
      <c r="G48" s="240">
        <v>3</v>
      </c>
      <c r="H48" s="240">
        <v>3</v>
      </c>
      <c r="I48" s="240">
        <v>0</v>
      </c>
      <c r="J48" s="240">
        <v>2</v>
      </c>
      <c r="K48" s="241">
        <f>SUM(L48:M48)</f>
        <v>268</v>
      </c>
      <c r="L48" s="241">
        <f>SUM(O48,R48,U48)</f>
        <v>147</v>
      </c>
      <c r="M48" s="241">
        <f>SUM(P48,S48,V48)</f>
        <v>121</v>
      </c>
      <c r="N48" s="241">
        <v>91</v>
      </c>
      <c r="O48" s="241">
        <v>42</v>
      </c>
      <c r="P48" s="241">
        <v>49</v>
      </c>
      <c r="Q48" s="241">
        <v>87</v>
      </c>
      <c r="R48" s="241">
        <v>57</v>
      </c>
      <c r="S48" s="241">
        <v>30</v>
      </c>
      <c r="T48" s="241">
        <v>90</v>
      </c>
      <c r="U48" s="241">
        <v>48</v>
      </c>
      <c r="V48" s="241">
        <v>42</v>
      </c>
    </row>
    <row r="49" spans="1:22" ht="12" customHeight="1" x14ac:dyDescent="0.4">
      <c r="A49" s="229"/>
      <c r="B49" s="230"/>
      <c r="C49" s="231">
        <v>0</v>
      </c>
      <c r="D49" s="232"/>
      <c r="E49" s="233"/>
      <c r="F49" s="233"/>
      <c r="G49" s="233"/>
      <c r="H49" s="233"/>
      <c r="I49" s="234"/>
      <c r="J49" s="234"/>
      <c r="K49" s="235">
        <f>SUM(N49,Q49,T49)</f>
        <v>32</v>
      </c>
      <c r="L49" s="235"/>
      <c r="M49" s="235"/>
      <c r="N49" s="235">
        <v>9</v>
      </c>
      <c r="O49" s="235"/>
      <c r="P49" s="235"/>
      <c r="Q49" s="235">
        <v>7</v>
      </c>
      <c r="R49" s="235"/>
      <c r="S49" s="235"/>
      <c r="T49" s="235">
        <v>16</v>
      </c>
      <c r="U49" s="235"/>
      <c r="V49" s="235"/>
    </row>
    <row r="50" spans="1:22" ht="12" customHeight="1" x14ac:dyDescent="0.4">
      <c r="A50" s="236">
        <v>23</v>
      </c>
      <c r="B50" s="237"/>
      <c r="C50" s="238" t="s">
        <v>321</v>
      </c>
      <c r="D50" s="239"/>
      <c r="E50" s="240">
        <f>SUM(F50:J50)</f>
        <v>22</v>
      </c>
      <c r="F50" s="240">
        <v>6</v>
      </c>
      <c r="G50" s="240">
        <v>6</v>
      </c>
      <c r="H50" s="240">
        <v>5</v>
      </c>
      <c r="I50" s="240">
        <v>0</v>
      </c>
      <c r="J50" s="240">
        <v>5</v>
      </c>
      <c r="K50" s="241">
        <f>SUM(L50:M50)</f>
        <v>592</v>
      </c>
      <c r="L50" s="241">
        <f>SUM(O50,R50,U50)</f>
        <v>311</v>
      </c>
      <c r="M50" s="241">
        <f>SUM(P50,S50,V50)</f>
        <v>281</v>
      </c>
      <c r="N50" s="241">
        <v>217</v>
      </c>
      <c r="O50" s="241">
        <v>113</v>
      </c>
      <c r="P50" s="241">
        <v>104</v>
      </c>
      <c r="Q50" s="241">
        <v>204</v>
      </c>
      <c r="R50" s="241">
        <v>109</v>
      </c>
      <c r="S50" s="241">
        <v>95</v>
      </c>
      <c r="T50" s="241">
        <v>171</v>
      </c>
      <c r="U50" s="241">
        <v>89</v>
      </c>
      <c r="V50" s="241">
        <v>82</v>
      </c>
    </row>
    <row r="51" spans="1:22" ht="12" customHeight="1" x14ac:dyDescent="0.4">
      <c r="A51" s="229"/>
      <c r="B51" s="230"/>
      <c r="C51" s="231">
        <v>0</v>
      </c>
      <c r="D51" s="232"/>
      <c r="E51" s="233"/>
      <c r="F51" s="233"/>
      <c r="G51" s="233"/>
      <c r="H51" s="233"/>
      <c r="I51" s="234"/>
      <c r="J51" s="234"/>
      <c r="K51" s="235">
        <f>SUM(N51,Q51,T51)</f>
        <v>11</v>
      </c>
      <c r="L51" s="235"/>
      <c r="M51" s="235"/>
      <c r="N51" s="235">
        <v>4</v>
      </c>
      <c r="O51" s="235"/>
      <c r="P51" s="235"/>
      <c r="Q51" s="235">
        <v>6</v>
      </c>
      <c r="R51" s="235"/>
      <c r="S51" s="235"/>
      <c r="T51" s="235">
        <v>1</v>
      </c>
      <c r="U51" s="235"/>
      <c r="V51" s="235"/>
    </row>
    <row r="52" spans="1:22" ht="12" customHeight="1" x14ac:dyDescent="0.4">
      <c r="A52" s="236">
        <v>24</v>
      </c>
      <c r="B52" s="237"/>
      <c r="C52" s="238" t="s">
        <v>353</v>
      </c>
      <c r="D52" s="239"/>
      <c r="E52" s="240">
        <f>SUM(F52:J52)</f>
        <v>29</v>
      </c>
      <c r="F52" s="240">
        <v>9</v>
      </c>
      <c r="G52" s="240">
        <v>9</v>
      </c>
      <c r="H52" s="240">
        <v>9</v>
      </c>
      <c r="I52" s="240">
        <v>0</v>
      </c>
      <c r="J52" s="240">
        <v>2</v>
      </c>
      <c r="K52" s="241">
        <f>SUM(L52:M52)</f>
        <v>917</v>
      </c>
      <c r="L52" s="241">
        <f>SUM(O52,R52,U52)</f>
        <v>494</v>
      </c>
      <c r="M52" s="241">
        <f>SUM(P52,S52,V52)</f>
        <v>423</v>
      </c>
      <c r="N52" s="241">
        <v>305</v>
      </c>
      <c r="O52" s="241">
        <v>155</v>
      </c>
      <c r="P52" s="241">
        <v>150</v>
      </c>
      <c r="Q52" s="241">
        <v>306</v>
      </c>
      <c r="R52" s="241">
        <v>172</v>
      </c>
      <c r="S52" s="241">
        <v>134</v>
      </c>
      <c r="T52" s="241">
        <v>306</v>
      </c>
      <c r="U52" s="241">
        <v>167</v>
      </c>
      <c r="V52" s="241">
        <v>139</v>
      </c>
    </row>
    <row r="53" spans="1:22" ht="12" customHeight="1" x14ac:dyDescent="0.4">
      <c r="A53" s="229"/>
      <c r="B53" s="230"/>
      <c r="C53" s="231">
        <v>0</v>
      </c>
      <c r="D53" s="232"/>
      <c r="E53" s="233"/>
      <c r="F53" s="233"/>
      <c r="G53" s="233"/>
      <c r="H53" s="233"/>
      <c r="I53" s="234"/>
      <c r="J53" s="234"/>
      <c r="K53" s="235">
        <f>SUM(N53,Q53,T53)</f>
        <v>12</v>
      </c>
      <c r="L53" s="235"/>
      <c r="M53" s="235"/>
      <c r="N53" s="235">
        <v>4</v>
      </c>
      <c r="O53" s="235"/>
      <c r="P53" s="235"/>
      <c r="Q53" s="235">
        <v>3</v>
      </c>
      <c r="R53" s="235"/>
      <c r="S53" s="235"/>
      <c r="T53" s="235">
        <v>5</v>
      </c>
      <c r="U53" s="235"/>
      <c r="V53" s="235"/>
    </row>
    <row r="54" spans="1:22" ht="12" customHeight="1" x14ac:dyDescent="0.4">
      <c r="A54" s="236">
        <v>25</v>
      </c>
      <c r="B54" s="237"/>
      <c r="C54" s="238" t="s">
        <v>783</v>
      </c>
      <c r="D54" s="239"/>
      <c r="E54" s="240">
        <f>SUM(F54:J54)</f>
        <v>30</v>
      </c>
      <c r="F54" s="240">
        <v>10</v>
      </c>
      <c r="G54" s="240">
        <v>10</v>
      </c>
      <c r="H54" s="240">
        <v>8</v>
      </c>
      <c r="I54" s="240">
        <v>0</v>
      </c>
      <c r="J54" s="240">
        <v>2</v>
      </c>
      <c r="K54" s="241">
        <f>SUM(L54:M54)</f>
        <v>948</v>
      </c>
      <c r="L54" s="241">
        <f>SUM(O54,R54,U54)</f>
        <v>488</v>
      </c>
      <c r="M54" s="241">
        <f>SUM(P54,S54,V54)</f>
        <v>460</v>
      </c>
      <c r="N54" s="241">
        <v>340</v>
      </c>
      <c r="O54" s="241">
        <v>168</v>
      </c>
      <c r="P54" s="241">
        <v>172</v>
      </c>
      <c r="Q54" s="241">
        <v>330</v>
      </c>
      <c r="R54" s="241">
        <v>178</v>
      </c>
      <c r="S54" s="241">
        <v>152</v>
      </c>
      <c r="T54" s="241">
        <v>278</v>
      </c>
      <c r="U54" s="241">
        <v>142</v>
      </c>
      <c r="V54" s="241">
        <v>136</v>
      </c>
    </row>
    <row r="55" spans="1:22" ht="12" customHeight="1" x14ac:dyDescent="0.4">
      <c r="A55" s="229"/>
      <c r="B55" s="230"/>
      <c r="C55" s="231">
        <v>0</v>
      </c>
      <c r="D55" s="232"/>
      <c r="E55" s="233"/>
      <c r="F55" s="233"/>
      <c r="G55" s="233"/>
      <c r="H55" s="233"/>
      <c r="I55" s="234"/>
      <c r="J55" s="234"/>
      <c r="K55" s="235">
        <f>SUM(N55,Q55,T55)</f>
        <v>2</v>
      </c>
      <c r="L55" s="235"/>
      <c r="M55" s="235"/>
      <c r="N55" s="235">
        <v>0</v>
      </c>
      <c r="O55" s="235"/>
      <c r="P55" s="235"/>
      <c r="Q55" s="235">
        <v>0</v>
      </c>
      <c r="R55" s="235"/>
      <c r="S55" s="235"/>
      <c r="T55" s="235">
        <v>2</v>
      </c>
      <c r="U55" s="235"/>
      <c r="V55" s="235"/>
    </row>
    <row r="56" spans="1:22" ht="12" customHeight="1" x14ac:dyDescent="0.4">
      <c r="A56" s="236">
        <v>26</v>
      </c>
      <c r="B56" s="237"/>
      <c r="C56" s="238" t="s">
        <v>330</v>
      </c>
      <c r="D56" s="239"/>
      <c r="E56" s="240">
        <f>SUM(F56:J56)</f>
        <v>15</v>
      </c>
      <c r="F56" s="240">
        <v>5</v>
      </c>
      <c r="G56" s="240">
        <v>5</v>
      </c>
      <c r="H56" s="240">
        <v>4</v>
      </c>
      <c r="I56" s="240">
        <v>0</v>
      </c>
      <c r="J56" s="240">
        <v>1</v>
      </c>
      <c r="K56" s="241">
        <f>SUM(L56:M56)</f>
        <v>434</v>
      </c>
      <c r="L56" s="241">
        <f>SUM(O56,R56,U56)</f>
        <v>234</v>
      </c>
      <c r="M56" s="241">
        <f>SUM(P56,S56,V56)</f>
        <v>200</v>
      </c>
      <c r="N56" s="241">
        <v>143</v>
      </c>
      <c r="O56" s="241">
        <v>79</v>
      </c>
      <c r="P56" s="241">
        <v>64</v>
      </c>
      <c r="Q56" s="241">
        <v>159</v>
      </c>
      <c r="R56" s="241">
        <v>80</v>
      </c>
      <c r="S56" s="241">
        <v>79</v>
      </c>
      <c r="T56" s="241">
        <v>132</v>
      </c>
      <c r="U56" s="241">
        <v>75</v>
      </c>
      <c r="V56" s="241">
        <v>57</v>
      </c>
    </row>
    <row r="57" spans="1:22" ht="12" customHeight="1" x14ac:dyDescent="0.4">
      <c r="A57" s="229"/>
      <c r="B57" s="230"/>
      <c r="C57" s="231">
        <v>0</v>
      </c>
      <c r="D57" s="232"/>
      <c r="E57" s="233"/>
      <c r="F57" s="233"/>
      <c r="G57" s="233"/>
      <c r="H57" s="233"/>
      <c r="I57" s="234"/>
      <c r="J57" s="234"/>
      <c r="K57" s="235">
        <f>SUM(N57,Q57,T57)</f>
        <v>10</v>
      </c>
      <c r="L57" s="235"/>
      <c r="M57" s="235"/>
      <c r="N57" s="235">
        <v>2</v>
      </c>
      <c r="O57" s="235"/>
      <c r="P57" s="235"/>
      <c r="Q57" s="235">
        <v>4</v>
      </c>
      <c r="R57" s="235"/>
      <c r="S57" s="235"/>
      <c r="T57" s="235">
        <v>4</v>
      </c>
      <c r="U57" s="235"/>
      <c r="V57" s="235"/>
    </row>
    <row r="58" spans="1:22" ht="12" customHeight="1" x14ac:dyDescent="0.4">
      <c r="A58" s="236">
        <v>27</v>
      </c>
      <c r="B58" s="237"/>
      <c r="C58" s="238" t="s">
        <v>306</v>
      </c>
      <c r="D58" s="239"/>
      <c r="E58" s="240">
        <f>SUM(F58:J58)</f>
        <v>20</v>
      </c>
      <c r="F58" s="240">
        <v>6</v>
      </c>
      <c r="G58" s="240">
        <v>5</v>
      </c>
      <c r="H58" s="240">
        <v>7</v>
      </c>
      <c r="I58" s="240">
        <v>0</v>
      </c>
      <c r="J58" s="240">
        <v>2</v>
      </c>
      <c r="K58" s="241">
        <f>SUM(L58:M58)</f>
        <v>592</v>
      </c>
      <c r="L58" s="241">
        <f>SUM(O58,R58,U58)</f>
        <v>327</v>
      </c>
      <c r="M58" s="241">
        <f>SUM(P58,S58,V58)</f>
        <v>265</v>
      </c>
      <c r="N58" s="241">
        <v>197</v>
      </c>
      <c r="O58" s="241">
        <v>109</v>
      </c>
      <c r="P58" s="241">
        <v>88</v>
      </c>
      <c r="Q58" s="241">
        <v>171</v>
      </c>
      <c r="R58" s="241">
        <v>87</v>
      </c>
      <c r="S58" s="241">
        <v>84</v>
      </c>
      <c r="T58" s="241">
        <v>224</v>
      </c>
      <c r="U58" s="241">
        <v>131</v>
      </c>
      <c r="V58" s="241">
        <v>93</v>
      </c>
    </row>
    <row r="59" spans="1:22" ht="12" customHeight="1" x14ac:dyDescent="0.4">
      <c r="A59" s="242" t="s">
        <v>820</v>
      </c>
      <c r="B59" s="243"/>
      <c r="C59" s="244"/>
      <c r="D59" s="244"/>
      <c r="E59" s="245"/>
      <c r="F59" s="245"/>
      <c r="G59" s="245"/>
      <c r="H59" s="245"/>
      <c r="I59" s="245"/>
      <c r="J59" s="245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</row>
    <row r="60" spans="1:22" ht="12" customHeight="1" x14ac:dyDescent="0.4">
      <c r="A60" s="221"/>
      <c r="B60" s="221"/>
      <c r="C60" s="221"/>
      <c r="D60" s="221"/>
      <c r="E60" s="224"/>
      <c r="F60" s="224"/>
      <c r="G60" s="224"/>
      <c r="H60" s="224"/>
      <c r="I60" s="224"/>
      <c r="J60" s="224"/>
      <c r="K60" s="221"/>
      <c r="L60" s="221"/>
      <c r="T60" s="221"/>
      <c r="U60" s="221"/>
      <c r="V60" s="225" t="s">
        <v>599</v>
      </c>
    </row>
    <row r="61" spans="1:22" ht="12" customHeight="1" x14ac:dyDescent="0.4">
      <c r="A61" s="517" t="s">
        <v>98</v>
      </c>
      <c r="B61" s="518" t="s">
        <v>73</v>
      </c>
      <c r="C61" s="519"/>
      <c r="D61" s="520"/>
      <c r="E61" s="527" t="s">
        <v>814</v>
      </c>
      <c r="F61" s="527"/>
      <c r="G61" s="527"/>
      <c r="H61" s="527"/>
      <c r="I61" s="527"/>
      <c r="J61" s="527"/>
      <c r="K61" s="528" t="s">
        <v>815</v>
      </c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30"/>
    </row>
    <row r="62" spans="1:22" ht="12" customHeight="1" x14ac:dyDescent="0.4">
      <c r="A62" s="517"/>
      <c r="B62" s="521"/>
      <c r="C62" s="522"/>
      <c r="D62" s="523"/>
      <c r="E62" s="531" t="s">
        <v>76</v>
      </c>
      <c r="F62" s="527" t="s">
        <v>816</v>
      </c>
      <c r="G62" s="527"/>
      <c r="H62" s="527"/>
      <c r="I62" s="516" t="s">
        <v>78</v>
      </c>
      <c r="J62" s="516" t="s">
        <v>79</v>
      </c>
      <c r="K62" s="517" t="s">
        <v>817</v>
      </c>
      <c r="L62" s="517"/>
      <c r="M62" s="517"/>
      <c r="N62" s="515" t="s">
        <v>87</v>
      </c>
      <c r="O62" s="515"/>
      <c r="P62" s="515"/>
      <c r="Q62" s="515" t="s">
        <v>88</v>
      </c>
      <c r="R62" s="515"/>
      <c r="S62" s="515"/>
      <c r="T62" s="515" t="s">
        <v>818</v>
      </c>
      <c r="U62" s="515"/>
      <c r="V62" s="515"/>
    </row>
    <row r="63" spans="1:22" ht="36" customHeight="1" x14ac:dyDescent="0.4">
      <c r="A63" s="517"/>
      <c r="B63" s="524"/>
      <c r="C63" s="525"/>
      <c r="D63" s="526"/>
      <c r="E63" s="531"/>
      <c r="F63" s="226" t="s">
        <v>87</v>
      </c>
      <c r="G63" s="226" t="s">
        <v>88</v>
      </c>
      <c r="H63" s="226" t="s">
        <v>89</v>
      </c>
      <c r="I63" s="516"/>
      <c r="J63" s="516"/>
      <c r="K63" s="227" t="s">
        <v>0</v>
      </c>
      <c r="L63" s="228" t="s">
        <v>93</v>
      </c>
      <c r="M63" s="228" t="s">
        <v>94</v>
      </c>
      <c r="N63" s="227" t="s">
        <v>0</v>
      </c>
      <c r="O63" s="228" t="s">
        <v>93</v>
      </c>
      <c r="P63" s="228" t="s">
        <v>94</v>
      </c>
      <c r="Q63" s="227" t="s">
        <v>0</v>
      </c>
      <c r="R63" s="228" t="s">
        <v>93</v>
      </c>
      <c r="S63" s="228" t="s">
        <v>94</v>
      </c>
      <c r="T63" s="227" t="s">
        <v>0</v>
      </c>
      <c r="U63" s="228" t="s">
        <v>93</v>
      </c>
      <c r="V63" s="228" t="s">
        <v>94</v>
      </c>
    </row>
    <row r="64" spans="1:22" ht="12" customHeight="1" x14ac:dyDescent="0.4">
      <c r="A64" s="229"/>
      <c r="B64" s="230"/>
      <c r="C64" s="231"/>
      <c r="D64" s="232"/>
      <c r="E64" s="233"/>
      <c r="F64" s="233"/>
      <c r="G64" s="233"/>
      <c r="H64" s="233"/>
      <c r="I64" s="234"/>
      <c r="J64" s="234"/>
      <c r="K64" s="235">
        <f>SUM(N64,Q64,T64)</f>
        <v>17</v>
      </c>
      <c r="L64" s="235"/>
      <c r="M64" s="235"/>
      <c r="N64" s="235">
        <v>5</v>
      </c>
      <c r="O64" s="235"/>
      <c r="P64" s="235"/>
      <c r="Q64" s="235">
        <v>8</v>
      </c>
      <c r="R64" s="235"/>
      <c r="S64" s="235"/>
      <c r="T64" s="235">
        <v>4</v>
      </c>
      <c r="U64" s="235"/>
      <c r="V64" s="235"/>
    </row>
    <row r="65" spans="1:22" ht="12" customHeight="1" x14ac:dyDescent="0.4">
      <c r="A65" s="236">
        <v>28</v>
      </c>
      <c r="B65" s="237"/>
      <c r="C65" s="238" t="s">
        <v>301</v>
      </c>
      <c r="D65" s="239"/>
      <c r="E65" s="240">
        <f>SUM(F65:J65)</f>
        <v>25</v>
      </c>
      <c r="F65" s="240">
        <v>8</v>
      </c>
      <c r="G65" s="240">
        <v>7</v>
      </c>
      <c r="H65" s="240">
        <v>7</v>
      </c>
      <c r="I65" s="240">
        <v>0</v>
      </c>
      <c r="J65" s="240">
        <v>3</v>
      </c>
      <c r="K65" s="241">
        <f>SUM(L65:M65)</f>
        <v>704</v>
      </c>
      <c r="L65" s="241">
        <f>SUM(O65,R65,U65)</f>
        <v>354</v>
      </c>
      <c r="M65" s="241">
        <f>SUM(P65,S65,V65)</f>
        <v>350</v>
      </c>
      <c r="N65" s="241">
        <v>252</v>
      </c>
      <c r="O65" s="241">
        <v>124</v>
      </c>
      <c r="P65" s="241">
        <v>128</v>
      </c>
      <c r="Q65" s="241">
        <v>229</v>
      </c>
      <c r="R65" s="241">
        <v>123</v>
      </c>
      <c r="S65" s="241">
        <v>106</v>
      </c>
      <c r="T65" s="241">
        <v>223</v>
      </c>
      <c r="U65" s="241">
        <v>107</v>
      </c>
      <c r="V65" s="241">
        <v>116</v>
      </c>
    </row>
    <row r="66" spans="1:22" ht="12" customHeight="1" x14ac:dyDescent="0.4">
      <c r="A66" s="229"/>
      <c r="B66" s="230"/>
      <c r="C66" s="231"/>
      <c r="D66" s="232"/>
      <c r="E66" s="233"/>
      <c r="F66" s="233"/>
      <c r="G66" s="233"/>
      <c r="H66" s="233"/>
      <c r="I66" s="234"/>
      <c r="J66" s="234"/>
      <c r="K66" s="235">
        <f>SUM(N66,Q66,T66)</f>
        <v>14</v>
      </c>
      <c r="L66" s="235"/>
      <c r="M66" s="235"/>
      <c r="N66" s="235">
        <v>4</v>
      </c>
      <c r="O66" s="235"/>
      <c r="P66" s="235"/>
      <c r="Q66" s="235">
        <v>3</v>
      </c>
      <c r="R66" s="235"/>
      <c r="S66" s="235"/>
      <c r="T66" s="235">
        <v>7</v>
      </c>
      <c r="U66" s="235"/>
      <c r="V66" s="235"/>
    </row>
    <row r="67" spans="1:22" ht="12" customHeight="1" x14ac:dyDescent="0.4">
      <c r="A67" s="236">
        <v>29</v>
      </c>
      <c r="B67" s="237"/>
      <c r="C67" s="238" t="s">
        <v>274</v>
      </c>
      <c r="D67" s="239"/>
      <c r="E67" s="240">
        <f>SUM(F67:J67)</f>
        <v>30</v>
      </c>
      <c r="F67" s="240">
        <v>9</v>
      </c>
      <c r="G67" s="240">
        <v>10</v>
      </c>
      <c r="H67" s="240">
        <v>9</v>
      </c>
      <c r="I67" s="240">
        <v>0</v>
      </c>
      <c r="J67" s="240">
        <v>2</v>
      </c>
      <c r="K67" s="241">
        <f>SUM(L67:M67)</f>
        <v>964</v>
      </c>
      <c r="L67" s="241">
        <f>SUM(O67,R67,U67)</f>
        <v>480</v>
      </c>
      <c r="M67" s="241">
        <f>SUM(P67,S67,V67)</f>
        <v>484</v>
      </c>
      <c r="N67" s="241">
        <v>317</v>
      </c>
      <c r="O67" s="241">
        <v>148</v>
      </c>
      <c r="P67" s="241">
        <v>169</v>
      </c>
      <c r="Q67" s="241">
        <v>329</v>
      </c>
      <c r="R67" s="241">
        <v>163</v>
      </c>
      <c r="S67" s="241">
        <v>166</v>
      </c>
      <c r="T67" s="241">
        <v>318</v>
      </c>
      <c r="U67" s="241">
        <v>169</v>
      </c>
      <c r="V67" s="241">
        <v>149</v>
      </c>
    </row>
    <row r="68" spans="1:22" ht="12" customHeight="1" x14ac:dyDescent="0.4">
      <c r="A68" s="229">
        <v>0</v>
      </c>
      <c r="B68" s="230"/>
      <c r="C68" s="231">
        <v>0</v>
      </c>
      <c r="D68" s="232"/>
      <c r="E68" s="233"/>
      <c r="F68" s="233"/>
      <c r="G68" s="233"/>
      <c r="H68" s="233"/>
      <c r="I68" s="234"/>
      <c r="J68" s="234"/>
      <c r="K68" s="235">
        <f>SUM(N68,Q68,T68)</f>
        <v>18</v>
      </c>
      <c r="L68" s="235"/>
      <c r="M68" s="235"/>
      <c r="N68" s="235">
        <v>5</v>
      </c>
      <c r="O68" s="235"/>
      <c r="P68" s="235"/>
      <c r="Q68" s="235">
        <v>8</v>
      </c>
      <c r="R68" s="235"/>
      <c r="S68" s="235"/>
      <c r="T68" s="235">
        <v>5</v>
      </c>
      <c r="U68" s="235"/>
      <c r="V68" s="235"/>
    </row>
    <row r="69" spans="1:22" ht="12" customHeight="1" x14ac:dyDescent="0.4">
      <c r="A69" s="236">
        <v>30</v>
      </c>
      <c r="B69" s="237"/>
      <c r="C69" s="238" t="s">
        <v>380</v>
      </c>
      <c r="D69" s="239"/>
      <c r="E69" s="240">
        <f>SUM(F69:J69)</f>
        <v>25</v>
      </c>
      <c r="F69" s="240">
        <v>7</v>
      </c>
      <c r="G69" s="240">
        <v>8</v>
      </c>
      <c r="H69" s="240">
        <v>7</v>
      </c>
      <c r="I69" s="240">
        <v>0</v>
      </c>
      <c r="J69" s="240">
        <v>3</v>
      </c>
      <c r="K69" s="241">
        <f>SUM(L69:M69)</f>
        <v>733</v>
      </c>
      <c r="L69" s="241">
        <f>SUM(O69,R69,U69)</f>
        <v>395</v>
      </c>
      <c r="M69" s="241">
        <f>SUM(P69,S69,V69)</f>
        <v>338</v>
      </c>
      <c r="N69" s="241">
        <v>225</v>
      </c>
      <c r="O69" s="241">
        <v>125</v>
      </c>
      <c r="P69" s="241">
        <v>100</v>
      </c>
      <c r="Q69" s="241">
        <v>283</v>
      </c>
      <c r="R69" s="241">
        <v>148</v>
      </c>
      <c r="S69" s="241">
        <v>135</v>
      </c>
      <c r="T69" s="241">
        <v>225</v>
      </c>
      <c r="U69" s="241">
        <v>122</v>
      </c>
      <c r="V69" s="241">
        <v>103</v>
      </c>
    </row>
    <row r="70" spans="1:22" ht="12" customHeight="1" x14ac:dyDescent="0.4">
      <c r="A70" s="229">
        <v>0</v>
      </c>
      <c r="B70" s="230"/>
      <c r="C70" s="231">
        <v>0</v>
      </c>
      <c r="D70" s="232"/>
      <c r="E70" s="233"/>
      <c r="F70" s="233"/>
      <c r="G70" s="233"/>
      <c r="H70" s="233"/>
      <c r="I70" s="234"/>
      <c r="J70" s="234"/>
      <c r="K70" s="235">
        <f>SUM(N70,Q70,T70)</f>
        <v>10</v>
      </c>
      <c r="L70" s="235"/>
      <c r="M70" s="235"/>
      <c r="N70" s="235">
        <v>3</v>
      </c>
      <c r="O70" s="235"/>
      <c r="P70" s="235"/>
      <c r="Q70" s="235">
        <v>3</v>
      </c>
      <c r="R70" s="235"/>
      <c r="S70" s="235"/>
      <c r="T70" s="235">
        <v>4</v>
      </c>
      <c r="U70" s="235"/>
      <c r="V70" s="235"/>
    </row>
    <row r="71" spans="1:22" ht="12" customHeight="1" x14ac:dyDescent="0.4">
      <c r="A71" s="236">
        <v>31</v>
      </c>
      <c r="B71" s="237"/>
      <c r="C71" s="238" t="s">
        <v>295</v>
      </c>
      <c r="D71" s="239"/>
      <c r="E71" s="240">
        <f>SUM(F71:J71)</f>
        <v>16</v>
      </c>
      <c r="F71" s="240">
        <v>5</v>
      </c>
      <c r="G71" s="240">
        <v>5</v>
      </c>
      <c r="H71" s="240">
        <v>4</v>
      </c>
      <c r="I71" s="240">
        <v>0</v>
      </c>
      <c r="J71" s="240">
        <v>2</v>
      </c>
      <c r="K71" s="241">
        <f>SUM(L71:M71)</f>
        <v>459</v>
      </c>
      <c r="L71" s="241">
        <f>SUM(O71,R71,U71)</f>
        <v>240</v>
      </c>
      <c r="M71" s="241">
        <f>SUM(P71,S71,V71)</f>
        <v>219</v>
      </c>
      <c r="N71" s="241">
        <v>169</v>
      </c>
      <c r="O71" s="241">
        <v>86</v>
      </c>
      <c r="P71" s="241">
        <v>83</v>
      </c>
      <c r="Q71" s="241">
        <v>152</v>
      </c>
      <c r="R71" s="241">
        <v>80</v>
      </c>
      <c r="S71" s="241">
        <v>72</v>
      </c>
      <c r="T71" s="241">
        <v>138</v>
      </c>
      <c r="U71" s="241">
        <v>74</v>
      </c>
      <c r="V71" s="241">
        <v>64</v>
      </c>
    </row>
    <row r="72" spans="1:22" ht="12" customHeight="1" x14ac:dyDescent="0.4">
      <c r="A72" s="229">
        <v>0</v>
      </c>
      <c r="B72" s="230"/>
      <c r="C72" s="231">
        <v>0</v>
      </c>
      <c r="D72" s="232"/>
      <c r="E72" s="233"/>
      <c r="F72" s="233"/>
      <c r="G72" s="233"/>
      <c r="H72" s="233"/>
      <c r="I72" s="234"/>
      <c r="J72" s="234"/>
      <c r="K72" s="235">
        <f>SUM(N72,Q72,T72)</f>
        <v>15</v>
      </c>
      <c r="L72" s="235"/>
      <c r="M72" s="235"/>
      <c r="N72" s="235">
        <v>6</v>
      </c>
      <c r="O72" s="235"/>
      <c r="P72" s="235"/>
      <c r="Q72" s="235">
        <v>6</v>
      </c>
      <c r="R72" s="235"/>
      <c r="S72" s="235"/>
      <c r="T72" s="235">
        <v>3</v>
      </c>
      <c r="U72" s="235"/>
      <c r="V72" s="235"/>
    </row>
    <row r="73" spans="1:22" ht="12" customHeight="1" x14ac:dyDescent="0.4">
      <c r="A73" s="236">
        <v>32</v>
      </c>
      <c r="B73" s="237"/>
      <c r="C73" s="238" t="s">
        <v>348</v>
      </c>
      <c r="D73" s="239"/>
      <c r="E73" s="240">
        <f>SUM(F73:J73)</f>
        <v>32</v>
      </c>
      <c r="F73" s="240">
        <v>10</v>
      </c>
      <c r="G73" s="240">
        <v>10</v>
      </c>
      <c r="H73" s="240">
        <v>9</v>
      </c>
      <c r="I73" s="240">
        <v>0</v>
      </c>
      <c r="J73" s="240">
        <v>3</v>
      </c>
      <c r="K73" s="241">
        <f>SUM(L73:M73)</f>
        <v>945</v>
      </c>
      <c r="L73" s="241">
        <f>SUM(O73,R73,U73)</f>
        <v>464</v>
      </c>
      <c r="M73" s="241">
        <f>SUM(P73,S73,V73)</f>
        <v>481</v>
      </c>
      <c r="N73" s="241">
        <v>324</v>
      </c>
      <c r="O73" s="241">
        <v>170</v>
      </c>
      <c r="P73" s="241">
        <v>154</v>
      </c>
      <c r="Q73" s="241">
        <v>322</v>
      </c>
      <c r="R73" s="241">
        <v>153</v>
      </c>
      <c r="S73" s="241">
        <v>169</v>
      </c>
      <c r="T73" s="241">
        <v>299</v>
      </c>
      <c r="U73" s="241">
        <v>141</v>
      </c>
      <c r="V73" s="241">
        <v>158</v>
      </c>
    </row>
    <row r="74" spans="1:22" ht="12" customHeight="1" x14ac:dyDescent="0.4">
      <c r="A74" s="229">
        <v>0</v>
      </c>
      <c r="B74" s="230"/>
      <c r="C74" s="231">
        <v>0</v>
      </c>
      <c r="D74" s="232"/>
      <c r="E74" s="233"/>
      <c r="F74" s="233"/>
      <c r="G74" s="233"/>
      <c r="H74" s="233"/>
      <c r="I74" s="234"/>
      <c r="J74" s="234"/>
      <c r="K74" s="235">
        <f>SUM(N74,Q74,T74)</f>
        <v>16</v>
      </c>
      <c r="L74" s="235"/>
      <c r="M74" s="235"/>
      <c r="N74" s="235">
        <v>5</v>
      </c>
      <c r="O74" s="235"/>
      <c r="P74" s="235"/>
      <c r="Q74" s="235">
        <v>6</v>
      </c>
      <c r="R74" s="235"/>
      <c r="S74" s="235"/>
      <c r="T74" s="235">
        <v>5</v>
      </c>
      <c r="U74" s="235"/>
      <c r="V74" s="235"/>
    </row>
    <row r="75" spans="1:22" ht="12" customHeight="1" x14ac:dyDescent="0.4">
      <c r="A75" s="236">
        <v>33</v>
      </c>
      <c r="B75" s="237"/>
      <c r="C75" s="238" t="s">
        <v>382</v>
      </c>
      <c r="D75" s="239"/>
      <c r="E75" s="240">
        <f>SUM(F75:J75)</f>
        <v>33</v>
      </c>
      <c r="F75" s="240">
        <v>10</v>
      </c>
      <c r="G75" s="240">
        <v>10</v>
      </c>
      <c r="H75" s="240">
        <v>10</v>
      </c>
      <c r="I75" s="240">
        <v>0</v>
      </c>
      <c r="J75" s="240">
        <v>3</v>
      </c>
      <c r="K75" s="241">
        <f>SUM(L75:M75)</f>
        <v>1000</v>
      </c>
      <c r="L75" s="241">
        <f>SUM(O75,R75,U75)</f>
        <v>548</v>
      </c>
      <c r="M75" s="241">
        <f>SUM(P75,S75,V75)</f>
        <v>452</v>
      </c>
      <c r="N75" s="241">
        <v>345</v>
      </c>
      <c r="O75" s="241">
        <v>193</v>
      </c>
      <c r="P75" s="241">
        <v>152</v>
      </c>
      <c r="Q75" s="241">
        <v>329</v>
      </c>
      <c r="R75" s="241">
        <v>187</v>
      </c>
      <c r="S75" s="241">
        <v>142</v>
      </c>
      <c r="T75" s="241">
        <v>326</v>
      </c>
      <c r="U75" s="241">
        <v>168</v>
      </c>
      <c r="V75" s="241">
        <v>158</v>
      </c>
    </row>
    <row r="76" spans="1:22" ht="12" customHeight="1" x14ac:dyDescent="0.4">
      <c r="A76" s="229">
        <v>0</v>
      </c>
      <c r="B76" s="230"/>
      <c r="C76" s="231">
        <v>0</v>
      </c>
      <c r="D76" s="232"/>
      <c r="E76" s="233"/>
      <c r="F76" s="233"/>
      <c r="G76" s="233"/>
      <c r="H76" s="233"/>
      <c r="I76" s="234"/>
      <c r="J76" s="234"/>
      <c r="K76" s="235">
        <f>SUM(N76,Q76,T76)</f>
        <v>1</v>
      </c>
      <c r="L76" s="235"/>
      <c r="M76" s="235"/>
      <c r="N76" s="235">
        <v>1</v>
      </c>
      <c r="O76" s="235"/>
      <c r="P76" s="235"/>
      <c r="Q76" s="235">
        <v>0</v>
      </c>
      <c r="R76" s="235"/>
      <c r="S76" s="235"/>
      <c r="T76" s="235">
        <v>0</v>
      </c>
      <c r="U76" s="235"/>
      <c r="V76" s="235"/>
    </row>
    <row r="77" spans="1:22" ht="12" customHeight="1" x14ac:dyDescent="0.4">
      <c r="A77" s="236">
        <v>34</v>
      </c>
      <c r="B77" s="237"/>
      <c r="C77" s="238" t="s">
        <v>575</v>
      </c>
      <c r="D77" s="239"/>
      <c r="E77" s="240">
        <f>SUM(F77:J77)</f>
        <v>4</v>
      </c>
      <c r="F77" s="240">
        <v>1</v>
      </c>
      <c r="G77" s="240">
        <v>1</v>
      </c>
      <c r="H77" s="240">
        <v>1</v>
      </c>
      <c r="I77" s="240">
        <v>0</v>
      </c>
      <c r="J77" s="240">
        <v>1</v>
      </c>
      <c r="K77" s="241">
        <f>SUM(L77:M77)</f>
        <v>51</v>
      </c>
      <c r="L77" s="241">
        <f>SUM(O77,R77,U77)</f>
        <v>24</v>
      </c>
      <c r="M77" s="241">
        <f>SUM(P77,S77,V77)</f>
        <v>27</v>
      </c>
      <c r="N77" s="241">
        <v>16</v>
      </c>
      <c r="O77" s="241">
        <v>8</v>
      </c>
      <c r="P77" s="241">
        <v>8</v>
      </c>
      <c r="Q77" s="241">
        <v>18</v>
      </c>
      <c r="R77" s="241">
        <v>8</v>
      </c>
      <c r="S77" s="241">
        <v>10</v>
      </c>
      <c r="T77" s="241">
        <v>17</v>
      </c>
      <c r="U77" s="241">
        <v>8</v>
      </c>
      <c r="V77" s="241">
        <v>9</v>
      </c>
    </row>
    <row r="78" spans="1:22" ht="12" customHeight="1" x14ac:dyDescent="0.4">
      <c r="A78" s="229">
        <v>0</v>
      </c>
      <c r="B78" s="230"/>
      <c r="C78" s="231">
        <v>0</v>
      </c>
      <c r="D78" s="232"/>
      <c r="E78" s="233"/>
      <c r="F78" s="233"/>
      <c r="G78" s="233"/>
      <c r="H78" s="233"/>
      <c r="I78" s="234"/>
      <c r="J78" s="234"/>
      <c r="K78" s="235">
        <f>SUM(N78,Q78,T78)</f>
        <v>13</v>
      </c>
      <c r="L78" s="235"/>
      <c r="M78" s="235"/>
      <c r="N78" s="235">
        <v>6</v>
      </c>
      <c r="O78" s="235"/>
      <c r="P78" s="235"/>
      <c r="Q78" s="235">
        <v>7</v>
      </c>
      <c r="R78" s="235"/>
      <c r="S78" s="235"/>
      <c r="T78" s="235">
        <v>0</v>
      </c>
      <c r="U78" s="235"/>
      <c r="V78" s="235"/>
    </row>
    <row r="79" spans="1:22" ht="12" customHeight="1" x14ac:dyDescent="0.4">
      <c r="A79" s="236">
        <v>35</v>
      </c>
      <c r="B79" s="237"/>
      <c r="C79" s="238" t="s">
        <v>313</v>
      </c>
      <c r="D79" s="239"/>
      <c r="E79" s="240">
        <f>SUM(F79:J79)</f>
        <v>26</v>
      </c>
      <c r="F79" s="240">
        <v>8</v>
      </c>
      <c r="G79" s="240">
        <v>8</v>
      </c>
      <c r="H79" s="240">
        <v>8</v>
      </c>
      <c r="I79" s="240">
        <v>0</v>
      </c>
      <c r="J79" s="240">
        <v>2</v>
      </c>
      <c r="K79" s="241">
        <f>SUM(L79:M79)</f>
        <v>801</v>
      </c>
      <c r="L79" s="241">
        <f>SUM(O79,R79,U79)</f>
        <v>410</v>
      </c>
      <c r="M79" s="241">
        <f>SUM(P79,S79,V79)</f>
        <v>391</v>
      </c>
      <c r="N79" s="241">
        <v>271</v>
      </c>
      <c r="O79" s="241">
        <v>127</v>
      </c>
      <c r="P79" s="241">
        <v>144</v>
      </c>
      <c r="Q79" s="241">
        <v>274</v>
      </c>
      <c r="R79" s="241">
        <v>146</v>
      </c>
      <c r="S79" s="241">
        <v>128</v>
      </c>
      <c r="T79" s="241">
        <v>256</v>
      </c>
      <c r="U79" s="241">
        <v>137</v>
      </c>
      <c r="V79" s="241">
        <v>119</v>
      </c>
    </row>
    <row r="80" spans="1:22" ht="12" customHeight="1" x14ac:dyDescent="0.4">
      <c r="A80" s="229">
        <v>0</v>
      </c>
      <c r="B80" s="230"/>
      <c r="C80" s="231">
        <v>0</v>
      </c>
      <c r="D80" s="232"/>
      <c r="E80" s="233"/>
      <c r="F80" s="233"/>
      <c r="G80" s="233"/>
      <c r="H80" s="233"/>
      <c r="I80" s="234"/>
      <c r="J80" s="234"/>
      <c r="K80" s="235">
        <f>SUM(N80,Q80,T80)</f>
        <v>0</v>
      </c>
      <c r="L80" s="235"/>
      <c r="M80" s="235"/>
      <c r="N80" s="235">
        <v>0</v>
      </c>
      <c r="O80" s="235"/>
      <c r="P80" s="235"/>
      <c r="Q80" s="235">
        <v>0</v>
      </c>
      <c r="R80" s="235"/>
      <c r="S80" s="235"/>
      <c r="T80" s="235">
        <v>0</v>
      </c>
      <c r="U80" s="235"/>
      <c r="V80" s="235"/>
    </row>
    <row r="81" spans="1:22" ht="12" customHeight="1" x14ac:dyDescent="0.4">
      <c r="A81" s="236">
        <v>36</v>
      </c>
      <c r="B81" s="237"/>
      <c r="C81" s="238" t="s">
        <v>760</v>
      </c>
      <c r="D81" s="239"/>
      <c r="E81" s="240">
        <f>SUM(F81:J81)</f>
        <v>1</v>
      </c>
      <c r="F81" s="240">
        <v>0</v>
      </c>
      <c r="G81" s="240">
        <v>1</v>
      </c>
      <c r="H81" s="240">
        <v>0</v>
      </c>
      <c r="I81" s="240">
        <v>0</v>
      </c>
      <c r="J81" s="240">
        <v>0</v>
      </c>
      <c r="K81" s="241">
        <f>SUM(L81:M81)</f>
        <v>2</v>
      </c>
      <c r="L81" s="241">
        <f>SUM(O81,R81,U81)</f>
        <v>2</v>
      </c>
      <c r="M81" s="241">
        <f>SUM(P81,S81,V81)</f>
        <v>0</v>
      </c>
      <c r="N81" s="241">
        <v>0</v>
      </c>
      <c r="O81" s="241">
        <v>0</v>
      </c>
      <c r="P81" s="241">
        <v>0</v>
      </c>
      <c r="Q81" s="241">
        <v>2</v>
      </c>
      <c r="R81" s="241">
        <v>2</v>
      </c>
      <c r="S81" s="241">
        <v>0</v>
      </c>
      <c r="T81" s="241">
        <v>0</v>
      </c>
      <c r="U81" s="241">
        <v>0</v>
      </c>
      <c r="V81" s="241">
        <v>0</v>
      </c>
    </row>
    <row r="82" spans="1:22" ht="12" customHeight="1" x14ac:dyDescent="0.4">
      <c r="A82" s="229">
        <v>0</v>
      </c>
      <c r="B82" s="230"/>
      <c r="C82" s="231">
        <v>0</v>
      </c>
      <c r="D82" s="232"/>
      <c r="E82" s="233"/>
      <c r="F82" s="233"/>
      <c r="G82" s="233"/>
      <c r="H82" s="233"/>
      <c r="I82" s="234"/>
      <c r="J82" s="234"/>
      <c r="K82" s="235">
        <f>SUM(N82,Q82,T82)</f>
        <v>14</v>
      </c>
      <c r="L82" s="235"/>
      <c r="M82" s="235"/>
      <c r="N82" s="235">
        <v>2</v>
      </c>
      <c r="O82" s="235"/>
      <c r="P82" s="235"/>
      <c r="Q82" s="235">
        <v>4</v>
      </c>
      <c r="R82" s="235"/>
      <c r="S82" s="235"/>
      <c r="T82" s="235">
        <v>8</v>
      </c>
      <c r="U82" s="235"/>
      <c r="V82" s="235"/>
    </row>
    <row r="83" spans="1:22" ht="12" customHeight="1" x14ac:dyDescent="0.4">
      <c r="A83" s="236">
        <v>37</v>
      </c>
      <c r="B83" s="237"/>
      <c r="C83" s="238" t="s">
        <v>769</v>
      </c>
      <c r="D83" s="239"/>
      <c r="E83" s="240">
        <f>SUM(F83:J83)</f>
        <v>16</v>
      </c>
      <c r="F83" s="240">
        <v>4</v>
      </c>
      <c r="G83" s="240">
        <v>5</v>
      </c>
      <c r="H83" s="240">
        <v>4</v>
      </c>
      <c r="I83" s="240">
        <v>0</v>
      </c>
      <c r="J83" s="240">
        <v>3</v>
      </c>
      <c r="K83" s="241">
        <f>SUM(L83:M83)</f>
        <v>430</v>
      </c>
      <c r="L83" s="241">
        <f>SUM(O83,R83,U83)</f>
        <v>220</v>
      </c>
      <c r="M83" s="241">
        <f>SUM(P83,S83,V83)</f>
        <v>210</v>
      </c>
      <c r="N83" s="241">
        <v>135</v>
      </c>
      <c r="O83" s="241">
        <v>64</v>
      </c>
      <c r="P83" s="241">
        <v>71</v>
      </c>
      <c r="Q83" s="241">
        <v>165</v>
      </c>
      <c r="R83" s="241">
        <v>85</v>
      </c>
      <c r="S83" s="241">
        <v>80</v>
      </c>
      <c r="T83" s="241">
        <v>130</v>
      </c>
      <c r="U83" s="241">
        <v>71</v>
      </c>
      <c r="V83" s="241">
        <v>59</v>
      </c>
    </row>
    <row r="84" spans="1:22" ht="12" customHeight="1" x14ac:dyDescent="0.4">
      <c r="A84" s="229">
        <v>0</v>
      </c>
      <c r="B84" s="230"/>
      <c r="C84" s="231">
        <v>0</v>
      </c>
      <c r="D84" s="232"/>
      <c r="E84" s="233"/>
      <c r="F84" s="233"/>
      <c r="G84" s="233"/>
      <c r="H84" s="233"/>
      <c r="I84" s="234"/>
      <c r="J84" s="234"/>
      <c r="K84" s="235">
        <f>SUM(N84,Q84,T84)</f>
        <v>11</v>
      </c>
      <c r="L84" s="235"/>
      <c r="M84" s="235"/>
      <c r="N84" s="235">
        <v>5</v>
      </c>
      <c r="O84" s="235"/>
      <c r="P84" s="235"/>
      <c r="Q84" s="235">
        <v>1</v>
      </c>
      <c r="R84" s="235"/>
      <c r="S84" s="235"/>
      <c r="T84" s="235">
        <v>5</v>
      </c>
      <c r="U84" s="235"/>
      <c r="V84" s="235"/>
    </row>
    <row r="85" spans="1:22" ht="12" customHeight="1" x14ac:dyDescent="0.4">
      <c r="A85" s="236">
        <v>38</v>
      </c>
      <c r="B85" s="237"/>
      <c r="C85" s="238" t="s">
        <v>345</v>
      </c>
      <c r="D85" s="239"/>
      <c r="E85" s="240">
        <f>SUM(F85:J85)</f>
        <v>15</v>
      </c>
      <c r="F85" s="240">
        <v>4</v>
      </c>
      <c r="G85" s="240">
        <v>4</v>
      </c>
      <c r="H85" s="240">
        <v>5</v>
      </c>
      <c r="I85" s="240">
        <v>0</v>
      </c>
      <c r="J85" s="240">
        <v>2</v>
      </c>
      <c r="K85" s="241">
        <f>SUM(L85:M85)</f>
        <v>422</v>
      </c>
      <c r="L85" s="241">
        <f>SUM(O85,R85,U85)</f>
        <v>238</v>
      </c>
      <c r="M85" s="241">
        <f>SUM(P85,S85,V85)</f>
        <v>184</v>
      </c>
      <c r="N85" s="241">
        <v>141</v>
      </c>
      <c r="O85" s="241">
        <v>76</v>
      </c>
      <c r="P85" s="241">
        <v>65</v>
      </c>
      <c r="Q85" s="241">
        <v>127</v>
      </c>
      <c r="R85" s="241">
        <v>72</v>
      </c>
      <c r="S85" s="241">
        <v>55</v>
      </c>
      <c r="T85" s="241">
        <v>154</v>
      </c>
      <c r="U85" s="241">
        <v>90</v>
      </c>
      <c r="V85" s="241">
        <v>64</v>
      </c>
    </row>
    <row r="86" spans="1:22" s="254" customFormat="1" ht="12" customHeight="1" x14ac:dyDescent="0.4">
      <c r="A86" s="247">
        <v>0</v>
      </c>
      <c r="B86" s="248"/>
      <c r="C86" s="249">
        <v>0</v>
      </c>
      <c r="D86" s="250"/>
      <c r="E86" s="251"/>
      <c r="F86" s="251"/>
      <c r="G86" s="251"/>
      <c r="H86" s="251"/>
      <c r="I86" s="252"/>
      <c r="J86" s="252"/>
      <c r="K86" s="235">
        <f>SUM(N86,Q86,T86)</f>
        <v>0</v>
      </c>
      <c r="L86" s="235"/>
      <c r="M86" s="235"/>
      <c r="N86" s="253">
        <v>0</v>
      </c>
      <c r="O86" s="253"/>
      <c r="P86" s="253"/>
      <c r="Q86" s="253">
        <v>0</v>
      </c>
      <c r="R86" s="253"/>
      <c r="S86" s="253"/>
      <c r="T86" s="253">
        <v>0</v>
      </c>
      <c r="U86" s="253"/>
      <c r="V86" s="253"/>
    </row>
    <row r="87" spans="1:22" s="254" customFormat="1" ht="12" customHeight="1" x14ac:dyDescent="0.4">
      <c r="A87" s="255">
        <v>39</v>
      </c>
      <c r="B87" s="256"/>
      <c r="C87" s="257" t="s">
        <v>761</v>
      </c>
      <c r="D87" s="258"/>
      <c r="E87" s="240">
        <f>SUM(F87:J87)</f>
        <v>2</v>
      </c>
      <c r="F87" s="259">
        <v>1</v>
      </c>
      <c r="G87" s="259">
        <v>0</v>
      </c>
      <c r="H87" s="259">
        <v>1</v>
      </c>
      <c r="I87" s="259">
        <v>0</v>
      </c>
      <c r="J87" s="259">
        <v>0</v>
      </c>
      <c r="K87" s="241">
        <f>SUM(L87:M87)</f>
        <v>3</v>
      </c>
      <c r="L87" s="241">
        <f>SUM(O87,R87,U87)</f>
        <v>2</v>
      </c>
      <c r="M87" s="241">
        <f>SUM(P87,S87,V87)</f>
        <v>1</v>
      </c>
      <c r="N87" s="260">
        <v>1</v>
      </c>
      <c r="O87" s="260">
        <v>1</v>
      </c>
      <c r="P87" s="260">
        <v>0</v>
      </c>
      <c r="Q87" s="260">
        <v>0</v>
      </c>
      <c r="R87" s="260">
        <v>0</v>
      </c>
      <c r="S87" s="259">
        <v>0</v>
      </c>
      <c r="T87" s="259">
        <v>2</v>
      </c>
      <c r="U87" s="259">
        <v>1</v>
      </c>
      <c r="V87" s="259">
        <v>1</v>
      </c>
    </row>
    <row r="88" spans="1:22" ht="12" customHeight="1" x14ac:dyDescent="0.4">
      <c r="A88" s="229">
        <v>0</v>
      </c>
      <c r="B88" s="230"/>
      <c r="C88" s="231">
        <v>0</v>
      </c>
      <c r="D88" s="232"/>
      <c r="E88" s="233"/>
      <c r="F88" s="233"/>
      <c r="G88" s="233"/>
      <c r="H88" s="233"/>
      <c r="I88" s="234"/>
      <c r="J88" s="234"/>
      <c r="K88" s="235">
        <f>SUM(N88,Q88,T88)</f>
        <v>4</v>
      </c>
      <c r="L88" s="235"/>
      <c r="M88" s="235"/>
      <c r="N88" s="235">
        <v>1</v>
      </c>
      <c r="O88" s="235"/>
      <c r="P88" s="235"/>
      <c r="Q88" s="235">
        <v>0</v>
      </c>
      <c r="R88" s="235"/>
      <c r="S88" s="235"/>
      <c r="T88" s="235">
        <v>3</v>
      </c>
      <c r="U88" s="235"/>
      <c r="V88" s="235"/>
    </row>
    <row r="89" spans="1:22" ht="12" customHeight="1" x14ac:dyDescent="0.4">
      <c r="A89" s="236">
        <v>40</v>
      </c>
      <c r="B89" s="237"/>
      <c r="C89" s="238" t="s">
        <v>767</v>
      </c>
      <c r="D89" s="239"/>
      <c r="E89" s="240">
        <f>SUM(F89:J89)</f>
        <v>9</v>
      </c>
      <c r="F89" s="240">
        <v>2</v>
      </c>
      <c r="G89" s="240">
        <v>3</v>
      </c>
      <c r="H89" s="240">
        <v>3</v>
      </c>
      <c r="I89" s="240">
        <v>0</v>
      </c>
      <c r="J89" s="240">
        <v>1</v>
      </c>
      <c r="K89" s="241">
        <f>SUM(L89:M89)</f>
        <v>231</v>
      </c>
      <c r="L89" s="241">
        <f>SUM(O89,R89,U89)</f>
        <v>123</v>
      </c>
      <c r="M89" s="241">
        <f>SUM(P89,S89,V89)</f>
        <v>108</v>
      </c>
      <c r="N89" s="241">
        <v>65</v>
      </c>
      <c r="O89" s="241">
        <v>36</v>
      </c>
      <c r="P89" s="241">
        <v>29</v>
      </c>
      <c r="Q89" s="241">
        <v>79</v>
      </c>
      <c r="R89" s="241">
        <v>43</v>
      </c>
      <c r="S89" s="241">
        <v>36</v>
      </c>
      <c r="T89" s="241">
        <v>87</v>
      </c>
      <c r="U89" s="241">
        <v>44</v>
      </c>
      <c r="V89" s="241">
        <v>43</v>
      </c>
    </row>
    <row r="90" spans="1:22" ht="12" customHeight="1" x14ac:dyDescent="0.4">
      <c r="A90" s="229">
        <v>0</v>
      </c>
      <c r="B90" s="230"/>
      <c r="C90" s="231">
        <v>0</v>
      </c>
      <c r="D90" s="232"/>
      <c r="E90" s="233"/>
      <c r="F90" s="233"/>
      <c r="G90" s="233"/>
      <c r="H90" s="233"/>
      <c r="I90" s="234"/>
      <c r="J90" s="234"/>
      <c r="K90" s="235">
        <f>SUM(N90,Q90,T90)</f>
        <v>36</v>
      </c>
      <c r="L90" s="235"/>
      <c r="M90" s="235"/>
      <c r="N90" s="235">
        <v>11</v>
      </c>
      <c r="O90" s="235"/>
      <c r="P90" s="235"/>
      <c r="Q90" s="235">
        <v>15</v>
      </c>
      <c r="R90" s="235"/>
      <c r="S90" s="235"/>
      <c r="T90" s="235">
        <v>10</v>
      </c>
      <c r="U90" s="235"/>
      <c r="V90" s="235"/>
    </row>
    <row r="91" spans="1:22" ht="12" customHeight="1" x14ac:dyDescent="0.4">
      <c r="A91" s="236">
        <v>41</v>
      </c>
      <c r="B91" s="237"/>
      <c r="C91" s="238" t="s">
        <v>782</v>
      </c>
      <c r="D91" s="239"/>
      <c r="E91" s="240">
        <f>SUM(F91:J91)</f>
        <v>28</v>
      </c>
      <c r="F91" s="240">
        <v>7</v>
      </c>
      <c r="G91" s="240">
        <v>8</v>
      </c>
      <c r="H91" s="240">
        <v>7</v>
      </c>
      <c r="I91" s="240">
        <v>0</v>
      </c>
      <c r="J91" s="240">
        <v>6</v>
      </c>
      <c r="K91" s="241">
        <f>SUM(L91:M91)</f>
        <v>727</v>
      </c>
      <c r="L91" s="241">
        <f>SUM(O91,R91,U91)</f>
        <v>355</v>
      </c>
      <c r="M91" s="241">
        <f>SUM(P91,S91,V91)</f>
        <v>372</v>
      </c>
      <c r="N91" s="241">
        <v>222</v>
      </c>
      <c r="O91" s="241">
        <v>99</v>
      </c>
      <c r="P91" s="241">
        <v>123</v>
      </c>
      <c r="Q91" s="241">
        <v>270</v>
      </c>
      <c r="R91" s="241">
        <v>140</v>
      </c>
      <c r="S91" s="241">
        <v>130</v>
      </c>
      <c r="T91" s="241">
        <v>235</v>
      </c>
      <c r="U91" s="241">
        <v>116</v>
      </c>
      <c r="V91" s="241">
        <v>119</v>
      </c>
    </row>
    <row r="92" spans="1:22" ht="12" customHeight="1" x14ac:dyDescent="0.4">
      <c r="A92" s="229">
        <v>0</v>
      </c>
      <c r="B92" s="230"/>
      <c r="C92" s="231">
        <v>0</v>
      </c>
      <c r="D92" s="232"/>
      <c r="E92" s="233"/>
      <c r="F92" s="233"/>
      <c r="G92" s="233"/>
      <c r="H92" s="233"/>
      <c r="I92" s="234"/>
      <c r="J92" s="234"/>
      <c r="K92" s="235">
        <f>SUM(N92,Q92,T92)</f>
        <v>11</v>
      </c>
      <c r="L92" s="235"/>
      <c r="M92" s="235"/>
      <c r="N92" s="235">
        <v>6</v>
      </c>
      <c r="O92" s="235"/>
      <c r="P92" s="235"/>
      <c r="Q92" s="235">
        <v>3</v>
      </c>
      <c r="R92" s="235"/>
      <c r="S92" s="235"/>
      <c r="T92" s="235">
        <v>2</v>
      </c>
      <c r="U92" s="235"/>
      <c r="V92" s="235"/>
    </row>
    <row r="93" spans="1:22" ht="12" customHeight="1" x14ac:dyDescent="0.4">
      <c r="A93" s="236">
        <v>42</v>
      </c>
      <c r="B93" s="237"/>
      <c r="C93" s="238" t="s">
        <v>324</v>
      </c>
      <c r="D93" s="239"/>
      <c r="E93" s="240">
        <f>SUM(F93:J93)</f>
        <v>12</v>
      </c>
      <c r="F93" s="240">
        <v>3</v>
      </c>
      <c r="G93" s="240">
        <v>4</v>
      </c>
      <c r="H93" s="240">
        <v>3</v>
      </c>
      <c r="I93" s="240">
        <v>0</v>
      </c>
      <c r="J93" s="240">
        <v>2</v>
      </c>
      <c r="K93" s="241">
        <f>SUM(L93:M93)</f>
        <v>337</v>
      </c>
      <c r="L93" s="241">
        <f>SUM(O93,R93,U93)</f>
        <v>170</v>
      </c>
      <c r="M93" s="241">
        <f>SUM(P93,S93,V93)</f>
        <v>167</v>
      </c>
      <c r="N93" s="241">
        <v>102</v>
      </c>
      <c r="O93" s="241">
        <v>49</v>
      </c>
      <c r="P93" s="241">
        <v>53</v>
      </c>
      <c r="Q93" s="241">
        <v>128</v>
      </c>
      <c r="R93" s="241">
        <v>60</v>
      </c>
      <c r="S93" s="241">
        <v>68</v>
      </c>
      <c r="T93" s="241">
        <v>107</v>
      </c>
      <c r="U93" s="241">
        <v>61</v>
      </c>
      <c r="V93" s="241">
        <v>46</v>
      </c>
    </row>
    <row r="94" spans="1:22" ht="12" customHeight="1" x14ac:dyDescent="0.4">
      <c r="A94" s="229">
        <v>0</v>
      </c>
      <c r="B94" s="230"/>
      <c r="C94" s="231">
        <v>0</v>
      </c>
      <c r="D94" s="232"/>
      <c r="E94" s="233"/>
      <c r="F94" s="233"/>
      <c r="G94" s="233"/>
      <c r="H94" s="233"/>
      <c r="I94" s="234"/>
      <c r="J94" s="234"/>
      <c r="K94" s="235">
        <f>SUM(N94,Q94,T94)</f>
        <v>11</v>
      </c>
      <c r="L94" s="235"/>
      <c r="M94" s="235"/>
      <c r="N94" s="235">
        <v>5</v>
      </c>
      <c r="O94" s="235"/>
      <c r="P94" s="235"/>
      <c r="Q94" s="235">
        <v>3</v>
      </c>
      <c r="R94" s="235"/>
      <c r="S94" s="235"/>
      <c r="T94" s="235">
        <v>3</v>
      </c>
      <c r="U94" s="235"/>
      <c r="V94" s="235"/>
    </row>
    <row r="95" spans="1:22" ht="12" customHeight="1" x14ac:dyDescent="0.4">
      <c r="A95" s="236">
        <v>43</v>
      </c>
      <c r="B95" s="237"/>
      <c r="C95" s="238" t="s">
        <v>112</v>
      </c>
      <c r="D95" s="239"/>
      <c r="E95" s="240">
        <f>SUM(F95:J95)</f>
        <v>22</v>
      </c>
      <c r="F95" s="240">
        <v>7</v>
      </c>
      <c r="G95" s="240">
        <v>7</v>
      </c>
      <c r="H95" s="240">
        <v>6</v>
      </c>
      <c r="I95" s="240">
        <v>0</v>
      </c>
      <c r="J95" s="240">
        <v>2</v>
      </c>
      <c r="K95" s="241">
        <f>SUM(L95:M95)</f>
        <v>663</v>
      </c>
      <c r="L95" s="241">
        <f>SUM(O95,R95,U95)</f>
        <v>347</v>
      </c>
      <c r="M95" s="241">
        <f>SUM(P95,S95,V95)</f>
        <v>316</v>
      </c>
      <c r="N95" s="241">
        <v>231</v>
      </c>
      <c r="O95" s="241">
        <v>126</v>
      </c>
      <c r="P95" s="241">
        <v>105</v>
      </c>
      <c r="Q95" s="241">
        <v>224</v>
      </c>
      <c r="R95" s="241">
        <v>124</v>
      </c>
      <c r="S95" s="241">
        <v>100</v>
      </c>
      <c r="T95" s="241">
        <v>208</v>
      </c>
      <c r="U95" s="241">
        <v>97</v>
      </c>
      <c r="V95" s="241">
        <v>111</v>
      </c>
    </row>
    <row r="96" spans="1:22" ht="12" customHeight="1" x14ac:dyDescent="0.4">
      <c r="A96" s="229">
        <v>0</v>
      </c>
      <c r="B96" s="230"/>
      <c r="C96" s="231">
        <v>0</v>
      </c>
      <c r="D96" s="232"/>
      <c r="E96" s="233"/>
      <c r="F96" s="233"/>
      <c r="G96" s="233"/>
      <c r="H96" s="233"/>
      <c r="I96" s="234"/>
      <c r="J96" s="234"/>
      <c r="K96" s="235">
        <f>SUM(N96,Q96,T96)</f>
        <v>20</v>
      </c>
      <c r="L96" s="235"/>
      <c r="M96" s="235"/>
      <c r="N96" s="235">
        <v>6</v>
      </c>
      <c r="O96" s="235"/>
      <c r="P96" s="235"/>
      <c r="Q96" s="235">
        <v>6</v>
      </c>
      <c r="R96" s="235"/>
      <c r="S96" s="235"/>
      <c r="T96" s="235">
        <v>8</v>
      </c>
      <c r="U96" s="235"/>
      <c r="V96" s="235"/>
    </row>
    <row r="97" spans="1:22" ht="12" customHeight="1" x14ac:dyDescent="0.4">
      <c r="A97" s="236">
        <v>44</v>
      </c>
      <c r="B97" s="237"/>
      <c r="C97" s="238" t="s">
        <v>297</v>
      </c>
      <c r="D97" s="239"/>
      <c r="E97" s="240">
        <f>SUM(F97:J97)</f>
        <v>21</v>
      </c>
      <c r="F97" s="240">
        <v>6</v>
      </c>
      <c r="G97" s="240">
        <v>6</v>
      </c>
      <c r="H97" s="240">
        <v>6</v>
      </c>
      <c r="I97" s="240">
        <v>0</v>
      </c>
      <c r="J97" s="240">
        <v>3</v>
      </c>
      <c r="K97" s="241">
        <f>SUM(L97:M97)</f>
        <v>630</v>
      </c>
      <c r="L97" s="241">
        <f>SUM(O97,R97,U97)</f>
        <v>335</v>
      </c>
      <c r="M97" s="241">
        <f>SUM(P97,S97,V97)</f>
        <v>295</v>
      </c>
      <c r="N97" s="241">
        <v>212</v>
      </c>
      <c r="O97" s="241">
        <v>114</v>
      </c>
      <c r="P97" s="241">
        <v>98</v>
      </c>
      <c r="Q97" s="241">
        <v>207</v>
      </c>
      <c r="R97" s="241">
        <v>109</v>
      </c>
      <c r="S97" s="241">
        <v>98</v>
      </c>
      <c r="T97" s="241">
        <v>211</v>
      </c>
      <c r="U97" s="241">
        <v>112</v>
      </c>
      <c r="V97" s="241">
        <v>99</v>
      </c>
    </row>
    <row r="98" spans="1:22" ht="12" customHeight="1" x14ac:dyDescent="0.4">
      <c r="A98" s="229">
        <v>0</v>
      </c>
      <c r="B98" s="230"/>
      <c r="C98" s="231">
        <v>0</v>
      </c>
      <c r="D98" s="232"/>
      <c r="E98" s="233"/>
      <c r="F98" s="233"/>
      <c r="G98" s="233"/>
      <c r="H98" s="233"/>
      <c r="I98" s="234"/>
      <c r="J98" s="234"/>
      <c r="K98" s="235">
        <f>SUM(N98,Q98,T98)</f>
        <v>27</v>
      </c>
      <c r="L98" s="235"/>
      <c r="M98" s="235"/>
      <c r="N98" s="235">
        <v>9</v>
      </c>
      <c r="O98" s="235"/>
      <c r="P98" s="235"/>
      <c r="Q98" s="235">
        <v>9</v>
      </c>
      <c r="R98" s="235"/>
      <c r="S98" s="235"/>
      <c r="T98" s="235">
        <v>9</v>
      </c>
      <c r="U98" s="235"/>
      <c r="V98" s="235"/>
    </row>
    <row r="99" spans="1:22" ht="12" customHeight="1" x14ac:dyDescent="0.4">
      <c r="A99" s="236">
        <v>45</v>
      </c>
      <c r="B99" s="237"/>
      <c r="C99" s="238" t="s">
        <v>376</v>
      </c>
      <c r="D99" s="239"/>
      <c r="E99" s="240">
        <f>SUM(F99:J99)</f>
        <v>23</v>
      </c>
      <c r="F99" s="240">
        <v>6</v>
      </c>
      <c r="G99" s="240">
        <v>6</v>
      </c>
      <c r="H99" s="240">
        <v>6</v>
      </c>
      <c r="I99" s="240">
        <v>0</v>
      </c>
      <c r="J99" s="240">
        <v>5</v>
      </c>
      <c r="K99" s="241">
        <f>SUM(L99:M99)</f>
        <v>591</v>
      </c>
      <c r="L99" s="241">
        <f>SUM(O99,R99,U99)</f>
        <v>310</v>
      </c>
      <c r="M99" s="241">
        <f>SUM(P99,S99,V99)</f>
        <v>281</v>
      </c>
      <c r="N99" s="241">
        <v>201</v>
      </c>
      <c r="O99" s="241">
        <v>109</v>
      </c>
      <c r="P99" s="241">
        <v>92</v>
      </c>
      <c r="Q99" s="241">
        <v>187</v>
      </c>
      <c r="R99" s="241">
        <v>95</v>
      </c>
      <c r="S99" s="241">
        <v>92</v>
      </c>
      <c r="T99" s="241">
        <v>203</v>
      </c>
      <c r="U99" s="241">
        <v>106</v>
      </c>
      <c r="V99" s="241">
        <v>97</v>
      </c>
    </row>
    <row r="100" spans="1:22" ht="12" customHeight="1" x14ac:dyDescent="0.4">
      <c r="A100" s="229">
        <v>0</v>
      </c>
      <c r="B100" s="230"/>
      <c r="C100" s="231">
        <v>0</v>
      </c>
      <c r="D100" s="232"/>
      <c r="E100" s="233"/>
      <c r="F100" s="233"/>
      <c r="G100" s="233"/>
      <c r="H100" s="233"/>
      <c r="I100" s="234"/>
      <c r="J100" s="234"/>
      <c r="K100" s="235">
        <f>SUM(N100,Q100,T100)</f>
        <v>16</v>
      </c>
      <c r="L100" s="235"/>
      <c r="M100" s="235"/>
      <c r="N100" s="235">
        <v>6</v>
      </c>
      <c r="O100" s="235"/>
      <c r="P100" s="235"/>
      <c r="Q100" s="235">
        <v>1</v>
      </c>
      <c r="R100" s="235"/>
      <c r="S100" s="235"/>
      <c r="T100" s="235">
        <v>9</v>
      </c>
      <c r="U100" s="235"/>
      <c r="V100" s="235"/>
    </row>
    <row r="101" spans="1:22" ht="12" customHeight="1" x14ac:dyDescent="0.4">
      <c r="A101" s="236">
        <v>46</v>
      </c>
      <c r="B101" s="237"/>
      <c r="C101" s="238" t="s">
        <v>370</v>
      </c>
      <c r="D101" s="239"/>
      <c r="E101" s="240">
        <f>SUM(F101:J101)</f>
        <v>13</v>
      </c>
      <c r="F101" s="240">
        <v>3</v>
      </c>
      <c r="G101" s="240">
        <v>3</v>
      </c>
      <c r="H101" s="240">
        <v>4</v>
      </c>
      <c r="I101" s="240">
        <v>0</v>
      </c>
      <c r="J101" s="240">
        <v>3</v>
      </c>
      <c r="K101" s="241">
        <f>SUM(L101:M101)</f>
        <v>318</v>
      </c>
      <c r="L101" s="241">
        <f>SUM(O101,R101,U101)</f>
        <v>164</v>
      </c>
      <c r="M101" s="241">
        <f>SUM(P101,S101,V101)</f>
        <v>154</v>
      </c>
      <c r="N101" s="241">
        <v>104</v>
      </c>
      <c r="O101" s="241">
        <v>53</v>
      </c>
      <c r="P101" s="241">
        <v>51</v>
      </c>
      <c r="Q101" s="241">
        <v>99</v>
      </c>
      <c r="R101" s="241">
        <v>50</v>
      </c>
      <c r="S101" s="241">
        <v>49</v>
      </c>
      <c r="T101" s="241">
        <v>115</v>
      </c>
      <c r="U101" s="241">
        <v>61</v>
      </c>
      <c r="V101" s="241">
        <v>54</v>
      </c>
    </row>
    <row r="102" spans="1:22" ht="12" customHeight="1" x14ac:dyDescent="0.4">
      <c r="A102" s="229">
        <v>0</v>
      </c>
      <c r="B102" s="230"/>
      <c r="C102" s="231" t="s">
        <v>216</v>
      </c>
      <c r="D102" s="232"/>
      <c r="E102" s="233"/>
      <c r="F102" s="233"/>
      <c r="G102" s="233"/>
      <c r="H102" s="233"/>
      <c r="I102" s="234"/>
      <c r="J102" s="234"/>
      <c r="K102" s="235">
        <f>SUM(N102,Q102,T102)</f>
        <v>18</v>
      </c>
      <c r="L102" s="235"/>
      <c r="M102" s="235"/>
      <c r="N102" s="235">
        <v>5</v>
      </c>
      <c r="O102" s="235"/>
      <c r="P102" s="235"/>
      <c r="Q102" s="235">
        <v>5</v>
      </c>
      <c r="R102" s="235"/>
      <c r="S102" s="235"/>
      <c r="T102" s="235">
        <v>8</v>
      </c>
      <c r="U102" s="235"/>
      <c r="V102" s="235"/>
    </row>
    <row r="103" spans="1:22" ht="12" customHeight="1" x14ac:dyDescent="0.4">
      <c r="A103" s="236">
        <v>47</v>
      </c>
      <c r="B103" s="237"/>
      <c r="C103" s="238" t="s">
        <v>819</v>
      </c>
      <c r="D103" s="239"/>
      <c r="E103" s="240">
        <f>SUM(F103:J103)</f>
        <v>21</v>
      </c>
      <c r="F103" s="240">
        <v>6</v>
      </c>
      <c r="G103" s="240">
        <v>6</v>
      </c>
      <c r="H103" s="240">
        <v>6</v>
      </c>
      <c r="I103" s="240">
        <v>0</v>
      </c>
      <c r="J103" s="240">
        <v>3</v>
      </c>
      <c r="K103" s="241">
        <f>SUM(L103:M103)</f>
        <v>615</v>
      </c>
      <c r="L103" s="241">
        <f>SUM(O103,R103,U103)</f>
        <v>324</v>
      </c>
      <c r="M103" s="241">
        <f>SUM(P103,S103,V103)</f>
        <v>291</v>
      </c>
      <c r="N103" s="241">
        <v>197</v>
      </c>
      <c r="O103" s="241">
        <v>98</v>
      </c>
      <c r="P103" s="241">
        <v>99</v>
      </c>
      <c r="Q103" s="241">
        <v>209</v>
      </c>
      <c r="R103" s="241">
        <v>108</v>
      </c>
      <c r="S103" s="241">
        <v>101</v>
      </c>
      <c r="T103" s="241">
        <v>209</v>
      </c>
      <c r="U103" s="241">
        <v>118</v>
      </c>
      <c r="V103" s="241">
        <v>91</v>
      </c>
    </row>
    <row r="104" spans="1:22" ht="12" customHeight="1" x14ac:dyDescent="0.4">
      <c r="A104" s="229">
        <v>0</v>
      </c>
      <c r="B104" s="230"/>
      <c r="C104" s="231">
        <v>0</v>
      </c>
      <c r="D104" s="232"/>
      <c r="E104" s="233"/>
      <c r="F104" s="233"/>
      <c r="G104" s="233"/>
      <c r="H104" s="233"/>
      <c r="I104" s="234"/>
      <c r="J104" s="234"/>
      <c r="K104" s="235">
        <f>SUM(N104,Q104,T104)</f>
        <v>7</v>
      </c>
      <c r="L104" s="235"/>
      <c r="M104" s="235"/>
      <c r="N104" s="235">
        <v>4</v>
      </c>
      <c r="O104" s="235"/>
      <c r="P104" s="235"/>
      <c r="Q104" s="235">
        <v>3</v>
      </c>
      <c r="R104" s="235"/>
      <c r="S104" s="235"/>
      <c r="T104" s="235">
        <v>0</v>
      </c>
      <c r="U104" s="235"/>
      <c r="V104" s="235"/>
    </row>
    <row r="105" spans="1:22" ht="12" customHeight="1" x14ac:dyDescent="0.4">
      <c r="A105" s="236">
        <v>48</v>
      </c>
      <c r="B105" s="237"/>
      <c r="C105" s="238" t="s">
        <v>358</v>
      </c>
      <c r="D105" s="239"/>
      <c r="E105" s="240">
        <f>SUM(F105:J105)</f>
        <v>21</v>
      </c>
      <c r="F105" s="240">
        <v>7</v>
      </c>
      <c r="G105" s="240">
        <v>7</v>
      </c>
      <c r="H105" s="240">
        <v>6</v>
      </c>
      <c r="I105" s="240">
        <v>0</v>
      </c>
      <c r="J105" s="240">
        <v>1</v>
      </c>
      <c r="K105" s="241">
        <f>SUM(L105:M105)</f>
        <v>679</v>
      </c>
      <c r="L105" s="241">
        <f>SUM(O105,R105,U105)</f>
        <v>350</v>
      </c>
      <c r="M105" s="241">
        <f>SUM(P105,S105,V105)</f>
        <v>329</v>
      </c>
      <c r="N105" s="241">
        <v>230</v>
      </c>
      <c r="O105" s="241">
        <v>114</v>
      </c>
      <c r="P105" s="241">
        <v>116</v>
      </c>
      <c r="Q105" s="241">
        <v>244</v>
      </c>
      <c r="R105" s="241">
        <v>124</v>
      </c>
      <c r="S105" s="241">
        <v>120</v>
      </c>
      <c r="T105" s="241">
        <v>205</v>
      </c>
      <c r="U105" s="241">
        <v>112</v>
      </c>
      <c r="V105" s="241">
        <v>93</v>
      </c>
    </row>
    <row r="106" spans="1:22" ht="12" customHeight="1" x14ac:dyDescent="0.4">
      <c r="A106" s="229">
        <v>0</v>
      </c>
      <c r="B106" s="230"/>
      <c r="C106" s="231">
        <v>0</v>
      </c>
      <c r="D106" s="232"/>
      <c r="E106" s="233"/>
      <c r="F106" s="233"/>
      <c r="G106" s="233"/>
      <c r="H106" s="233"/>
      <c r="I106" s="234"/>
      <c r="J106" s="234"/>
      <c r="K106" s="235">
        <f>SUM(N106,Q106,T106)</f>
        <v>21</v>
      </c>
      <c r="L106" s="235"/>
      <c r="M106" s="235"/>
      <c r="N106" s="235">
        <v>10</v>
      </c>
      <c r="O106" s="235"/>
      <c r="P106" s="235"/>
      <c r="Q106" s="235">
        <v>6</v>
      </c>
      <c r="R106" s="235"/>
      <c r="S106" s="235"/>
      <c r="T106" s="235">
        <v>5</v>
      </c>
      <c r="U106" s="235"/>
      <c r="V106" s="235"/>
    </row>
    <row r="107" spans="1:22" ht="12" customHeight="1" x14ac:dyDescent="0.4">
      <c r="A107" s="236">
        <v>49</v>
      </c>
      <c r="B107" s="237"/>
      <c r="C107" s="238" t="s">
        <v>334</v>
      </c>
      <c r="D107" s="239"/>
      <c r="E107" s="240">
        <f>SUM(F107:J107)</f>
        <v>25</v>
      </c>
      <c r="F107" s="240">
        <v>7</v>
      </c>
      <c r="G107" s="240">
        <v>7</v>
      </c>
      <c r="H107" s="240">
        <v>6</v>
      </c>
      <c r="I107" s="240">
        <v>0</v>
      </c>
      <c r="J107" s="240">
        <v>5</v>
      </c>
      <c r="K107" s="241">
        <f>SUM(L107:M107)</f>
        <v>696</v>
      </c>
      <c r="L107" s="241">
        <f>SUM(O107,R107,U107)</f>
        <v>346</v>
      </c>
      <c r="M107" s="241">
        <f>SUM(P107,S107,V107)</f>
        <v>350</v>
      </c>
      <c r="N107" s="241">
        <v>251</v>
      </c>
      <c r="O107" s="241">
        <v>123</v>
      </c>
      <c r="P107" s="241">
        <v>128</v>
      </c>
      <c r="Q107" s="241">
        <v>231</v>
      </c>
      <c r="R107" s="241">
        <v>121</v>
      </c>
      <c r="S107" s="241">
        <v>110</v>
      </c>
      <c r="T107" s="241">
        <v>214</v>
      </c>
      <c r="U107" s="241">
        <v>102</v>
      </c>
      <c r="V107" s="241">
        <v>112</v>
      </c>
    </row>
    <row r="108" spans="1:22" ht="12" customHeight="1" x14ac:dyDescent="0.4">
      <c r="A108" s="229">
        <v>0</v>
      </c>
      <c r="B108" s="230"/>
      <c r="C108" s="231">
        <v>0</v>
      </c>
      <c r="D108" s="232"/>
      <c r="E108" s="233"/>
      <c r="F108" s="233"/>
      <c r="G108" s="233"/>
      <c r="H108" s="233"/>
      <c r="I108" s="234"/>
      <c r="J108" s="234"/>
      <c r="K108" s="235">
        <f>SUM(N108,Q108,T108)</f>
        <v>18</v>
      </c>
      <c r="L108" s="235"/>
      <c r="M108" s="235"/>
      <c r="N108" s="235">
        <v>6</v>
      </c>
      <c r="O108" s="235"/>
      <c r="P108" s="235"/>
      <c r="Q108" s="235">
        <v>6</v>
      </c>
      <c r="R108" s="235"/>
      <c r="S108" s="235"/>
      <c r="T108" s="235">
        <v>6</v>
      </c>
      <c r="U108" s="235"/>
      <c r="V108" s="235"/>
    </row>
    <row r="109" spans="1:22" ht="12" customHeight="1" x14ac:dyDescent="0.4">
      <c r="A109" s="236">
        <v>50</v>
      </c>
      <c r="B109" s="237"/>
      <c r="C109" s="238" t="s">
        <v>385</v>
      </c>
      <c r="D109" s="239"/>
      <c r="E109" s="240">
        <f>SUM(F109:J109)</f>
        <v>14</v>
      </c>
      <c r="F109" s="240">
        <v>3</v>
      </c>
      <c r="G109" s="240">
        <v>4</v>
      </c>
      <c r="H109" s="240">
        <v>4</v>
      </c>
      <c r="I109" s="240">
        <v>0</v>
      </c>
      <c r="J109" s="240">
        <v>3</v>
      </c>
      <c r="K109" s="241">
        <f>SUM(L109:M109)</f>
        <v>331</v>
      </c>
      <c r="L109" s="241">
        <f>SUM(O109,R109,U109)</f>
        <v>162</v>
      </c>
      <c r="M109" s="241">
        <f>SUM(P109,S109,V109)</f>
        <v>169</v>
      </c>
      <c r="N109" s="241">
        <v>98</v>
      </c>
      <c r="O109" s="241">
        <v>50</v>
      </c>
      <c r="P109" s="241">
        <v>48</v>
      </c>
      <c r="Q109" s="241">
        <v>112</v>
      </c>
      <c r="R109" s="241">
        <v>49</v>
      </c>
      <c r="S109" s="241">
        <v>63</v>
      </c>
      <c r="T109" s="241">
        <v>121</v>
      </c>
      <c r="U109" s="241">
        <v>63</v>
      </c>
      <c r="V109" s="241">
        <v>58</v>
      </c>
    </row>
    <row r="110" spans="1:22" ht="12" customHeight="1" x14ac:dyDescent="0.4">
      <c r="A110" s="229">
        <v>0</v>
      </c>
      <c r="B110" s="230"/>
      <c r="C110" s="231">
        <v>0</v>
      </c>
      <c r="D110" s="232"/>
      <c r="E110" s="233"/>
      <c r="F110" s="233"/>
      <c r="G110" s="233"/>
      <c r="H110" s="233"/>
      <c r="I110" s="234"/>
      <c r="J110" s="234"/>
      <c r="K110" s="235">
        <f>SUM(N110,Q110,T110)</f>
        <v>26</v>
      </c>
      <c r="L110" s="235"/>
      <c r="M110" s="235"/>
      <c r="N110" s="235">
        <v>7</v>
      </c>
      <c r="O110" s="235"/>
      <c r="P110" s="235"/>
      <c r="Q110" s="235">
        <v>10</v>
      </c>
      <c r="R110" s="235"/>
      <c r="S110" s="235"/>
      <c r="T110" s="235">
        <v>9</v>
      </c>
      <c r="U110" s="235"/>
      <c r="V110" s="235"/>
    </row>
    <row r="111" spans="1:22" ht="12" customHeight="1" x14ac:dyDescent="0.4">
      <c r="A111" s="236">
        <v>51</v>
      </c>
      <c r="B111" s="237"/>
      <c r="C111" s="238" t="s">
        <v>355</v>
      </c>
      <c r="D111" s="239"/>
      <c r="E111" s="240">
        <f>SUM(F111:J111)</f>
        <v>28</v>
      </c>
      <c r="F111" s="240">
        <v>7</v>
      </c>
      <c r="G111" s="240">
        <v>8</v>
      </c>
      <c r="H111" s="240">
        <v>8</v>
      </c>
      <c r="I111" s="240">
        <v>0</v>
      </c>
      <c r="J111" s="240">
        <v>5</v>
      </c>
      <c r="K111" s="241">
        <f>SUM(L111:M111)</f>
        <v>767</v>
      </c>
      <c r="L111" s="241">
        <f>SUM(O111,R111,U111)</f>
        <v>390</v>
      </c>
      <c r="M111" s="241">
        <f>SUM(P111,S111,V111)</f>
        <v>377</v>
      </c>
      <c r="N111" s="241">
        <v>228</v>
      </c>
      <c r="O111" s="241">
        <v>112</v>
      </c>
      <c r="P111" s="241">
        <v>116</v>
      </c>
      <c r="Q111" s="241">
        <v>279</v>
      </c>
      <c r="R111" s="241">
        <v>145</v>
      </c>
      <c r="S111" s="241">
        <v>134</v>
      </c>
      <c r="T111" s="241">
        <v>260</v>
      </c>
      <c r="U111" s="241">
        <v>133</v>
      </c>
      <c r="V111" s="241">
        <v>127</v>
      </c>
    </row>
    <row r="112" spans="1:22" ht="12" customHeight="1" x14ac:dyDescent="0.4">
      <c r="A112" s="229">
        <v>0</v>
      </c>
      <c r="B112" s="230"/>
      <c r="C112" s="231">
        <v>0</v>
      </c>
      <c r="D112" s="232"/>
      <c r="E112" s="233"/>
      <c r="F112" s="233"/>
      <c r="G112" s="233"/>
      <c r="H112" s="233"/>
      <c r="I112" s="234"/>
      <c r="J112" s="234"/>
      <c r="K112" s="235">
        <f>SUM(N112,Q112,T112)</f>
        <v>10</v>
      </c>
      <c r="L112" s="235"/>
      <c r="M112" s="235"/>
      <c r="N112" s="235">
        <v>2</v>
      </c>
      <c r="O112" s="235"/>
      <c r="P112" s="235"/>
      <c r="Q112" s="235">
        <v>6</v>
      </c>
      <c r="R112" s="235"/>
      <c r="S112" s="235"/>
      <c r="T112" s="235">
        <v>2</v>
      </c>
      <c r="U112" s="235"/>
      <c r="V112" s="235"/>
    </row>
    <row r="113" spans="1:22" ht="12" customHeight="1" x14ac:dyDescent="0.4">
      <c r="A113" s="236">
        <v>52</v>
      </c>
      <c r="B113" s="237"/>
      <c r="C113" s="238" t="s">
        <v>780</v>
      </c>
      <c r="D113" s="239"/>
      <c r="E113" s="240">
        <f>SUM(F113:J113)</f>
        <v>26</v>
      </c>
      <c r="F113" s="240">
        <v>8</v>
      </c>
      <c r="G113" s="240">
        <v>8</v>
      </c>
      <c r="H113" s="240">
        <v>8</v>
      </c>
      <c r="I113" s="240">
        <v>0</v>
      </c>
      <c r="J113" s="240">
        <v>2</v>
      </c>
      <c r="K113" s="241">
        <f>SUM(L113:M113)</f>
        <v>764</v>
      </c>
      <c r="L113" s="241">
        <f>SUM(O113,R113,U113)</f>
        <v>376</v>
      </c>
      <c r="M113" s="241">
        <f>SUM(P113,S113,V113)</f>
        <v>388</v>
      </c>
      <c r="N113" s="241">
        <v>259</v>
      </c>
      <c r="O113" s="241">
        <v>126</v>
      </c>
      <c r="P113" s="241">
        <v>133</v>
      </c>
      <c r="Q113" s="241">
        <v>254</v>
      </c>
      <c r="R113" s="241">
        <v>124</v>
      </c>
      <c r="S113" s="241">
        <v>130</v>
      </c>
      <c r="T113" s="241">
        <v>251</v>
      </c>
      <c r="U113" s="241">
        <v>126</v>
      </c>
      <c r="V113" s="241">
        <v>125</v>
      </c>
    </row>
    <row r="114" spans="1:22" ht="12" customHeight="1" x14ac:dyDescent="0.4">
      <c r="A114" s="229">
        <v>0</v>
      </c>
      <c r="B114" s="230"/>
      <c r="C114" s="231">
        <v>0</v>
      </c>
      <c r="D114" s="232"/>
      <c r="E114" s="233"/>
      <c r="F114" s="233"/>
      <c r="G114" s="233"/>
      <c r="H114" s="233"/>
      <c r="I114" s="234"/>
      <c r="J114" s="234"/>
      <c r="K114" s="235">
        <f>SUM(N114,Q114,T114)</f>
        <v>21</v>
      </c>
      <c r="L114" s="235"/>
      <c r="M114" s="235"/>
      <c r="N114" s="235">
        <v>8</v>
      </c>
      <c r="O114" s="235"/>
      <c r="P114" s="235"/>
      <c r="Q114" s="235">
        <v>7</v>
      </c>
      <c r="R114" s="235"/>
      <c r="S114" s="235"/>
      <c r="T114" s="235">
        <v>6</v>
      </c>
      <c r="U114" s="235"/>
      <c r="V114" s="235"/>
    </row>
    <row r="115" spans="1:22" ht="12" customHeight="1" x14ac:dyDescent="0.4">
      <c r="A115" s="236">
        <v>53</v>
      </c>
      <c r="B115" s="237"/>
      <c r="C115" s="238" t="s">
        <v>379</v>
      </c>
      <c r="D115" s="239"/>
      <c r="E115" s="240">
        <f>SUM(F115:J115)</f>
        <v>30</v>
      </c>
      <c r="F115" s="240">
        <v>9</v>
      </c>
      <c r="G115" s="240">
        <v>9</v>
      </c>
      <c r="H115" s="240">
        <v>9</v>
      </c>
      <c r="I115" s="240">
        <v>0</v>
      </c>
      <c r="J115" s="240">
        <v>3</v>
      </c>
      <c r="K115" s="241">
        <f>SUM(L115:M115)</f>
        <v>922</v>
      </c>
      <c r="L115" s="241">
        <f>SUM(O115,R115,U115)</f>
        <v>457</v>
      </c>
      <c r="M115" s="241">
        <f>SUM(P115,S115,V115)</f>
        <v>465</v>
      </c>
      <c r="N115" s="241">
        <v>311</v>
      </c>
      <c r="O115" s="241">
        <v>157</v>
      </c>
      <c r="P115" s="241">
        <v>154</v>
      </c>
      <c r="Q115" s="241">
        <v>313</v>
      </c>
      <c r="R115" s="241">
        <v>151</v>
      </c>
      <c r="S115" s="241">
        <v>162</v>
      </c>
      <c r="T115" s="241">
        <v>298</v>
      </c>
      <c r="U115" s="241">
        <v>149</v>
      </c>
      <c r="V115" s="241">
        <v>149</v>
      </c>
    </row>
    <row r="116" spans="1:22" ht="12" customHeight="1" x14ac:dyDescent="0.4">
      <c r="A116" s="229">
        <v>0</v>
      </c>
      <c r="B116" s="230"/>
      <c r="C116" s="231">
        <v>0</v>
      </c>
      <c r="D116" s="232"/>
      <c r="E116" s="233"/>
      <c r="F116" s="233"/>
      <c r="G116" s="233"/>
      <c r="H116" s="233"/>
      <c r="I116" s="234"/>
      <c r="J116" s="234"/>
      <c r="K116" s="235">
        <f>SUM(N116,Q116,T116)</f>
        <v>10</v>
      </c>
      <c r="L116" s="235"/>
      <c r="M116" s="235"/>
      <c r="N116" s="235">
        <v>4</v>
      </c>
      <c r="O116" s="235"/>
      <c r="P116" s="235"/>
      <c r="Q116" s="235">
        <v>2</v>
      </c>
      <c r="R116" s="235"/>
      <c r="S116" s="235"/>
      <c r="T116" s="235">
        <v>4</v>
      </c>
      <c r="U116" s="235"/>
      <c r="V116" s="235"/>
    </row>
    <row r="117" spans="1:22" ht="12" customHeight="1" x14ac:dyDescent="0.4">
      <c r="A117" s="236">
        <v>54</v>
      </c>
      <c r="B117" s="237"/>
      <c r="C117" s="238" t="s">
        <v>328</v>
      </c>
      <c r="D117" s="239"/>
      <c r="E117" s="240">
        <f>SUM(F117:J117)</f>
        <v>17</v>
      </c>
      <c r="F117" s="240">
        <v>5</v>
      </c>
      <c r="G117" s="240">
        <v>5</v>
      </c>
      <c r="H117" s="240">
        <v>5</v>
      </c>
      <c r="I117" s="240">
        <v>0</v>
      </c>
      <c r="J117" s="240">
        <v>2</v>
      </c>
      <c r="K117" s="241">
        <f>SUM(L117:M117)</f>
        <v>486</v>
      </c>
      <c r="L117" s="241">
        <f>SUM(O117,R117,U117)</f>
        <v>258</v>
      </c>
      <c r="M117" s="241">
        <f>SUM(P117,S117,V117)</f>
        <v>228</v>
      </c>
      <c r="N117" s="241">
        <v>175</v>
      </c>
      <c r="O117" s="241">
        <v>89</v>
      </c>
      <c r="P117" s="241">
        <v>86</v>
      </c>
      <c r="Q117" s="241">
        <v>156</v>
      </c>
      <c r="R117" s="241">
        <v>83</v>
      </c>
      <c r="S117" s="241">
        <v>73</v>
      </c>
      <c r="T117" s="241">
        <v>155</v>
      </c>
      <c r="U117" s="241">
        <v>86</v>
      </c>
      <c r="V117" s="241">
        <v>69</v>
      </c>
    </row>
    <row r="118" spans="1:22" ht="12" customHeight="1" x14ac:dyDescent="0.4">
      <c r="A118" s="229"/>
      <c r="B118" s="230"/>
      <c r="C118" s="231"/>
      <c r="D118" s="232"/>
      <c r="E118" s="233"/>
      <c r="F118" s="233"/>
      <c r="G118" s="233"/>
      <c r="H118" s="233"/>
      <c r="I118" s="234"/>
      <c r="J118" s="234"/>
      <c r="K118" s="235">
        <f>SUM(N118,Q118,T118)</f>
        <v>17</v>
      </c>
      <c r="L118" s="235"/>
      <c r="M118" s="235"/>
      <c r="N118" s="235">
        <v>7</v>
      </c>
      <c r="O118" s="235"/>
      <c r="P118" s="235"/>
      <c r="Q118" s="235">
        <v>4</v>
      </c>
      <c r="R118" s="235"/>
      <c r="S118" s="235"/>
      <c r="T118" s="235">
        <v>6</v>
      </c>
      <c r="U118" s="235"/>
      <c r="V118" s="235"/>
    </row>
    <row r="119" spans="1:22" ht="12" customHeight="1" x14ac:dyDescent="0.4">
      <c r="A119" s="236">
        <v>55</v>
      </c>
      <c r="B119" s="237"/>
      <c r="C119" s="238" t="s">
        <v>772</v>
      </c>
      <c r="D119" s="239"/>
      <c r="E119" s="240">
        <f>SUM(F119:J119)</f>
        <v>20</v>
      </c>
      <c r="F119" s="240">
        <v>6</v>
      </c>
      <c r="G119" s="240">
        <v>6</v>
      </c>
      <c r="H119" s="240">
        <v>5</v>
      </c>
      <c r="I119" s="240">
        <v>0</v>
      </c>
      <c r="J119" s="240">
        <v>3</v>
      </c>
      <c r="K119" s="241">
        <f>SUM(L119:M119)</f>
        <v>587</v>
      </c>
      <c r="L119" s="241">
        <f>SUM(O119,R119,U119)</f>
        <v>304</v>
      </c>
      <c r="M119" s="241">
        <f>SUM(P119,S119,V119)</f>
        <v>283</v>
      </c>
      <c r="N119" s="241">
        <v>202</v>
      </c>
      <c r="O119" s="241">
        <v>103</v>
      </c>
      <c r="P119" s="241">
        <v>99</v>
      </c>
      <c r="Q119" s="241">
        <v>208</v>
      </c>
      <c r="R119" s="241">
        <v>105</v>
      </c>
      <c r="S119" s="241">
        <v>103</v>
      </c>
      <c r="T119" s="241">
        <v>177</v>
      </c>
      <c r="U119" s="241">
        <v>96</v>
      </c>
      <c r="V119" s="241">
        <v>81</v>
      </c>
    </row>
    <row r="120" spans="1:22" ht="12" customHeight="1" x14ac:dyDescent="0.4">
      <c r="A120" s="242" t="s">
        <v>820</v>
      </c>
      <c r="B120" s="243"/>
      <c r="C120" s="244"/>
      <c r="D120" s="244"/>
      <c r="E120" s="245"/>
      <c r="F120" s="245"/>
      <c r="G120" s="245"/>
      <c r="H120" s="245"/>
      <c r="I120" s="245"/>
      <c r="J120" s="245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</row>
    <row r="121" spans="1:22" ht="12" customHeight="1" x14ac:dyDescent="0.4">
      <c r="A121" s="221"/>
      <c r="B121" s="221"/>
      <c r="C121" s="221"/>
      <c r="D121" s="221"/>
      <c r="E121" s="224"/>
      <c r="F121" s="224"/>
      <c r="G121" s="224"/>
      <c r="H121" s="224"/>
      <c r="I121" s="224"/>
      <c r="J121" s="224"/>
      <c r="K121" s="221"/>
      <c r="L121" s="221"/>
      <c r="T121" s="221"/>
      <c r="U121" s="221"/>
      <c r="V121" s="225" t="s">
        <v>599</v>
      </c>
    </row>
    <row r="122" spans="1:22" ht="12" customHeight="1" x14ac:dyDescent="0.4">
      <c r="A122" s="517" t="s">
        <v>98</v>
      </c>
      <c r="B122" s="518" t="s">
        <v>73</v>
      </c>
      <c r="C122" s="519"/>
      <c r="D122" s="520"/>
      <c r="E122" s="527" t="s">
        <v>814</v>
      </c>
      <c r="F122" s="527"/>
      <c r="G122" s="527"/>
      <c r="H122" s="527"/>
      <c r="I122" s="527"/>
      <c r="J122" s="527"/>
      <c r="K122" s="528" t="s">
        <v>815</v>
      </c>
      <c r="L122" s="529"/>
      <c r="M122" s="529"/>
      <c r="N122" s="529"/>
      <c r="O122" s="529"/>
      <c r="P122" s="529"/>
      <c r="Q122" s="529"/>
      <c r="R122" s="529"/>
      <c r="S122" s="529"/>
      <c r="T122" s="529"/>
      <c r="U122" s="529"/>
      <c r="V122" s="530"/>
    </row>
    <row r="123" spans="1:22" ht="12" customHeight="1" x14ac:dyDescent="0.4">
      <c r="A123" s="517"/>
      <c r="B123" s="521"/>
      <c r="C123" s="522"/>
      <c r="D123" s="523"/>
      <c r="E123" s="531" t="s">
        <v>76</v>
      </c>
      <c r="F123" s="527" t="s">
        <v>816</v>
      </c>
      <c r="G123" s="527"/>
      <c r="H123" s="527"/>
      <c r="I123" s="516" t="s">
        <v>78</v>
      </c>
      <c r="J123" s="516" t="s">
        <v>79</v>
      </c>
      <c r="K123" s="517" t="s">
        <v>817</v>
      </c>
      <c r="L123" s="517"/>
      <c r="M123" s="517"/>
      <c r="N123" s="515" t="s">
        <v>87</v>
      </c>
      <c r="O123" s="515"/>
      <c r="P123" s="515"/>
      <c r="Q123" s="515" t="s">
        <v>88</v>
      </c>
      <c r="R123" s="515"/>
      <c r="S123" s="515"/>
      <c r="T123" s="515" t="s">
        <v>818</v>
      </c>
      <c r="U123" s="515"/>
      <c r="V123" s="515"/>
    </row>
    <row r="124" spans="1:22" ht="36" customHeight="1" x14ac:dyDescent="0.4">
      <c r="A124" s="517"/>
      <c r="B124" s="524"/>
      <c r="C124" s="525"/>
      <c r="D124" s="526"/>
      <c r="E124" s="531"/>
      <c r="F124" s="226" t="s">
        <v>87</v>
      </c>
      <c r="G124" s="226" t="s">
        <v>88</v>
      </c>
      <c r="H124" s="226" t="s">
        <v>89</v>
      </c>
      <c r="I124" s="516"/>
      <c r="J124" s="516"/>
      <c r="K124" s="227" t="s">
        <v>0</v>
      </c>
      <c r="L124" s="228" t="s">
        <v>93</v>
      </c>
      <c r="M124" s="228" t="s">
        <v>94</v>
      </c>
      <c r="N124" s="227" t="s">
        <v>0</v>
      </c>
      <c r="O124" s="228" t="s">
        <v>93</v>
      </c>
      <c r="P124" s="228" t="s">
        <v>94</v>
      </c>
      <c r="Q124" s="227" t="s">
        <v>0</v>
      </c>
      <c r="R124" s="228" t="s">
        <v>93</v>
      </c>
      <c r="S124" s="228" t="s">
        <v>94</v>
      </c>
      <c r="T124" s="227" t="s">
        <v>0</v>
      </c>
      <c r="U124" s="228" t="s">
        <v>93</v>
      </c>
      <c r="V124" s="228" t="s">
        <v>94</v>
      </c>
    </row>
    <row r="125" spans="1:22" ht="12" customHeight="1" x14ac:dyDescent="0.4">
      <c r="A125" s="229"/>
      <c r="B125" s="230"/>
      <c r="C125" s="231"/>
      <c r="D125" s="232"/>
      <c r="E125" s="233"/>
      <c r="F125" s="233"/>
      <c r="G125" s="233"/>
      <c r="H125" s="233"/>
      <c r="I125" s="234"/>
      <c r="J125" s="234"/>
      <c r="K125" s="235">
        <f>SUM(N125,Q125,T125)</f>
        <v>17</v>
      </c>
      <c r="L125" s="235"/>
      <c r="M125" s="235"/>
      <c r="N125" s="235">
        <v>6</v>
      </c>
      <c r="O125" s="235"/>
      <c r="P125" s="235"/>
      <c r="Q125" s="235">
        <v>9</v>
      </c>
      <c r="R125" s="235"/>
      <c r="S125" s="235"/>
      <c r="T125" s="235">
        <v>2</v>
      </c>
      <c r="U125" s="235"/>
      <c r="V125" s="235"/>
    </row>
    <row r="126" spans="1:22" ht="12" customHeight="1" x14ac:dyDescent="0.4">
      <c r="A126" s="236">
        <v>56</v>
      </c>
      <c r="B126" s="237"/>
      <c r="C126" s="238" t="s">
        <v>778</v>
      </c>
      <c r="D126" s="239"/>
      <c r="E126" s="240">
        <f>SUM(F126:J126)</f>
        <v>25</v>
      </c>
      <c r="F126" s="240">
        <v>7</v>
      </c>
      <c r="G126" s="240">
        <v>8</v>
      </c>
      <c r="H126" s="240">
        <v>7</v>
      </c>
      <c r="I126" s="240">
        <v>0</v>
      </c>
      <c r="J126" s="240">
        <v>3</v>
      </c>
      <c r="K126" s="241">
        <f>SUM(L126:M126)</f>
        <v>761</v>
      </c>
      <c r="L126" s="241">
        <f>SUM(O126,R126,U126)</f>
        <v>394</v>
      </c>
      <c r="M126" s="241">
        <f>SUM(P126,S126,V126)</f>
        <v>367</v>
      </c>
      <c r="N126" s="241">
        <v>247</v>
      </c>
      <c r="O126" s="241">
        <v>127</v>
      </c>
      <c r="P126" s="241">
        <v>120</v>
      </c>
      <c r="Q126" s="241">
        <v>270</v>
      </c>
      <c r="R126" s="241">
        <v>134</v>
      </c>
      <c r="S126" s="241">
        <v>136</v>
      </c>
      <c r="T126" s="241">
        <v>244</v>
      </c>
      <c r="U126" s="241">
        <v>133</v>
      </c>
      <c r="V126" s="241">
        <v>111</v>
      </c>
    </row>
    <row r="127" spans="1:22" ht="12" customHeight="1" x14ac:dyDescent="0.4">
      <c r="A127" s="229"/>
      <c r="B127" s="230"/>
      <c r="C127" s="231"/>
      <c r="D127" s="232"/>
      <c r="E127" s="233"/>
      <c r="F127" s="233"/>
      <c r="G127" s="233"/>
      <c r="H127" s="233"/>
      <c r="I127" s="234"/>
      <c r="J127" s="234"/>
      <c r="K127" s="235">
        <f>SUM(N127,Q127,T127)</f>
        <v>8</v>
      </c>
      <c r="L127" s="235"/>
      <c r="M127" s="235"/>
      <c r="N127" s="235">
        <v>4</v>
      </c>
      <c r="O127" s="235"/>
      <c r="P127" s="235"/>
      <c r="Q127" s="235">
        <v>3</v>
      </c>
      <c r="R127" s="235"/>
      <c r="S127" s="235"/>
      <c r="T127" s="235">
        <v>1</v>
      </c>
      <c r="U127" s="235"/>
      <c r="V127" s="235"/>
    </row>
    <row r="128" spans="1:22" ht="12" customHeight="1" x14ac:dyDescent="0.4">
      <c r="A128" s="236">
        <v>57</v>
      </c>
      <c r="B128" s="237"/>
      <c r="C128" s="238" t="s">
        <v>342</v>
      </c>
      <c r="D128" s="239"/>
      <c r="E128" s="240">
        <f>SUM(F128:J128)</f>
        <v>17</v>
      </c>
      <c r="F128" s="240">
        <v>5</v>
      </c>
      <c r="G128" s="240">
        <v>6</v>
      </c>
      <c r="H128" s="240">
        <v>5</v>
      </c>
      <c r="I128" s="240">
        <v>0</v>
      </c>
      <c r="J128" s="240">
        <v>1</v>
      </c>
      <c r="K128" s="241">
        <f>SUM(L128:M128)</f>
        <v>525</v>
      </c>
      <c r="L128" s="241">
        <f>SUM(O128,R128,U128)</f>
        <v>274</v>
      </c>
      <c r="M128" s="241">
        <f>SUM(P128,S128,V128)</f>
        <v>251</v>
      </c>
      <c r="N128" s="241">
        <v>177</v>
      </c>
      <c r="O128" s="241">
        <v>89</v>
      </c>
      <c r="P128" s="241">
        <v>88</v>
      </c>
      <c r="Q128" s="241">
        <v>185</v>
      </c>
      <c r="R128" s="241">
        <v>89</v>
      </c>
      <c r="S128" s="241">
        <v>96</v>
      </c>
      <c r="T128" s="241">
        <v>163</v>
      </c>
      <c r="U128" s="241">
        <v>96</v>
      </c>
      <c r="V128" s="241">
        <v>67</v>
      </c>
    </row>
    <row r="129" spans="1:22" ht="12" customHeight="1" x14ac:dyDescent="0.4">
      <c r="A129" s="229">
        <v>0</v>
      </c>
      <c r="B129" s="230"/>
      <c r="C129" s="231">
        <v>0</v>
      </c>
      <c r="D129" s="232"/>
      <c r="E129" s="233"/>
      <c r="F129" s="233"/>
      <c r="G129" s="233"/>
      <c r="H129" s="233"/>
      <c r="I129" s="234"/>
      <c r="J129" s="234"/>
      <c r="K129" s="235">
        <f>SUM(N129,Q129,T129)</f>
        <v>11</v>
      </c>
      <c r="L129" s="235"/>
      <c r="M129" s="235"/>
      <c r="N129" s="235">
        <v>6</v>
      </c>
      <c r="O129" s="235"/>
      <c r="P129" s="235"/>
      <c r="Q129" s="235">
        <v>3</v>
      </c>
      <c r="R129" s="235"/>
      <c r="S129" s="235"/>
      <c r="T129" s="235">
        <v>2</v>
      </c>
      <c r="U129" s="235"/>
      <c r="V129" s="235"/>
    </row>
    <row r="130" spans="1:22" ht="12" customHeight="1" x14ac:dyDescent="0.4">
      <c r="A130" s="236">
        <v>58</v>
      </c>
      <c r="B130" s="237"/>
      <c r="C130" s="238" t="s">
        <v>766</v>
      </c>
      <c r="D130" s="239"/>
      <c r="E130" s="240">
        <f>SUM(F130:J130)</f>
        <v>8</v>
      </c>
      <c r="F130" s="240">
        <v>2</v>
      </c>
      <c r="G130" s="240">
        <v>2</v>
      </c>
      <c r="H130" s="240">
        <v>2</v>
      </c>
      <c r="I130" s="240">
        <v>0</v>
      </c>
      <c r="J130" s="240">
        <v>2</v>
      </c>
      <c r="K130" s="241">
        <f>SUM(L130:M130)</f>
        <v>185</v>
      </c>
      <c r="L130" s="241">
        <f>SUM(O130,R130,U130)</f>
        <v>90</v>
      </c>
      <c r="M130" s="241">
        <f>SUM(P130,S130,V130)</f>
        <v>95</v>
      </c>
      <c r="N130" s="241">
        <v>72</v>
      </c>
      <c r="O130" s="241">
        <v>41</v>
      </c>
      <c r="P130" s="241">
        <v>31</v>
      </c>
      <c r="Q130" s="241">
        <v>49</v>
      </c>
      <c r="R130" s="241">
        <v>26</v>
      </c>
      <c r="S130" s="241">
        <v>23</v>
      </c>
      <c r="T130" s="241">
        <v>64</v>
      </c>
      <c r="U130" s="241">
        <v>23</v>
      </c>
      <c r="V130" s="241">
        <v>41</v>
      </c>
    </row>
    <row r="131" spans="1:22" ht="12" customHeight="1" x14ac:dyDescent="0.4">
      <c r="A131" s="229">
        <v>0</v>
      </c>
      <c r="B131" s="230"/>
      <c r="C131" s="231">
        <v>0</v>
      </c>
      <c r="D131" s="232"/>
      <c r="E131" s="233"/>
      <c r="F131" s="233"/>
      <c r="G131" s="233"/>
      <c r="H131" s="233"/>
      <c r="I131" s="234"/>
      <c r="J131" s="234"/>
      <c r="K131" s="235">
        <f>SUM(N131,Q131,T131)</f>
        <v>17</v>
      </c>
      <c r="L131" s="235"/>
      <c r="M131" s="235"/>
      <c r="N131" s="235">
        <v>4</v>
      </c>
      <c r="O131" s="235"/>
      <c r="P131" s="235"/>
      <c r="Q131" s="235">
        <v>9</v>
      </c>
      <c r="R131" s="235"/>
      <c r="S131" s="235"/>
      <c r="T131" s="235">
        <v>4</v>
      </c>
      <c r="U131" s="235"/>
      <c r="V131" s="235"/>
    </row>
    <row r="132" spans="1:22" ht="12" customHeight="1" x14ac:dyDescent="0.4">
      <c r="A132" s="236">
        <v>59</v>
      </c>
      <c r="B132" s="237"/>
      <c r="C132" s="238" t="s">
        <v>349</v>
      </c>
      <c r="D132" s="239"/>
      <c r="E132" s="240">
        <f>SUM(F132:J132)</f>
        <v>21</v>
      </c>
      <c r="F132" s="240">
        <v>6</v>
      </c>
      <c r="G132" s="240">
        <v>6</v>
      </c>
      <c r="H132" s="240">
        <v>6</v>
      </c>
      <c r="I132" s="240">
        <v>0</v>
      </c>
      <c r="J132" s="240">
        <v>3</v>
      </c>
      <c r="K132" s="241">
        <f>SUM(L132:M132)</f>
        <v>581</v>
      </c>
      <c r="L132" s="241">
        <f>SUM(O132,R132,U132)</f>
        <v>298</v>
      </c>
      <c r="M132" s="241">
        <f>SUM(P132,S132,V132)</f>
        <v>283</v>
      </c>
      <c r="N132" s="241">
        <v>189</v>
      </c>
      <c r="O132" s="241">
        <v>103</v>
      </c>
      <c r="P132" s="241">
        <v>86</v>
      </c>
      <c r="Q132" s="241">
        <v>206</v>
      </c>
      <c r="R132" s="241">
        <v>107</v>
      </c>
      <c r="S132" s="241">
        <v>99</v>
      </c>
      <c r="T132" s="241">
        <v>186</v>
      </c>
      <c r="U132" s="241">
        <v>88</v>
      </c>
      <c r="V132" s="241">
        <v>98</v>
      </c>
    </row>
    <row r="133" spans="1:22" ht="12" customHeight="1" x14ac:dyDescent="0.4">
      <c r="A133" s="229">
        <v>0</v>
      </c>
      <c r="B133" s="230"/>
      <c r="C133" s="231">
        <v>0</v>
      </c>
      <c r="D133" s="232"/>
      <c r="E133" s="233"/>
      <c r="F133" s="233"/>
      <c r="G133" s="233"/>
      <c r="H133" s="233"/>
      <c r="I133" s="234"/>
      <c r="J133" s="234"/>
      <c r="K133" s="235">
        <f>SUM(N133,Q133,T133)</f>
        <v>3</v>
      </c>
      <c r="L133" s="235"/>
      <c r="M133" s="235"/>
      <c r="N133" s="235">
        <v>1</v>
      </c>
      <c r="O133" s="235"/>
      <c r="P133" s="235"/>
      <c r="Q133" s="235">
        <v>2</v>
      </c>
      <c r="R133" s="235"/>
      <c r="S133" s="235"/>
      <c r="T133" s="235">
        <v>0</v>
      </c>
      <c r="U133" s="235"/>
      <c r="V133" s="235"/>
    </row>
    <row r="134" spans="1:22" ht="12" customHeight="1" x14ac:dyDescent="0.4">
      <c r="A134" s="236">
        <v>60</v>
      </c>
      <c r="B134" s="237"/>
      <c r="C134" s="238" t="s">
        <v>768</v>
      </c>
      <c r="D134" s="239"/>
      <c r="E134" s="240">
        <f>SUM(F134:J134)</f>
        <v>11</v>
      </c>
      <c r="F134" s="240">
        <v>3</v>
      </c>
      <c r="G134" s="240">
        <v>4</v>
      </c>
      <c r="H134" s="240">
        <v>3</v>
      </c>
      <c r="I134" s="240">
        <v>0</v>
      </c>
      <c r="J134" s="240">
        <v>1</v>
      </c>
      <c r="K134" s="241">
        <f>SUM(L134:M134)</f>
        <v>307</v>
      </c>
      <c r="L134" s="241">
        <f>SUM(O134,R134,U134)</f>
        <v>173</v>
      </c>
      <c r="M134" s="241">
        <f>SUM(P134,S134,V134)</f>
        <v>134</v>
      </c>
      <c r="N134" s="241">
        <v>102</v>
      </c>
      <c r="O134" s="241">
        <v>62</v>
      </c>
      <c r="P134" s="241">
        <v>40</v>
      </c>
      <c r="Q134" s="241">
        <v>110</v>
      </c>
      <c r="R134" s="241">
        <v>58</v>
      </c>
      <c r="S134" s="241">
        <v>52</v>
      </c>
      <c r="T134" s="241">
        <v>95</v>
      </c>
      <c r="U134" s="241">
        <v>53</v>
      </c>
      <c r="V134" s="241">
        <v>42</v>
      </c>
    </row>
    <row r="135" spans="1:22" ht="12" customHeight="1" x14ac:dyDescent="0.4">
      <c r="A135" s="229">
        <v>0</v>
      </c>
      <c r="B135" s="230"/>
      <c r="C135" s="231">
        <v>0</v>
      </c>
      <c r="D135" s="232"/>
      <c r="E135" s="233"/>
      <c r="F135" s="233"/>
      <c r="G135" s="233"/>
      <c r="H135" s="233"/>
      <c r="I135" s="234"/>
      <c r="J135" s="234"/>
      <c r="K135" s="235">
        <f>SUM(N135,Q135,T135)</f>
        <v>10</v>
      </c>
      <c r="L135" s="235"/>
      <c r="M135" s="235"/>
      <c r="N135" s="235">
        <v>1</v>
      </c>
      <c r="O135" s="235"/>
      <c r="P135" s="235"/>
      <c r="Q135" s="235">
        <v>2</v>
      </c>
      <c r="R135" s="235"/>
      <c r="S135" s="235"/>
      <c r="T135" s="235">
        <v>7</v>
      </c>
      <c r="U135" s="235"/>
      <c r="V135" s="235"/>
    </row>
    <row r="136" spans="1:22" ht="12" customHeight="1" x14ac:dyDescent="0.4">
      <c r="A136" s="236">
        <v>61</v>
      </c>
      <c r="B136" s="237"/>
      <c r="C136" s="238" t="s">
        <v>300</v>
      </c>
      <c r="D136" s="239"/>
      <c r="E136" s="240">
        <f>SUM(F136:J136)</f>
        <v>19</v>
      </c>
      <c r="F136" s="240">
        <v>6</v>
      </c>
      <c r="G136" s="240">
        <v>6</v>
      </c>
      <c r="H136" s="240">
        <v>5</v>
      </c>
      <c r="I136" s="240">
        <v>0</v>
      </c>
      <c r="J136" s="240">
        <v>2</v>
      </c>
      <c r="K136" s="241">
        <f>SUM(L136:M136)</f>
        <v>550</v>
      </c>
      <c r="L136" s="241">
        <f>SUM(O136,R136,U136)</f>
        <v>278</v>
      </c>
      <c r="M136" s="241">
        <f>SUM(P136,S136,V136)</f>
        <v>272</v>
      </c>
      <c r="N136" s="241">
        <v>179</v>
      </c>
      <c r="O136" s="241">
        <v>89</v>
      </c>
      <c r="P136" s="241">
        <v>90</v>
      </c>
      <c r="Q136" s="241">
        <v>189</v>
      </c>
      <c r="R136" s="241">
        <v>102</v>
      </c>
      <c r="S136" s="241">
        <v>87</v>
      </c>
      <c r="T136" s="241">
        <v>182</v>
      </c>
      <c r="U136" s="241">
        <v>87</v>
      </c>
      <c r="V136" s="241">
        <v>95</v>
      </c>
    </row>
    <row r="137" spans="1:22" ht="12" customHeight="1" x14ac:dyDescent="0.4">
      <c r="A137" s="229">
        <v>0</v>
      </c>
      <c r="B137" s="230"/>
      <c r="C137" s="231">
        <v>0</v>
      </c>
      <c r="D137" s="232"/>
      <c r="E137" s="233"/>
      <c r="F137" s="233"/>
      <c r="G137" s="233"/>
      <c r="H137" s="233"/>
      <c r="I137" s="234"/>
      <c r="J137" s="234"/>
      <c r="K137" s="235">
        <f>SUM(N137,Q137,T137)</f>
        <v>13</v>
      </c>
      <c r="L137" s="235"/>
      <c r="M137" s="235"/>
      <c r="N137" s="235">
        <v>3</v>
      </c>
      <c r="O137" s="235"/>
      <c r="P137" s="235"/>
      <c r="Q137" s="235">
        <v>3</v>
      </c>
      <c r="R137" s="235"/>
      <c r="S137" s="235"/>
      <c r="T137" s="235">
        <v>7</v>
      </c>
      <c r="U137" s="235"/>
      <c r="V137" s="235"/>
    </row>
    <row r="138" spans="1:22" ht="12" customHeight="1" x14ac:dyDescent="0.4">
      <c r="A138" s="236">
        <v>62</v>
      </c>
      <c r="B138" s="237"/>
      <c r="C138" s="238" t="s">
        <v>383</v>
      </c>
      <c r="D138" s="239"/>
      <c r="E138" s="240">
        <f>SUM(F138:J138)</f>
        <v>21</v>
      </c>
      <c r="F138" s="240">
        <v>6</v>
      </c>
      <c r="G138" s="240">
        <v>6</v>
      </c>
      <c r="H138" s="240">
        <v>6</v>
      </c>
      <c r="I138" s="240">
        <v>0</v>
      </c>
      <c r="J138" s="240">
        <v>3</v>
      </c>
      <c r="K138" s="241">
        <f>SUM(L138:M138)</f>
        <v>565</v>
      </c>
      <c r="L138" s="241">
        <f>SUM(O138,R138,U138)</f>
        <v>287</v>
      </c>
      <c r="M138" s="241">
        <f>SUM(P138,S138,V138)</f>
        <v>278</v>
      </c>
      <c r="N138" s="241">
        <v>182</v>
      </c>
      <c r="O138" s="241">
        <v>90</v>
      </c>
      <c r="P138" s="241">
        <v>92</v>
      </c>
      <c r="Q138" s="241">
        <v>184</v>
      </c>
      <c r="R138" s="241">
        <v>102</v>
      </c>
      <c r="S138" s="241">
        <v>82</v>
      </c>
      <c r="T138" s="241">
        <v>199</v>
      </c>
      <c r="U138" s="241">
        <v>95</v>
      </c>
      <c r="V138" s="241">
        <v>104</v>
      </c>
    </row>
    <row r="139" spans="1:22" ht="12" customHeight="1" x14ac:dyDescent="0.4">
      <c r="A139" s="229">
        <v>0</v>
      </c>
      <c r="B139" s="230"/>
      <c r="C139" s="231">
        <v>0</v>
      </c>
      <c r="D139" s="232"/>
      <c r="E139" s="233"/>
      <c r="F139" s="233"/>
      <c r="G139" s="233"/>
      <c r="H139" s="233"/>
      <c r="I139" s="234"/>
      <c r="J139" s="234"/>
      <c r="K139" s="235">
        <f>SUM(N139,Q139,T139)</f>
        <v>10</v>
      </c>
      <c r="L139" s="235"/>
      <c r="M139" s="235"/>
      <c r="N139" s="235">
        <v>6</v>
      </c>
      <c r="O139" s="235"/>
      <c r="P139" s="235"/>
      <c r="Q139" s="235">
        <v>3</v>
      </c>
      <c r="R139" s="235"/>
      <c r="S139" s="235"/>
      <c r="T139" s="235">
        <v>1</v>
      </c>
      <c r="U139" s="235"/>
      <c r="V139" s="235"/>
    </row>
    <row r="140" spans="1:22" ht="12" customHeight="1" x14ac:dyDescent="0.4">
      <c r="A140" s="236">
        <v>63</v>
      </c>
      <c r="B140" s="237"/>
      <c r="C140" s="238" t="s">
        <v>325</v>
      </c>
      <c r="D140" s="239"/>
      <c r="E140" s="240">
        <f>SUM(F140:J140)</f>
        <v>16</v>
      </c>
      <c r="F140" s="240">
        <v>5</v>
      </c>
      <c r="G140" s="240">
        <v>5</v>
      </c>
      <c r="H140" s="240">
        <v>4</v>
      </c>
      <c r="I140" s="240">
        <v>0</v>
      </c>
      <c r="J140" s="240">
        <v>2</v>
      </c>
      <c r="K140" s="241">
        <f>SUM(L140:M140)</f>
        <v>429</v>
      </c>
      <c r="L140" s="241">
        <f>SUM(O140,R140,U140)</f>
        <v>232</v>
      </c>
      <c r="M140" s="241">
        <f>SUM(P140,S140,V140)</f>
        <v>197</v>
      </c>
      <c r="N140" s="241">
        <v>160</v>
      </c>
      <c r="O140" s="241">
        <v>84</v>
      </c>
      <c r="P140" s="241">
        <v>76</v>
      </c>
      <c r="Q140" s="241">
        <v>146</v>
      </c>
      <c r="R140" s="241">
        <v>84</v>
      </c>
      <c r="S140" s="241">
        <v>62</v>
      </c>
      <c r="T140" s="241">
        <v>123</v>
      </c>
      <c r="U140" s="241">
        <v>64</v>
      </c>
      <c r="V140" s="241">
        <v>59</v>
      </c>
    </row>
    <row r="141" spans="1:22" ht="12" customHeight="1" x14ac:dyDescent="0.4">
      <c r="A141" s="229">
        <v>0</v>
      </c>
      <c r="B141" s="230"/>
      <c r="C141" s="231">
        <v>0</v>
      </c>
      <c r="D141" s="232"/>
      <c r="E141" s="233"/>
      <c r="F141" s="233"/>
      <c r="G141" s="233"/>
      <c r="H141" s="233"/>
      <c r="I141" s="234"/>
      <c r="J141" s="234"/>
      <c r="K141" s="235">
        <f>SUM(N141,Q141,T141)</f>
        <v>14</v>
      </c>
      <c r="L141" s="235"/>
      <c r="M141" s="235"/>
      <c r="N141" s="235">
        <v>3</v>
      </c>
      <c r="O141" s="235"/>
      <c r="P141" s="235"/>
      <c r="Q141" s="235">
        <v>4</v>
      </c>
      <c r="R141" s="235"/>
      <c r="S141" s="235"/>
      <c r="T141" s="235">
        <v>7</v>
      </c>
      <c r="U141" s="235"/>
      <c r="V141" s="235"/>
    </row>
    <row r="142" spans="1:22" ht="12" customHeight="1" x14ac:dyDescent="0.4">
      <c r="A142" s="236">
        <v>64</v>
      </c>
      <c r="B142" s="237"/>
      <c r="C142" s="238" t="s">
        <v>343</v>
      </c>
      <c r="D142" s="239"/>
      <c r="E142" s="240">
        <f>SUM(F142:J142)</f>
        <v>19</v>
      </c>
      <c r="F142" s="240">
        <v>6</v>
      </c>
      <c r="G142" s="240">
        <v>6</v>
      </c>
      <c r="H142" s="240">
        <v>5</v>
      </c>
      <c r="I142" s="240">
        <v>0</v>
      </c>
      <c r="J142" s="240">
        <v>2</v>
      </c>
      <c r="K142" s="241">
        <f>SUM(L142:M142)</f>
        <v>545</v>
      </c>
      <c r="L142" s="241">
        <f>SUM(O142,R142,U142)</f>
        <v>295</v>
      </c>
      <c r="M142" s="241">
        <f>SUM(P142,S142,V142)</f>
        <v>250</v>
      </c>
      <c r="N142" s="241">
        <v>184</v>
      </c>
      <c r="O142" s="241">
        <v>99</v>
      </c>
      <c r="P142" s="241">
        <v>85</v>
      </c>
      <c r="Q142" s="241">
        <v>182</v>
      </c>
      <c r="R142" s="241">
        <v>98</v>
      </c>
      <c r="S142" s="241">
        <v>84</v>
      </c>
      <c r="T142" s="241">
        <v>179</v>
      </c>
      <c r="U142" s="241">
        <v>98</v>
      </c>
      <c r="V142" s="241">
        <v>81</v>
      </c>
    </row>
    <row r="143" spans="1:22" ht="12" customHeight="1" x14ac:dyDescent="0.4">
      <c r="A143" s="229">
        <v>0</v>
      </c>
      <c r="B143" s="230"/>
      <c r="C143" s="231">
        <v>0</v>
      </c>
      <c r="D143" s="232"/>
      <c r="E143" s="233"/>
      <c r="F143" s="233"/>
      <c r="G143" s="233"/>
      <c r="H143" s="233"/>
      <c r="I143" s="234"/>
      <c r="J143" s="234"/>
      <c r="K143" s="235">
        <f>SUM(N143,Q143,T143)</f>
        <v>11</v>
      </c>
      <c r="L143" s="235"/>
      <c r="M143" s="235"/>
      <c r="N143" s="235">
        <v>5</v>
      </c>
      <c r="O143" s="235"/>
      <c r="P143" s="235"/>
      <c r="Q143" s="235">
        <v>5</v>
      </c>
      <c r="R143" s="235"/>
      <c r="S143" s="235"/>
      <c r="T143" s="235">
        <v>1</v>
      </c>
      <c r="U143" s="235"/>
      <c r="V143" s="235"/>
    </row>
    <row r="144" spans="1:22" ht="12" customHeight="1" x14ac:dyDescent="0.4">
      <c r="A144" s="236">
        <v>65</v>
      </c>
      <c r="B144" s="237"/>
      <c r="C144" s="238" t="s">
        <v>773</v>
      </c>
      <c r="D144" s="239"/>
      <c r="E144" s="240">
        <f>SUM(F144:J144)</f>
        <v>20</v>
      </c>
      <c r="F144" s="240">
        <v>6</v>
      </c>
      <c r="G144" s="240">
        <v>6</v>
      </c>
      <c r="H144" s="240">
        <v>6</v>
      </c>
      <c r="I144" s="240">
        <v>0</v>
      </c>
      <c r="J144" s="240">
        <v>2</v>
      </c>
      <c r="K144" s="241">
        <f>SUM(L144:M144)</f>
        <v>556</v>
      </c>
      <c r="L144" s="241">
        <f>SUM(O144,R144,U144)</f>
        <v>311</v>
      </c>
      <c r="M144" s="241">
        <f>SUM(P144,S144,V144)</f>
        <v>245</v>
      </c>
      <c r="N144" s="241">
        <v>196</v>
      </c>
      <c r="O144" s="241">
        <v>104</v>
      </c>
      <c r="P144" s="241">
        <v>92</v>
      </c>
      <c r="Q144" s="241">
        <v>182</v>
      </c>
      <c r="R144" s="241">
        <v>105</v>
      </c>
      <c r="S144" s="241">
        <v>77</v>
      </c>
      <c r="T144" s="241">
        <v>178</v>
      </c>
      <c r="U144" s="241">
        <v>102</v>
      </c>
      <c r="V144" s="241">
        <v>76</v>
      </c>
    </row>
    <row r="145" spans="1:22" ht="12" customHeight="1" x14ac:dyDescent="0.4">
      <c r="A145" s="229">
        <v>0</v>
      </c>
      <c r="B145" s="230"/>
      <c r="C145" s="231">
        <v>0</v>
      </c>
      <c r="D145" s="232"/>
      <c r="E145" s="233"/>
      <c r="F145" s="233"/>
      <c r="G145" s="233"/>
      <c r="H145" s="233"/>
      <c r="I145" s="234"/>
      <c r="J145" s="234"/>
      <c r="K145" s="235">
        <f>SUM(N145,Q145,T145)</f>
        <v>9</v>
      </c>
      <c r="L145" s="235"/>
      <c r="M145" s="235"/>
      <c r="N145" s="235">
        <v>4</v>
      </c>
      <c r="O145" s="235"/>
      <c r="P145" s="235"/>
      <c r="Q145" s="235">
        <v>2</v>
      </c>
      <c r="R145" s="235"/>
      <c r="S145" s="235"/>
      <c r="T145" s="235">
        <v>3</v>
      </c>
      <c r="U145" s="235"/>
      <c r="V145" s="235"/>
    </row>
    <row r="146" spans="1:22" ht="12" customHeight="1" x14ac:dyDescent="0.4">
      <c r="A146" s="236">
        <v>66</v>
      </c>
      <c r="B146" s="237"/>
      <c r="C146" s="238" t="s">
        <v>284</v>
      </c>
      <c r="D146" s="239"/>
      <c r="E146" s="240">
        <f>SUM(F146:J146)</f>
        <v>14</v>
      </c>
      <c r="F146" s="240">
        <v>4</v>
      </c>
      <c r="G146" s="240">
        <v>4</v>
      </c>
      <c r="H146" s="240">
        <v>4</v>
      </c>
      <c r="I146" s="240">
        <v>0</v>
      </c>
      <c r="J146" s="240">
        <v>2</v>
      </c>
      <c r="K146" s="241">
        <f>SUM(L146:M146)</f>
        <v>358</v>
      </c>
      <c r="L146" s="241">
        <f>SUM(O146,R146,U146)</f>
        <v>168</v>
      </c>
      <c r="M146" s="241">
        <f>SUM(P146,S146,V146)</f>
        <v>190</v>
      </c>
      <c r="N146" s="241">
        <v>126</v>
      </c>
      <c r="O146" s="241">
        <v>59</v>
      </c>
      <c r="P146" s="241">
        <v>67</v>
      </c>
      <c r="Q146" s="241">
        <v>112</v>
      </c>
      <c r="R146" s="241">
        <v>56</v>
      </c>
      <c r="S146" s="241">
        <v>56</v>
      </c>
      <c r="T146" s="241">
        <v>120</v>
      </c>
      <c r="U146" s="241">
        <v>53</v>
      </c>
      <c r="V146" s="241">
        <v>67</v>
      </c>
    </row>
    <row r="147" spans="1:22" ht="12" customHeight="1" x14ac:dyDescent="0.4">
      <c r="A147" s="229">
        <v>0</v>
      </c>
      <c r="B147" s="230"/>
      <c r="C147" s="231">
        <v>0</v>
      </c>
      <c r="D147" s="232"/>
      <c r="E147" s="233"/>
      <c r="F147" s="233"/>
      <c r="G147" s="233"/>
      <c r="H147" s="233"/>
      <c r="I147" s="234"/>
      <c r="J147" s="234"/>
      <c r="K147" s="235">
        <f>SUM(N147,Q147,T147)</f>
        <v>9</v>
      </c>
      <c r="L147" s="235"/>
      <c r="M147" s="235"/>
      <c r="N147" s="235">
        <v>2</v>
      </c>
      <c r="O147" s="235"/>
      <c r="P147" s="235"/>
      <c r="Q147" s="235">
        <v>3</v>
      </c>
      <c r="R147" s="235"/>
      <c r="S147" s="235"/>
      <c r="T147" s="235">
        <v>4</v>
      </c>
      <c r="U147" s="235"/>
      <c r="V147" s="235"/>
    </row>
    <row r="148" spans="1:22" ht="12" customHeight="1" x14ac:dyDescent="0.4">
      <c r="A148" s="236">
        <v>67</v>
      </c>
      <c r="B148" s="237"/>
      <c r="C148" s="238" t="s">
        <v>771</v>
      </c>
      <c r="D148" s="239"/>
      <c r="E148" s="240">
        <f>SUM(F148:J148)</f>
        <v>18</v>
      </c>
      <c r="F148" s="240">
        <v>5</v>
      </c>
      <c r="G148" s="240">
        <v>6</v>
      </c>
      <c r="H148" s="240">
        <v>5</v>
      </c>
      <c r="I148" s="240">
        <v>0</v>
      </c>
      <c r="J148" s="240">
        <v>2</v>
      </c>
      <c r="K148" s="241">
        <f>SUM(L148:M148)</f>
        <v>541</v>
      </c>
      <c r="L148" s="241">
        <f>SUM(O148,R148,U148)</f>
        <v>293</v>
      </c>
      <c r="M148" s="241">
        <f>SUM(P148,S148,V148)</f>
        <v>248</v>
      </c>
      <c r="N148" s="241">
        <v>171</v>
      </c>
      <c r="O148" s="241">
        <v>95</v>
      </c>
      <c r="P148" s="241">
        <v>76</v>
      </c>
      <c r="Q148" s="241">
        <v>193</v>
      </c>
      <c r="R148" s="241">
        <v>107</v>
      </c>
      <c r="S148" s="241">
        <v>86</v>
      </c>
      <c r="T148" s="241">
        <v>177</v>
      </c>
      <c r="U148" s="241">
        <v>91</v>
      </c>
      <c r="V148" s="241">
        <v>86</v>
      </c>
    </row>
    <row r="149" spans="1:22" ht="12" customHeight="1" x14ac:dyDescent="0.4">
      <c r="A149" s="229">
        <v>0</v>
      </c>
      <c r="B149" s="230"/>
      <c r="C149" s="231">
        <v>0</v>
      </c>
      <c r="D149" s="232"/>
      <c r="E149" s="233"/>
      <c r="F149" s="233"/>
      <c r="G149" s="233"/>
      <c r="H149" s="233"/>
      <c r="I149" s="234"/>
      <c r="J149" s="234"/>
      <c r="K149" s="235">
        <f>SUM(N149,Q149,T149)</f>
        <v>16</v>
      </c>
      <c r="L149" s="235"/>
      <c r="M149" s="235"/>
      <c r="N149" s="235">
        <v>8</v>
      </c>
      <c r="O149" s="235"/>
      <c r="P149" s="235"/>
      <c r="Q149" s="235">
        <v>4</v>
      </c>
      <c r="R149" s="235"/>
      <c r="S149" s="235"/>
      <c r="T149" s="235">
        <v>4</v>
      </c>
      <c r="U149" s="235"/>
      <c r="V149" s="235"/>
    </row>
    <row r="150" spans="1:22" ht="12" customHeight="1" x14ac:dyDescent="0.4">
      <c r="A150" s="236">
        <v>68</v>
      </c>
      <c r="B150" s="237"/>
      <c r="C150" s="238" t="s">
        <v>770</v>
      </c>
      <c r="D150" s="239"/>
      <c r="E150" s="240">
        <f>SUM(F150:J150)</f>
        <v>17</v>
      </c>
      <c r="F150" s="240">
        <v>5</v>
      </c>
      <c r="G150" s="240">
        <v>5</v>
      </c>
      <c r="H150" s="240">
        <v>5</v>
      </c>
      <c r="I150" s="240">
        <v>0</v>
      </c>
      <c r="J150" s="240">
        <v>2</v>
      </c>
      <c r="K150" s="241">
        <f>SUM(L150:M150)</f>
        <v>533</v>
      </c>
      <c r="L150" s="241">
        <f>SUM(O150,R150,U150)</f>
        <v>255</v>
      </c>
      <c r="M150" s="241">
        <f>SUM(P150,S150,V150)</f>
        <v>278</v>
      </c>
      <c r="N150" s="241">
        <v>181</v>
      </c>
      <c r="O150" s="241">
        <v>77</v>
      </c>
      <c r="P150" s="241">
        <v>104</v>
      </c>
      <c r="Q150" s="241">
        <v>173</v>
      </c>
      <c r="R150" s="241">
        <v>89</v>
      </c>
      <c r="S150" s="241">
        <v>84</v>
      </c>
      <c r="T150" s="241">
        <v>179</v>
      </c>
      <c r="U150" s="241">
        <v>89</v>
      </c>
      <c r="V150" s="241">
        <v>90</v>
      </c>
    </row>
    <row r="151" spans="1:22" ht="12" customHeight="1" x14ac:dyDescent="0.4">
      <c r="A151" s="229">
        <v>0</v>
      </c>
      <c r="B151" s="230"/>
      <c r="C151" s="231">
        <v>0</v>
      </c>
      <c r="D151" s="232"/>
      <c r="E151" s="233"/>
      <c r="F151" s="233"/>
      <c r="G151" s="233"/>
      <c r="H151" s="233"/>
      <c r="I151" s="234"/>
      <c r="J151" s="234"/>
      <c r="K151" s="235">
        <f>SUM(N151,Q151,T151)</f>
        <v>21</v>
      </c>
      <c r="L151" s="235"/>
      <c r="M151" s="235"/>
      <c r="N151" s="235">
        <v>7</v>
      </c>
      <c r="O151" s="235"/>
      <c r="P151" s="235"/>
      <c r="Q151" s="235">
        <v>5</v>
      </c>
      <c r="R151" s="235"/>
      <c r="S151" s="235"/>
      <c r="T151" s="235">
        <v>9</v>
      </c>
      <c r="U151" s="235"/>
      <c r="V151" s="235"/>
    </row>
    <row r="152" spans="1:22" ht="12" customHeight="1" x14ac:dyDescent="0.4">
      <c r="A152" s="236">
        <v>69</v>
      </c>
      <c r="B152" s="237"/>
      <c r="C152" s="238" t="s">
        <v>781</v>
      </c>
      <c r="D152" s="239"/>
      <c r="E152" s="240">
        <f>SUM(F152:J152)</f>
        <v>27</v>
      </c>
      <c r="F152" s="240">
        <v>8</v>
      </c>
      <c r="G152" s="240">
        <v>8</v>
      </c>
      <c r="H152" s="240">
        <v>7</v>
      </c>
      <c r="I152" s="240">
        <v>0</v>
      </c>
      <c r="J152" s="240">
        <v>4</v>
      </c>
      <c r="K152" s="241">
        <f>SUM(L152:M152)</f>
        <v>759</v>
      </c>
      <c r="L152" s="241">
        <f>SUM(O152,R152,U152)</f>
        <v>387</v>
      </c>
      <c r="M152" s="241">
        <f>SUM(P152,S152,V152)</f>
        <v>372</v>
      </c>
      <c r="N152" s="241">
        <v>257</v>
      </c>
      <c r="O152" s="241">
        <v>126</v>
      </c>
      <c r="P152" s="241">
        <v>131</v>
      </c>
      <c r="Q152" s="241">
        <v>264</v>
      </c>
      <c r="R152" s="241">
        <v>148</v>
      </c>
      <c r="S152" s="241">
        <v>116</v>
      </c>
      <c r="T152" s="241">
        <v>238</v>
      </c>
      <c r="U152" s="241">
        <v>113</v>
      </c>
      <c r="V152" s="241">
        <v>125</v>
      </c>
    </row>
    <row r="153" spans="1:22" ht="12" customHeight="1" x14ac:dyDescent="0.4">
      <c r="A153" s="229">
        <v>0</v>
      </c>
      <c r="B153" s="230"/>
      <c r="C153" s="231">
        <v>0</v>
      </c>
      <c r="D153" s="232"/>
      <c r="E153" s="233"/>
      <c r="F153" s="233"/>
      <c r="G153" s="233"/>
      <c r="H153" s="233"/>
      <c r="I153" s="234"/>
      <c r="J153" s="234"/>
      <c r="K153" s="235">
        <f>SUM(N153,Q153,T153)</f>
        <v>6</v>
      </c>
      <c r="L153" s="235"/>
      <c r="M153" s="235"/>
      <c r="N153" s="235">
        <v>3</v>
      </c>
      <c r="O153" s="235"/>
      <c r="P153" s="235"/>
      <c r="Q153" s="235">
        <v>2</v>
      </c>
      <c r="R153" s="235"/>
      <c r="S153" s="235"/>
      <c r="T153" s="235">
        <v>1</v>
      </c>
      <c r="U153" s="235"/>
      <c r="V153" s="235"/>
    </row>
    <row r="154" spans="1:22" ht="12" customHeight="1" x14ac:dyDescent="0.4">
      <c r="A154" s="236">
        <v>70</v>
      </c>
      <c r="B154" s="237"/>
      <c r="C154" s="238" t="s">
        <v>291</v>
      </c>
      <c r="D154" s="239"/>
      <c r="E154" s="240">
        <f>SUM(F154:J154)</f>
        <v>20</v>
      </c>
      <c r="F154" s="240">
        <v>6</v>
      </c>
      <c r="G154" s="240">
        <v>6</v>
      </c>
      <c r="H154" s="240">
        <v>6</v>
      </c>
      <c r="I154" s="240">
        <v>0</v>
      </c>
      <c r="J154" s="240">
        <v>2</v>
      </c>
      <c r="K154" s="241">
        <f>SUM(L154:M154)</f>
        <v>602</v>
      </c>
      <c r="L154" s="241">
        <f>SUM(O154,R154,U154)</f>
        <v>313</v>
      </c>
      <c r="M154" s="241">
        <f>SUM(P154,S154,V154)</f>
        <v>289</v>
      </c>
      <c r="N154" s="241">
        <v>208</v>
      </c>
      <c r="O154" s="241">
        <v>108</v>
      </c>
      <c r="P154" s="241">
        <v>100</v>
      </c>
      <c r="Q154" s="241">
        <v>182</v>
      </c>
      <c r="R154" s="241">
        <v>93</v>
      </c>
      <c r="S154" s="241">
        <v>89</v>
      </c>
      <c r="T154" s="241">
        <v>212</v>
      </c>
      <c r="U154" s="241">
        <v>112</v>
      </c>
      <c r="V154" s="241">
        <v>100</v>
      </c>
    </row>
    <row r="155" spans="1:22" ht="12" customHeight="1" x14ac:dyDescent="0.4">
      <c r="A155" s="242" t="s">
        <v>820</v>
      </c>
      <c r="B155" s="242"/>
      <c r="C155" s="242"/>
      <c r="D155" s="242"/>
      <c r="E155" s="261"/>
      <c r="F155" s="261"/>
      <c r="G155" s="261"/>
      <c r="H155" s="261"/>
      <c r="I155" s="261"/>
      <c r="J155" s="261"/>
      <c r="K155" s="242"/>
      <c r="L155" s="242"/>
      <c r="M155" s="242"/>
    </row>
    <row r="156" spans="1:22" ht="12" customHeight="1" x14ac:dyDescent="0.4">
      <c r="K156" s="262">
        <f>SUM(K8,K10,K12,K14,K16,K18,K20,K22,K24,K26,K28,K30,K32,K34,K36,K38,K40,K42,K44,K46,K48,K50,K52,K54,K56,K58,K65,K67,K69,K71,K73,K75,K77,K79,K81,K83,K85,K87,K89,K91,K93,K95,K97,K99,K101,K103,K105,K107,K109,K111,K113,K115,K117,K119,K126,K128,K130,K132,K134,K136,K138,K140,K142,K144,K146,K148,K150,K152,K154)</f>
        <v>37745</v>
      </c>
      <c r="L156" s="262">
        <f t="shared" ref="L156:V156" si="0">SUM(L8,L10,L12,L14,L16,L18,L20,L22,L24,L26,L28,L30,L32,L34,L36,L38,L40,L42,L44,L46,L48,L50,L52,L54,L56,L58,L65,L67,L69,L71,L73,L75,L77,L79,L81,L83,L85,L87,L89,L91,L93,L95,L97,L99,L101,L103,L105,L107,L109,L111,L113,L115,L117,L119,L126,L128,L130,L132,L134,L136,L138,L140,L142,L144,L146,L148,L150,L152,L154)</f>
        <v>19455</v>
      </c>
      <c r="M156" s="262">
        <f t="shared" si="0"/>
        <v>18290</v>
      </c>
      <c r="N156" s="262">
        <f t="shared" si="0"/>
        <v>12724</v>
      </c>
      <c r="O156" s="262">
        <f t="shared" si="0"/>
        <v>6510</v>
      </c>
      <c r="P156" s="262">
        <f t="shared" si="0"/>
        <v>6214</v>
      </c>
      <c r="Q156" s="262">
        <f t="shared" si="0"/>
        <v>12740</v>
      </c>
      <c r="R156" s="262">
        <f t="shared" si="0"/>
        <v>6609</v>
      </c>
      <c r="S156" s="262">
        <f t="shared" si="0"/>
        <v>6131</v>
      </c>
      <c r="T156" s="262">
        <f t="shared" si="0"/>
        <v>12281</v>
      </c>
      <c r="U156" s="262">
        <f t="shared" si="0"/>
        <v>6336</v>
      </c>
      <c r="V156" s="262">
        <f t="shared" si="0"/>
        <v>5945</v>
      </c>
    </row>
  </sheetData>
  <mergeCells count="36">
    <mergeCell ref="I5:I6"/>
    <mergeCell ref="J5:J6"/>
    <mergeCell ref="K5:M5"/>
    <mergeCell ref="N5:P5"/>
    <mergeCell ref="Q5:S5"/>
    <mergeCell ref="T5:V5"/>
    <mergeCell ref="A61:A63"/>
    <mergeCell ref="B61:D63"/>
    <mergeCell ref="E61:J61"/>
    <mergeCell ref="K61:V61"/>
    <mergeCell ref="E62:E63"/>
    <mergeCell ref="F62:H62"/>
    <mergeCell ref="I62:I63"/>
    <mergeCell ref="J62:J63"/>
    <mergeCell ref="A4:A6"/>
    <mergeCell ref="B4:D6"/>
    <mergeCell ref="E4:J4"/>
    <mergeCell ref="K4:V4"/>
    <mergeCell ref="E5:E6"/>
    <mergeCell ref="F5:H5"/>
    <mergeCell ref="K62:M62"/>
    <mergeCell ref="A122:A124"/>
    <mergeCell ref="B122:D124"/>
    <mergeCell ref="E122:J122"/>
    <mergeCell ref="K122:V122"/>
    <mergeCell ref="E123:E124"/>
    <mergeCell ref="F123:H123"/>
    <mergeCell ref="T123:V123"/>
    <mergeCell ref="N62:P62"/>
    <mergeCell ref="Q62:S62"/>
    <mergeCell ref="T62:V62"/>
    <mergeCell ref="I123:I124"/>
    <mergeCell ref="J123:J124"/>
    <mergeCell ref="K123:M123"/>
    <mergeCell ref="N123:P123"/>
    <mergeCell ref="Q123:S123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zoomScale="115" zoomScaleNormal="115" workbookViewId="0">
      <pane ySplit="7" topLeftCell="A8" activePane="bottomLeft" state="frozen"/>
      <selection activeCell="D20" sqref="D20"/>
      <selection pane="bottomLeft" activeCell="AE22" sqref="AE22"/>
    </sheetView>
  </sheetViews>
  <sheetFormatPr defaultRowHeight="24" customHeight="1" x14ac:dyDescent="0.4"/>
  <cols>
    <col min="1" max="1" width="3.75" style="266" customWidth="1"/>
    <col min="2" max="2" width="6" style="265" customWidth="1"/>
    <col min="3" max="30" width="3.75" style="131" customWidth="1"/>
    <col min="31" max="16384" width="9" style="131"/>
  </cols>
  <sheetData>
    <row r="1" spans="1:30" ht="10.95" x14ac:dyDescent="0.4">
      <c r="A1" s="205" t="s">
        <v>791</v>
      </c>
      <c r="B1" s="131"/>
    </row>
    <row r="2" spans="1:30" ht="10.95" x14ac:dyDescent="0.4">
      <c r="A2" s="205" t="s">
        <v>821</v>
      </c>
      <c r="B2" s="131"/>
    </row>
    <row r="3" spans="1:30" ht="10.95" x14ac:dyDescent="0.4">
      <c r="A3" s="264" t="s">
        <v>35</v>
      </c>
    </row>
    <row r="4" spans="1:30" ht="10.95" x14ac:dyDescent="0.4">
      <c r="AD4" s="143" t="s">
        <v>595</v>
      </c>
    </row>
    <row r="5" spans="1:30" ht="24" customHeight="1" x14ac:dyDescent="0.4">
      <c r="A5" s="512" t="s">
        <v>110</v>
      </c>
      <c r="B5" s="460" t="s">
        <v>111</v>
      </c>
      <c r="C5" s="460" t="s">
        <v>58</v>
      </c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0" t="s">
        <v>59</v>
      </c>
      <c r="R5" s="460"/>
      <c r="S5" s="460"/>
      <c r="T5" s="460"/>
      <c r="U5" s="460"/>
      <c r="V5" s="460"/>
      <c r="W5" s="460"/>
      <c r="X5" s="460"/>
      <c r="Y5" s="461" t="s">
        <v>60</v>
      </c>
      <c r="Z5" s="460"/>
      <c r="AA5" s="460"/>
      <c r="AB5" s="460" t="s">
        <v>51</v>
      </c>
      <c r="AC5" s="460"/>
      <c r="AD5" s="460"/>
    </row>
    <row r="6" spans="1:30" ht="24" customHeight="1" x14ac:dyDescent="0.4">
      <c r="A6" s="512"/>
      <c r="B6" s="460"/>
      <c r="C6" s="460" t="s">
        <v>22</v>
      </c>
      <c r="D6" s="460"/>
      <c r="E6" s="460"/>
      <c r="F6" s="512" t="s">
        <v>798</v>
      </c>
      <c r="G6" s="512" t="s">
        <v>36</v>
      </c>
      <c r="H6" s="512" t="s">
        <v>799</v>
      </c>
      <c r="I6" s="512" t="s">
        <v>37</v>
      </c>
      <c r="J6" s="512" t="s">
        <v>38</v>
      </c>
      <c r="K6" s="512" t="s">
        <v>800</v>
      </c>
      <c r="L6" s="512" t="s">
        <v>39</v>
      </c>
      <c r="M6" s="512" t="s">
        <v>40</v>
      </c>
      <c r="N6" s="532" t="s">
        <v>41</v>
      </c>
      <c r="O6" s="512" t="s">
        <v>42</v>
      </c>
      <c r="P6" s="512" t="s">
        <v>801</v>
      </c>
      <c r="Q6" s="460" t="s">
        <v>22</v>
      </c>
      <c r="R6" s="460"/>
      <c r="S6" s="460"/>
      <c r="T6" s="460" t="s">
        <v>52</v>
      </c>
      <c r="U6" s="460"/>
      <c r="V6" s="512" t="s">
        <v>45</v>
      </c>
      <c r="W6" s="512" t="s">
        <v>46</v>
      </c>
      <c r="X6" s="512" t="s">
        <v>47</v>
      </c>
      <c r="Y6" s="460"/>
      <c r="Z6" s="460"/>
      <c r="AA6" s="460"/>
      <c r="AB6" s="512" t="s">
        <v>48</v>
      </c>
      <c r="AC6" s="512" t="s">
        <v>49</v>
      </c>
      <c r="AD6" s="512" t="s">
        <v>50</v>
      </c>
    </row>
    <row r="7" spans="1:30" ht="24" customHeight="1" x14ac:dyDescent="0.4">
      <c r="A7" s="512"/>
      <c r="B7" s="460"/>
      <c r="C7" s="142" t="s">
        <v>3</v>
      </c>
      <c r="D7" s="142" t="s">
        <v>1</v>
      </c>
      <c r="E7" s="142" t="s">
        <v>2</v>
      </c>
      <c r="F7" s="512"/>
      <c r="G7" s="512"/>
      <c r="H7" s="512"/>
      <c r="I7" s="512"/>
      <c r="J7" s="512"/>
      <c r="K7" s="512"/>
      <c r="L7" s="512"/>
      <c r="M7" s="512"/>
      <c r="N7" s="532"/>
      <c r="O7" s="512"/>
      <c r="P7" s="512"/>
      <c r="Q7" s="142" t="s">
        <v>3</v>
      </c>
      <c r="R7" s="142" t="s">
        <v>1</v>
      </c>
      <c r="S7" s="142" t="s">
        <v>2</v>
      </c>
      <c r="T7" s="142" t="s">
        <v>822</v>
      </c>
      <c r="U7" s="142" t="s">
        <v>44</v>
      </c>
      <c r="V7" s="512"/>
      <c r="W7" s="512"/>
      <c r="X7" s="512"/>
      <c r="Y7" s="142" t="s">
        <v>3</v>
      </c>
      <c r="Z7" s="142" t="s">
        <v>1</v>
      </c>
      <c r="AA7" s="142" t="s">
        <v>2</v>
      </c>
      <c r="AB7" s="512"/>
      <c r="AC7" s="512"/>
      <c r="AD7" s="512"/>
    </row>
    <row r="8" spans="1:30" ht="21.85" customHeight="1" x14ac:dyDescent="0.4">
      <c r="A8" s="142">
        <v>1</v>
      </c>
      <c r="B8" s="267" t="s">
        <v>823</v>
      </c>
      <c r="C8" s="268">
        <f>D8+E8</f>
        <v>30</v>
      </c>
      <c r="D8" s="268">
        <v>14</v>
      </c>
      <c r="E8" s="268">
        <v>16</v>
      </c>
      <c r="F8" s="268">
        <v>1</v>
      </c>
      <c r="G8" s="268">
        <v>0</v>
      </c>
      <c r="H8" s="268">
        <v>1</v>
      </c>
      <c r="I8" s="268">
        <v>2</v>
      </c>
      <c r="J8" s="268">
        <v>1</v>
      </c>
      <c r="K8" s="268">
        <v>22</v>
      </c>
      <c r="L8" s="269">
        <v>0</v>
      </c>
      <c r="M8" s="268">
        <v>1</v>
      </c>
      <c r="N8" s="268">
        <v>0</v>
      </c>
      <c r="O8" s="268">
        <v>1</v>
      </c>
      <c r="P8" s="268">
        <v>1</v>
      </c>
      <c r="Q8" s="268">
        <f>R8+S8</f>
        <v>1</v>
      </c>
      <c r="R8" s="268">
        <v>0</v>
      </c>
      <c r="S8" s="268">
        <v>1</v>
      </c>
      <c r="T8" s="268">
        <v>1</v>
      </c>
      <c r="U8" s="269">
        <v>0</v>
      </c>
      <c r="V8" s="268">
        <v>0</v>
      </c>
      <c r="W8" s="268">
        <v>0</v>
      </c>
      <c r="X8" s="268">
        <v>0</v>
      </c>
      <c r="Y8" s="268">
        <f>Z8+AA8</f>
        <v>31</v>
      </c>
      <c r="Z8" s="268">
        <f>D8+R8</f>
        <v>14</v>
      </c>
      <c r="AA8" s="268">
        <f>E8+S8</f>
        <v>17</v>
      </c>
      <c r="AB8" s="268">
        <v>3</v>
      </c>
      <c r="AC8" s="268">
        <v>1</v>
      </c>
      <c r="AD8" s="268">
        <v>1</v>
      </c>
    </row>
    <row r="9" spans="1:30" ht="21.85" customHeight="1" x14ac:dyDescent="0.4">
      <c r="A9" s="142">
        <v>2</v>
      </c>
      <c r="B9" s="267" t="s">
        <v>824</v>
      </c>
      <c r="C9" s="268">
        <f t="shared" ref="C9:C19" si="0">D9+E9</f>
        <v>18</v>
      </c>
      <c r="D9" s="268">
        <v>8</v>
      </c>
      <c r="E9" s="268">
        <v>10</v>
      </c>
      <c r="F9" s="268">
        <v>1</v>
      </c>
      <c r="G9" s="268">
        <v>0</v>
      </c>
      <c r="H9" s="268">
        <v>1</v>
      </c>
      <c r="I9" s="268">
        <v>0</v>
      </c>
      <c r="J9" s="268">
        <v>0</v>
      </c>
      <c r="K9" s="268">
        <v>12</v>
      </c>
      <c r="L9" s="269">
        <v>0</v>
      </c>
      <c r="M9" s="268">
        <v>1</v>
      </c>
      <c r="N9" s="268">
        <v>0</v>
      </c>
      <c r="O9" s="268">
        <v>0</v>
      </c>
      <c r="P9" s="268">
        <v>3</v>
      </c>
      <c r="Q9" s="268">
        <f t="shared" ref="Q9:Q19" si="1">R9+S9</f>
        <v>1</v>
      </c>
      <c r="R9" s="268">
        <v>0</v>
      </c>
      <c r="S9" s="268">
        <v>1</v>
      </c>
      <c r="T9" s="268">
        <v>1</v>
      </c>
      <c r="U9" s="269">
        <v>0</v>
      </c>
      <c r="V9" s="268">
        <v>0</v>
      </c>
      <c r="W9" s="268">
        <v>0</v>
      </c>
      <c r="X9" s="268">
        <v>0</v>
      </c>
      <c r="Y9" s="268">
        <f t="shared" ref="Y9:Y19" si="2">Z9+AA9</f>
        <v>19</v>
      </c>
      <c r="Z9" s="268">
        <f t="shared" ref="Z9:AA19" si="3">D9+R9</f>
        <v>8</v>
      </c>
      <c r="AA9" s="268">
        <f t="shared" si="3"/>
        <v>11</v>
      </c>
      <c r="AB9" s="268">
        <v>3</v>
      </c>
      <c r="AC9" s="268">
        <v>1</v>
      </c>
      <c r="AD9" s="268">
        <v>1</v>
      </c>
    </row>
    <row r="10" spans="1:30" ht="21.85" customHeight="1" x14ac:dyDescent="0.4">
      <c r="A10" s="142">
        <v>3</v>
      </c>
      <c r="B10" s="267" t="s">
        <v>825</v>
      </c>
      <c r="C10" s="268">
        <f t="shared" si="0"/>
        <v>18</v>
      </c>
      <c r="D10" s="268">
        <v>12</v>
      </c>
      <c r="E10" s="268">
        <v>6</v>
      </c>
      <c r="F10" s="268">
        <v>1</v>
      </c>
      <c r="G10" s="268">
        <v>0</v>
      </c>
      <c r="H10" s="268">
        <v>1</v>
      </c>
      <c r="I10" s="268">
        <v>1</v>
      </c>
      <c r="J10" s="268">
        <v>0</v>
      </c>
      <c r="K10" s="268">
        <v>13</v>
      </c>
      <c r="L10" s="269">
        <v>0</v>
      </c>
      <c r="M10" s="268">
        <v>1</v>
      </c>
      <c r="N10" s="268">
        <v>0</v>
      </c>
      <c r="O10" s="268">
        <v>0</v>
      </c>
      <c r="P10" s="268">
        <v>1</v>
      </c>
      <c r="Q10" s="268">
        <f t="shared" si="1"/>
        <v>1</v>
      </c>
      <c r="R10" s="268">
        <v>0</v>
      </c>
      <c r="S10" s="268">
        <v>1</v>
      </c>
      <c r="T10" s="268">
        <v>1</v>
      </c>
      <c r="U10" s="269">
        <v>0</v>
      </c>
      <c r="V10" s="268">
        <v>0</v>
      </c>
      <c r="W10" s="268">
        <v>0</v>
      </c>
      <c r="X10" s="268">
        <v>0</v>
      </c>
      <c r="Y10" s="268">
        <f t="shared" si="2"/>
        <v>19</v>
      </c>
      <c r="Z10" s="268">
        <f t="shared" si="3"/>
        <v>12</v>
      </c>
      <c r="AA10" s="268">
        <f t="shared" si="3"/>
        <v>7</v>
      </c>
      <c r="AB10" s="268">
        <v>3</v>
      </c>
      <c r="AC10" s="268">
        <v>1</v>
      </c>
      <c r="AD10" s="268">
        <v>1</v>
      </c>
    </row>
    <row r="11" spans="1:30" ht="21.85" customHeight="1" x14ac:dyDescent="0.4">
      <c r="A11" s="142">
        <v>4</v>
      </c>
      <c r="B11" s="267" t="s">
        <v>826</v>
      </c>
      <c r="C11" s="268">
        <f t="shared" si="0"/>
        <v>22</v>
      </c>
      <c r="D11" s="268">
        <v>9</v>
      </c>
      <c r="E11" s="268">
        <v>13</v>
      </c>
      <c r="F11" s="268">
        <v>1</v>
      </c>
      <c r="G11" s="268">
        <v>0</v>
      </c>
      <c r="H11" s="268">
        <v>1</v>
      </c>
      <c r="I11" s="268">
        <v>0</v>
      </c>
      <c r="J11" s="268">
        <v>1</v>
      </c>
      <c r="K11" s="268">
        <v>14</v>
      </c>
      <c r="L11" s="269">
        <v>0</v>
      </c>
      <c r="M11" s="268">
        <v>1</v>
      </c>
      <c r="N11" s="268">
        <v>0</v>
      </c>
      <c r="O11" s="268">
        <v>1</v>
      </c>
      <c r="P11" s="268">
        <v>3</v>
      </c>
      <c r="Q11" s="268">
        <f t="shared" si="1"/>
        <v>1</v>
      </c>
      <c r="R11" s="268">
        <v>0</v>
      </c>
      <c r="S11" s="268">
        <v>1</v>
      </c>
      <c r="T11" s="268">
        <v>1</v>
      </c>
      <c r="U11" s="269">
        <v>0</v>
      </c>
      <c r="V11" s="268">
        <v>0</v>
      </c>
      <c r="W11" s="268">
        <v>0</v>
      </c>
      <c r="X11" s="268">
        <v>0</v>
      </c>
      <c r="Y11" s="268">
        <f t="shared" si="2"/>
        <v>23</v>
      </c>
      <c r="Z11" s="268">
        <f t="shared" si="3"/>
        <v>9</v>
      </c>
      <c r="AA11" s="268">
        <f t="shared" si="3"/>
        <v>14</v>
      </c>
      <c r="AB11" s="268">
        <v>3</v>
      </c>
      <c r="AC11" s="268">
        <v>1</v>
      </c>
      <c r="AD11" s="268">
        <v>1</v>
      </c>
    </row>
    <row r="12" spans="1:30" ht="21.85" customHeight="1" x14ac:dyDescent="0.4">
      <c r="A12" s="142">
        <v>5</v>
      </c>
      <c r="B12" s="267" t="s">
        <v>212</v>
      </c>
      <c r="C12" s="268">
        <f t="shared" si="0"/>
        <v>27</v>
      </c>
      <c r="D12" s="268">
        <v>13</v>
      </c>
      <c r="E12" s="268">
        <v>14</v>
      </c>
      <c r="F12" s="268">
        <v>1</v>
      </c>
      <c r="G12" s="268">
        <v>0</v>
      </c>
      <c r="H12" s="268">
        <v>1</v>
      </c>
      <c r="I12" s="268">
        <v>0</v>
      </c>
      <c r="J12" s="268">
        <v>0</v>
      </c>
      <c r="K12" s="268">
        <v>21</v>
      </c>
      <c r="L12" s="269">
        <v>0</v>
      </c>
      <c r="M12" s="268">
        <v>1</v>
      </c>
      <c r="N12" s="268">
        <v>1</v>
      </c>
      <c r="O12" s="268">
        <v>0</v>
      </c>
      <c r="P12" s="268">
        <v>2</v>
      </c>
      <c r="Q12" s="268">
        <f t="shared" si="1"/>
        <v>2</v>
      </c>
      <c r="R12" s="268">
        <v>1</v>
      </c>
      <c r="S12" s="268">
        <v>1</v>
      </c>
      <c r="T12" s="268">
        <v>1</v>
      </c>
      <c r="U12" s="269">
        <v>0</v>
      </c>
      <c r="V12" s="268">
        <v>0</v>
      </c>
      <c r="W12" s="268">
        <v>0</v>
      </c>
      <c r="X12" s="268">
        <v>1</v>
      </c>
      <c r="Y12" s="268">
        <f t="shared" si="2"/>
        <v>29</v>
      </c>
      <c r="Z12" s="268">
        <f t="shared" si="3"/>
        <v>14</v>
      </c>
      <c r="AA12" s="268">
        <f t="shared" si="3"/>
        <v>15</v>
      </c>
      <c r="AB12" s="268">
        <v>3</v>
      </c>
      <c r="AC12" s="268">
        <v>1</v>
      </c>
      <c r="AD12" s="268">
        <v>1</v>
      </c>
    </row>
    <row r="13" spans="1:30" ht="21.85" customHeight="1" x14ac:dyDescent="0.4">
      <c r="A13" s="142">
        <v>7</v>
      </c>
      <c r="B13" s="267" t="s">
        <v>296</v>
      </c>
      <c r="C13" s="268">
        <f t="shared" si="0"/>
        <v>27</v>
      </c>
      <c r="D13" s="268">
        <v>16</v>
      </c>
      <c r="E13" s="268">
        <v>11</v>
      </c>
      <c r="F13" s="268">
        <v>1</v>
      </c>
      <c r="G13" s="268">
        <v>0</v>
      </c>
      <c r="H13" s="268">
        <v>1</v>
      </c>
      <c r="I13" s="268">
        <v>1</v>
      </c>
      <c r="J13" s="268">
        <v>2</v>
      </c>
      <c r="K13" s="268">
        <v>19</v>
      </c>
      <c r="L13" s="269">
        <v>0</v>
      </c>
      <c r="M13" s="268">
        <v>1</v>
      </c>
      <c r="N13" s="268">
        <v>0</v>
      </c>
      <c r="O13" s="268">
        <v>0</v>
      </c>
      <c r="P13" s="268">
        <v>2</v>
      </c>
      <c r="Q13" s="268">
        <f t="shared" si="1"/>
        <v>1</v>
      </c>
      <c r="R13" s="268">
        <v>0</v>
      </c>
      <c r="S13" s="268">
        <v>1</v>
      </c>
      <c r="T13" s="268">
        <v>1</v>
      </c>
      <c r="U13" s="269">
        <v>0</v>
      </c>
      <c r="V13" s="268">
        <v>0</v>
      </c>
      <c r="W13" s="268">
        <v>0</v>
      </c>
      <c r="X13" s="268">
        <v>0</v>
      </c>
      <c r="Y13" s="268">
        <f t="shared" si="2"/>
        <v>28</v>
      </c>
      <c r="Z13" s="268">
        <f t="shared" si="3"/>
        <v>16</v>
      </c>
      <c r="AA13" s="268">
        <f t="shared" si="3"/>
        <v>12</v>
      </c>
      <c r="AB13" s="268">
        <v>3</v>
      </c>
      <c r="AC13" s="268">
        <v>1</v>
      </c>
      <c r="AD13" s="268">
        <v>1</v>
      </c>
    </row>
    <row r="14" spans="1:30" ht="21.85" customHeight="1" x14ac:dyDescent="0.4">
      <c r="A14" s="142">
        <v>8</v>
      </c>
      <c r="B14" s="267" t="s">
        <v>827</v>
      </c>
      <c r="C14" s="268">
        <f t="shared" si="0"/>
        <v>46</v>
      </c>
      <c r="D14" s="268">
        <v>27</v>
      </c>
      <c r="E14" s="268">
        <v>19</v>
      </c>
      <c r="F14" s="268">
        <v>1</v>
      </c>
      <c r="G14" s="268">
        <v>0</v>
      </c>
      <c r="H14" s="268">
        <v>1</v>
      </c>
      <c r="I14" s="268">
        <v>1</v>
      </c>
      <c r="J14" s="268">
        <v>1</v>
      </c>
      <c r="K14" s="268">
        <v>35</v>
      </c>
      <c r="L14" s="269">
        <v>0</v>
      </c>
      <c r="M14" s="268">
        <v>1</v>
      </c>
      <c r="N14" s="268">
        <v>0</v>
      </c>
      <c r="O14" s="268">
        <v>0</v>
      </c>
      <c r="P14" s="268">
        <v>6</v>
      </c>
      <c r="Q14" s="268">
        <f t="shared" si="1"/>
        <v>2</v>
      </c>
      <c r="R14" s="268">
        <v>1</v>
      </c>
      <c r="S14" s="268">
        <v>1</v>
      </c>
      <c r="T14" s="268">
        <v>2</v>
      </c>
      <c r="U14" s="269">
        <v>0</v>
      </c>
      <c r="V14" s="268">
        <v>0</v>
      </c>
      <c r="W14" s="268">
        <v>0</v>
      </c>
      <c r="X14" s="268">
        <v>0</v>
      </c>
      <c r="Y14" s="268">
        <f t="shared" si="2"/>
        <v>48</v>
      </c>
      <c r="Z14" s="268">
        <f t="shared" si="3"/>
        <v>28</v>
      </c>
      <c r="AA14" s="268">
        <f t="shared" si="3"/>
        <v>20</v>
      </c>
      <c r="AB14" s="268">
        <v>3</v>
      </c>
      <c r="AC14" s="268">
        <v>1</v>
      </c>
      <c r="AD14" s="268">
        <v>1</v>
      </c>
    </row>
    <row r="15" spans="1:30" ht="21.85" customHeight="1" x14ac:dyDescent="0.4">
      <c r="A15" s="142">
        <v>9</v>
      </c>
      <c r="B15" s="267" t="s">
        <v>828</v>
      </c>
      <c r="C15" s="268">
        <f t="shared" si="0"/>
        <v>25</v>
      </c>
      <c r="D15" s="268">
        <v>15</v>
      </c>
      <c r="E15" s="268">
        <v>10</v>
      </c>
      <c r="F15" s="268">
        <v>0</v>
      </c>
      <c r="G15" s="268">
        <v>0</v>
      </c>
      <c r="H15" s="268">
        <v>1</v>
      </c>
      <c r="I15" s="268">
        <v>1</v>
      </c>
      <c r="J15" s="268">
        <v>1</v>
      </c>
      <c r="K15" s="268">
        <v>16</v>
      </c>
      <c r="L15" s="269">
        <v>0</v>
      </c>
      <c r="M15" s="268">
        <v>1</v>
      </c>
      <c r="N15" s="268">
        <v>1</v>
      </c>
      <c r="O15" s="268">
        <v>0</v>
      </c>
      <c r="P15" s="268">
        <v>4</v>
      </c>
      <c r="Q15" s="268">
        <f t="shared" si="1"/>
        <v>1</v>
      </c>
      <c r="R15" s="268">
        <v>0</v>
      </c>
      <c r="S15" s="268">
        <v>1</v>
      </c>
      <c r="T15" s="268">
        <v>1</v>
      </c>
      <c r="U15" s="269">
        <v>0</v>
      </c>
      <c r="V15" s="268">
        <v>0</v>
      </c>
      <c r="W15" s="268">
        <v>0</v>
      </c>
      <c r="X15" s="268">
        <v>0</v>
      </c>
      <c r="Y15" s="268">
        <f t="shared" si="2"/>
        <v>26</v>
      </c>
      <c r="Z15" s="268">
        <f t="shared" si="3"/>
        <v>15</v>
      </c>
      <c r="AA15" s="268">
        <f t="shared" si="3"/>
        <v>11</v>
      </c>
      <c r="AB15" s="268">
        <v>3</v>
      </c>
      <c r="AC15" s="268">
        <v>1</v>
      </c>
      <c r="AD15" s="268">
        <v>1</v>
      </c>
    </row>
    <row r="16" spans="1:30" ht="21.85" customHeight="1" x14ac:dyDescent="0.4">
      <c r="A16" s="142">
        <v>10</v>
      </c>
      <c r="B16" s="267" t="s">
        <v>829</v>
      </c>
      <c r="C16" s="268">
        <f t="shared" si="0"/>
        <v>48</v>
      </c>
      <c r="D16" s="268">
        <v>23</v>
      </c>
      <c r="E16" s="268">
        <v>25</v>
      </c>
      <c r="F16" s="268">
        <v>1</v>
      </c>
      <c r="G16" s="268">
        <v>1</v>
      </c>
      <c r="H16" s="268">
        <v>1</v>
      </c>
      <c r="I16" s="268">
        <v>2</v>
      </c>
      <c r="J16" s="268">
        <v>1</v>
      </c>
      <c r="K16" s="268">
        <v>35</v>
      </c>
      <c r="L16" s="269">
        <v>0</v>
      </c>
      <c r="M16" s="268">
        <v>1</v>
      </c>
      <c r="N16" s="268">
        <v>1</v>
      </c>
      <c r="O16" s="268">
        <v>0</v>
      </c>
      <c r="P16" s="268">
        <v>5</v>
      </c>
      <c r="Q16" s="268">
        <f t="shared" si="1"/>
        <v>2</v>
      </c>
      <c r="R16" s="268">
        <v>1</v>
      </c>
      <c r="S16" s="268">
        <v>1</v>
      </c>
      <c r="T16" s="268">
        <v>2</v>
      </c>
      <c r="U16" s="269">
        <v>0</v>
      </c>
      <c r="V16" s="268">
        <v>0</v>
      </c>
      <c r="W16" s="268">
        <v>0</v>
      </c>
      <c r="X16" s="268">
        <v>0</v>
      </c>
      <c r="Y16" s="268">
        <f t="shared" si="2"/>
        <v>50</v>
      </c>
      <c r="Z16" s="268">
        <f t="shared" si="3"/>
        <v>24</v>
      </c>
      <c r="AA16" s="268">
        <f t="shared" si="3"/>
        <v>26</v>
      </c>
      <c r="AB16" s="268">
        <v>3</v>
      </c>
      <c r="AC16" s="268">
        <v>1</v>
      </c>
      <c r="AD16" s="268">
        <v>1</v>
      </c>
    </row>
    <row r="17" spans="1:30" ht="21.85" customHeight="1" x14ac:dyDescent="0.4">
      <c r="A17" s="142">
        <v>11</v>
      </c>
      <c r="B17" s="267" t="s">
        <v>830</v>
      </c>
      <c r="C17" s="268">
        <f t="shared" si="0"/>
        <v>45</v>
      </c>
      <c r="D17" s="268">
        <v>23</v>
      </c>
      <c r="E17" s="268">
        <v>22</v>
      </c>
      <c r="F17" s="268">
        <v>1</v>
      </c>
      <c r="G17" s="268">
        <v>0</v>
      </c>
      <c r="H17" s="268">
        <v>2</v>
      </c>
      <c r="I17" s="268">
        <v>2</v>
      </c>
      <c r="J17" s="268">
        <v>0</v>
      </c>
      <c r="K17" s="268">
        <v>35</v>
      </c>
      <c r="L17" s="269">
        <v>0</v>
      </c>
      <c r="M17" s="268">
        <v>1</v>
      </c>
      <c r="N17" s="268">
        <v>0</v>
      </c>
      <c r="O17" s="268">
        <v>0</v>
      </c>
      <c r="P17" s="268">
        <v>4</v>
      </c>
      <c r="Q17" s="268">
        <f t="shared" si="1"/>
        <v>2</v>
      </c>
      <c r="R17" s="268">
        <v>2</v>
      </c>
      <c r="S17" s="268">
        <v>0</v>
      </c>
      <c r="T17" s="268">
        <v>2</v>
      </c>
      <c r="U17" s="269">
        <v>0</v>
      </c>
      <c r="V17" s="268">
        <v>0</v>
      </c>
      <c r="W17" s="268">
        <v>0</v>
      </c>
      <c r="X17" s="268">
        <v>0</v>
      </c>
      <c r="Y17" s="268">
        <f t="shared" si="2"/>
        <v>47</v>
      </c>
      <c r="Z17" s="268">
        <f t="shared" si="3"/>
        <v>25</v>
      </c>
      <c r="AA17" s="268">
        <f t="shared" si="3"/>
        <v>22</v>
      </c>
      <c r="AB17" s="268">
        <v>3</v>
      </c>
      <c r="AC17" s="268">
        <v>1</v>
      </c>
      <c r="AD17" s="268">
        <v>1</v>
      </c>
    </row>
    <row r="18" spans="1:30" ht="21.85" customHeight="1" x14ac:dyDescent="0.4">
      <c r="A18" s="142">
        <v>12</v>
      </c>
      <c r="B18" s="267" t="s">
        <v>831</v>
      </c>
      <c r="C18" s="268">
        <f t="shared" si="0"/>
        <v>27</v>
      </c>
      <c r="D18" s="268">
        <v>14</v>
      </c>
      <c r="E18" s="268">
        <v>13</v>
      </c>
      <c r="F18" s="268">
        <v>1</v>
      </c>
      <c r="G18" s="268">
        <v>0</v>
      </c>
      <c r="H18" s="268">
        <v>1</v>
      </c>
      <c r="I18" s="268">
        <v>1</v>
      </c>
      <c r="J18" s="268">
        <v>0</v>
      </c>
      <c r="K18" s="268">
        <v>20</v>
      </c>
      <c r="L18" s="269">
        <v>0</v>
      </c>
      <c r="M18" s="268">
        <v>1</v>
      </c>
      <c r="N18" s="268">
        <v>0</v>
      </c>
      <c r="O18" s="268">
        <v>0</v>
      </c>
      <c r="P18" s="268">
        <v>3</v>
      </c>
      <c r="Q18" s="268">
        <f t="shared" si="1"/>
        <v>1</v>
      </c>
      <c r="R18" s="268">
        <v>0</v>
      </c>
      <c r="S18" s="268">
        <v>1</v>
      </c>
      <c r="T18" s="268">
        <v>1</v>
      </c>
      <c r="U18" s="269">
        <v>0</v>
      </c>
      <c r="V18" s="268">
        <v>0</v>
      </c>
      <c r="W18" s="268">
        <v>0</v>
      </c>
      <c r="X18" s="268">
        <v>0</v>
      </c>
      <c r="Y18" s="268">
        <f t="shared" si="2"/>
        <v>28</v>
      </c>
      <c r="Z18" s="268">
        <f t="shared" si="3"/>
        <v>14</v>
      </c>
      <c r="AA18" s="268">
        <f t="shared" si="3"/>
        <v>14</v>
      </c>
      <c r="AB18" s="268">
        <v>3</v>
      </c>
      <c r="AC18" s="268">
        <v>1</v>
      </c>
      <c r="AD18" s="268">
        <v>1</v>
      </c>
    </row>
    <row r="19" spans="1:30" ht="21.85" customHeight="1" x14ac:dyDescent="0.4">
      <c r="A19" s="142">
        <v>13</v>
      </c>
      <c r="B19" s="267" t="s">
        <v>832</v>
      </c>
      <c r="C19" s="268">
        <f t="shared" si="0"/>
        <v>37</v>
      </c>
      <c r="D19" s="268">
        <v>22</v>
      </c>
      <c r="E19" s="268">
        <v>15</v>
      </c>
      <c r="F19" s="268">
        <v>1</v>
      </c>
      <c r="G19" s="268">
        <v>0</v>
      </c>
      <c r="H19" s="268">
        <v>1</v>
      </c>
      <c r="I19" s="268">
        <v>1</v>
      </c>
      <c r="J19" s="268">
        <v>1</v>
      </c>
      <c r="K19" s="268">
        <v>29</v>
      </c>
      <c r="L19" s="269">
        <v>0</v>
      </c>
      <c r="M19" s="268">
        <v>1</v>
      </c>
      <c r="N19" s="268">
        <v>0</v>
      </c>
      <c r="O19" s="268">
        <v>0</v>
      </c>
      <c r="P19" s="268">
        <v>3</v>
      </c>
      <c r="Q19" s="268">
        <f t="shared" si="1"/>
        <v>1</v>
      </c>
      <c r="R19" s="268">
        <v>0</v>
      </c>
      <c r="S19" s="268">
        <v>1</v>
      </c>
      <c r="T19" s="268">
        <v>1</v>
      </c>
      <c r="U19" s="269">
        <v>0</v>
      </c>
      <c r="V19" s="268">
        <v>0</v>
      </c>
      <c r="W19" s="268">
        <v>0</v>
      </c>
      <c r="X19" s="268">
        <v>0</v>
      </c>
      <c r="Y19" s="268">
        <f t="shared" si="2"/>
        <v>38</v>
      </c>
      <c r="Z19" s="268">
        <f t="shared" si="3"/>
        <v>22</v>
      </c>
      <c r="AA19" s="268">
        <f t="shared" si="3"/>
        <v>16</v>
      </c>
      <c r="AB19" s="268">
        <v>3</v>
      </c>
      <c r="AC19" s="268">
        <v>1</v>
      </c>
      <c r="AD19" s="268">
        <v>1</v>
      </c>
    </row>
    <row r="20" spans="1:30" ht="11.1" customHeight="1" x14ac:dyDescent="0.4">
      <c r="A20" s="265"/>
      <c r="B20" s="270"/>
      <c r="C20" s="271"/>
      <c r="D20" s="271"/>
      <c r="E20" s="271"/>
      <c r="F20" s="271"/>
      <c r="G20" s="271"/>
      <c r="H20" s="271"/>
      <c r="I20" s="271"/>
      <c r="J20" s="271"/>
      <c r="K20" s="271"/>
      <c r="L20" s="272"/>
      <c r="M20" s="271"/>
      <c r="N20" s="271"/>
      <c r="O20" s="271"/>
      <c r="P20" s="271"/>
      <c r="Q20" s="271"/>
      <c r="R20" s="271"/>
      <c r="S20" s="271"/>
      <c r="T20" s="271"/>
      <c r="U20" s="272"/>
      <c r="V20" s="271"/>
      <c r="W20" s="271"/>
      <c r="X20" s="271"/>
      <c r="Y20" s="271"/>
      <c r="Z20" s="271"/>
      <c r="AA20" s="271"/>
      <c r="AB20" s="271"/>
      <c r="AC20" s="271"/>
      <c r="AD20" s="271"/>
    </row>
    <row r="21" spans="1:30" ht="10.95" x14ac:dyDescent="0.4">
      <c r="AD21" s="143" t="s">
        <v>595</v>
      </c>
    </row>
    <row r="22" spans="1:30" ht="24" customHeight="1" x14ac:dyDescent="0.4">
      <c r="A22" s="512" t="s">
        <v>110</v>
      </c>
      <c r="B22" s="460" t="s">
        <v>111</v>
      </c>
      <c r="C22" s="460" t="s">
        <v>58</v>
      </c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 t="s">
        <v>59</v>
      </c>
      <c r="R22" s="460"/>
      <c r="S22" s="460"/>
      <c r="T22" s="460"/>
      <c r="U22" s="460"/>
      <c r="V22" s="460"/>
      <c r="W22" s="460"/>
      <c r="X22" s="460"/>
      <c r="Y22" s="461" t="s">
        <v>60</v>
      </c>
      <c r="Z22" s="460"/>
      <c r="AA22" s="460"/>
      <c r="AB22" s="460" t="s">
        <v>51</v>
      </c>
      <c r="AC22" s="460"/>
      <c r="AD22" s="460"/>
    </row>
    <row r="23" spans="1:30" ht="24" customHeight="1" x14ac:dyDescent="0.4">
      <c r="A23" s="512"/>
      <c r="B23" s="460"/>
      <c r="C23" s="460" t="s">
        <v>22</v>
      </c>
      <c r="D23" s="460"/>
      <c r="E23" s="460"/>
      <c r="F23" s="512" t="s">
        <v>798</v>
      </c>
      <c r="G23" s="512" t="s">
        <v>36</v>
      </c>
      <c r="H23" s="512" t="s">
        <v>799</v>
      </c>
      <c r="I23" s="512" t="s">
        <v>37</v>
      </c>
      <c r="J23" s="512" t="s">
        <v>38</v>
      </c>
      <c r="K23" s="512" t="s">
        <v>800</v>
      </c>
      <c r="L23" s="512" t="s">
        <v>39</v>
      </c>
      <c r="M23" s="512" t="s">
        <v>40</v>
      </c>
      <c r="N23" s="532" t="s">
        <v>41</v>
      </c>
      <c r="O23" s="512" t="s">
        <v>42</v>
      </c>
      <c r="P23" s="512" t="s">
        <v>801</v>
      </c>
      <c r="Q23" s="460" t="s">
        <v>22</v>
      </c>
      <c r="R23" s="460"/>
      <c r="S23" s="460"/>
      <c r="T23" s="460" t="s">
        <v>52</v>
      </c>
      <c r="U23" s="460"/>
      <c r="V23" s="512" t="s">
        <v>45</v>
      </c>
      <c r="W23" s="512" t="s">
        <v>46</v>
      </c>
      <c r="X23" s="512" t="s">
        <v>47</v>
      </c>
      <c r="Y23" s="460"/>
      <c r="Z23" s="460"/>
      <c r="AA23" s="460"/>
      <c r="AB23" s="512" t="s">
        <v>48</v>
      </c>
      <c r="AC23" s="512" t="s">
        <v>49</v>
      </c>
      <c r="AD23" s="512" t="s">
        <v>50</v>
      </c>
    </row>
    <row r="24" spans="1:30" ht="24" customHeight="1" x14ac:dyDescent="0.4">
      <c r="A24" s="512"/>
      <c r="B24" s="460"/>
      <c r="C24" s="142" t="s">
        <v>3</v>
      </c>
      <c r="D24" s="142" t="s">
        <v>1</v>
      </c>
      <c r="E24" s="142" t="s">
        <v>2</v>
      </c>
      <c r="F24" s="512"/>
      <c r="G24" s="512"/>
      <c r="H24" s="512"/>
      <c r="I24" s="512"/>
      <c r="J24" s="512"/>
      <c r="K24" s="512"/>
      <c r="L24" s="512"/>
      <c r="M24" s="512"/>
      <c r="N24" s="532"/>
      <c r="O24" s="512"/>
      <c r="P24" s="512"/>
      <c r="Q24" s="142" t="s">
        <v>3</v>
      </c>
      <c r="R24" s="142" t="s">
        <v>1</v>
      </c>
      <c r="S24" s="142" t="s">
        <v>2</v>
      </c>
      <c r="T24" s="142" t="s">
        <v>822</v>
      </c>
      <c r="U24" s="142" t="s">
        <v>44</v>
      </c>
      <c r="V24" s="512"/>
      <c r="W24" s="512"/>
      <c r="X24" s="512"/>
      <c r="Y24" s="142" t="s">
        <v>3</v>
      </c>
      <c r="Z24" s="142" t="s">
        <v>1</v>
      </c>
      <c r="AA24" s="142" t="s">
        <v>2</v>
      </c>
      <c r="AB24" s="512"/>
      <c r="AC24" s="512"/>
      <c r="AD24" s="512"/>
    </row>
    <row r="25" spans="1:30" ht="21.85" customHeight="1" x14ac:dyDescent="0.4">
      <c r="A25" s="142">
        <v>14</v>
      </c>
      <c r="B25" s="267" t="s">
        <v>833</v>
      </c>
      <c r="C25" s="268">
        <f t="shared" ref="C25:C67" si="4">D25+E25</f>
        <v>44</v>
      </c>
      <c r="D25" s="268">
        <v>19</v>
      </c>
      <c r="E25" s="268">
        <v>25</v>
      </c>
      <c r="F25" s="268">
        <v>1</v>
      </c>
      <c r="G25" s="268">
        <v>0</v>
      </c>
      <c r="H25" s="268">
        <v>1</v>
      </c>
      <c r="I25" s="268">
        <v>1</v>
      </c>
      <c r="J25" s="268">
        <v>1</v>
      </c>
      <c r="K25" s="268">
        <v>31</v>
      </c>
      <c r="L25" s="269">
        <v>0</v>
      </c>
      <c r="M25" s="268">
        <v>1</v>
      </c>
      <c r="N25" s="268">
        <v>1</v>
      </c>
      <c r="O25" s="268">
        <v>0</v>
      </c>
      <c r="P25" s="268">
        <v>7</v>
      </c>
      <c r="Q25" s="268">
        <f t="shared" ref="Q25:Q67" si="5">R25+S25</f>
        <v>2</v>
      </c>
      <c r="R25" s="268">
        <v>0</v>
      </c>
      <c r="S25" s="268">
        <v>2</v>
      </c>
      <c r="T25" s="268">
        <v>2</v>
      </c>
      <c r="U25" s="269">
        <v>0</v>
      </c>
      <c r="V25" s="268">
        <v>0</v>
      </c>
      <c r="W25" s="268">
        <v>0</v>
      </c>
      <c r="X25" s="268">
        <v>0</v>
      </c>
      <c r="Y25" s="268">
        <f t="shared" ref="Y25:Y67" si="6">Z25+AA25</f>
        <v>46</v>
      </c>
      <c r="Z25" s="268">
        <f t="shared" ref="Z25:AA40" si="7">D25+R25</f>
        <v>19</v>
      </c>
      <c r="AA25" s="268">
        <f t="shared" si="7"/>
        <v>27</v>
      </c>
      <c r="AB25" s="268">
        <v>3</v>
      </c>
      <c r="AC25" s="268">
        <v>1</v>
      </c>
      <c r="AD25" s="268">
        <v>1</v>
      </c>
    </row>
    <row r="26" spans="1:30" ht="21.85" customHeight="1" x14ac:dyDescent="0.4">
      <c r="A26" s="142">
        <v>15</v>
      </c>
      <c r="B26" s="267" t="s">
        <v>834</v>
      </c>
      <c r="C26" s="268">
        <f t="shared" si="4"/>
        <v>54</v>
      </c>
      <c r="D26" s="268">
        <v>24</v>
      </c>
      <c r="E26" s="268">
        <v>30</v>
      </c>
      <c r="F26" s="268">
        <v>1</v>
      </c>
      <c r="G26" s="268">
        <v>0</v>
      </c>
      <c r="H26" s="268">
        <v>2</v>
      </c>
      <c r="I26" s="268">
        <v>1</v>
      </c>
      <c r="J26" s="268">
        <v>0</v>
      </c>
      <c r="K26" s="268">
        <v>42</v>
      </c>
      <c r="L26" s="269">
        <v>0</v>
      </c>
      <c r="M26" s="268">
        <v>1</v>
      </c>
      <c r="N26" s="268">
        <v>1</v>
      </c>
      <c r="O26" s="268">
        <v>0</v>
      </c>
      <c r="P26" s="268">
        <v>6</v>
      </c>
      <c r="Q26" s="268">
        <f t="shared" si="5"/>
        <v>3</v>
      </c>
      <c r="R26" s="268">
        <v>1</v>
      </c>
      <c r="S26" s="268">
        <v>2</v>
      </c>
      <c r="T26" s="268">
        <v>3</v>
      </c>
      <c r="U26" s="269">
        <v>0</v>
      </c>
      <c r="V26" s="268">
        <v>0</v>
      </c>
      <c r="W26" s="268">
        <v>0</v>
      </c>
      <c r="X26" s="268">
        <v>0</v>
      </c>
      <c r="Y26" s="268">
        <f t="shared" si="6"/>
        <v>57</v>
      </c>
      <c r="Z26" s="268">
        <f t="shared" si="7"/>
        <v>25</v>
      </c>
      <c r="AA26" s="268">
        <f t="shared" si="7"/>
        <v>32</v>
      </c>
      <c r="AB26" s="268">
        <v>6</v>
      </c>
      <c r="AC26" s="268">
        <v>2</v>
      </c>
      <c r="AD26" s="268">
        <v>1</v>
      </c>
    </row>
    <row r="27" spans="1:30" ht="21.85" customHeight="1" x14ac:dyDescent="0.4">
      <c r="A27" s="142">
        <v>16</v>
      </c>
      <c r="B27" s="267" t="s">
        <v>775</v>
      </c>
      <c r="C27" s="268">
        <f t="shared" si="4"/>
        <v>40</v>
      </c>
      <c r="D27" s="268">
        <v>23</v>
      </c>
      <c r="E27" s="268">
        <v>17</v>
      </c>
      <c r="F27" s="268">
        <v>1</v>
      </c>
      <c r="G27" s="268">
        <v>0</v>
      </c>
      <c r="H27" s="268">
        <v>1</v>
      </c>
      <c r="I27" s="268">
        <v>1</v>
      </c>
      <c r="J27" s="268">
        <v>1</v>
      </c>
      <c r="K27" s="268">
        <v>31</v>
      </c>
      <c r="L27" s="269">
        <v>0</v>
      </c>
      <c r="M27" s="268">
        <v>1</v>
      </c>
      <c r="N27" s="268">
        <v>0</v>
      </c>
      <c r="O27" s="268">
        <v>1</v>
      </c>
      <c r="P27" s="268">
        <v>3</v>
      </c>
      <c r="Q27" s="268">
        <f t="shared" si="5"/>
        <v>1</v>
      </c>
      <c r="R27" s="268">
        <v>1</v>
      </c>
      <c r="S27" s="268">
        <v>0</v>
      </c>
      <c r="T27" s="268">
        <v>1</v>
      </c>
      <c r="U27" s="269">
        <v>0</v>
      </c>
      <c r="V27" s="268">
        <v>0</v>
      </c>
      <c r="W27" s="268">
        <v>0</v>
      </c>
      <c r="X27" s="268">
        <v>0</v>
      </c>
      <c r="Y27" s="268">
        <f t="shared" si="6"/>
        <v>41</v>
      </c>
      <c r="Z27" s="268">
        <f t="shared" si="7"/>
        <v>24</v>
      </c>
      <c r="AA27" s="268">
        <f t="shared" si="7"/>
        <v>17</v>
      </c>
      <c r="AB27" s="268">
        <v>3</v>
      </c>
      <c r="AC27" s="268">
        <v>1</v>
      </c>
      <c r="AD27" s="268">
        <v>1</v>
      </c>
    </row>
    <row r="28" spans="1:30" ht="21.85" customHeight="1" x14ac:dyDescent="0.4">
      <c r="A28" s="142">
        <v>17</v>
      </c>
      <c r="B28" s="267" t="s">
        <v>835</v>
      </c>
      <c r="C28" s="268">
        <f t="shared" si="4"/>
        <v>53</v>
      </c>
      <c r="D28" s="268">
        <v>26</v>
      </c>
      <c r="E28" s="268">
        <v>27</v>
      </c>
      <c r="F28" s="268">
        <v>1</v>
      </c>
      <c r="G28" s="268">
        <v>0</v>
      </c>
      <c r="H28" s="268">
        <v>2</v>
      </c>
      <c r="I28" s="268">
        <v>3</v>
      </c>
      <c r="J28" s="268">
        <v>0</v>
      </c>
      <c r="K28" s="268">
        <v>37</v>
      </c>
      <c r="L28" s="269">
        <v>0</v>
      </c>
      <c r="M28" s="268">
        <v>2</v>
      </c>
      <c r="N28" s="268">
        <v>0</v>
      </c>
      <c r="O28" s="268">
        <v>0</v>
      </c>
      <c r="P28" s="268">
        <v>8</v>
      </c>
      <c r="Q28" s="268">
        <f t="shared" si="5"/>
        <v>2</v>
      </c>
      <c r="R28" s="268">
        <v>0</v>
      </c>
      <c r="S28" s="268">
        <v>2</v>
      </c>
      <c r="T28" s="268">
        <v>2</v>
      </c>
      <c r="U28" s="269">
        <v>0</v>
      </c>
      <c r="V28" s="268">
        <v>0</v>
      </c>
      <c r="W28" s="268">
        <v>0</v>
      </c>
      <c r="X28" s="268">
        <v>0</v>
      </c>
      <c r="Y28" s="268">
        <f t="shared" si="6"/>
        <v>55</v>
      </c>
      <c r="Z28" s="268">
        <f t="shared" si="7"/>
        <v>26</v>
      </c>
      <c r="AA28" s="268">
        <f t="shared" si="7"/>
        <v>29</v>
      </c>
      <c r="AB28" s="268">
        <v>6</v>
      </c>
      <c r="AC28" s="268">
        <v>2</v>
      </c>
      <c r="AD28" s="268">
        <v>1</v>
      </c>
    </row>
    <row r="29" spans="1:30" ht="21.85" customHeight="1" x14ac:dyDescent="0.4">
      <c r="A29" s="142">
        <v>18</v>
      </c>
      <c r="B29" s="267" t="s">
        <v>247</v>
      </c>
      <c r="C29" s="268">
        <f t="shared" si="4"/>
        <v>52</v>
      </c>
      <c r="D29" s="268">
        <v>28</v>
      </c>
      <c r="E29" s="268">
        <v>24</v>
      </c>
      <c r="F29" s="268">
        <v>1</v>
      </c>
      <c r="G29" s="268">
        <v>0</v>
      </c>
      <c r="H29" s="268">
        <v>2</v>
      </c>
      <c r="I29" s="268">
        <v>1</v>
      </c>
      <c r="J29" s="268">
        <v>0</v>
      </c>
      <c r="K29" s="268">
        <v>38</v>
      </c>
      <c r="L29" s="269">
        <v>0</v>
      </c>
      <c r="M29" s="268">
        <v>2</v>
      </c>
      <c r="N29" s="268">
        <v>0</v>
      </c>
      <c r="O29" s="268">
        <v>0</v>
      </c>
      <c r="P29" s="268">
        <v>8</v>
      </c>
      <c r="Q29" s="268">
        <f t="shared" si="5"/>
        <v>2</v>
      </c>
      <c r="R29" s="268">
        <v>1</v>
      </c>
      <c r="S29" s="268">
        <v>1</v>
      </c>
      <c r="T29" s="268">
        <v>2</v>
      </c>
      <c r="U29" s="269">
        <v>0</v>
      </c>
      <c r="V29" s="268">
        <v>0</v>
      </c>
      <c r="W29" s="268">
        <v>0</v>
      </c>
      <c r="X29" s="268">
        <v>0</v>
      </c>
      <c r="Y29" s="268">
        <f t="shared" si="6"/>
        <v>54</v>
      </c>
      <c r="Z29" s="268">
        <f t="shared" si="7"/>
        <v>29</v>
      </c>
      <c r="AA29" s="268">
        <f t="shared" si="7"/>
        <v>25</v>
      </c>
      <c r="AB29" s="268">
        <v>3</v>
      </c>
      <c r="AC29" s="268">
        <v>1</v>
      </c>
      <c r="AD29" s="268">
        <v>1</v>
      </c>
    </row>
    <row r="30" spans="1:30" ht="21.85" customHeight="1" x14ac:dyDescent="0.4">
      <c r="A30" s="142">
        <v>19</v>
      </c>
      <c r="B30" s="267" t="s">
        <v>836</v>
      </c>
      <c r="C30" s="268">
        <f t="shared" si="4"/>
        <v>16</v>
      </c>
      <c r="D30" s="268">
        <v>7</v>
      </c>
      <c r="E30" s="268">
        <v>9</v>
      </c>
      <c r="F30" s="268">
        <v>1</v>
      </c>
      <c r="G30" s="268">
        <v>0</v>
      </c>
      <c r="H30" s="268">
        <v>0</v>
      </c>
      <c r="I30" s="268">
        <v>1</v>
      </c>
      <c r="J30" s="268">
        <v>1</v>
      </c>
      <c r="K30" s="268">
        <v>13</v>
      </c>
      <c r="L30" s="269">
        <v>0</v>
      </c>
      <c r="M30" s="268">
        <v>0</v>
      </c>
      <c r="N30" s="268">
        <v>0</v>
      </c>
      <c r="O30" s="268">
        <v>0</v>
      </c>
      <c r="P30" s="268">
        <v>0</v>
      </c>
      <c r="Q30" s="268">
        <f t="shared" si="5"/>
        <v>1</v>
      </c>
      <c r="R30" s="268">
        <v>1</v>
      </c>
      <c r="S30" s="268">
        <v>0</v>
      </c>
      <c r="T30" s="268">
        <v>0</v>
      </c>
      <c r="U30" s="269">
        <v>0</v>
      </c>
      <c r="V30" s="268">
        <v>0</v>
      </c>
      <c r="W30" s="268">
        <v>0</v>
      </c>
      <c r="X30" s="268">
        <v>1</v>
      </c>
      <c r="Y30" s="268">
        <f t="shared" si="6"/>
        <v>17</v>
      </c>
      <c r="Z30" s="268">
        <f t="shared" si="7"/>
        <v>8</v>
      </c>
      <c r="AA30" s="268">
        <f t="shared" si="7"/>
        <v>9</v>
      </c>
      <c r="AB30" s="268">
        <v>3</v>
      </c>
      <c r="AC30" s="268">
        <v>1</v>
      </c>
      <c r="AD30" s="268">
        <v>1</v>
      </c>
    </row>
    <row r="31" spans="1:30" ht="21.85" customHeight="1" x14ac:dyDescent="0.4">
      <c r="A31" s="142">
        <v>20</v>
      </c>
      <c r="B31" s="273" t="s">
        <v>837</v>
      </c>
      <c r="C31" s="268">
        <f t="shared" si="4"/>
        <v>48</v>
      </c>
      <c r="D31" s="268">
        <v>24</v>
      </c>
      <c r="E31" s="268">
        <v>24</v>
      </c>
      <c r="F31" s="268">
        <v>1</v>
      </c>
      <c r="G31" s="268">
        <v>0</v>
      </c>
      <c r="H31" s="268">
        <v>1</v>
      </c>
      <c r="I31" s="268">
        <v>1</v>
      </c>
      <c r="J31" s="268">
        <v>1</v>
      </c>
      <c r="K31" s="268">
        <v>33</v>
      </c>
      <c r="L31" s="269">
        <v>0</v>
      </c>
      <c r="M31" s="268">
        <v>1</v>
      </c>
      <c r="N31" s="268">
        <v>0</v>
      </c>
      <c r="O31" s="268">
        <v>1</v>
      </c>
      <c r="P31" s="268">
        <v>9</v>
      </c>
      <c r="Q31" s="268">
        <f t="shared" si="5"/>
        <v>2</v>
      </c>
      <c r="R31" s="268">
        <v>1</v>
      </c>
      <c r="S31" s="268">
        <v>1</v>
      </c>
      <c r="T31" s="268">
        <v>2</v>
      </c>
      <c r="U31" s="269">
        <v>0</v>
      </c>
      <c r="V31" s="268">
        <v>0</v>
      </c>
      <c r="W31" s="268">
        <v>0</v>
      </c>
      <c r="X31" s="268">
        <v>0</v>
      </c>
      <c r="Y31" s="268">
        <f t="shared" si="6"/>
        <v>50</v>
      </c>
      <c r="Z31" s="268">
        <f t="shared" si="7"/>
        <v>25</v>
      </c>
      <c r="AA31" s="268">
        <f t="shared" si="7"/>
        <v>25</v>
      </c>
      <c r="AB31" s="268">
        <v>3</v>
      </c>
      <c r="AC31" s="268">
        <v>1</v>
      </c>
      <c r="AD31" s="268">
        <v>1</v>
      </c>
    </row>
    <row r="32" spans="1:30" ht="21.85" customHeight="1" x14ac:dyDescent="0.4">
      <c r="A32" s="142">
        <v>21</v>
      </c>
      <c r="B32" s="267" t="s">
        <v>216</v>
      </c>
      <c r="C32" s="268">
        <f t="shared" si="4"/>
        <v>35</v>
      </c>
      <c r="D32" s="268">
        <v>16</v>
      </c>
      <c r="E32" s="268">
        <v>19</v>
      </c>
      <c r="F32" s="268">
        <v>1</v>
      </c>
      <c r="G32" s="268">
        <v>0</v>
      </c>
      <c r="H32" s="268">
        <v>2</v>
      </c>
      <c r="I32" s="268">
        <v>0</v>
      </c>
      <c r="J32" s="268">
        <v>1</v>
      </c>
      <c r="K32" s="268">
        <v>26</v>
      </c>
      <c r="L32" s="269">
        <v>0</v>
      </c>
      <c r="M32" s="268">
        <v>1</v>
      </c>
      <c r="N32" s="268">
        <v>0</v>
      </c>
      <c r="O32" s="268">
        <v>0</v>
      </c>
      <c r="P32" s="268">
        <v>4</v>
      </c>
      <c r="Q32" s="268">
        <f t="shared" si="5"/>
        <v>1</v>
      </c>
      <c r="R32" s="268">
        <v>0</v>
      </c>
      <c r="S32" s="268">
        <v>1</v>
      </c>
      <c r="T32" s="268">
        <v>1</v>
      </c>
      <c r="U32" s="269">
        <v>0</v>
      </c>
      <c r="V32" s="268">
        <v>0</v>
      </c>
      <c r="W32" s="268">
        <v>0</v>
      </c>
      <c r="X32" s="268">
        <v>0</v>
      </c>
      <c r="Y32" s="268">
        <f t="shared" si="6"/>
        <v>36</v>
      </c>
      <c r="Z32" s="268">
        <f t="shared" si="7"/>
        <v>16</v>
      </c>
      <c r="AA32" s="268">
        <f t="shared" si="7"/>
        <v>20</v>
      </c>
      <c r="AB32" s="268">
        <v>3</v>
      </c>
      <c r="AC32" s="268">
        <v>1</v>
      </c>
      <c r="AD32" s="268">
        <v>1</v>
      </c>
    </row>
    <row r="33" spans="1:30" ht="21.85" customHeight="1" x14ac:dyDescent="0.4">
      <c r="A33" s="142">
        <v>22</v>
      </c>
      <c r="B33" s="267" t="s">
        <v>838</v>
      </c>
      <c r="C33" s="268">
        <f t="shared" si="4"/>
        <v>23</v>
      </c>
      <c r="D33" s="268">
        <v>12</v>
      </c>
      <c r="E33" s="268">
        <v>11</v>
      </c>
      <c r="F33" s="268">
        <v>0</v>
      </c>
      <c r="G33" s="268">
        <v>0</v>
      </c>
      <c r="H33" s="268">
        <v>1</v>
      </c>
      <c r="I33" s="268">
        <v>1</v>
      </c>
      <c r="J33" s="268">
        <v>0</v>
      </c>
      <c r="K33" s="268">
        <v>19</v>
      </c>
      <c r="L33" s="269">
        <v>0</v>
      </c>
      <c r="M33" s="268">
        <v>1</v>
      </c>
      <c r="N33" s="268">
        <v>0</v>
      </c>
      <c r="O33" s="268">
        <v>0</v>
      </c>
      <c r="P33" s="268">
        <v>1</v>
      </c>
      <c r="Q33" s="268">
        <f t="shared" si="5"/>
        <v>1</v>
      </c>
      <c r="R33" s="268">
        <v>0</v>
      </c>
      <c r="S33" s="268">
        <v>1</v>
      </c>
      <c r="T33" s="268">
        <v>1</v>
      </c>
      <c r="U33" s="269">
        <v>0</v>
      </c>
      <c r="V33" s="268">
        <v>0</v>
      </c>
      <c r="W33" s="268">
        <v>0</v>
      </c>
      <c r="X33" s="268">
        <v>0</v>
      </c>
      <c r="Y33" s="268">
        <f t="shared" si="6"/>
        <v>24</v>
      </c>
      <c r="Z33" s="268">
        <f t="shared" si="7"/>
        <v>12</v>
      </c>
      <c r="AA33" s="268">
        <f t="shared" si="7"/>
        <v>12</v>
      </c>
      <c r="AB33" s="268">
        <v>3</v>
      </c>
      <c r="AC33" s="268">
        <v>1</v>
      </c>
      <c r="AD33" s="268">
        <v>1</v>
      </c>
    </row>
    <row r="34" spans="1:30" ht="21.85" customHeight="1" x14ac:dyDescent="0.4">
      <c r="A34" s="142">
        <v>23</v>
      </c>
      <c r="B34" s="267" t="s">
        <v>839</v>
      </c>
      <c r="C34" s="268">
        <f t="shared" si="4"/>
        <v>42</v>
      </c>
      <c r="D34" s="268">
        <v>20</v>
      </c>
      <c r="E34" s="268">
        <v>22</v>
      </c>
      <c r="F34" s="268">
        <v>1</v>
      </c>
      <c r="G34" s="268">
        <v>0</v>
      </c>
      <c r="H34" s="268">
        <v>1</v>
      </c>
      <c r="I34" s="268">
        <v>0</v>
      </c>
      <c r="J34" s="268">
        <v>0</v>
      </c>
      <c r="K34" s="268">
        <v>32</v>
      </c>
      <c r="L34" s="269">
        <v>0</v>
      </c>
      <c r="M34" s="268">
        <v>1</v>
      </c>
      <c r="N34" s="268">
        <v>0</v>
      </c>
      <c r="O34" s="268">
        <v>0</v>
      </c>
      <c r="P34" s="268">
        <v>7</v>
      </c>
      <c r="Q34" s="268">
        <f t="shared" si="5"/>
        <v>1</v>
      </c>
      <c r="R34" s="268">
        <v>0</v>
      </c>
      <c r="S34" s="268">
        <v>1</v>
      </c>
      <c r="T34" s="268">
        <v>1</v>
      </c>
      <c r="U34" s="269">
        <v>0</v>
      </c>
      <c r="V34" s="268">
        <v>0</v>
      </c>
      <c r="W34" s="268">
        <v>0</v>
      </c>
      <c r="X34" s="268">
        <v>0</v>
      </c>
      <c r="Y34" s="268">
        <f t="shared" si="6"/>
        <v>43</v>
      </c>
      <c r="Z34" s="268">
        <f t="shared" si="7"/>
        <v>20</v>
      </c>
      <c r="AA34" s="268">
        <f t="shared" si="7"/>
        <v>23</v>
      </c>
      <c r="AB34" s="268">
        <v>3</v>
      </c>
      <c r="AC34" s="268">
        <v>1</v>
      </c>
      <c r="AD34" s="268">
        <v>1</v>
      </c>
    </row>
    <row r="35" spans="1:30" ht="21.85" customHeight="1" x14ac:dyDescent="0.4">
      <c r="A35" s="142">
        <v>24</v>
      </c>
      <c r="B35" s="267" t="s">
        <v>840</v>
      </c>
      <c r="C35" s="268">
        <f t="shared" si="4"/>
        <v>52</v>
      </c>
      <c r="D35" s="268">
        <v>25</v>
      </c>
      <c r="E35" s="268">
        <v>27</v>
      </c>
      <c r="F35" s="268">
        <v>1</v>
      </c>
      <c r="G35" s="268">
        <v>0</v>
      </c>
      <c r="H35" s="268">
        <v>2</v>
      </c>
      <c r="I35" s="268">
        <v>1</v>
      </c>
      <c r="J35" s="268">
        <v>0</v>
      </c>
      <c r="K35" s="268">
        <v>40</v>
      </c>
      <c r="L35" s="269">
        <v>0</v>
      </c>
      <c r="M35" s="268">
        <v>2</v>
      </c>
      <c r="N35" s="268">
        <v>0</v>
      </c>
      <c r="O35" s="268">
        <v>0</v>
      </c>
      <c r="P35" s="268">
        <v>6</v>
      </c>
      <c r="Q35" s="268">
        <f t="shared" si="5"/>
        <v>2</v>
      </c>
      <c r="R35" s="268">
        <v>0</v>
      </c>
      <c r="S35" s="268">
        <v>2</v>
      </c>
      <c r="T35" s="268">
        <v>2</v>
      </c>
      <c r="U35" s="269">
        <v>0</v>
      </c>
      <c r="V35" s="268">
        <v>0</v>
      </c>
      <c r="W35" s="268">
        <v>0</v>
      </c>
      <c r="X35" s="268">
        <v>0</v>
      </c>
      <c r="Y35" s="268">
        <f t="shared" si="6"/>
        <v>54</v>
      </c>
      <c r="Z35" s="268">
        <f t="shared" si="7"/>
        <v>25</v>
      </c>
      <c r="AA35" s="268">
        <f t="shared" si="7"/>
        <v>29</v>
      </c>
      <c r="AB35" s="268">
        <v>6</v>
      </c>
      <c r="AC35" s="268">
        <v>2</v>
      </c>
      <c r="AD35" s="268">
        <v>1</v>
      </c>
    </row>
    <row r="36" spans="1:30" ht="21.85" customHeight="1" x14ac:dyDescent="0.4">
      <c r="A36" s="142">
        <v>25</v>
      </c>
      <c r="B36" s="267" t="s">
        <v>841</v>
      </c>
      <c r="C36" s="268">
        <f t="shared" si="4"/>
        <v>52</v>
      </c>
      <c r="D36" s="268">
        <v>28</v>
      </c>
      <c r="E36" s="268">
        <v>24</v>
      </c>
      <c r="F36" s="268">
        <v>1</v>
      </c>
      <c r="G36" s="268">
        <v>0</v>
      </c>
      <c r="H36" s="268">
        <v>2</v>
      </c>
      <c r="I36" s="268">
        <v>2</v>
      </c>
      <c r="J36" s="268">
        <v>1</v>
      </c>
      <c r="K36" s="268">
        <v>41</v>
      </c>
      <c r="L36" s="269">
        <v>0</v>
      </c>
      <c r="M36" s="268">
        <v>2</v>
      </c>
      <c r="N36" s="268">
        <v>0</v>
      </c>
      <c r="O36" s="268">
        <v>0</v>
      </c>
      <c r="P36" s="268">
        <v>3</v>
      </c>
      <c r="Q36" s="268">
        <f t="shared" si="5"/>
        <v>2</v>
      </c>
      <c r="R36" s="268">
        <v>0</v>
      </c>
      <c r="S36" s="268">
        <v>2</v>
      </c>
      <c r="T36" s="268">
        <v>2</v>
      </c>
      <c r="U36" s="269">
        <v>0</v>
      </c>
      <c r="V36" s="268">
        <v>0</v>
      </c>
      <c r="W36" s="268">
        <v>0</v>
      </c>
      <c r="X36" s="268">
        <v>0</v>
      </c>
      <c r="Y36" s="268">
        <f t="shared" si="6"/>
        <v>54</v>
      </c>
      <c r="Z36" s="268">
        <f t="shared" si="7"/>
        <v>28</v>
      </c>
      <c r="AA36" s="268">
        <f t="shared" si="7"/>
        <v>26</v>
      </c>
      <c r="AB36" s="268">
        <v>6</v>
      </c>
      <c r="AC36" s="268">
        <v>2</v>
      </c>
      <c r="AD36" s="268">
        <v>1</v>
      </c>
    </row>
    <row r="37" spans="1:30" ht="21.85" customHeight="1" x14ac:dyDescent="0.4">
      <c r="A37" s="142">
        <v>26</v>
      </c>
      <c r="B37" s="267" t="s">
        <v>330</v>
      </c>
      <c r="C37" s="268">
        <f t="shared" si="4"/>
        <v>27</v>
      </c>
      <c r="D37" s="268">
        <v>16</v>
      </c>
      <c r="E37" s="268">
        <v>11</v>
      </c>
      <c r="F37" s="268">
        <v>1</v>
      </c>
      <c r="G37" s="268">
        <v>0</v>
      </c>
      <c r="H37" s="268">
        <v>1</v>
      </c>
      <c r="I37" s="268">
        <v>1</v>
      </c>
      <c r="J37" s="268">
        <v>0</v>
      </c>
      <c r="K37" s="268">
        <v>21</v>
      </c>
      <c r="L37" s="269">
        <v>0</v>
      </c>
      <c r="M37" s="268">
        <v>1</v>
      </c>
      <c r="N37" s="268">
        <v>0</v>
      </c>
      <c r="O37" s="268">
        <v>0</v>
      </c>
      <c r="P37" s="268">
        <v>2</v>
      </c>
      <c r="Q37" s="268">
        <f t="shared" si="5"/>
        <v>1</v>
      </c>
      <c r="R37" s="268">
        <v>1</v>
      </c>
      <c r="S37" s="268">
        <v>0</v>
      </c>
      <c r="T37" s="268">
        <v>1</v>
      </c>
      <c r="U37" s="269">
        <v>0</v>
      </c>
      <c r="V37" s="268">
        <v>0</v>
      </c>
      <c r="W37" s="268">
        <v>0</v>
      </c>
      <c r="X37" s="268">
        <v>0</v>
      </c>
      <c r="Y37" s="268">
        <f t="shared" si="6"/>
        <v>28</v>
      </c>
      <c r="Z37" s="268">
        <f t="shared" si="7"/>
        <v>17</v>
      </c>
      <c r="AA37" s="268">
        <f t="shared" si="7"/>
        <v>11</v>
      </c>
      <c r="AB37" s="268">
        <v>3</v>
      </c>
      <c r="AC37" s="268">
        <v>1</v>
      </c>
      <c r="AD37" s="268">
        <v>1</v>
      </c>
    </row>
    <row r="38" spans="1:30" ht="21.85" customHeight="1" x14ac:dyDescent="0.4">
      <c r="A38" s="142">
        <v>27</v>
      </c>
      <c r="B38" s="267" t="s">
        <v>842</v>
      </c>
      <c r="C38" s="268">
        <f t="shared" si="4"/>
        <v>43</v>
      </c>
      <c r="D38" s="268">
        <v>24</v>
      </c>
      <c r="E38" s="268">
        <v>19</v>
      </c>
      <c r="F38" s="268">
        <v>1</v>
      </c>
      <c r="G38" s="268">
        <v>0</v>
      </c>
      <c r="H38" s="268">
        <v>1</v>
      </c>
      <c r="I38" s="268">
        <v>2</v>
      </c>
      <c r="J38" s="268">
        <v>0</v>
      </c>
      <c r="K38" s="268">
        <v>32</v>
      </c>
      <c r="L38" s="269">
        <v>0</v>
      </c>
      <c r="M38" s="268">
        <v>1</v>
      </c>
      <c r="N38" s="268">
        <v>1</v>
      </c>
      <c r="O38" s="268">
        <v>0</v>
      </c>
      <c r="P38" s="268">
        <v>5</v>
      </c>
      <c r="Q38" s="268">
        <f t="shared" si="5"/>
        <v>1</v>
      </c>
      <c r="R38" s="268">
        <v>0</v>
      </c>
      <c r="S38" s="268">
        <v>1</v>
      </c>
      <c r="T38" s="268">
        <v>1</v>
      </c>
      <c r="U38" s="269">
        <v>0</v>
      </c>
      <c r="V38" s="268">
        <v>0</v>
      </c>
      <c r="W38" s="268">
        <v>0</v>
      </c>
      <c r="X38" s="268">
        <v>0</v>
      </c>
      <c r="Y38" s="268">
        <f t="shared" si="6"/>
        <v>44</v>
      </c>
      <c r="Z38" s="268">
        <f t="shared" si="7"/>
        <v>24</v>
      </c>
      <c r="AA38" s="268">
        <f t="shared" si="7"/>
        <v>20</v>
      </c>
      <c r="AB38" s="268">
        <v>3</v>
      </c>
      <c r="AC38" s="268">
        <v>1</v>
      </c>
      <c r="AD38" s="268">
        <v>1</v>
      </c>
    </row>
    <row r="39" spans="1:30" ht="21.85" customHeight="1" x14ac:dyDescent="0.4">
      <c r="A39" s="142">
        <v>28</v>
      </c>
      <c r="B39" s="267" t="s">
        <v>843</v>
      </c>
      <c r="C39" s="268">
        <f t="shared" si="4"/>
        <v>44</v>
      </c>
      <c r="D39" s="268">
        <v>25</v>
      </c>
      <c r="E39" s="268">
        <v>19</v>
      </c>
      <c r="F39" s="268">
        <v>1</v>
      </c>
      <c r="G39" s="268">
        <v>0</v>
      </c>
      <c r="H39" s="268">
        <v>1</v>
      </c>
      <c r="I39" s="268">
        <v>0</v>
      </c>
      <c r="J39" s="268">
        <v>0</v>
      </c>
      <c r="K39" s="268">
        <v>34</v>
      </c>
      <c r="L39" s="269">
        <v>0</v>
      </c>
      <c r="M39" s="268">
        <v>1</v>
      </c>
      <c r="N39" s="268">
        <v>0</v>
      </c>
      <c r="O39" s="268">
        <v>1</v>
      </c>
      <c r="P39" s="268">
        <v>6</v>
      </c>
      <c r="Q39" s="268">
        <f t="shared" si="5"/>
        <v>2</v>
      </c>
      <c r="R39" s="268">
        <v>2</v>
      </c>
      <c r="S39" s="268">
        <v>0</v>
      </c>
      <c r="T39" s="268">
        <v>2</v>
      </c>
      <c r="U39" s="269">
        <v>0</v>
      </c>
      <c r="V39" s="268">
        <v>0</v>
      </c>
      <c r="W39" s="268">
        <v>0</v>
      </c>
      <c r="X39" s="268">
        <v>0</v>
      </c>
      <c r="Y39" s="268">
        <f t="shared" si="6"/>
        <v>46</v>
      </c>
      <c r="Z39" s="268">
        <f t="shared" si="7"/>
        <v>27</v>
      </c>
      <c r="AA39" s="268">
        <f t="shared" si="7"/>
        <v>19</v>
      </c>
      <c r="AB39" s="268">
        <v>3</v>
      </c>
      <c r="AC39" s="268">
        <v>1</v>
      </c>
      <c r="AD39" s="268">
        <v>1</v>
      </c>
    </row>
    <row r="40" spans="1:30" ht="21.85" customHeight="1" x14ac:dyDescent="0.4">
      <c r="A40" s="142">
        <v>29</v>
      </c>
      <c r="B40" s="267" t="s">
        <v>844</v>
      </c>
      <c r="C40" s="268">
        <f t="shared" si="4"/>
        <v>51</v>
      </c>
      <c r="D40" s="268">
        <v>26</v>
      </c>
      <c r="E40" s="268">
        <v>25</v>
      </c>
      <c r="F40" s="268">
        <v>1</v>
      </c>
      <c r="G40" s="268">
        <v>0</v>
      </c>
      <c r="H40" s="268">
        <v>2</v>
      </c>
      <c r="I40" s="268">
        <v>1</v>
      </c>
      <c r="J40" s="268">
        <v>0</v>
      </c>
      <c r="K40" s="268">
        <v>40</v>
      </c>
      <c r="L40" s="269">
        <v>0</v>
      </c>
      <c r="M40" s="268">
        <v>2</v>
      </c>
      <c r="N40" s="268">
        <v>0</v>
      </c>
      <c r="O40" s="268">
        <v>0</v>
      </c>
      <c r="P40" s="268">
        <v>5</v>
      </c>
      <c r="Q40" s="268">
        <f t="shared" si="5"/>
        <v>2</v>
      </c>
      <c r="R40" s="268">
        <v>1</v>
      </c>
      <c r="S40" s="268">
        <v>1</v>
      </c>
      <c r="T40" s="268">
        <v>2</v>
      </c>
      <c r="U40" s="269">
        <v>0</v>
      </c>
      <c r="V40" s="268">
        <v>0</v>
      </c>
      <c r="W40" s="268">
        <v>0</v>
      </c>
      <c r="X40" s="268">
        <v>0</v>
      </c>
      <c r="Y40" s="268">
        <f t="shared" si="6"/>
        <v>53</v>
      </c>
      <c r="Z40" s="268">
        <f t="shared" si="7"/>
        <v>27</v>
      </c>
      <c r="AA40" s="268">
        <f t="shared" si="7"/>
        <v>26</v>
      </c>
      <c r="AB40" s="268">
        <v>6</v>
      </c>
      <c r="AC40" s="268">
        <v>2</v>
      </c>
      <c r="AD40" s="268">
        <v>1</v>
      </c>
    </row>
    <row r="41" spans="1:30" ht="21.85" customHeight="1" x14ac:dyDescent="0.4">
      <c r="A41" s="142">
        <v>30</v>
      </c>
      <c r="B41" s="267" t="s">
        <v>845</v>
      </c>
      <c r="C41" s="268">
        <f t="shared" si="4"/>
        <v>47</v>
      </c>
      <c r="D41" s="268">
        <v>24</v>
      </c>
      <c r="E41" s="268">
        <v>23</v>
      </c>
      <c r="F41" s="268">
        <v>1</v>
      </c>
      <c r="G41" s="268">
        <v>0</v>
      </c>
      <c r="H41" s="268">
        <v>1</v>
      </c>
      <c r="I41" s="268">
        <v>1</v>
      </c>
      <c r="J41" s="268">
        <v>0</v>
      </c>
      <c r="K41" s="268">
        <v>36</v>
      </c>
      <c r="L41" s="269">
        <v>0</v>
      </c>
      <c r="M41" s="268">
        <v>1</v>
      </c>
      <c r="N41" s="268">
        <v>1</v>
      </c>
      <c r="O41" s="268">
        <v>0</v>
      </c>
      <c r="P41" s="268">
        <v>6</v>
      </c>
      <c r="Q41" s="268">
        <f t="shared" si="5"/>
        <v>2</v>
      </c>
      <c r="R41" s="268">
        <v>1</v>
      </c>
      <c r="S41" s="268">
        <v>1</v>
      </c>
      <c r="T41" s="268">
        <v>2</v>
      </c>
      <c r="U41" s="269">
        <v>0</v>
      </c>
      <c r="V41" s="268">
        <v>0</v>
      </c>
      <c r="W41" s="268">
        <v>0</v>
      </c>
      <c r="X41" s="268">
        <v>0</v>
      </c>
      <c r="Y41" s="268">
        <f t="shared" si="6"/>
        <v>49</v>
      </c>
      <c r="Z41" s="268">
        <f t="shared" ref="Z41:AA67" si="8">D41+R41</f>
        <v>25</v>
      </c>
      <c r="AA41" s="268">
        <f t="shared" si="8"/>
        <v>24</v>
      </c>
      <c r="AB41" s="268">
        <v>3</v>
      </c>
      <c r="AC41" s="268">
        <v>1</v>
      </c>
      <c r="AD41" s="268">
        <v>1</v>
      </c>
    </row>
    <row r="42" spans="1:30" ht="21.85" customHeight="1" x14ac:dyDescent="0.4">
      <c r="A42" s="142">
        <v>31</v>
      </c>
      <c r="B42" s="267" t="s">
        <v>846</v>
      </c>
      <c r="C42" s="268">
        <f t="shared" si="4"/>
        <v>32</v>
      </c>
      <c r="D42" s="268">
        <v>19</v>
      </c>
      <c r="E42" s="268">
        <v>13</v>
      </c>
      <c r="F42" s="268">
        <v>1</v>
      </c>
      <c r="G42" s="268">
        <v>0</v>
      </c>
      <c r="H42" s="268">
        <v>1</v>
      </c>
      <c r="I42" s="268">
        <v>0</v>
      </c>
      <c r="J42" s="268">
        <v>0</v>
      </c>
      <c r="K42" s="268">
        <v>24</v>
      </c>
      <c r="L42" s="269">
        <v>0</v>
      </c>
      <c r="M42" s="268">
        <v>1</v>
      </c>
      <c r="N42" s="268">
        <v>0</v>
      </c>
      <c r="O42" s="268">
        <v>0</v>
      </c>
      <c r="P42" s="268">
        <v>5</v>
      </c>
      <c r="Q42" s="268">
        <f t="shared" si="5"/>
        <v>1</v>
      </c>
      <c r="R42" s="268">
        <v>0</v>
      </c>
      <c r="S42" s="268">
        <v>1</v>
      </c>
      <c r="T42" s="268">
        <v>1</v>
      </c>
      <c r="U42" s="269">
        <v>0</v>
      </c>
      <c r="V42" s="268">
        <v>0</v>
      </c>
      <c r="W42" s="268">
        <v>0</v>
      </c>
      <c r="X42" s="268">
        <v>0</v>
      </c>
      <c r="Y42" s="268">
        <f t="shared" si="6"/>
        <v>33</v>
      </c>
      <c r="Z42" s="268">
        <f t="shared" si="8"/>
        <v>19</v>
      </c>
      <c r="AA42" s="268">
        <f t="shared" si="8"/>
        <v>14</v>
      </c>
      <c r="AB42" s="268">
        <v>3</v>
      </c>
      <c r="AC42" s="268">
        <v>1</v>
      </c>
      <c r="AD42" s="268">
        <v>1</v>
      </c>
    </row>
    <row r="43" spans="1:30" ht="21.85" customHeight="1" x14ac:dyDescent="0.4">
      <c r="A43" s="142">
        <v>32</v>
      </c>
      <c r="B43" s="267" t="s">
        <v>847</v>
      </c>
      <c r="C43" s="268">
        <f t="shared" si="4"/>
        <v>53</v>
      </c>
      <c r="D43" s="268">
        <v>26</v>
      </c>
      <c r="E43" s="268">
        <v>27</v>
      </c>
      <c r="F43" s="268">
        <v>1</v>
      </c>
      <c r="G43" s="268">
        <v>0</v>
      </c>
      <c r="H43" s="268">
        <v>2</v>
      </c>
      <c r="I43" s="268">
        <v>2</v>
      </c>
      <c r="J43" s="268">
        <v>0</v>
      </c>
      <c r="K43" s="268">
        <v>39</v>
      </c>
      <c r="L43" s="269">
        <v>0</v>
      </c>
      <c r="M43" s="268">
        <v>2</v>
      </c>
      <c r="N43" s="268">
        <v>0</v>
      </c>
      <c r="O43" s="268">
        <v>0</v>
      </c>
      <c r="P43" s="268">
        <v>7</v>
      </c>
      <c r="Q43" s="268">
        <f t="shared" si="5"/>
        <v>9</v>
      </c>
      <c r="R43" s="268">
        <v>7</v>
      </c>
      <c r="S43" s="268">
        <v>2</v>
      </c>
      <c r="T43" s="268">
        <v>2</v>
      </c>
      <c r="U43" s="269">
        <v>0</v>
      </c>
      <c r="V43" s="268">
        <v>0</v>
      </c>
      <c r="W43" s="268">
        <v>0</v>
      </c>
      <c r="X43" s="268">
        <v>7</v>
      </c>
      <c r="Y43" s="268">
        <f t="shared" si="6"/>
        <v>62</v>
      </c>
      <c r="Z43" s="268">
        <f t="shared" si="8"/>
        <v>33</v>
      </c>
      <c r="AA43" s="268">
        <f t="shared" si="8"/>
        <v>29</v>
      </c>
      <c r="AB43" s="268">
        <v>6</v>
      </c>
      <c r="AC43" s="268">
        <v>2</v>
      </c>
      <c r="AD43" s="268">
        <v>1</v>
      </c>
    </row>
    <row r="44" spans="1:30" ht="21.85" customHeight="1" x14ac:dyDescent="0.4">
      <c r="A44" s="142">
        <v>33</v>
      </c>
      <c r="B44" s="267" t="s">
        <v>848</v>
      </c>
      <c r="C44" s="268">
        <f t="shared" si="4"/>
        <v>59</v>
      </c>
      <c r="D44" s="268">
        <v>34</v>
      </c>
      <c r="E44" s="268">
        <v>25</v>
      </c>
      <c r="F44" s="268">
        <v>1</v>
      </c>
      <c r="G44" s="268">
        <v>0</v>
      </c>
      <c r="H44" s="268">
        <v>2</v>
      </c>
      <c r="I44" s="268">
        <v>3</v>
      </c>
      <c r="J44" s="268">
        <v>0</v>
      </c>
      <c r="K44" s="268">
        <v>43</v>
      </c>
      <c r="L44" s="269">
        <v>0</v>
      </c>
      <c r="M44" s="268">
        <v>2</v>
      </c>
      <c r="N44" s="268">
        <v>0</v>
      </c>
      <c r="O44" s="268">
        <v>0</v>
      </c>
      <c r="P44" s="268">
        <v>8</v>
      </c>
      <c r="Q44" s="268">
        <f t="shared" si="5"/>
        <v>10</v>
      </c>
      <c r="R44" s="268">
        <v>9</v>
      </c>
      <c r="S44" s="268">
        <v>1</v>
      </c>
      <c r="T44" s="268">
        <v>2</v>
      </c>
      <c r="U44" s="269">
        <v>0</v>
      </c>
      <c r="V44" s="268">
        <v>0</v>
      </c>
      <c r="W44" s="268">
        <v>0</v>
      </c>
      <c r="X44" s="268">
        <v>8</v>
      </c>
      <c r="Y44" s="268">
        <f t="shared" si="6"/>
        <v>69</v>
      </c>
      <c r="Z44" s="268">
        <f t="shared" si="8"/>
        <v>43</v>
      </c>
      <c r="AA44" s="268">
        <f t="shared" si="8"/>
        <v>26</v>
      </c>
      <c r="AB44" s="268">
        <v>6</v>
      </c>
      <c r="AC44" s="268">
        <v>2</v>
      </c>
      <c r="AD44" s="268">
        <v>1</v>
      </c>
    </row>
    <row r="45" spans="1:30" ht="21.85" customHeight="1" x14ac:dyDescent="0.4">
      <c r="A45" s="142">
        <v>34</v>
      </c>
      <c r="B45" s="267" t="s">
        <v>849</v>
      </c>
      <c r="C45" s="268">
        <f t="shared" si="4"/>
        <v>16</v>
      </c>
      <c r="D45" s="268">
        <v>11</v>
      </c>
      <c r="E45" s="268">
        <v>5</v>
      </c>
      <c r="F45" s="268">
        <v>1</v>
      </c>
      <c r="G45" s="268">
        <v>0</v>
      </c>
      <c r="H45" s="268">
        <v>1</v>
      </c>
      <c r="I45" s="268">
        <v>1</v>
      </c>
      <c r="J45" s="268">
        <v>0</v>
      </c>
      <c r="K45" s="268">
        <v>12</v>
      </c>
      <c r="L45" s="269">
        <v>0</v>
      </c>
      <c r="M45" s="268">
        <v>1</v>
      </c>
      <c r="N45" s="268">
        <v>0</v>
      </c>
      <c r="O45" s="268">
        <v>0</v>
      </c>
      <c r="P45" s="268">
        <v>0</v>
      </c>
      <c r="Q45" s="268">
        <f t="shared" si="5"/>
        <v>1</v>
      </c>
      <c r="R45" s="268">
        <v>0</v>
      </c>
      <c r="S45" s="268">
        <v>1</v>
      </c>
      <c r="T45" s="268">
        <v>1</v>
      </c>
      <c r="U45" s="269">
        <v>0</v>
      </c>
      <c r="V45" s="268">
        <v>0</v>
      </c>
      <c r="W45" s="268">
        <v>0</v>
      </c>
      <c r="X45" s="268">
        <v>0</v>
      </c>
      <c r="Y45" s="268">
        <f t="shared" si="6"/>
        <v>17</v>
      </c>
      <c r="Z45" s="268">
        <f t="shared" si="8"/>
        <v>11</v>
      </c>
      <c r="AA45" s="268">
        <f t="shared" si="8"/>
        <v>6</v>
      </c>
      <c r="AB45" s="268">
        <v>3</v>
      </c>
      <c r="AC45" s="268">
        <v>1</v>
      </c>
      <c r="AD45" s="268">
        <v>1</v>
      </c>
    </row>
    <row r="46" spans="1:30" ht="21.85" customHeight="1" x14ac:dyDescent="0.4">
      <c r="A46" s="142">
        <v>35</v>
      </c>
      <c r="B46" s="267" t="s">
        <v>850</v>
      </c>
      <c r="C46" s="268">
        <f t="shared" si="4"/>
        <v>47</v>
      </c>
      <c r="D46" s="268">
        <v>24</v>
      </c>
      <c r="E46" s="268">
        <v>23</v>
      </c>
      <c r="F46" s="268">
        <v>1</v>
      </c>
      <c r="G46" s="268">
        <v>0</v>
      </c>
      <c r="H46" s="268">
        <v>1</v>
      </c>
      <c r="I46" s="268">
        <v>1</v>
      </c>
      <c r="J46" s="268">
        <v>0</v>
      </c>
      <c r="K46" s="268">
        <v>35</v>
      </c>
      <c r="L46" s="269">
        <v>0</v>
      </c>
      <c r="M46" s="268">
        <v>2</v>
      </c>
      <c r="N46" s="268">
        <v>1</v>
      </c>
      <c r="O46" s="268">
        <v>0</v>
      </c>
      <c r="P46" s="268">
        <v>6</v>
      </c>
      <c r="Q46" s="268">
        <f t="shared" si="5"/>
        <v>2</v>
      </c>
      <c r="R46" s="268">
        <v>2</v>
      </c>
      <c r="S46" s="268">
        <v>0</v>
      </c>
      <c r="T46" s="268">
        <v>2</v>
      </c>
      <c r="U46" s="269">
        <v>0</v>
      </c>
      <c r="V46" s="268">
        <v>0</v>
      </c>
      <c r="W46" s="268">
        <v>0</v>
      </c>
      <c r="X46" s="268">
        <v>0</v>
      </c>
      <c r="Y46" s="268">
        <f t="shared" si="6"/>
        <v>49</v>
      </c>
      <c r="Z46" s="268">
        <f t="shared" si="8"/>
        <v>26</v>
      </c>
      <c r="AA46" s="268">
        <f t="shared" si="8"/>
        <v>23</v>
      </c>
      <c r="AB46" s="268">
        <v>3</v>
      </c>
      <c r="AC46" s="268">
        <v>1</v>
      </c>
      <c r="AD46" s="268">
        <v>1</v>
      </c>
    </row>
    <row r="47" spans="1:30" ht="21.85" customHeight="1" x14ac:dyDescent="0.4">
      <c r="A47" s="142">
        <v>36</v>
      </c>
      <c r="B47" s="267" t="s">
        <v>851</v>
      </c>
      <c r="C47" s="268">
        <f t="shared" si="4"/>
        <v>8</v>
      </c>
      <c r="D47" s="268">
        <v>6</v>
      </c>
      <c r="E47" s="268">
        <v>2</v>
      </c>
      <c r="F47" s="268">
        <v>0</v>
      </c>
      <c r="G47" s="268">
        <v>0</v>
      </c>
      <c r="H47" s="268">
        <v>1</v>
      </c>
      <c r="I47" s="268">
        <v>0</v>
      </c>
      <c r="J47" s="268">
        <v>0</v>
      </c>
      <c r="K47" s="268">
        <v>7</v>
      </c>
      <c r="L47" s="269">
        <v>0</v>
      </c>
      <c r="M47" s="268">
        <v>0</v>
      </c>
      <c r="N47" s="268">
        <v>0</v>
      </c>
      <c r="O47" s="268">
        <v>0</v>
      </c>
      <c r="P47" s="268">
        <v>0</v>
      </c>
      <c r="Q47" s="268">
        <f t="shared" si="5"/>
        <v>1</v>
      </c>
      <c r="R47" s="268">
        <v>1</v>
      </c>
      <c r="S47" s="268">
        <v>0</v>
      </c>
      <c r="T47" s="268">
        <v>0</v>
      </c>
      <c r="U47" s="269">
        <v>0</v>
      </c>
      <c r="V47" s="268">
        <v>0</v>
      </c>
      <c r="W47" s="268">
        <v>0</v>
      </c>
      <c r="X47" s="268">
        <v>1</v>
      </c>
      <c r="Y47" s="268">
        <f t="shared" si="6"/>
        <v>9</v>
      </c>
      <c r="Z47" s="268">
        <f t="shared" si="8"/>
        <v>7</v>
      </c>
      <c r="AA47" s="268">
        <f t="shared" si="8"/>
        <v>2</v>
      </c>
      <c r="AB47" s="268">
        <v>3</v>
      </c>
      <c r="AC47" s="268">
        <v>1</v>
      </c>
      <c r="AD47" s="268">
        <v>1</v>
      </c>
    </row>
    <row r="48" spans="1:30" ht="21.85" customHeight="1" x14ac:dyDescent="0.4">
      <c r="A48" s="142">
        <v>37</v>
      </c>
      <c r="B48" s="267" t="s">
        <v>852</v>
      </c>
      <c r="C48" s="268">
        <f t="shared" si="4"/>
        <v>32</v>
      </c>
      <c r="D48" s="268">
        <v>15</v>
      </c>
      <c r="E48" s="268">
        <v>17</v>
      </c>
      <c r="F48" s="268">
        <v>1</v>
      </c>
      <c r="G48" s="268">
        <v>0</v>
      </c>
      <c r="H48" s="268">
        <v>1</v>
      </c>
      <c r="I48" s="268">
        <v>0</v>
      </c>
      <c r="J48" s="268">
        <v>0</v>
      </c>
      <c r="K48" s="268">
        <v>24</v>
      </c>
      <c r="L48" s="269">
        <v>0</v>
      </c>
      <c r="M48" s="268">
        <v>1</v>
      </c>
      <c r="N48" s="268">
        <v>0</v>
      </c>
      <c r="O48" s="268">
        <v>0</v>
      </c>
      <c r="P48" s="268">
        <v>5</v>
      </c>
      <c r="Q48" s="268">
        <f t="shared" si="5"/>
        <v>1</v>
      </c>
      <c r="R48" s="268">
        <v>0</v>
      </c>
      <c r="S48" s="268">
        <v>1</v>
      </c>
      <c r="T48" s="268">
        <v>1</v>
      </c>
      <c r="U48" s="269">
        <v>0</v>
      </c>
      <c r="V48" s="268">
        <v>0</v>
      </c>
      <c r="W48" s="268">
        <v>0</v>
      </c>
      <c r="X48" s="268">
        <v>0</v>
      </c>
      <c r="Y48" s="268">
        <f t="shared" si="6"/>
        <v>33</v>
      </c>
      <c r="Z48" s="268">
        <f t="shared" si="8"/>
        <v>15</v>
      </c>
      <c r="AA48" s="268">
        <f t="shared" si="8"/>
        <v>18</v>
      </c>
      <c r="AB48" s="268">
        <v>3</v>
      </c>
      <c r="AC48" s="268">
        <v>1</v>
      </c>
      <c r="AD48" s="268">
        <v>1</v>
      </c>
    </row>
    <row r="49" spans="1:30" ht="21.85" customHeight="1" x14ac:dyDescent="0.4">
      <c r="A49" s="142">
        <v>38</v>
      </c>
      <c r="B49" s="267" t="s">
        <v>853</v>
      </c>
      <c r="C49" s="268">
        <f t="shared" si="4"/>
        <v>27</v>
      </c>
      <c r="D49" s="268">
        <v>17</v>
      </c>
      <c r="E49" s="268">
        <v>10</v>
      </c>
      <c r="F49" s="268">
        <v>1</v>
      </c>
      <c r="G49" s="268">
        <v>0</v>
      </c>
      <c r="H49" s="268">
        <v>1</v>
      </c>
      <c r="I49" s="268">
        <v>0</v>
      </c>
      <c r="J49" s="268">
        <v>1</v>
      </c>
      <c r="K49" s="268">
        <v>22</v>
      </c>
      <c r="L49" s="269">
        <v>0</v>
      </c>
      <c r="M49" s="268">
        <v>1</v>
      </c>
      <c r="N49" s="268">
        <v>0</v>
      </c>
      <c r="O49" s="268">
        <v>0</v>
      </c>
      <c r="P49" s="268">
        <v>1</v>
      </c>
      <c r="Q49" s="268">
        <f t="shared" si="5"/>
        <v>9</v>
      </c>
      <c r="R49" s="268">
        <v>9</v>
      </c>
      <c r="S49" s="268">
        <v>0</v>
      </c>
      <c r="T49" s="268">
        <v>1</v>
      </c>
      <c r="U49" s="269">
        <v>0</v>
      </c>
      <c r="V49" s="268">
        <v>0</v>
      </c>
      <c r="W49" s="268">
        <v>0</v>
      </c>
      <c r="X49" s="268">
        <v>8</v>
      </c>
      <c r="Y49" s="268">
        <f t="shared" si="6"/>
        <v>36</v>
      </c>
      <c r="Z49" s="268">
        <f t="shared" si="8"/>
        <v>26</v>
      </c>
      <c r="AA49" s="268">
        <f t="shared" si="8"/>
        <v>10</v>
      </c>
      <c r="AB49" s="268">
        <v>3</v>
      </c>
      <c r="AC49" s="268">
        <v>1</v>
      </c>
      <c r="AD49" s="268">
        <v>1</v>
      </c>
    </row>
    <row r="50" spans="1:30" ht="21.85" customHeight="1" x14ac:dyDescent="0.4">
      <c r="A50" s="142">
        <v>39</v>
      </c>
      <c r="B50" s="267" t="s">
        <v>854</v>
      </c>
      <c r="C50" s="268">
        <f t="shared" si="4"/>
        <v>8</v>
      </c>
      <c r="D50" s="268">
        <v>5</v>
      </c>
      <c r="E50" s="268">
        <v>3</v>
      </c>
      <c r="F50" s="268">
        <v>0</v>
      </c>
      <c r="G50" s="268">
        <v>0</v>
      </c>
      <c r="H50" s="268">
        <v>1</v>
      </c>
      <c r="I50" s="268">
        <v>1</v>
      </c>
      <c r="J50" s="268">
        <v>0</v>
      </c>
      <c r="K50" s="268">
        <v>6</v>
      </c>
      <c r="L50" s="269">
        <v>0</v>
      </c>
      <c r="M50" s="268">
        <v>0</v>
      </c>
      <c r="N50" s="268">
        <v>0</v>
      </c>
      <c r="O50" s="268">
        <v>0</v>
      </c>
      <c r="P50" s="268">
        <v>0</v>
      </c>
      <c r="Q50" s="268">
        <f t="shared" si="5"/>
        <v>0</v>
      </c>
      <c r="R50" s="268">
        <v>0</v>
      </c>
      <c r="S50" s="268">
        <v>0</v>
      </c>
      <c r="T50" s="268">
        <v>0</v>
      </c>
      <c r="U50" s="269">
        <v>0</v>
      </c>
      <c r="V50" s="268">
        <v>0</v>
      </c>
      <c r="W50" s="268">
        <v>0</v>
      </c>
      <c r="X50" s="268">
        <v>0</v>
      </c>
      <c r="Y50" s="268">
        <f t="shared" si="6"/>
        <v>8</v>
      </c>
      <c r="Z50" s="268">
        <f t="shared" si="8"/>
        <v>5</v>
      </c>
      <c r="AA50" s="268">
        <f t="shared" si="8"/>
        <v>3</v>
      </c>
      <c r="AB50" s="268">
        <v>3</v>
      </c>
      <c r="AC50" s="268">
        <v>1</v>
      </c>
      <c r="AD50" s="268">
        <v>1</v>
      </c>
    </row>
    <row r="51" spans="1:30" ht="21.85" customHeight="1" x14ac:dyDescent="0.4">
      <c r="A51" s="142">
        <v>40</v>
      </c>
      <c r="B51" s="267" t="s">
        <v>855</v>
      </c>
      <c r="C51" s="268">
        <f t="shared" si="4"/>
        <v>21</v>
      </c>
      <c r="D51" s="268">
        <v>16</v>
      </c>
      <c r="E51" s="268">
        <v>5</v>
      </c>
      <c r="F51" s="268">
        <v>1</v>
      </c>
      <c r="G51" s="268">
        <v>0</v>
      </c>
      <c r="H51" s="268">
        <v>1</v>
      </c>
      <c r="I51" s="268">
        <v>1</v>
      </c>
      <c r="J51" s="268">
        <v>0</v>
      </c>
      <c r="K51" s="268">
        <v>15</v>
      </c>
      <c r="L51" s="269">
        <v>0</v>
      </c>
      <c r="M51" s="268">
        <v>1</v>
      </c>
      <c r="N51" s="268">
        <v>0</v>
      </c>
      <c r="O51" s="268">
        <v>0</v>
      </c>
      <c r="P51" s="268">
        <v>2</v>
      </c>
      <c r="Q51" s="268">
        <f t="shared" si="5"/>
        <v>1</v>
      </c>
      <c r="R51" s="268">
        <v>1</v>
      </c>
      <c r="S51" s="268">
        <v>0</v>
      </c>
      <c r="T51" s="268">
        <v>1</v>
      </c>
      <c r="U51" s="269">
        <v>0</v>
      </c>
      <c r="V51" s="268">
        <v>0</v>
      </c>
      <c r="W51" s="268">
        <v>0</v>
      </c>
      <c r="X51" s="268">
        <v>0</v>
      </c>
      <c r="Y51" s="268">
        <f t="shared" si="6"/>
        <v>22</v>
      </c>
      <c r="Z51" s="268">
        <f t="shared" si="8"/>
        <v>17</v>
      </c>
      <c r="AA51" s="268">
        <f t="shared" si="8"/>
        <v>5</v>
      </c>
      <c r="AB51" s="268">
        <v>3</v>
      </c>
      <c r="AC51" s="268">
        <v>1</v>
      </c>
      <c r="AD51" s="268">
        <v>1</v>
      </c>
    </row>
    <row r="52" spans="1:30" ht="21.85" customHeight="1" x14ac:dyDescent="0.4">
      <c r="A52" s="142">
        <v>41</v>
      </c>
      <c r="B52" s="273" t="s">
        <v>856</v>
      </c>
      <c r="C52" s="268">
        <f t="shared" si="4"/>
        <v>49</v>
      </c>
      <c r="D52" s="268">
        <v>23</v>
      </c>
      <c r="E52" s="268">
        <v>26</v>
      </c>
      <c r="F52" s="268">
        <v>1</v>
      </c>
      <c r="G52" s="268">
        <v>0</v>
      </c>
      <c r="H52" s="268">
        <v>2</v>
      </c>
      <c r="I52" s="268">
        <v>2</v>
      </c>
      <c r="J52" s="268">
        <v>1</v>
      </c>
      <c r="K52" s="268">
        <v>35</v>
      </c>
      <c r="L52" s="269">
        <v>0</v>
      </c>
      <c r="M52" s="268">
        <v>1</v>
      </c>
      <c r="N52" s="268">
        <v>0</v>
      </c>
      <c r="O52" s="268">
        <v>1</v>
      </c>
      <c r="P52" s="268">
        <v>6</v>
      </c>
      <c r="Q52" s="268">
        <f t="shared" si="5"/>
        <v>2</v>
      </c>
      <c r="R52" s="268">
        <v>0</v>
      </c>
      <c r="S52" s="268">
        <v>2</v>
      </c>
      <c r="T52" s="268">
        <v>2</v>
      </c>
      <c r="U52" s="269">
        <v>0</v>
      </c>
      <c r="V52" s="268">
        <v>0</v>
      </c>
      <c r="W52" s="268">
        <v>0</v>
      </c>
      <c r="X52" s="268">
        <v>0</v>
      </c>
      <c r="Y52" s="268">
        <f t="shared" si="6"/>
        <v>51</v>
      </c>
      <c r="Z52" s="268">
        <f t="shared" si="8"/>
        <v>23</v>
      </c>
      <c r="AA52" s="268">
        <f t="shared" si="8"/>
        <v>28</v>
      </c>
      <c r="AB52" s="268">
        <v>3</v>
      </c>
      <c r="AC52" s="268">
        <v>1</v>
      </c>
      <c r="AD52" s="268">
        <v>1</v>
      </c>
    </row>
    <row r="53" spans="1:30" ht="21.85" customHeight="1" x14ac:dyDescent="0.4">
      <c r="A53" s="142">
        <v>42</v>
      </c>
      <c r="B53" s="267" t="s">
        <v>857</v>
      </c>
      <c r="C53" s="268">
        <f t="shared" si="4"/>
        <v>26</v>
      </c>
      <c r="D53" s="268">
        <v>14</v>
      </c>
      <c r="E53" s="268">
        <v>12</v>
      </c>
      <c r="F53" s="268">
        <v>1</v>
      </c>
      <c r="G53" s="268">
        <v>0</v>
      </c>
      <c r="H53" s="268">
        <v>1</v>
      </c>
      <c r="I53" s="268">
        <v>2</v>
      </c>
      <c r="J53" s="268">
        <v>0</v>
      </c>
      <c r="K53" s="268">
        <v>20</v>
      </c>
      <c r="L53" s="269">
        <v>0</v>
      </c>
      <c r="M53" s="268">
        <v>1</v>
      </c>
      <c r="N53" s="268">
        <v>0</v>
      </c>
      <c r="O53" s="268">
        <v>0</v>
      </c>
      <c r="P53" s="268">
        <v>1</v>
      </c>
      <c r="Q53" s="268">
        <f t="shared" si="5"/>
        <v>1</v>
      </c>
      <c r="R53" s="268">
        <v>0</v>
      </c>
      <c r="S53" s="268">
        <v>1</v>
      </c>
      <c r="T53" s="268">
        <v>1</v>
      </c>
      <c r="U53" s="269">
        <v>0</v>
      </c>
      <c r="V53" s="268">
        <v>0</v>
      </c>
      <c r="W53" s="268">
        <v>0</v>
      </c>
      <c r="X53" s="268">
        <v>0</v>
      </c>
      <c r="Y53" s="268">
        <f t="shared" si="6"/>
        <v>27</v>
      </c>
      <c r="Z53" s="268">
        <f t="shared" si="8"/>
        <v>14</v>
      </c>
      <c r="AA53" s="268">
        <f t="shared" si="8"/>
        <v>13</v>
      </c>
      <c r="AB53" s="268">
        <v>3</v>
      </c>
      <c r="AC53" s="268">
        <v>1</v>
      </c>
      <c r="AD53" s="268">
        <v>1</v>
      </c>
    </row>
    <row r="54" spans="1:30" ht="21.85" customHeight="1" x14ac:dyDescent="0.4">
      <c r="A54" s="142">
        <v>43</v>
      </c>
      <c r="B54" s="267" t="s">
        <v>858</v>
      </c>
      <c r="C54" s="268">
        <f t="shared" si="4"/>
        <v>41</v>
      </c>
      <c r="D54" s="268">
        <v>20</v>
      </c>
      <c r="E54" s="268">
        <v>21</v>
      </c>
      <c r="F54" s="268">
        <v>1</v>
      </c>
      <c r="G54" s="268">
        <v>0</v>
      </c>
      <c r="H54" s="268">
        <v>1</v>
      </c>
      <c r="I54" s="268">
        <v>2</v>
      </c>
      <c r="J54" s="268">
        <v>0</v>
      </c>
      <c r="K54" s="268">
        <v>29</v>
      </c>
      <c r="L54" s="269">
        <v>0</v>
      </c>
      <c r="M54" s="268">
        <v>1</v>
      </c>
      <c r="N54" s="268">
        <v>1</v>
      </c>
      <c r="O54" s="268">
        <v>0</v>
      </c>
      <c r="P54" s="268">
        <v>6</v>
      </c>
      <c r="Q54" s="268">
        <f t="shared" si="5"/>
        <v>1</v>
      </c>
      <c r="R54" s="268">
        <v>0</v>
      </c>
      <c r="S54" s="268">
        <v>1</v>
      </c>
      <c r="T54" s="268">
        <v>1</v>
      </c>
      <c r="U54" s="269">
        <v>0</v>
      </c>
      <c r="V54" s="268">
        <v>0</v>
      </c>
      <c r="W54" s="268">
        <v>0</v>
      </c>
      <c r="X54" s="268">
        <v>0</v>
      </c>
      <c r="Y54" s="268">
        <f t="shared" si="6"/>
        <v>42</v>
      </c>
      <c r="Z54" s="268">
        <f t="shared" si="8"/>
        <v>20</v>
      </c>
      <c r="AA54" s="268">
        <f t="shared" si="8"/>
        <v>22</v>
      </c>
      <c r="AB54" s="268">
        <v>3</v>
      </c>
      <c r="AC54" s="268">
        <v>1</v>
      </c>
      <c r="AD54" s="268">
        <v>1</v>
      </c>
    </row>
    <row r="55" spans="1:30" ht="21.85" customHeight="1" x14ac:dyDescent="0.4">
      <c r="A55" s="142">
        <v>44</v>
      </c>
      <c r="B55" s="267" t="s">
        <v>859</v>
      </c>
      <c r="C55" s="268">
        <f t="shared" si="4"/>
        <v>39</v>
      </c>
      <c r="D55" s="268">
        <v>26</v>
      </c>
      <c r="E55" s="268">
        <v>13</v>
      </c>
      <c r="F55" s="268">
        <v>1</v>
      </c>
      <c r="G55" s="268">
        <v>0</v>
      </c>
      <c r="H55" s="268">
        <v>1</v>
      </c>
      <c r="I55" s="268">
        <v>0</v>
      </c>
      <c r="J55" s="268">
        <v>0</v>
      </c>
      <c r="K55" s="268">
        <v>32</v>
      </c>
      <c r="L55" s="269">
        <v>0</v>
      </c>
      <c r="M55" s="268">
        <v>1</v>
      </c>
      <c r="N55" s="268">
        <v>0</v>
      </c>
      <c r="O55" s="268">
        <v>1</v>
      </c>
      <c r="P55" s="268">
        <v>3</v>
      </c>
      <c r="Q55" s="268">
        <f t="shared" si="5"/>
        <v>2</v>
      </c>
      <c r="R55" s="268">
        <v>0</v>
      </c>
      <c r="S55" s="268">
        <v>2</v>
      </c>
      <c r="T55" s="268">
        <v>2</v>
      </c>
      <c r="U55" s="269">
        <v>0</v>
      </c>
      <c r="V55" s="268">
        <v>0</v>
      </c>
      <c r="W55" s="268">
        <v>0</v>
      </c>
      <c r="X55" s="268">
        <v>0</v>
      </c>
      <c r="Y55" s="268">
        <f t="shared" si="6"/>
        <v>41</v>
      </c>
      <c r="Z55" s="268">
        <f t="shared" si="8"/>
        <v>26</v>
      </c>
      <c r="AA55" s="268">
        <f t="shared" si="8"/>
        <v>15</v>
      </c>
      <c r="AB55" s="268">
        <v>3</v>
      </c>
      <c r="AC55" s="268">
        <v>1</v>
      </c>
      <c r="AD55" s="268">
        <v>1</v>
      </c>
    </row>
    <row r="56" spans="1:30" ht="21.85" customHeight="1" x14ac:dyDescent="0.4">
      <c r="A56" s="142">
        <v>45</v>
      </c>
      <c r="B56" s="267" t="s">
        <v>860</v>
      </c>
      <c r="C56" s="268">
        <f t="shared" si="4"/>
        <v>45</v>
      </c>
      <c r="D56" s="268">
        <v>24</v>
      </c>
      <c r="E56" s="268">
        <v>21</v>
      </c>
      <c r="F56" s="268">
        <v>1</v>
      </c>
      <c r="G56" s="268">
        <v>0</v>
      </c>
      <c r="H56" s="268">
        <v>1</v>
      </c>
      <c r="I56" s="268">
        <v>1</v>
      </c>
      <c r="J56" s="268">
        <v>2</v>
      </c>
      <c r="K56" s="268">
        <v>34</v>
      </c>
      <c r="L56" s="269">
        <v>0</v>
      </c>
      <c r="M56" s="268">
        <v>1</v>
      </c>
      <c r="N56" s="268">
        <v>0</v>
      </c>
      <c r="O56" s="268">
        <v>1</v>
      </c>
      <c r="P56" s="268">
        <v>4</v>
      </c>
      <c r="Q56" s="268">
        <f t="shared" si="5"/>
        <v>1</v>
      </c>
      <c r="R56" s="268">
        <v>0</v>
      </c>
      <c r="S56" s="268">
        <v>1</v>
      </c>
      <c r="T56" s="268">
        <v>1</v>
      </c>
      <c r="U56" s="269">
        <v>0</v>
      </c>
      <c r="V56" s="268">
        <v>0</v>
      </c>
      <c r="W56" s="268">
        <v>0</v>
      </c>
      <c r="X56" s="268">
        <v>0</v>
      </c>
      <c r="Y56" s="268">
        <f t="shared" si="6"/>
        <v>46</v>
      </c>
      <c r="Z56" s="268">
        <f t="shared" si="8"/>
        <v>24</v>
      </c>
      <c r="AA56" s="268">
        <f t="shared" si="8"/>
        <v>22</v>
      </c>
      <c r="AB56" s="268">
        <v>3</v>
      </c>
      <c r="AC56" s="268">
        <v>1</v>
      </c>
      <c r="AD56" s="268">
        <v>1</v>
      </c>
    </row>
    <row r="57" spans="1:30" ht="21.85" customHeight="1" x14ac:dyDescent="0.4">
      <c r="A57" s="142">
        <v>46</v>
      </c>
      <c r="B57" s="267" t="s">
        <v>861</v>
      </c>
      <c r="C57" s="268">
        <f t="shared" si="4"/>
        <v>27</v>
      </c>
      <c r="D57" s="268">
        <v>15</v>
      </c>
      <c r="E57" s="268">
        <v>12</v>
      </c>
      <c r="F57" s="268">
        <v>1</v>
      </c>
      <c r="G57" s="268">
        <v>0</v>
      </c>
      <c r="H57" s="268">
        <v>1</v>
      </c>
      <c r="I57" s="268">
        <v>2</v>
      </c>
      <c r="J57" s="268">
        <v>0</v>
      </c>
      <c r="K57" s="268">
        <v>19</v>
      </c>
      <c r="L57" s="269">
        <v>0</v>
      </c>
      <c r="M57" s="268">
        <v>1</v>
      </c>
      <c r="N57" s="268">
        <v>0</v>
      </c>
      <c r="O57" s="268">
        <v>0</v>
      </c>
      <c r="P57" s="268">
        <v>3</v>
      </c>
      <c r="Q57" s="268">
        <f t="shared" si="5"/>
        <v>2</v>
      </c>
      <c r="R57" s="268">
        <v>0</v>
      </c>
      <c r="S57" s="268">
        <v>2</v>
      </c>
      <c r="T57" s="268">
        <v>2</v>
      </c>
      <c r="U57" s="269">
        <v>0</v>
      </c>
      <c r="V57" s="268">
        <v>0</v>
      </c>
      <c r="W57" s="268">
        <v>0</v>
      </c>
      <c r="X57" s="268">
        <v>0</v>
      </c>
      <c r="Y57" s="268">
        <f t="shared" si="6"/>
        <v>29</v>
      </c>
      <c r="Z57" s="268">
        <f t="shared" si="8"/>
        <v>15</v>
      </c>
      <c r="AA57" s="268">
        <f t="shared" si="8"/>
        <v>14</v>
      </c>
      <c r="AB57" s="268">
        <v>3</v>
      </c>
      <c r="AC57" s="268">
        <v>1</v>
      </c>
      <c r="AD57" s="268">
        <v>1</v>
      </c>
    </row>
    <row r="58" spans="1:30" ht="21.85" customHeight="1" x14ac:dyDescent="0.4">
      <c r="A58" s="142">
        <v>47</v>
      </c>
      <c r="B58" s="273" t="s">
        <v>862</v>
      </c>
      <c r="C58" s="268">
        <f t="shared" si="4"/>
        <v>39</v>
      </c>
      <c r="D58" s="268">
        <v>22</v>
      </c>
      <c r="E58" s="268">
        <v>17</v>
      </c>
      <c r="F58" s="268">
        <v>1</v>
      </c>
      <c r="G58" s="268">
        <v>0</v>
      </c>
      <c r="H58" s="268">
        <v>1</v>
      </c>
      <c r="I58" s="268">
        <v>0</v>
      </c>
      <c r="J58" s="268">
        <v>0</v>
      </c>
      <c r="K58" s="268">
        <v>32</v>
      </c>
      <c r="L58" s="269">
        <v>0</v>
      </c>
      <c r="M58" s="268">
        <v>1</v>
      </c>
      <c r="N58" s="268">
        <v>0</v>
      </c>
      <c r="O58" s="268">
        <v>0</v>
      </c>
      <c r="P58" s="268">
        <v>4</v>
      </c>
      <c r="Q58" s="268">
        <f t="shared" si="5"/>
        <v>1</v>
      </c>
      <c r="R58" s="268">
        <v>0</v>
      </c>
      <c r="S58" s="268">
        <v>1</v>
      </c>
      <c r="T58" s="268">
        <v>1</v>
      </c>
      <c r="U58" s="269">
        <v>0</v>
      </c>
      <c r="V58" s="268">
        <v>0</v>
      </c>
      <c r="W58" s="268">
        <v>0</v>
      </c>
      <c r="X58" s="268">
        <v>0</v>
      </c>
      <c r="Y58" s="268">
        <f t="shared" si="6"/>
        <v>40</v>
      </c>
      <c r="Z58" s="268">
        <f t="shared" si="8"/>
        <v>22</v>
      </c>
      <c r="AA58" s="268">
        <f t="shared" si="8"/>
        <v>18</v>
      </c>
      <c r="AB58" s="268">
        <v>3</v>
      </c>
      <c r="AC58" s="268">
        <v>1</v>
      </c>
      <c r="AD58" s="268">
        <v>1</v>
      </c>
    </row>
    <row r="59" spans="1:30" ht="21.85" customHeight="1" x14ac:dyDescent="0.4">
      <c r="A59" s="142">
        <v>48</v>
      </c>
      <c r="B59" s="267" t="s">
        <v>863</v>
      </c>
      <c r="C59" s="268">
        <f t="shared" si="4"/>
        <v>40</v>
      </c>
      <c r="D59" s="268">
        <v>24</v>
      </c>
      <c r="E59" s="268">
        <v>16</v>
      </c>
      <c r="F59" s="268">
        <v>1</v>
      </c>
      <c r="G59" s="268">
        <v>0</v>
      </c>
      <c r="H59" s="268">
        <v>1</v>
      </c>
      <c r="I59" s="268">
        <v>0</v>
      </c>
      <c r="J59" s="268">
        <v>0</v>
      </c>
      <c r="K59" s="268">
        <v>30</v>
      </c>
      <c r="L59" s="269">
        <v>0</v>
      </c>
      <c r="M59" s="268">
        <v>1</v>
      </c>
      <c r="N59" s="268">
        <v>1</v>
      </c>
      <c r="O59" s="268">
        <v>0</v>
      </c>
      <c r="P59" s="268">
        <v>6</v>
      </c>
      <c r="Q59" s="268">
        <f t="shared" si="5"/>
        <v>9</v>
      </c>
      <c r="R59" s="268">
        <v>8</v>
      </c>
      <c r="S59" s="268">
        <v>1</v>
      </c>
      <c r="T59" s="268">
        <v>1</v>
      </c>
      <c r="U59" s="269">
        <v>0</v>
      </c>
      <c r="V59" s="268">
        <v>0</v>
      </c>
      <c r="W59" s="268">
        <v>0</v>
      </c>
      <c r="X59" s="268">
        <v>8</v>
      </c>
      <c r="Y59" s="268">
        <f t="shared" si="6"/>
        <v>49</v>
      </c>
      <c r="Z59" s="268">
        <f t="shared" si="8"/>
        <v>32</v>
      </c>
      <c r="AA59" s="268">
        <f t="shared" si="8"/>
        <v>17</v>
      </c>
      <c r="AB59" s="268">
        <v>3</v>
      </c>
      <c r="AC59" s="268">
        <v>1</v>
      </c>
      <c r="AD59" s="268">
        <v>1</v>
      </c>
    </row>
    <row r="60" spans="1:30" ht="21.85" customHeight="1" x14ac:dyDescent="0.4">
      <c r="A60" s="142">
        <v>49</v>
      </c>
      <c r="B60" s="267" t="s">
        <v>864</v>
      </c>
      <c r="C60" s="268">
        <f t="shared" si="4"/>
        <v>44</v>
      </c>
      <c r="D60" s="268">
        <v>25</v>
      </c>
      <c r="E60" s="268">
        <v>19</v>
      </c>
      <c r="F60" s="268">
        <v>1</v>
      </c>
      <c r="G60" s="268">
        <v>0</v>
      </c>
      <c r="H60" s="268">
        <v>1</v>
      </c>
      <c r="I60" s="268">
        <v>1</v>
      </c>
      <c r="J60" s="268">
        <v>0</v>
      </c>
      <c r="K60" s="268">
        <v>35</v>
      </c>
      <c r="L60" s="269">
        <v>0</v>
      </c>
      <c r="M60" s="268">
        <v>1</v>
      </c>
      <c r="N60" s="268">
        <v>0</v>
      </c>
      <c r="O60" s="268">
        <v>0</v>
      </c>
      <c r="P60" s="268">
        <v>5</v>
      </c>
      <c r="Q60" s="268">
        <f t="shared" si="5"/>
        <v>2</v>
      </c>
      <c r="R60" s="268">
        <v>1</v>
      </c>
      <c r="S60" s="268">
        <v>1</v>
      </c>
      <c r="T60" s="268">
        <v>2</v>
      </c>
      <c r="U60" s="269">
        <v>0</v>
      </c>
      <c r="V60" s="268">
        <v>0</v>
      </c>
      <c r="W60" s="268">
        <v>0</v>
      </c>
      <c r="X60" s="268">
        <v>0</v>
      </c>
      <c r="Y60" s="268">
        <f t="shared" si="6"/>
        <v>46</v>
      </c>
      <c r="Z60" s="268">
        <f t="shared" si="8"/>
        <v>26</v>
      </c>
      <c r="AA60" s="268">
        <f t="shared" si="8"/>
        <v>20</v>
      </c>
      <c r="AB60" s="268">
        <v>3</v>
      </c>
      <c r="AC60" s="268">
        <v>1</v>
      </c>
      <c r="AD60" s="268">
        <v>1</v>
      </c>
    </row>
    <row r="61" spans="1:30" ht="21.85" customHeight="1" x14ac:dyDescent="0.4">
      <c r="A61" s="142">
        <v>50</v>
      </c>
      <c r="B61" s="267" t="s">
        <v>865</v>
      </c>
      <c r="C61" s="268">
        <f t="shared" si="4"/>
        <v>30</v>
      </c>
      <c r="D61" s="268">
        <v>19</v>
      </c>
      <c r="E61" s="268">
        <v>11</v>
      </c>
      <c r="F61" s="268">
        <v>1</v>
      </c>
      <c r="G61" s="268">
        <v>0</v>
      </c>
      <c r="H61" s="268">
        <v>1</v>
      </c>
      <c r="I61" s="268">
        <v>0</v>
      </c>
      <c r="J61" s="268">
        <v>1</v>
      </c>
      <c r="K61" s="268">
        <v>20</v>
      </c>
      <c r="L61" s="269">
        <v>0</v>
      </c>
      <c r="M61" s="268">
        <v>1</v>
      </c>
      <c r="N61" s="268">
        <v>0</v>
      </c>
      <c r="O61" s="268">
        <v>1</v>
      </c>
      <c r="P61" s="268">
        <v>5</v>
      </c>
      <c r="Q61" s="268">
        <f t="shared" si="5"/>
        <v>1</v>
      </c>
      <c r="R61" s="268">
        <v>1</v>
      </c>
      <c r="S61" s="268">
        <v>0</v>
      </c>
      <c r="T61" s="268">
        <v>1</v>
      </c>
      <c r="U61" s="269">
        <v>0</v>
      </c>
      <c r="V61" s="268">
        <v>0</v>
      </c>
      <c r="W61" s="268">
        <v>0</v>
      </c>
      <c r="X61" s="268">
        <v>0</v>
      </c>
      <c r="Y61" s="268">
        <f t="shared" si="6"/>
        <v>31</v>
      </c>
      <c r="Z61" s="268">
        <f t="shared" si="8"/>
        <v>20</v>
      </c>
      <c r="AA61" s="268">
        <f t="shared" si="8"/>
        <v>11</v>
      </c>
      <c r="AB61" s="268">
        <v>3</v>
      </c>
      <c r="AC61" s="268">
        <v>1</v>
      </c>
      <c r="AD61" s="268">
        <v>1</v>
      </c>
    </row>
    <row r="62" spans="1:30" ht="21.85" customHeight="1" x14ac:dyDescent="0.4">
      <c r="A62" s="142">
        <v>51</v>
      </c>
      <c r="B62" s="267" t="s">
        <v>866</v>
      </c>
      <c r="C62" s="268">
        <f t="shared" si="4"/>
        <v>53</v>
      </c>
      <c r="D62" s="268">
        <v>31</v>
      </c>
      <c r="E62" s="268">
        <v>22</v>
      </c>
      <c r="F62" s="268">
        <v>1</v>
      </c>
      <c r="G62" s="268">
        <v>1</v>
      </c>
      <c r="H62" s="268">
        <v>1</v>
      </c>
      <c r="I62" s="268">
        <v>1</v>
      </c>
      <c r="J62" s="268">
        <v>0</v>
      </c>
      <c r="K62" s="268">
        <v>42</v>
      </c>
      <c r="L62" s="269">
        <v>0</v>
      </c>
      <c r="M62" s="268">
        <v>1</v>
      </c>
      <c r="N62" s="268">
        <v>1</v>
      </c>
      <c r="O62" s="268">
        <v>1</v>
      </c>
      <c r="P62" s="268">
        <v>4</v>
      </c>
      <c r="Q62" s="268">
        <f t="shared" si="5"/>
        <v>2</v>
      </c>
      <c r="R62" s="268">
        <v>1</v>
      </c>
      <c r="S62" s="268">
        <v>1</v>
      </c>
      <c r="T62" s="268">
        <v>2</v>
      </c>
      <c r="U62" s="269">
        <v>0</v>
      </c>
      <c r="V62" s="268">
        <v>0</v>
      </c>
      <c r="W62" s="268">
        <v>0</v>
      </c>
      <c r="X62" s="268">
        <v>0</v>
      </c>
      <c r="Y62" s="268">
        <f t="shared" si="6"/>
        <v>55</v>
      </c>
      <c r="Z62" s="268">
        <f t="shared" si="8"/>
        <v>32</v>
      </c>
      <c r="AA62" s="268">
        <f t="shared" si="8"/>
        <v>23</v>
      </c>
      <c r="AB62" s="268">
        <v>3</v>
      </c>
      <c r="AC62" s="268">
        <v>1</v>
      </c>
      <c r="AD62" s="268">
        <v>1</v>
      </c>
    </row>
    <row r="63" spans="1:30" ht="21.85" customHeight="1" x14ac:dyDescent="0.4">
      <c r="A63" s="142">
        <v>52</v>
      </c>
      <c r="B63" s="267" t="s">
        <v>780</v>
      </c>
      <c r="C63" s="268">
        <f t="shared" si="4"/>
        <v>47</v>
      </c>
      <c r="D63" s="268">
        <v>26</v>
      </c>
      <c r="E63" s="268">
        <v>21</v>
      </c>
      <c r="F63" s="268">
        <v>1</v>
      </c>
      <c r="G63" s="268">
        <v>0</v>
      </c>
      <c r="H63" s="268">
        <v>1</v>
      </c>
      <c r="I63" s="268">
        <v>2</v>
      </c>
      <c r="J63" s="268">
        <v>0</v>
      </c>
      <c r="K63" s="268">
        <v>34</v>
      </c>
      <c r="L63" s="269">
        <v>0</v>
      </c>
      <c r="M63" s="268">
        <v>1</v>
      </c>
      <c r="N63" s="268">
        <v>1</v>
      </c>
      <c r="O63" s="268">
        <v>0</v>
      </c>
      <c r="P63" s="268">
        <v>7</v>
      </c>
      <c r="Q63" s="268">
        <f t="shared" si="5"/>
        <v>2</v>
      </c>
      <c r="R63" s="268">
        <v>0</v>
      </c>
      <c r="S63" s="268">
        <v>2</v>
      </c>
      <c r="T63" s="268">
        <v>2</v>
      </c>
      <c r="U63" s="269">
        <v>0</v>
      </c>
      <c r="V63" s="268">
        <v>0</v>
      </c>
      <c r="W63" s="268">
        <v>0</v>
      </c>
      <c r="X63" s="268">
        <v>0</v>
      </c>
      <c r="Y63" s="268">
        <f t="shared" si="6"/>
        <v>49</v>
      </c>
      <c r="Z63" s="268">
        <f t="shared" si="8"/>
        <v>26</v>
      </c>
      <c r="AA63" s="268">
        <f t="shared" si="8"/>
        <v>23</v>
      </c>
      <c r="AB63" s="268">
        <v>3</v>
      </c>
      <c r="AC63" s="268">
        <v>1</v>
      </c>
      <c r="AD63" s="268">
        <v>1</v>
      </c>
    </row>
    <row r="64" spans="1:30" ht="21.85" customHeight="1" x14ac:dyDescent="0.4">
      <c r="A64" s="142">
        <v>53</v>
      </c>
      <c r="B64" s="267" t="s">
        <v>867</v>
      </c>
      <c r="C64" s="268">
        <f t="shared" si="4"/>
        <v>55</v>
      </c>
      <c r="D64" s="268">
        <v>30</v>
      </c>
      <c r="E64" s="268">
        <v>25</v>
      </c>
      <c r="F64" s="268">
        <v>1</v>
      </c>
      <c r="G64" s="268">
        <v>0</v>
      </c>
      <c r="H64" s="268">
        <v>2</v>
      </c>
      <c r="I64" s="268">
        <v>2</v>
      </c>
      <c r="J64" s="268">
        <v>1</v>
      </c>
      <c r="K64" s="268">
        <v>39</v>
      </c>
      <c r="L64" s="269">
        <v>0</v>
      </c>
      <c r="M64" s="268">
        <v>2</v>
      </c>
      <c r="N64" s="268">
        <v>1</v>
      </c>
      <c r="O64" s="268">
        <v>0</v>
      </c>
      <c r="P64" s="268">
        <v>7</v>
      </c>
      <c r="Q64" s="268">
        <f t="shared" si="5"/>
        <v>2</v>
      </c>
      <c r="R64" s="268">
        <v>2</v>
      </c>
      <c r="S64" s="268">
        <v>0</v>
      </c>
      <c r="T64" s="268">
        <v>2</v>
      </c>
      <c r="U64" s="269">
        <v>0</v>
      </c>
      <c r="V64" s="268">
        <v>0</v>
      </c>
      <c r="W64" s="268">
        <v>0</v>
      </c>
      <c r="X64" s="268">
        <v>0</v>
      </c>
      <c r="Y64" s="268">
        <f t="shared" si="6"/>
        <v>57</v>
      </c>
      <c r="Z64" s="268">
        <f t="shared" si="8"/>
        <v>32</v>
      </c>
      <c r="AA64" s="268">
        <f t="shared" si="8"/>
        <v>25</v>
      </c>
      <c r="AB64" s="268">
        <v>6</v>
      </c>
      <c r="AC64" s="268">
        <v>2</v>
      </c>
      <c r="AD64" s="268">
        <v>1</v>
      </c>
    </row>
    <row r="65" spans="1:30" ht="21.85" customHeight="1" x14ac:dyDescent="0.4">
      <c r="A65" s="142">
        <v>54</v>
      </c>
      <c r="B65" s="267" t="s">
        <v>868</v>
      </c>
      <c r="C65" s="268">
        <f t="shared" si="4"/>
        <v>31</v>
      </c>
      <c r="D65" s="268">
        <v>15</v>
      </c>
      <c r="E65" s="268">
        <v>16</v>
      </c>
      <c r="F65" s="268">
        <v>1</v>
      </c>
      <c r="G65" s="268">
        <v>0</v>
      </c>
      <c r="H65" s="268">
        <v>1</v>
      </c>
      <c r="I65" s="268">
        <v>2</v>
      </c>
      <c r="J65" s="268">
        <v>0</v>
      </c>
      <c r="K65" s="268">
        <v>23</v>
      </c>
      <c r="L65" s="269">
        <v>0</v>
      </c>
      <c r="M65" s="268">
        <v>1</v>
      </c>
      <c r="N65" s="268">
        <v>0</v>
      </c>
      <c r="O65" s="268">
        <v>0</v>
      </c>
      <c r="P65" s="268">
        <v>3</v>
      </c>
      <c r="Q65" s="268">
        <f t="shared" si="5"/>
        <v>2</v>
      </c>
      <c r="R65" s="268">
        <v>1</v>
      </c>
      <c r="S65" s="268">
        <v>1</v>
      </c>
      <c r="T65" s="268">
        <v>2</v>
      </c>
      <c r="U65" s="269">
        <v>0</v>
      </c>
      <c r="V65" s="268">
        <v>0</v>
      </c>
      <c r="W65" s="268">
        <v>0</v>
      </c>
      <c r="X65" s="268">
        <v>0</v>
      </c>
      <c r="Y65" s="268">
        <f t="shared" si="6"/>
        <v>33</v>
      </c>
      <c r="Z65" s="268">
        <f t="shared" si="8"/>
        <v>16</v>
      </c>
      <c r="AA65" s="268">
        <f t="shared" si="8"/>
        <v>17</v>
      </c>
      <c r="AB65" s="268">
        <v>3</v>
      </c>
      <c r="AC65" s="268">
        <v>1</v>
      </c>
      <c r="AD65" s="268">
        <v>1</v>
      </c>
    </row>
    <row r="66" spans="1:30" ht="21.85" customHeight="1" x14ac:dyDescent="0.4">
      <c r="A66" s="142">
        <v>55</v>
      </c>
      <c r="B66" s="267" t="s">
        <v>772</v>
      </c>
      <c r="C66" s="268">
        <f t="shared" si="4"/>
        <v>37</v>
      </c>
      <c r="D66" s="268">
        <v>22</v>
      </c>
      <c r="E66" s="268">
        <v>15</v>
      </c>
      <c r="F66" s="268">
        <v>1</v>
      </c>
      <c r="G66" s="268">
        <v>0</v>
      </c>
      <c r="H66" s="268">
        <v>1</v>
      </c>
      <c r="I66" s="268">
        <v>1</v>
      </c>
      <c r="J66" s="268">
        <v>1</v>
      </c>
      <c r="K66" s="268">
        <v>31</v>
      </c>
      <c r="L66" s="269">
        <v>0</v>
      </c>
      <c r="M66" s="268">
        <v>1</v>
      </c>
      <c r="N66" s="268">
        <v>0</v>
      </c>
      <c r="O66" s="268">
        <v>0</v>
      </c>
      <c r="P66" s="268">
        <v>1</v>
      </c>
      <c r="Q66" s="268">
        <f t="shared" si="5"/>
        <v>1</v>
      </c>
      <c r="R66" s="268">
        <v>0</v>
      </c>
      <c r="S66" s="268">
        <v>1</v>
      </c>
      <c r="T66" s="268">
        <v>1</v>
      </c>
      <c r="U66" s="269">
        <v>0</v>
      </c>
      <c r="V66" s="268">
        <v>0</v>
      </c>
      <c r="W66" s="268">
        <v>0</v>
      </c>
      <c r="X66" s="268">
        <v>0</v>
      </c>
      <c r="Y66" s="268">
        <f t="shared" si="6"/>
        <v>38</v>
      </c>
      <c r="Z66" s="268">
        <f t="shared" si="8"/>
        <v>22</v>
      </c>
      <c r="AA66" s="268">
        <f t="shared" si="8"/>
        <v>16</v>
      </c>
      <c r="AB66" s="268">
        <v>3</v>
      </c>
      <c r="AC66" s="268">
        <v>1</v>
      </c>
      <c r="AD66" s="268">
        <v>1</v>
      </c>
    </row>
    <row r="67" spans="1:30" ht="21.85" customHeight="1" x14ac:dyDescent="0.4">
      <c r="A67" s="142">
        <v>56</v>
      </c>
      <c r="B67" s="273" t="s">
        <v>869</v>
      </c>
      <c r="C67" s="268">
        <f t="shared" si="4"/>
        <v>46</v>
      </c>
      <c r="D67" s="268">
        <v>21</v>
      </c>
      <c r="E67" s="268">
        <v>25</v>
      </c>
      <c r="F67" s="268">
        <v>2</v>
      </c>
      <c r="G67" s="268">
        <v>0</v>
      </c>
      <c r="H67" s="268">
        <v>2</v>
      </c>
      <c r="I67" s="268">
        <v>2</v>
      </c>
      <c r="J67" s="268">
        <v>0</v>
      </c>
      <c r="K67" s="268">
        <v>32</v>
      </c>
      <c r="L67" s="269">
        <v>0</v>
      </c>
      <c r="M67" s="268">
        <v>1</v>
      </c>
      <c r="N67" s="268">
        <v>0</v>
      </c>
      <c r="O67" s="268">
        <v>0</v>
      </c>
      <c r="P67" s="268">
        <v>7</v>
      </c>
      <c r="Q67" s="268">
        <f t="shared" si="5"/>
        <v>2</v>
      </c>
      <c r="R67" s="268">
        <v>1</v>
      </c>
      <c r="S67" s="268">
        <v>1</v>
      </c>
      <c r="T67" s="268">
        <v>2</v>
      </c>
      <c r="U67" s="269">
        <v>0</v>
      </c>
      <c r="V67" s="268">
        <v>0</v>
      </c>
      <c r="W67" s="268">
        <v>0</v>
      </c>
      <c r="X67" s="268">
        <v>0</v>
      </c>
      <c r="Y67" s="268">
        <f t="shared" si="6"/>
        <v>48</v>
      </c>
      <c r="Z67" s="268">
        <f t="shared" si="8"/>
        <v>22</v>
      </c>
      <c r="AA67" s="268">
        <f t="shared" si="8"/>
        <v>26</v>
      </c>
      <c r="AB67" s="268">
        <v>3</v>
      </c>
      <c r="AC67" s="268">
        <v>1</v>
      </c>
      <c r="AD67" s="268">
        <v>1</v>
      </c>
    </row>
    <row r="68" spans="1:30" ht="11.1" customHeight="1" x14ac:dyDescent="0.4">
      <c r="A68" s="265"/>
      <c r="B68" s="270"/>
      <c r="C68" s="271"/>
      <c r="D68" s="271"/>
      <c r="E68" s="271"/>
      <c r="F68" s="271"/>
      <c r="G68" s="271"/>
      <c r="H68" s="271"/>
      <c r="I68" s="271"/>
      <c r="J68" s="271"/>
      <c r="K68" s="271"/>
      <c r="L68" s="272"/>
      <c r="M68" s="271"/>
      <c r="N68" s="271"/>
      <c r="O68" s="271"/>
      <c r="P68" s="271"/>
      <c r="Q68" s="271"/>
      <c r="R68" s="271"/>
      <c r="S68" s="271"/>
      <c r="T68" s="271"/>
      <c r="U68" s="272"/>
      <c r="V68" s="271"/>
      <c r="W68" s="271"/>
      <c r="X68" s="271"/>
      <c r="Y68" s="271"/>
      <c r="Z68" s="271"/>
      <c r="AA68" s="271"/>
      <c r="AB68" s="271"/>
      <c r="AC68" s="271"/>
      <c r="AD68" s="271"/>
    </row>
    <row r="69" spans="1:30" ht="10.95" x14ac:dyDescent="0.4">
      <c r="AD69" s="143" t="s">
        <v>595</v>
      </c>
    </row>
    <row r="70" spans="1:30" ht="24" customHeight="1" x14ac:dyDescent="0.4">
      <c r="A70" s="512" t="s">
        <v>110</v>
      </c>
      <c r="B70" s="460" t="s">
        <v>111</v>
      </c>
      <c r="C70" s="460" t="s">
        <v>58</v>
      </c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 t="s">
        <v>59</v>
      </c>
      <c r="R70" s="460"/>
      <c r="S70" s="460"/>
      <c r="T70" s="460"/>
      <c r="U70" s="460"/>
      <c r="V70" s="460"/>
      <c r="W70" s="460"/>
      <c r="X70" s="460"/>
      <c r="Y70" s="461" t="s">
        <v>60</v>
      </c>
      <c r="Z70" s="460"/>
      <c r="AA70" s="460"/>
      <c r="AB70" s="460" t="s">
        <v>51</v>
      </c>
      <c r="AC70" s="460"/>
      <c r="AD70" s="460"/>
    </row>
    <row r="71" spans="1:30" ht="24" customHeight="1" x14ac:dyDescent="0.4">
      <c r="A71" s="512"/>
      <c r="B71" s="460"/>
      <c r="C71" s="460" t="s">
        <v>22</v>
      </c>
      <c r="D71" s="460"/>
      <c r="E71" s="460"/>
      <c r="F71" s="512" t="s">
        <v>798</v>
      </c>
      <c r="G71" s="512" t="s">
        <v>36</v>
      </c>
      <c r="H71" s="512" t="s">
        <v>799</v>
      </c>
      <c r="I71" s="512" t="s">
        <v>37</v>
      </c>
      <c r="J71" s="512" t="s">
        <v>38</v>
      </c>
      <c r="K71" s="512" t="s">
        <v>800</v>
      </c>
      <c r="L71" s="512" t="s">
        <v>39</v>
      </c>
      <c r="M71" s="512" t="s">
        <v>40</v>
      </c>
      <c r="N71" s="532" t="s">
        <v>41</v>
      </c>
      <c r="O71" s="512" t="s">
        <v>42</v>
      </c>
      <c r="P71" s="512" t="s">
        <v>801</v>
      </c>
      <c r="Q71" s="460" t="s">
        <v>22</v>
      </c>
      <c r="R71" s="460"/>
      <c r="S71" s="460"/>
      <c r="T71" s="460" t="s">
        <v>52</v>
      </c>
      <c r="U71" s="460"/>
      <c r="V71" s="512" t="s">
        <v>45</v>
      </c>
      <c r="W71" s="512" t="s">
        <v>46</v>
      </c>
      <c r="X71" s="512" t="s">
        <v>47</v>
      </c>
      <c r="Y71" s="460"/>
      <c r="Z71" s="460"/>
      <c r="AA71" s="460"/>
      <c r="AB71" s="512" t="s">
        <v>48</v>
      </c>
      <c r="AC71" s="512" t="s">
        <v>49</v>
      </c>
      <c r="AD71" s="512" t="s">
        <v>50</v>
      </c>
    </row>
    <row r="72" spans="1:30" ht="24" customHeight="1" x14ac:dyDescent="0.4">
      <c r="A72" s="512"/>
      <c r="B72" s="460"/>
      <c r="C72" s="142" t="s">
        <v>3</v>
      </c>
      <c r="D72" s="142" t="s">
        <v>1</v>
      </c>
      <c r="E72" s="142" t="s">
        <v>2</v>
      </c>
      <c r="F72" s="512"/>
      <c r="G72" s="512"/>
      <c r="H72" s="512"/>
      <c r="I72" s="512"/>
      <c r="J72" s="512"/>
      <c r="K72" s="512"/>
      <c r="L72" s="512"/>
      <c r="M72" s="512"/>
      <c r="N72" s="532"/>
      <c r="O72" s="512"/>
      <c r="P72" s="512"/>
      <c r="Q72" s="142" t="s">
        <v>3</v>
      </c>
      <c r="R72" s="142" t="s">
        <v>1</v>
      </c>
      <c r="S72" s="142" t="s">
        <v>2</v>
      </c>
      <c r="T72" s="142" t="s">
        <v>822</v>
      </c>
      <c r="U72" s="142" t="s">
        <v>44</v>
      </c>
      <c r="V72" s="512"/>
      <c r="W72" s="512"/>
      <c r="X72" s="512"/>
      <c r="Y72" s="142" t="s">
        <v>3</v>
      </c>
      <c r="Z72" s="142" t="s">
        <v>1</v>
      </c>
      <c r="AA72" s="142" t="s">
        <v>2</v>
      </c>
      <c r="AB72" s="512"/>
      <c r="AC72" s="512"/>
      <c r="AD72" s="512"/>
    </row>
    <row r="73" spans="1:30" ht="21.85" customHeight="1" x14ac:dyDescent="0.4">
      <c r="A73" s="142">
        <v>57</v>
      </c>
      <c r="B73" s="267" t="s">
        <v>246</v>
      </c>
      <c r="C73" s="268">
        <f t="shared" ref="C73:C86" si="9">D73+E73</f>
        <v>35</v>
      </c>
      <c r="D73" s="268">
        <v>14</v>
      </c>
      <c r="E73" s="268">
        <v>21</v>
      </c>
      <c r="F73" s="268">
        <v>1</v>
      </c>
      <c r="G73" s="268">
        <v>0</v>
      </c>
      <c r="H73" s="268">
        <v>1</v>
      </c>
      <c r="I73" s="268">
        <v>0</v>
      </c>
      <c r="J73" s="268">
        <v>0</v>
      </c>
      <c r="K73" s="268">
        <v>26</v>
      </c>
      <c r="L73" s="269">
        <v>0</v>
      </c>
      <c r="M73" s="268">
        <v>1</v>
      </c>
      <c r="N73" s="268">
        <v>1</v>
      </c>
      <c r="O73" s="268">
        <v>0</v>
      </c>
      <c r="P73" s="268">
        <v>5</v>
      </c>
      <c r="Q73" s="268">
        <f t="shared" ref="Q73:Q86" si="10">R73+S73</f>
        <v>1</v>
      </c>
      <c r="R73" s="268">
        <v>0</v>
      </c>
      <c r="S73" s="268">
        <v>1</v>
      </c>
      <c r="T73" s="268">
        <v>1</v>
      </c>
      <c r="U73" s="269">
        <v>0</v>
      </c>
      <c r="V73" s="268">
        <v>0</v>
      </c>
      <c r="W73" s="268">
        <v>0</v>
      </c>
      <c r="X73" s="268">
        <v>0</v>
      </c>
      <c r="Y73" s="268">
        <f t="shared" ref="Y73:Y86" si="11">Z73+AA73</f>
        <v>36</v>
      </c>
      <c r="Z73" s="268">
        <f t="shared" ref="Z73:AA86" si="12">D73+R73</f>
        <v>14</v>
      </c>
      <c r="AA73" s="268">
        <f t="shared" si="12"/>
        <v>22</v>
      </c>
      <c r="AB73" s="268">
        <v>3</v>
      </c>
      <c r="AC73" s="268">
        <v>1</v>
      </c>
      <c r="AD73" s="268">
        <v>1</v>
      </c>
    </row>
    <row r="74" spans="1:30" ht="21.85" customHeight="1" x14ac:dyDescent="0.4">
      <c r="A74" s="142">
        <v>58</v>
      </c>
      <c r="B74" s="267" t="s">
        <v>870</v>
      </c>
      <c r="C74" s="268">
        <f t="shared" si="9"/>
        <v>27</v>
      </c>
      <c r="D74" s="268">
        <v>14</v>
      </c>
      <c r="E74" s="268">
        <v>13</v>
      </c>
      <c r="F74" s="268">
        <v>1</v>
      </c>
      <c r="G74" s="268">
        <v>0</v>
      </c>
      <c r="H74" s="268">
        <v>1</v>
      </c>
      <c r="I74" s="268">
        <v>1</v>
      </c>
      <c r="J74" s="268">
        <v>0</v>
      </c>
      <c r="K74" s="268">
        <v>20</v>
      </c>
      <c r="L74" s="269">
        <v>0</v>
      </c>
      <c r="M74" s="268">
        <v>1</v>
      </c>
      <c r="N74" s="268">
        <v>0</v>
      </c>
      <c r="O74" s="268">
        <v>1</v>
      </c>
      <c r="P74" s="268">
        <v>2</v>
      </c>
      <c r="Q74" s="268">
        <f t="shared" si="10"/>
        <v>1</v>
      </c>
      <c r="R74" s="268">
        <v>0</v>
      </c>
      <c r="S74" s="268">
        <v>1</v>
      </c>
      <c r="T74" s="268">
        <v>1</v>
      </c>
      <c r="U74" s="269">
        <v>0</v>
      </c>
      <c r="V74" s="268">
        <v>0</v>
      </c>
      <c r="W74" s="268">
        <v>0</v>
      </c>
      <c r="X74" s="268">
        <v>0</v>
      </c>
      <c r="Y74" s="268">
        <f t="shared" si="11"/>
        <v>28</v>
      </c>
      <c r="Z74" s="268">
        <f t="shared" si="12"/>
        <v>14</v>
      </c>
      <c r="AA74" s="268">
        <f t="shared" si="12"/>
        <v>14</v>
      </c>
      <c r="AB74" s="268">
        <v>3</v>
      </c>
      <c r="AC74" s="268">
        <v>1</v>
      </c>
      <c r="AD74" s="268">
        <v>1</v>
      </c>
    </row>
    <row r="75" spans="1:30" ht="21.85" customHeight="1" x14ac:dyDescent="0.4">
      <c r="A75" s="142">
        <v>59</v>
      </c>
      <c r="B75" s="267" t="s">
        <v>871</v>
      </c>
      <c r="C75" s="268">
        <f t="shared" si="9"/>
        <v>38</v>
      </c>
      <c r="D75" s="268">
        <v>22</v>
      </c>
      <c r="E75" s="268">
        <v>16</v>
      </c>
      <c r="F75" s="268">
        <v>1</v>
      </c>
      <c r="G75" s="268">
        <v>0</v>
      </c>
      <c r="H75" s="268">
        <v>1</v>
      </c>
      <c r="I75" s="268">
        <v>1</v>
      </c>
      <c r="J75" s="268">
        <v>0</v>
      </c>
      <c r="K75" s="268">
        <v>27</v>
      </c>
      <c r="L75" s="269">
        <v>0</v>
      </c>
      <c r="M75" s="268">
        <v>1</v>
      </c>
      <c r="N75" s="268">
        <v>0</v>
      </c>
      <c r="O75" s="268">
        <v>0</v>
      </c>
      <c r="P75" s="268">
        <v>7</v>
      </c>
      <c r="Q75" s="268">
        <f t="shared" si="10"/>
        <v>1</v>
      </c>
      <c r="R75" s="268">
        <v>0</v>
      </c>
      <c r="S75" s="268">
        <v>1</v>
      </c>
      <c r="T75" s="268">
        <v>1</v>
      </c>
      <c r="U75" s="269">
        <v>0</v>
      </c>
      <c r="V75" s="268">
        <v>0</v>
      </c>
      <c r="W75" s="268">
        <v>0</v>
      </c>
      <c r="X75" s="268">
        <v>0</v>
      </c>
      <c r="Y75" s="268">
        <f t="shared" si="11"/>
        <v>39</v>
      </c>
      <c r="Z75" s="268">
        <f t="shared" si="12"/>
        <v>22</v>
      </c>
      <c r="AA75" s="268">
        <f t="shared" si="12"/>
        <v>17</v>
      </c>
      <c r="AB75" s="268">
        <v>3</v>
      </c>
      <c r="AC75" s="268">
        <v>1</v>
      </c>
      <c r="AD75" s="268">
        <v>1</v>
      </c>
    </row>
    <row r="76" spans="1:30" ht="21.85" customHeight="1" x14ac:dyDescent="0.4">
      <c r="A76" s="142">
        <v>60</v>
      </c>
      <c r="B76" s="267" t="s">
        <v>768</v>
      </c>
      <c r="C76" s="268">
        <f t="shared" si="9"/>
        <v>24</v>
      </c>
      <c r="D76" s="268">
        <v>16</v>
      </c>
      <c r="E76" s="268">
        <v>8</v>
      </c>
      <c r="F76" s="268">
        <v>1</v>
      </c>
      <c r="G76" s="268">
        <v>0</v>
      </c>
      <c r="H76" s="268">
        <v>1</v>
      </c>
      <c r="I76" s="268">
        <v>1</v>
      </c>
      <c r="J76" s="268">
        <v>0</v>
      </c>
      <c r="K76" s="268">
        <v>16</v>
      </c>
      <c r="L76" s="269">
        <v>0</v>
      </c>
      <c r="M76" s="268">
        <v>1</v>
      </c>
      <c r="N76" s="268">
        <v>0</v>
      </c>
      <c r="O76" s="268">
        <v>1</v>
      </c>
      <c r="P76" s="268">
        <v>3</v>
      </c>
      <c r="Q76" s="268">
        <f t="shared" si="10"/>
        <v>1</v>
      </c>
      <c r="R76" s="268">
        <v>0</v>
      </c>
      <c r="S76" s="268">
        <v>1</v>
      </c>
      <c r="T76" s="268">
        <v>1</v>
      </c>
      <c r="U76" s="269">
        <v>0</v>
      </c>
      <c r="V76" s="268">
        <v>0</v>
      </c>
      <c r="W76" s="268">
        <v>0</v>
      </c>
      <c r="X76" s="268">
        <v>0</v>
      </c>
      <c r="Y76" s="268">
        <f t="shared" si="11"/>
        <v>25</v>
      </c>
      <c r="Z76" s="268">
        <f t="shared" si="12"/>
        <v>16</v>
      </c>
      <c r="AA76" s="268">
        <f t="shared" si="12"/>
        <v>9</v>
      </c>
      <c r="AB76" s="268">
        <v>3</v>
      </c>
      <c r="AC76" s="268">
        <v>1</v>
      </c>
      <c r="AD76" s="268">
        <v>1</v>
      </c>
    </row>
    <row r="77" spans="1:30" ht="21.85" customHeight="1" x14ac:dyDescent="0.4">
      <c r="A77" s="142">
        <v>61</v>
      </c>
      <c r="B77" s="267" t="s">
        <v>872</v>
      </c>
      <c r="C77" s="268">
        <f t="shared" si="9"/>
        <v>36</v>
      </c>
      <c r="D77" s="268">
        <v>20</v>
      </c>
      <c r="E77" s="268">
        <v>16</v>
      </c>
      <c r="F77" s="268">
        <v>1</v>
      </c>
      <c r="G77" s="268">
        <v>0</v>
      </c>
      <c r="H77" s="268">
        <v>1</v>
      </c>
      <c r="I77" s="268">
        <v>2</v>
      </c>
      <c r="J77" s="268">
        <v>0</v>
      </c>
      <c r="K77" s="268">
        <v>25</v>
      </c>
      <c r="L77" s="269">
        <v>0</v>
      </c>
      <c r="M77" s="268">
        <v>1</v>
      </c>
      <c r="N77" s="268">
        <v>0</v>
      </c>
      <c r="O77" s="268">
        <v>1</v>
      </c>
      <c r="P77" s="268">
        <v>5</v>
      </c>
      <c r="Q77" s="268">
        <f t="shared" si="10"/>
        <v>7</v>
      </c>
      <c r="R77" s="268">
        <v>7</v>
      </c>
      <c r="S77" s="268">
        <v>0</v>
      </c>
      <c r="T77" s="268">
        <v>1</v>
      </c>
      <c r="U77" s="269">
        <v>0</v>
      </c>
      <c r="V77" s="268">
        <v>0</v>
      </c>
      <c r="W77" s="268">
        <v>0</v>
      </c>
      <c r="X77" s="268">
        <v>6</v>
      </c>
      <c r="Y77" s="268">
        <f t="shared" si="11"/>
        <v>43</v>
      </c>
      <c r="Z77" s="268">
        <f t="shared" si="12"/>
        <v>27</v>
      </c>
      <c r="AA77" s="268">
        <f t="shared" si="12"/>
        <v>16</v>
      </c>
      <c r="AB77" s="268">
        <v>3</v>
      </c>
      <c r="AC77" s="268">
        <v>1</v>
      </c>
      <c r="AD77" s="268">
        <v>1</v>
      </c>
    </row>
    <row r="78" spans="1:30" ht="21.85" customHeight="1" x14ac:dyDescent="0.4">
      <c r="A78" s="142">
        <v>62</v>
      </c>
      <c r="B78" s="267" t="s">
        <v>383</v>
      </c>
      <c r="C78" s="268">
        <f t="shared" si="9"/>
        <v>35</v>
      </c>
      <c r="D78" s="268">
        <v>19</v>
      </c>
      <c r="E78" s="268">
        <v>16</v>
      </c>
      <c r="F78" s="268">
        <v>1</v>
      </c>
      <c r="G78" s="268">
        <v>0</v>
      </c>
      <c r="H78" s="268">
        <v>1</v>
      </c>
      <c r="I78" s="268">
        <v>1</v>
      </c>
      <c r="J78" s="268">
        <v>0</v>
      </c>
      <c r="K78" s="268">
        <v>28</v>
      </c>
      <c r="L78" s="269">
        <v>0</v>
      </c>
      <c r="M78" s="268">
        <v>1</v>
      </c>
      <c r="N78" s="268">
        <v>0</v>
      </c>
      <c r="O78" s="268">
        <v>0</v>
      </c>
      <c r="P78" s="268">
        <v>3</v>
      </c>
      <c r="Q78" s="268">
        <f t="shared" si="10"/>
        <v>1</v>
      </c>
      <c r="R78" s="268">
        <v>1</v>
      </c>
      <c r="S78" s="268">
        <v>0</v>
      </c>
      <c r="T78" s="268">
        <v>1</v>
      </c>
      <c r="U78" s="269">
        <v>0</v>
      </c>
      <c r="V78" s="268">
        <v>0</v>
      </c>
      <c r="W78" s="268">
        <v>0</v>
      </c>
      <c r="X78" s="268">
        <v>0</v>
      </c>
      <c r="Y78" s="268">
        <f t="shared" si="11"/>
        <v>36</v>
      </c>
      <c r="Z78" s="268">
        <f t="shared" si="12"/>
        <v>20</v>
      </c>
      <c r="AA78" s="268">
        <f t="shared" si="12"/>
        <v>16</v>
      </c>
      <c r="AB78" s="268">
        <v>3</v>
      </c>
      <c r="AC78" s="268">
        <v>1</v>
      </c>
      <c r="AD78" s="268">
        <v>1</v>
      </c>
    </row>
    <row r="79" spans="1:30" ht="21.85" customHeight="1" x14ac:dyDescent="0.4">
      <c r="A79" s="142">
        <v>63</v>
      </c>
      <c r="B79" s="267" t="s">
        <v>873</v>
      </c>
      <c r="C79" s="268">
        <f t="shared" si="9"/>
        <v>29</v>
      </c>
      <c r="D79" s="268">
        <v>17</v>
      </c>
      <c r="E79" s="268">
        <v>12</v>
      </c>
      <c r="F79" s="268">
        <v>1</v>
      </c>
      <c r="G79" s="268">
        <v>0</v>
      </c>
      <c r="H79" s="268">
        <v>1</v>
      </c>
      <c r="I79" s="268">
        <v>2</v>
      </c>
      <c r="J79" s="268">
        <v>1</v>
      </c>
      <c r="K79" s="268">
        <v>21</v>
      </c>
      <c r="L79" s="269">
        <v>0</v>
      </c>
      <c r="M79" s="268">
        <v>1</v>
      </c>
      <c r="N79" s="268">
        <v>0</v>
      </c>
      <c r="O79" s="268">
        <v>0</v>
      </c>
      <c r="P79" s="268">
        <v>2</v>
      </c>
      <c r="Q79" s="268">
        <f t="shared" si="10"/>
        <v>1</v>
      </c>
      <c r="R79" s="268">
        <v>1</v>
      </c>
      <c r="S79" s="268">
        <v>0</v>
      </c>
      <c r="T79" s="268">
        <v>1</v>
      </c>
      <c r="U79" s="269">
        <v>0</v>
      </c>
      <c r="V79" s="268">
        <v>0</v>
      </c>
      <c r="W79" s="268">
        <v>0</v>
      </c>
      <c r="X79" s="268">
        <v>0</v>
      </c>
      <c r="Y79" s="268">
        <f t="shared" si="11"/>
        <v>30</v>
      </c>
      <c r="Z79" s="268">
        <f t="shared" si="12"/>
        <v>18</v>
      </c>
      <c r="AA79" s="268">
        <f t="shared" si="12"/>
        <v>12</v>
      </c>
      <c r="AB79" s="268">
        <v>3</v>
      </c>
      <c r="AC79" s="268">
        <v>1</v>
      </c>
      <c r="AD79" s="268">
        <v>1</v>
      </c>
    </row>
    <row r="80" spans="1:30" ht="21.85" customHeight="1" x14ac:dyDescent="0.4">
      <c r="A80" s="142">
        <v>64</v>
      </c>
      <c r="B80" s="267" t="s">
        <v>252</v>
      </c>
      <c r="C80" s="268">
        <f t="shared" si="9"/>
        <v>33</v>
      </c>
      <c r="D80" s="268">
        <v>19</v>
      </c>
      <c r="E80" s="268">
        <v>14</v>
      </c>
      <c r="F80" s="268">
        <v>1</v>
      </c>
      <c r="G80" s="268">
        <v>0</v>
      </c>
      <c r="H80" s="268">
        <v>1</v>
      </c>
      <c r="I80" s="268">
        <v>0</v>
      </c>
      <c r="J80" s="268">
        <v>0</v>
      </c>
      <c r="K80" s="268">
        <v>25</v>
      </c>
      <c r="L80" s="269">
        <v>0</v>
      </c>
      <c r="M80" s="268">
        <v>1</v>
      </c>
      <c r="N80" s="268">
        <v>0</v>
      </c>
      <c r="O80" s="268">
        <v>0</v>
      </c>
      <c r="P80" s="268">
        <v>5</v>
      </c>
      <c r="Q80" s="268">
        <f t="shared" si="10"/>
        <v>7</v>
      </c>
      <c r="R80" s="268">
        <v>6</v>
      </c>
      <c r="S80" s="268">
        <v>1</v>
      </c>
      <c r="T80" s="268">
        <v>1</v>
      </c>
      <c r="U80" s="269">
        <v>0</v>
      </c>
      <c r="V80" s="268">
        <v>0</v>
      </c>
      <c r="W80" s="268">
        <v>0</v>
      </c>
      <c r="X80" s="268">
        <v>6</v>
      </c>
      <c r="Y80" s="268">
        <f t="shared" si="11"/>
        <v>40</v>
      </c>
      <c r="Z80" s="268">
        <f t="shared" si="12"/>
        <v>25</v>
      </c>
      <c r="AA80" s="268">
        <f t="shared" si="12"/>
        <v>15</v>
      </c>
      <c r="AB80" s="268">
        <v>3</v>
      </c>
      <c r="AC80" s="268">
        <v>1</v>
      </c>
      <c r="AD80" s="268">
        <v>1</v>
      </c>
    </row>
    <row r="81" spans="1:30" ht="21.85" customHeight="1" x14ac:dyDescent="0.4">
      <c r="A81" s="142">
        <v>65</v>
      </c>
      <c r="B81" s="267" t="s">
        <v>773</v>
      </c>
      <c r="C81" s="268">
        <f t="shared" si="9"/>
        <v>36</v>
      </c>
      <c r="D81" s="268">
        <v>20</v>
      </c>
      <c r="E81" s="268">
        <v>16</v>
      </c>
      <c r="F81" s="268">
        <v>1</v>
      </c>
      <c r="G81" s="268">
        <v>0</v>
      </c>
      <c r="H81" s="268">
        <v>1</v>
      </c>
      <c r="I81" s="268">
        <v>1</v>
      </c>
      <c r="J81" s="268">
        <v>0</v>
      </c>
      <c r="K81" s="268">
        <v>28</v>
      </c>
      <c r="L81" s="269">
        <v>0</v>
      </c>
      <c r="M81" s="268">
        <v>1</v>
      </c>
      <c r="N81" s="268">
        <v>0</v>
      </c>
      <c r="O81" s="268">
        <v>0</v>
      </c>
      <c r="P81" s="268">
        <v>4</v>
      </c>
      <c r="Q81" s="268">
        <f t="shared" si="10"/>
        <v>1</v>
      </c>
      <c r="R81" s="268">
        <v>0</v>
      </c>
      <c r="S81" s="268">
        <v>1</v>
      </c>
      <c r="T81" s="268">
        <v>1</v>
      </c>
      <c r="U81" s="269">
        <v>0</v>
      </c>
      <c r="V81" s="268">
        <v>0</v>
      </c>
      <c r="W81" s="268">
        <v>0</v>
      </c>
      <c r="X81" s="268">
        <v>0</v>
      </c>
      <c r="Y81" s="268">
        <f t="shared" si="11"/>
        <v>37</v>
      </c>
      <c r="Z81" s="268">
        <f t="shared" si="12"/>
        <v>20</v>
      </c>
      <c r="AA81" s="268">
        <f t="shared" si="12"/>
        <v>17</v>
      </c>
      <c r="AB81" s="268">
        <v>3</v>
      </c>
      <c r="AC81" s="268">
        <v>1</v>
      </c>
      <c r="AD81" s="268">
        <v>1</v>
      </c>
    </row>
    <row r="82" spans="1:30" ht="21.85" customHeight="1" x14ac:dyDescent="0.4">
      <c r="A82" s="142">
        <v>66</v>
      </c>
      <c r="B82" s="267" t="s">
        <v>874</v>
      </c>
      <c r="C82" s="268">
        <f t="shared" si="9"/>
        <v>26</v>
      </c>
      <c r="D82" s="268">
        <v>15</v>
      </c>
      <c r="E82" s="268">
        <v>11</v>
      </c>
      <c r="F82" s="268">
        <v>1</v>
      </c>
      <c r="G82" s="268">
        <v>0</v>
      </c>
      <c r="H82" s="268">
        <v>1</v>
      </c>
      <c r="I82" s="268">
        <v>1</v>
      </c>
      <c r="J82" s="268">
        <v>0</v>
      </c>
      <c r="K82" s="268">
        <v>18</v>
      </c>
      <c r="L82" s="269">
        <v>0</v>
      </c>
      <c r="M82" s="268">
        <v>1</v>
      </c>
      <c r="N82" s="268">
        <v>1</v>
      </c>
      <c r="O82" s="268">
        <v>0</v>
      </c>
      <c r="P82" s="268">
        <v>3</v>
      </c>
      <c r="Q82" s="268">
        <f t="shared" si="10"/>
        <v>10</v>
      </c>
      <c r="R82" s="268">
        <v>9</v>
      </c>
      <c r="S82" s="268">
        <v>1</v>
      </c>
      <c r="T82" s="268">
        <v>1</v>
      </c>
      <c r="U82" s="269">
        <v>0</v>
      </c>
      <c r="V82" s="268">
        <v>0</v>
      </c>
      <c r="W82" s="268">
        <v>0</v>
      </c>
      <c r="X82" s="268">
        <v>9</v>
      </c>
      <c r="Y82" s="268">
        <f t="shared" si="11"/>
        <v>36</v>
      </c>
      <c r="Z82" s="268">
        <f t="shared" si="12"/>
        <v>24</v>
      </c>
      <c r="AA82" s="268">
        <f t="shared" si="12"/>
        <v>12</v>
      </c>
      <c r="AB82" s="268">
        <v>3</v>
      </c>
      <c r="AC82" s="268">
        <v>1</v>
      </c>
      <c r="AD82" s="268">
        <v>1</v>
      </c>
    </row>
    <row r="83" spans="1:30" ht="21.85" customHeight="1" x14ac:dyDescent="0.4">
      <c r="A83" s="142">
        <v>67</v>
      </c>
      <c r="B83" s="267" t="s">
        <v>875</v>
      </c>
      <c r="C83" s="268">
        <f t="shared" si="9"/>
        <v>31</v>
      </c>
      <c r="D83" s="268">
        <v>15</v>
      </c>
      <c r="E83" s="268">
        <v>16</v>
      </c>
      <c r="F83" s="268">
        <v>1</v>
      </c>
      <c r="G83" s="268">
        <v>0</v>
      </c>
      <c r="H83" s="268">
        <v>1</v>
      </c>
      <c r="I83" s="268">
        <v>1</v>
      </c>
      <c r="J83" s="268">
        <v>0</v>
      </c>
      <c r="K83" s="268">
        <v>25</v>
      </c>
      <c r="L83" s="269">
        <v>0</v>
      </c>
      <c r="M83" s="268">
        <v>1</v>
      </c>
      <c r="N83" s="268">
        <v>0</v>
      </c>
      <c r="O83" s="268">
        <v>0</v>
      </c>
      <c r="P83" s="268">
        <v>2</v>
      </c>
      <c r="Q83" s="268">
        <f t="shared" si="10"/>
        <v>7</v>
      </c>
      <c r="R83" s="268">
        <v>6</v>
      </c>
      <c r="S83" s="268">
        <v>1</v>
      </c>
      <c r="T83" s="268">
        <v>1</v>
      </c>
      <c r="U83" s="269">
        <v>0</v>
      </c>
      <c r="V83" s="268">
        <v>0</v>
      </c>
      <c r="W83" s="268">
        <v>0</v>
      </c>
      <c r="X83" s="268">
        <v>6</v>
      </c>
      <c r="Y83" s="268">
        <f t="shared" si="11"/>
        <v>38</v>
      </c>
      <c r="Z83" s="268">
        <f t="shared" si="12"/>
        <v>21</v>
      </c>
      <c r="AA83" s="268">
        <f t="shared" si="12"/>
        <v>17</v>
      </c>
      <c r="AB83" s="268">
        <v>3</v>
      </c>
      <c r="AC83" s="268">
        <v>1</v>
      </c>
      <c r="AD83" s="268">
        <v>1</v>
      </c>
    </row>
    <row r="84" spans="1:30" ht="21.85" customHeight="1" x14ac:dyDescent="0.4">
      <c r="A84" s="142">
        <v>68</v>
      </c>
      <c r="B84" s="267" t="s">
        <v>876</v>
      </c>
      <c r="C84" s="268">
        <f t="shared" si="9"/>
        <v>31</v>
      </c>
      <c r="D84" s="268">
        <v>17</v>
      </c>
      <c r="E84" s="268">
        <v>14</v>
      </c>
      <c r="F84" s="268">
        <v>1</v>
      </c>
      <c r="G84" s="268">
        <v>0</v>
      </c>
      <c r="H84" s="268">
        <v>1</v>
      </c>
      <c r="I84" s="268">
        <v>1</v>
      </c>
      <c r="J84" s="268">
        <v>0</v>
      </c>
      <c r="K84" s="268">
        <v>23</v>
      </c>
      <c r="L84" s="269">
        <v>0</v>
      </c>
      <c r="M84" s="268">
        <v>1</v>
      </c>
      <c r="N84" s="268">
        <v>0</v>
      </c>
      <c r="O84" s="268">
        <v>0</v>
      </c>
      <c r="P84" s="268">
        <v>4</v>
      </c>
      <c r="Q84" s="268">
        <f t="shared" si="10"/>
        <v>8</v>
      </c>
      <c r="R84" s="268">
        <v>8</v>
      </c>
      <c r="S84" s="268">
        <v>0</v>
      </c>
      <c r="T84" s="268">
        <v>1</v>
      </c>
      <c r="U84" s="269">
        <v>0</v>
      </c>
      <c r="V84" s="268">
        <v>0</v>
      </c>
      <c r="W84" s="268">
        <v>0</v>
      </c>
      <c r="X84" s="268">
        <v>7</v>
      </c>
      <c r="Y84" s="268">
        <f t="shared" si="11"/>
        <v>39</v>
      </c>
      <c r="Z84" s="268">
        <f t="shared" si="12"/>
        <v>25</v>
      </c>
      <c r="AA84" s="268">
        <f t="shared" si="12"/>
        <v>14</v>
      </c>
      <c r="AB84" s="268">
        <v>3</v>
      </c>
      <c r="AC84" s="268">
        <v>1</v>
      </c>
      <c r="AD84" s="268">
        <v>1</v>
      </c>
    </row>
    <row r="85" spans="1:30" ht="21.85" customHeight="1" x14ac:dyDescent="0.4">
      <c r="A85" s="142">
        <v>69</v>
      </c>
      <c r="B85" s="273" t="s">
        <v>877</v>
      </c>
      <c r="C85" s="268">
        <f t="shared" si="9"/>
        <v>48</v>
      </c>
      <c r="D85" s="268">
        <v>28</v>
      </c>
      <c r="E85" s="268">
        <v>20</v>
      </c>
      <c r="F85" s="268">
        <v>1</v>
      </c>
      <c r="G85" s="268">
        <v>0</v>
      </c>
      <c r="H85" s="268">
        <v>2</v>
      </c>
      <c r="I85" s="268">
        <v>0</v>
      </c>
      <c r="J85" s="268">
        <v>0</v>
      </c>
      <c r="K85" s="268">
        <v>37</v>
      </c>
      <c r="L85" s="269">
        <v>0</v>
      </c>
      <c r="M85" s="268">
        <v>1</v>
      </c>
      <c r="N85" s="268">
        <v>0</v>
      </c>
      <c r="O85" s="268">
        <v>0</v>
      </c>
      <c r="P85" s="268">
        <v>7</v>
      </c>
      <c r="Q85" s="268">
        <f t="shared" si="10"/>
        <v>2</v>
      </c>
      <c r="R85" s="268">
        <v>1</v>
      </c>
      <c r="S85" s="268">
        <v>1</v>
      </c>
      <c r="T85" s="268">
        <v>2</v>
      </c>
      <c r="U85" s="269">
        <v>0</v>
      </c>
      <c r="V85" s="268">
        <v>0</v>
      </c>
      <c r="W85" s="268">
        <v>0</v>
      </c>
      <c r="X85" s="268">
        <v>0</v>
      </c>
      <c r="Y85" s="268">
        <f t="shared" si="11"/>
        <v>50</v>
      </c>
      <c r="Z85" s="268">
        <f t="shared" si="12"/>
        <v>29</v>
      </c>
      <c r="AA85" s="268">
        <f t="shared" si="12"/>
        <v>21</v>
      </c>
      <c r="AB85" s="268">
        <v>3</v>
      </c>
      <c r="AC85" s="268">
        <v>1</v>
      </c>
      <c r="AD85" s="268">
        <v>1</v>
      </c>
    </row>
    <row r="86" spans="1:30" ht="21.85" customHeight="1" x14ac:dyDescent="0.4">
      <c r="A86" s="142">
        <v>70</v>
      </c>
      <c r="B86" s="267" t="s">
        <v>878</v>
      </c>
      <c r="C86" s="268">
        <f t="shared" si="9"/>
        <v>36</v>
      </c>
      <c r="D86" s="268">
        <v>19</v>
      </c>
      <c r="E86" s="268">
        <v>17</v>
      </c>
      <c r="F86" s="268">
        <v>0</v>
      </c>
      <c r="G86" s="268">
        <v>1</v>
      </c>
      <c r="H86" s="268">
        <v>1</v>
      </c>
      <c r="I86" s="268">
        <v>1</v>
      </c>
      <c r="J86" s="268">
        <v>0</v>
      </c>
      <c r="K86" s="268">
        <v>30</v>
      </c>
      <c r="L86" s="269">
        <v>0</v>
      </c>
      <c r="M86" s="268">
        <v>1</v>
      </c>
      <c r="N86" s="268">
        <v>0</v>
      </c>
      <c r="O86" s="268">
        <v>0</v>
      </c>
      <c r="P86" s="268">
        <v>2</v>
      </c>
      <c r="Q86" s="268">
        <f t="shared" si="10"/>
        <v>1</v>
      </c>
      <c r="R86" s="268">
        <v>0</v>
      </c>
      <c r="S86" s="268">
        <v>1</v>
      </c>
      <c r="T86" s="268">
        <v>1</v>
      </c>
      <c r="U86" s="269">
        <v>0</v>
      </c>
      <c r="V86" s="268">
        <v>0</v>
      </c>
      <c r="W86" s="268">
        <v>0</v>
      </c>
      <c r="X86" s="268">
        <v>0</v>
      </c>
      <c r="Y86" s="268">
        <f t="shared" si="11"/>
        <v>37</v>
      </c>
      <c r="Z86" s="268">
        <f t="shared" si="12"/>
        <v>19</v>
      </c>
      <c r="AA86" s="268">
        <f t="shared" si="12"/>
        <v>18</v>
      </c>
      <c r="AB86" s="268">
        <v>3</v>
      </c>
      <c r="AC86" s="268">
        <v>1</v>
      </c>
      <c r="AD86" s="268">
        <v>1</v>
      </c>
    </row>
    <row r="87" spans="1:30" ht="21.85" customHeight="1" x14ac:dyDescent="0.4">
      <c r="A87" s="509" t="s">
        <v>22</v>
      </c>
      <c r="B87" s="510"/>
      <c r="C87" s="268">
        <f>SUM(C8:C86)</f>
        <v>2510</v>
      </c>
      <c r="D87" s="268">
        <f t="shared" ref="D87:AD87" si="13">SUM(D8:D86)</f>
        <v>1348</v>
      </c>
      <c r="E87" s="268">
        <f t="shared" si="13"/>
        <v>1162</v>
      </c>
      <c r="F87" s="268">
        <f t="shared" si="13"/>
        <v>65</v>
      </c>
      <c r="G87" s="268">
        <f t="shared" si="13"/>
        <v>3</v>
      </c>
      <c r="H87" s="268">
        <f t="shared" si="13"/>
        <v>82</v>
      </c>
      <c r="I87" s="268">
        <f t="shared" si="13"/>
        <v>72</v>
      </c>
      <c r="J87" s="268">
        <f t="shared" si="13"/>
        <v>22</v>
      </c>
      <c r="K87" s="268">
        <f t="shared" si="13"/>
        <v>1880</v>
      </c>
      <c r="L87" s="268">
        <f t="shared" si="13"/>
        <v>0</v>
      </c>
      <c r="M87" s="268">
        <f t="shared" si="13"/>
        <v>75</v>
      </c>
      <c r="N87" s="268">
        <f t="shared" si="13"/>
        <v>15</v>
      </c>
      <c r="O87" s="268">
        <f t="shared" si="13"/>
        <v>13</v>
      </c>
      <c r="P87" s="268">
        <f t="shared" si="13"/>
        <v>283</v>
      </c>
      <c r="Q87" s="268">
        <f t="shared" si="13"/>
        <v>161</v>
      </c>
      <c r="R87" s="268">
        <f t="shared" si="13"/>
        <v>98</v>
      </c>
      <c r="S87" s="268">
        <f t="shared" si="13"/>
        <v>63</v>
      </c>
      <c r="T87" s="268">
        <f t="shared" si="13"/>
        <v>93</v>
      </c>
      <c r="U87" s="268">
        <f t="shared" si="13"/>
        <v>0</v>
      </c>
      <c r="V87" s="268">
        <f t="shared" si="13"/>
        <v>0</v>
      </c>
      <c r="W87" s="268">
        <f t="shared" si="13"/>
        <v>0</v>
      </c>
      <c r="X87" s="268">
        <f t="shared" si="13"/>
        <v>68</v>
      </c>
      <c r="Y87" s="268">
        <f t="shared" si="13"/>
        <v>2671</v>
      </c>
      <c r="Z87" s="268">
        <f t="shared" si="13"/>
        <v>1446</v>
      </c>
      <c r="AA87" s="268">
        <f t="shared" si="13"/>
        <v>1225</v>
      </c>
      <c r="AB87" s="268">
        <f t="shared" si="13"/>
        <v>231</v>
      </c>
      <c r="AC87" s="268">
        <f t="shared" si="13"/>
        <v>77</v>
      </c>
      <c r="AD87" s="268">
        <f t="shared" si="13"/>
        <v>69</v>
      </c>
    </row>
  </sheetData>
  <mergeCells count="79">
    <mergeCell ref="A5:A7"/>
    <mergeCell ref="B5:B7"/>
    <mergeCell ref="C5:P5"/>
    <mergeCell ref="Q5:X5"/>
    <mergeCell ref="I6:I7"/>
    <mergeCell ref="J6:J7"/>
    <mergeCell ref="K6:K7"/>
    <mergeCell ref="L6:L7"/>
    <mergeCell ref="M6:M7"/>
    <mergeCell ref="X6:X7"/>
    <mergeCell ref="C6:E6"/>
    <mergeCell ref="F6:F7"/>
    <mergeCell ref="G6:G7"/>
    <mergeCell ref="H6:H7"/>
    <mergeCell ref="N6:N7"/>
    <mergeCell ref="A22:A24"/>
    <mergeCell ref="B22:B24"/>
    <mergeCell ref="C22:P22"/>
    <mergeCell ref="Q22:X22"/>
    <mergeCell ref="Y22:AA23"/>
    <mergeCell ref="P23:P24"/>
    <mergeCell ref="C23:E23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AB22:AD22"/>
    <mergeCell ref="O6:O7"/>
    <mergeCell ref="P6:P7"/>
    <mergeCell ref="Q6:S6"/>
    <mergeCell ref="T6:U6"/>
    <mergeCell ref="V6:V7"/>
    <mergeCell ref="W6:W7"/>
    <mergeCell ref="Y5:AA6"/>
    <mergeCell ref="AB5:AD5"/>
    <mergeCell ref="AB6:AB7"/>
    <mergeCell ref="AC6:AC7"/>
    <mergeCell ref="AD6:AD7"/>
    <mergeCell ref="Q23:S23"/>
    <mergeCell ref="T23:U23"/>
    <mergeCell ref="V23:V24"/>
    <mergeCell ref="W23:W24"/>
    <mergeCell ref="X23:X24"/>
    <mergeCell ref="AB23:AB24"/>
    <mergeCell ref="AC71:AC72"/>
    <mergeCell ref="AD71:AD72"/>
    <mergeCell ref="M71:M72"/>
    <mergeCell ref="N71:N72"/>
    <mergeCell ref="O71:O72"/>
    <mergeCell ref="P71:P72"/>
    <mergeCell ref="Q71:S71"/>
    <mergeCell ref="T71:U71"/>
    <mergeCell ref="O23:O24"/>
    <mergeCell ref="AC23:AC24"/>
    <mergeCell ref="AD23:AD24"/>
    <mergeCell ref="C70:P70"/>
    <mergeCell ref="Q70:X70"/>
    <mergeCell ref="Y70:AA71"/>
    <mergeCell ref="AB70:AD70"/>
    <mergeCell ref="A87:B87"/>
    <mergeCell ref="V71:V72"/>
    <mergeCell ref="W71:W72"/>
    <mergeCell ref="X71:X72"/>
    <mergeCell ref="AB71:AB72"/>
    <mergeCell ref="G71:G72"/>
    <mergeCell ref="H71:H72"/>
    <mergeCell ref="I71:I72"/>
    <mergeCell ref="J71:J72"/>
    <mergeCell ref="K71:K72"/>
    <mergeCell ref="L71:L72"/>
    <mergeCell ref="A70:A72"/>
    <mergeCell ref="B70:B72"/>
    <mergeCell ref="C71:E71"/>
    <mergeCell ref="F71:F72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zoomScaleNormal="100" zoomScaleSheetLayoutView="100" workbookViewId="0">
      <pane ySplit="6" topLeftCell="A7" activePane="bottomLeft" state="frozen"/>
      <selection activeCell="G3" sqref="G3:P5"/>
      <selection pane="bottomLeft" activeCell="G3" sqref="G3:P5"/>
    </sheetView>
  </sheetViews>
  <sheetFormatPr defaultRowHeight="21.3" customHeight="1" x14ac:dyDescent="0.4"/>
  <cols>
    <col min="1" max="1" width="4.5" style="398" customWidth="1"/>
    <col min="2" max="2" width="9.5" style="395" bestFit="1" customWidth="1"/>
    <col min="3" max="3" width="11.75" style="396" customWidth="1"/>
    <col min="4" max="4" width="13" style="397" bestFit="1" customWidth="1"/>
    <col min="5" max="5" width="9.75" style="396" customWidth="1"/>
    <col min="6" max="6" width="8.625" style="396" bestFit="1" customWidth="1"/>
    <col min="7" max="18" width="4.625" style="395" customWidth="1"/>
    <col min="19" max="16384" width="9" style="398"/>
  </cols>
  <sheetData>
    <row r="1" spans="1:18" ht="21.3" customHeight="1" x14ac:dyDescent="0.4">
      <c r="A1" s="394" t="s">
        <v>1337</v>
      </c>
      <c r="G1" s="397"/>
      <c r="H1" s="397"/>
      <c r="I1" s="396"/>
    </row>
    <row r="2" spans="1:18" ht="13.1" x14ac:dyDescent="0.4">
      <c r="R2" s="379" t="s">
        <v>1338</v>
      </c>
    </row>
    <row r="3" spans="1:18" ht="21.3" customHeight="1" x14ac:dyDescent="0.4">
      <c r="A3" s="537" t="s">
        <v>1339</v>
      </c>
      <c r="B3" s="538"/>
      <c r="C3" s="494" t="s">
        <v>1340</v>
      </c>
      <c r="D3" s="494"/>
      <c r="E3" s="498" t="s">
        <v>1341</v>
      </c>
      <c r="F3" s="498" t="s">
        <v>1342</v>
      </c>
      <c r="G3" s="493" t="s">
        <v>1506</v>
      </c>
      <c r="H3" s="493"/>
      <c r="I3" s="493"/>
      <c r="J3" s="493"/>
      <c r="K3" s="493"/>
      <c r="L3" s="493"/>
      <c r="M3" s="493"/>
      <c r="N3" s="493"/>
      <c r="O3" s="493"/>
      <c r="P3" s="493"/>
      <c r="Q3" s="533" t="s">
        <v>1305</v>
      </c>
      <c r="R3" s="534"/>
    </row>
    <row r="4" spans="1:18" ht="21.3" customHeight="1" x14ac:dyDescent="0.4">
      <c r="A4" s="538"/>
      <c r="B4" s="538"/>
      <c r="C4" s="494" t="s">
        <v>1345</v>
      </c>
      <c r="D4" s="495" t="s">
        <v>1346</v>
      </c>
      <c r="E4" s="499"/>
      <c r="F4" s="499"/>
      <c r="G4" s="493" t="s">
        <v>1507</v>
      </c>
      <c r="H4" s="493"/>
      <c r="I4" s="493" t="s">
        <v>1348</v>
      </c>
      <c r="J4" s="493"/>
      <c r="K4" s="493" t="s">
        <v>1508</v>
      </c>
      <c r="L4" s="493"/>
      <c r="M4" s="496" t="s">
        <v>1509</v>
      </c>
      <c r="N4" s="496" t="s">
        <v>1510</v>
      </c>
      <c r="O4" s="496" t="s">
        <v>1511</v>
      </c>
      <c r="P4" s="535" t="s">
        <v>1512</v>
      </c>
      <c r="Q4" s="536" t="s">
        <v>1513</v>
      </c>
      <c r="R4" s="496" t="s">
        <v>1353</v>
      </c>
    </row>
    <row r="5" spans="1:18" ht="21.3" customHeight="1" x14ac:dyDescent="0.4">
      <c r="A5" s="538"/>
      <c r="B5" s="538"/>
      <c r="C5" s="494"/>
      <c r="D5" s="494"/>
      <c r="E5" s="500"/>
      <c r="F5" s="500"/>
      <c r="G5" s="399" t="s">
        <v>1354</v>
      </c>
      <c r="H5" s="399" t="s">
        <v>1355</v>
      </c>
      <c r="I5" s="399" t="s">
        <v>1354</v>
      </c>
      <c r="J5" s="399" t="s">
        <v>1355</v>
      </c>
      <c r="K5" s="399" t="s">
        <v>1514</v>
      </c>
      <c r="L5" s="399" t="s">
        <v>1515</v>
      </c>
      <c r="M5" s="496"/>
      <c r="N5" s="496"/>
      <c r="O5" s="496"/>
      <c r="P5" s="535"/>
      <c r="Q5" s="496"/>
      <c r="R5" s="496"/>
    </row>
    <row r="6" spans="1:18" ht="21.3" customHeight="1" x14ac:dyDescent="0.4">
      <c r="A6" s="538" t="s">
        <v>1356</v>
      </c>
      <c r="B6" s="538"/>
      <c r="C6" s="381">
        <v>1578019.6399999997</v>
      </c>
      <c r="D6" s="382">
        <v>2305.54</v>
      </c>
      <c r="E6" s="381">
        <v>555900.18000000005</v>
      </c>
      <c r="F6" s="381">
        <v>1538</v>
      </c>
      <c r="G6" s="383">
        <v>69</v>
      </c>
      <c r="H6" s="383">
        <v>62</v>
      </c>
      <c r="I6" s="383">
        <v>69</v>
      </c>
      <c r="J6" s="383">
        <v>27</v>
      </c>
      <c r="K6" s="383">
        <v>69</v>
      </c>
      <c r="L6" s="383">
        <v>69</v>
      </c>
      <c r="M6" s="383">
        <v>69</v>
      </c>
      <c r="N6" s="383">
        <v>69</v>
      </c>
      <c r="O6" s="383">
        <v>68</v>
      </c>
      <c r="P6" s="383">
        <v>53</v>
      </c>
      <c r="Q6" s="383">
        <v>69</v>
      </c>
      <c r="R6" s="383">
        <v>68</v>
      </c>
    </row>
    <row r="7" spans="1:18" ht="21.3" customHeight="1" x14ac:dyDescent="0.4">
      <c r="A7" s="400">
        <v>1</v>
      </c>
      <c r="B7" s="401" t="s">
        <v>1383</v>
      </c>
      <c r="C7" s="381">
        <v>30683</v>
      </c>
      <c r="D7" s="382" t="s">
        <v>582</v>
      </c>
      <c r="E7" s="381">
        <v>8328.43</v>
      </c>
      <c r="F7" s="381">
        <v>28</v>
      </c>
      <c r="G7" s="380" t="s">
        <v>1358</v>
      </c>
      <c r="H7" s="380" t="s">
        <v>1358</v>
      </c>
      <c r="I7" s="380" t="s">
        <v>1358</v>
      </c>
      <c r="J7" s="380" t="s">
        <v>1358</v>
      </c>
      <c r="K7" s="380" t="s">
        <v>1358</v>
      </c>
      <c r="L7" s="380" t="s">
        <v>1358</v>
      </c>
      <c r="M7" s="380" t="s">
        <v>1358</v>
      </c>
      <c r="N7" s="380" t="s">
        <v>1358</v>
      </c>
      <c r="O7" s="380" t="s">
        <v>1358</v>
      </c>
      <c r="P7" s="380" t="s">
        <v>1358</v>
      </c>
      <c r="Q7" s="380" t="s">
        <v>1358</v>
      </c>
      <c r="R7" s="380" t="s">
        <v>1358</v>
      </c>
    </row>
    <row r="8" spans="1:18" ht="21.3" customHeight="1" x14ac:dyDescent="0.4">
      <c r="A8" s="400">
        <v>2</v>
      </c>
      <c r="B8" s="401" t="s">
        <v>1516</v>
      </c>
      <c r="C8" s="381">
        <v>19593</v>
      </c>
      <c r="D8" s="382" t="s">
        <v>582</v>
      </c>
      <c r="E8" s="381">
        <v>6304.89</v>
      </c>
      <c r="F8" s="381">
        <v>10</v>
      </c>
      <c r="G8" s="380" t="s">
        <v>1358</v>
      </c>
      <c r="H8" s="380" t="s">
        <v>1358</v>
      </c>
      <c r="I8" s="380" t="s">
        <v>1358</v>
      </c>
      <c r="J8" s="380" t="s">
        <v>582</v>
      </c>
      <c r="K8" s="380" t="s">
        <v>1358</v>
      </c>
      <c r="L8" s="380" t="s">
        <v>1358</v>
      </c>
      <c r="M8" s="380" t="s">
        <v>1358</v>
      </c>
      <c r="N8" s="380" t="s">
        <v>1358</v>
      </c>
      <c r="O8" s="380" t="s">
        <v>1358</v>
      </c>
      <c r="P8" s="380" t="s">
        <v>1358</v>
      </c>
      <c r="Q8" s="380" t="s">
        <v>1358</v>
      </c>
      <c r="R8" s="380" t="s">
        <v>1358</v>
      </c>
    </row>
    <row r="9" spans="1:18" ht="21.3" customHeight="1" x14ac:dyDescent="0.4">
      <c r="A9" s="400">
        <v>3</v>
      </c>
      <c r="B9" s="401" t="s">
        <v>1371</v>
      </c>
      <c r="C9" s="381">
        <v>12651</v>
      </c>
      <c r="D9" s="382" t="s">
        <v>582</v>
      </c>
      <c r="E9" s="381">
        <v>6066.19</v>
      </c>
      <c r="F9" s="381">
        <v>12</v>
      </c>
      <c r="G9" s="380" t="s">
        <v>1358</v>
      </c>
      <c r="H9" s="380" t="s">
        <v>1358</v>
      </c>
      <c r="I9" s="380" t="s">
        <v>1358</v>
      </c>
      <c r="J9" s="380" t="s">
        <v>582</v>
      </c>
      <c r="K9" s="380" t="s">
        <v>1358</v>
      </c>
      <c r="L9" s="380" t="s">
        <v>1358</v>
      </c>
      <c r="M9" s="380" t="s">
        <v>1358</v>
      </c>
      <c r="N9" s="380" t="s">
        <v>1358</v>
      </c>
      <c r="O9" s="380" t="s">
        <v>1358</v>
      </c>
      <c r="P9" s="380" t="s">
        <v>1358</v>
      </c>
      <c r="Q9" s="380" t="s">
        <v>1358</v>
      </c>
      <c r="R9" s="380" t="s">
        <v>1358</v>
      </c>
    </row>
    <row r="10" spans="1:18" ht="21.3" customHeight="1" x14ac:dyDescent="0.4">
      <c r="A10" s="400">
        <v>4</v>
      </c>
      <c r="B10" s="401" t="s">
        <v>1407</v>
      </c>
      <c r="C10" s="381">
        <v>15655</v>
      </c>
      <c r="D10" s="382" t="s">
        <v>582</v>
      </c>
      <c r="E10" s="381">
        <v>6264.38</v>
      </c>
      <c r="F10" s="381">
        <v>8</v>
      </c>
      <c r="G10" s="380" t="s">
        <v>1358</v>
      </c>
      <c r="H10" s="380" t="s">
        <v>1358</v>
      </c>
      <c r="I10" s="380" t="s">
        <v>1358</v>
      </c>
      <c r="J10" s="380" t="s">
        <v>582</v>
      </c>
      <c r="K10" s="380" t="s">
        <v>1358</v>
      </c>
      <c r="L10" s="380" t="s">
        <v>1358</v>
      </c>
      <c r="M10" s="380" t="s">
        <v>1358</v>
      </c>
      <c r="N10" s="380" t="s">
        <v>1358</v>
      </c>
      <c r="O10" s="380" t="s">
        <v>1358</v>
      </c>
      <c r="P10" s="380" t="s">
        <v>1358</v>
      </c>
      <c r="Q10" s="380" t="s">
        <v>1358</v>
      </c>
      <c r="R10" s="380" t="s">
        <v>1358</v>
      </c>
    </row>
    <row r="11" spans="1:18" ht="21.3" customHeight="1" x14ac:dyDescent="0.4">
      <c r="A11" s="400">
        <v>5</v>
      </c>
      <c r="B11" s="401" t="s">
        <v>1517</v>
      </c>
      <c r="C11" s="381">
        <v>11275</v>
      </c>
      <c r="D11" s="382" t="s">
        <v>582</v>
      </c>
      <c r="E11" s="381">
        <v>7614.16</v>
      </c>
      <c r="F11" s="381">
        <v>19</v>
      </c>
      <c r="G11" s="380" t="s">
        <v>1358</v>
      </c>
      <c r="H11" s="380" t="s">
        <v>1358</v>
      </c>
      <c r="I11" s="380" t="s">
        <v>1358</v>
      </c>
      <c r="J11" s="380" t="s">
        <v>582</v>
      </c>
      <c r="K11" s="380" t="s">
        <v>1358</v>
      </c>
      <c r="L11" s="380" t="s">
        <v>1358</v>
      </c>
      <c r="M11" s="380" t="s">
        <v>1358</v>
      </c>
      <c r="N11" s="380" t="s">
        <v>1358</v>
      </c>
      <c r="O11" s="380" t="s">
        <v>1358</v>
      </c>
      <c r="P11" s="380" t="s">
        <v>1358</v>
      </c>
      <c r="Q11" s="380" t="s">
        <v>1358</v>
      </c>
      <c r="R11" s="380" t="s">
        <v>1358</v>
      </c>
    </row>
    <row r="12" spans="1:18" ht="21.3" customHeight="1" x14ac:dyDescent="0.4">
      <c r="A12" s="400">
        <v>7</v>
      </c>
      <c r="B12" s="401" t="s">
        <v>1518</v>
      </c>
      <c r="C12" s="381">
        <v>14865</v>
      </c>
      <c r="D12" s="382" t="s">
        <v>582</v>
      </c>
      <c r="E12" s="381">
        <v>6235.12</v>
      </c>
      <c r="F12" s="381">
        <v>14</v>
      </c>
      <c r="G12" s="380" t="s">
        <v>1358</v>
      </c>
      <c r="H12" s="380" t="s">
        <v>1358</v>
      </c>
      <c r="I12" s="380" t="s">
        <v>1358</v>
      </c>
      <c r="J12" s="380" t="s">
        <v>582</v>
      </c>
      <c r="K12" s="380" t="s">
        <v>1358</v>
      </c>
      <c r="L12" s="380" t="s">
        <v>1358</v>
      </c>
      <c r="M12" s="380" t="s">
        <v>1358</v>
      </c>
      <c r="N12" s="380" t="s">
        <v>1358</v>
      </c>
      <c r="O12" s="380" t="s">
        <v>1358</v>
      </c>
      <c r="P12" s="380" t="s">
        <v>1358</v>
      </c>
      <c r="Q12" s="380" t="s">
        <v>1358</v>
      </c>
      <c r="R12" s="380" t="s">
        <v>1358</v>
      </c>
    </row>
    <row r="13" spans="1:18" ht="21.3" customHeight="1" x14ac:dyDescent="0.4">
      <c r="A13" s="400">
        <v>8</v>
      </c>
      <c r="B13" s="401" t="s">
        <v>1366</v>
      </c>
      <c r="C13" s="402">
        <v>20501</v>
      </c>
      <c r="D13" s="403" t="s">
        <v>582</v>
      </c>
      <c r="E13" s="402">
        <v>7344.22</v>
      </c>
      <c r="F13" s="402">
        <v>18</v>
      </c>
      <c r="G13" s="401" t="s">
        <v>1358</v>
      </c>
      <c r="H13" s="401" t="s">
        <v>1358</v>
      </c>
      <c r="I13" s="401" t="s">
        <v>1358</v>
      </c>
      <c r="J13" s="401" t="s">
        <v>582</v>
      </c>
      <c r="K13" s="401" t="s">
        <v>1358</v>
      </c>
      <c r="L13" s="401" t="s">
        <v>1358</v>
      </c>
      <c r="M13" s="401" t="s">
        <v>1358</v>
      </c>
      <c r="N13" s="401" t="s">
        <v>1358</v>
      </c>
      <c r="O13" s="401" t="s">
        <v>1358</v>
      </c>
      <c r="P13" s="401" t="s">
        <v>1358</v>
      </c>
      <c r="Q13" s="401" t="s">
        <v>1358</v>
      </c>
      <c r="R13" s="401" t="s">
        <v>1358</v>
      </c>
    </row>
    <row r="14" spans="1:18" ht="21.3" customHeight="1" x14ac:dyDescent="0.4">
      <c r="A14" s="400">
        <v>9</v>
      </c>
      <c r="B14" s="401" t="s">
        <v>1519</v>
      </c>
      <c r="C14" s="404">
        <v>17909</v>
      </c>
      <c r="D14" s="405" t="s">
        <v>1151</v>
      </c>
      <c r="E14" s="402">
        <v>20587.55</v>
      </c>
      <c r="F14" s="402">
        <v>12</v>
      </c>
      <c r="G14" s="401" t="s">
        <v>1358</v>
      </c>
      <c r="H14" s="401" t="s">
        <v>582</v>
      </c>
      <c r="I14" s="401" t="s">
        <v>1358</v>
      </c>
      <c r="J14" s="401" t="s">
        <v>582</v>
      </c>
      <c r="K14" s="401" t="s">
        <v>1358</v>
      </c>
      <c r="L14" s="401" t="s">
        <v>1358</v>
      </c>
      <c r="M14" s="401" t="s">
        <v>1358</v>
      </c>
      <c r="N14" s="401" t="s">
        <v>1358</v>
      </c>
      <c r="O14" s="401" t="s">
        <v>1358</v>
      </c>
      <c r="P14" s="401" t="s">
        <v>1358</v>
      </c>
      <c r="Q14" s="401" t="s">
        <v>1358</v>
      </c>
      <c r="R14" s="401" t="s">
        <v>1358</v>
      </c>
    </row>
    <row r="15" spans="1:18" ht="21.3" customHeight="1" x14ac:dyDescent="0.4">
      <c r="A15" s="400">
        <v>10</v>
      </c>
      <c r="B15" s="401" t="s">
        <v>1377</v>
      </c>
      <c r="C15" s="402">
        <v>25172</v>
      </c>
      <c r="D15" s="403" t="s">
        <v>582</v>
      </c>
      <c r="E15" s="402">
        <v>7062.72</v>
      </c>
      <c r="F15" s="402">
        <v>27</v>
      </c>
      <c r="G15" s="401" t="s">
        <v>1358</v>
      </c>
      <c r="H15" s="401" t="s">
        <v>1358</v>
      </c>
      <c r="I15" s="401" t="s">
        <v>1358</v>
      </c>
      <c r="J15" s="401" t="s">
        <v>1358</v>
      </c>
      <c r="K15" s="401" t="s">
        <v>1358</v>
      </c>
      <c r="L15" s="401" t="s">
        <v>1358</v>
      </c>
      <c r="M15" s="401" t="s">
        <v>1358</v>
      </c>
      <c r="N15" s="401" t="s">
        <v>1358</v>
      </c>
      <c r="O15" s="401" t="s">
        <v>1358</v>
      </c>
      <c r="P15" s="401" t="s">
        <v>1151</v>
      </c>
      <c r="Q15" s="401" t="s">
        <v>1358</v>
      </c>
      <c r="R15" s="401" t="s">
        <v>1358</v>
      </c>
    </row>
    <row r="16" spans="1:18" ht="21.3" customHeight="1" x14ac:dyDescent="0.4">
      <c r="A16" s="400">
        <v>11</v>
      </c>
      <c r="B16" s="401" t="s">
        <v>1380</v>
      </c>
      <c r="C16" s="402">
        <v>28616.43</v>
      </c>
      <c r="D16" s="403" t="s">
        <v>582</v>
      </c>
      <c r="E16" s="402">
        <v>7385.03</v>
      </c>
      <c r="F16" s="402">
        <v>26</v>
      </c>
      <c r="G16" s="401" t="s">
        <v>1358</v>
      </c>
      <c r="H16" s="401" t="s">
        <v>1358</v>
      </c>
      <c r="I16" s="401" t="s">
        <v>1358</v>
      </c>
      <c r="J16" s="401" t="s">
        <v>582</v>
      </c>
      <c r="K16" s="401" t="s">
        <v>1358</v>
      </c>
      <c r="L16" s="401" t="s">
        <v>1358</v>
      </c>
      <c r="M16" s="401" t="s">
        <v>1358</v>
      </c>
      <c r="N16" s="401" t="s">
        <v>1358</v>
      </c>
      <c r="O16" s="401" t="s">
        <v>1358</v>
      </c>
      <c r="P16" s="401" t="s">
        <v>1151</v>
      </c>
      <c r="Q16" s="401" t="s">
        <v>1358</v>
      </c>
      <c r="R16" s="401" t="s">
        <v>1358</v>
      </c>
    </row>
    <row r="17" spans="1:18" ht="21.3" customHeight="1" x14ac:dyDescent="0.4">
      <c r="A17" s="400">
        <v>12</v>
      </c>
      <c r="B17" s="401" t="s">
        <v>1361</v>
      </c>
      <c r="C17" s="402">
        <v>15210</v>
      </c>
      <c r="D17" s="403" t="s">
        <v>1151</v>
      </c>
      <c r="E17" s="402">
        <v>6514.82</v>
      </c>
      <c r="F17" s="402">
        <v>16</v>
      </c>
      <c r="G17" s="401" t="s">
        <v>1358</v>
      </c>
      <c r="H17" s="401" t="s">
        <v>1358</v>
      </c>
      <c r="I17" s="401" t="s">
        <v>1358</v>
      </c>
      <c r="J17" s="401" t="s">
        <v>1358</v>
      </c>
      <c r="K17" s="401" t="s">
        <v>1358</v>
      </c>
      <c r="L17" s="401" t="s">
        <v>1358</v>
      </c>
      <c r="M17" s="401" t="s">
        <v>1358</v>
      </c>
      <c r="N17" s="401" t="s">
        <v>1358</v>
      </c>
      <c r="O17" s="401" t="s">
        <v>1358</v>
      </c>
      <c r="P17" s="401" t="s">
        <v>1151</v>
      </c>
      <c r="Q17" s="401" t="s">
        <v>1358</v>
      </c>
      <c r="R17" s="401" t="s">
        <v>1358</v>
      </c>
    </row>
    <row r="18" spans="1:18" ht="21.3" customHeight="1" x14ac:dyDescent="0.4">
      <c r="A18" s="400">
        <v>13</v>
      </c>
      <c r="B18" s="401" t="s">
        <v>1359</v>
      </c>
      <c r="C18" s="402">
        <v>22648</v>
      </c>
      <c r="D18" s="403" t="s">
        <v>582</v>
      </c>
      <c r="E18" s="402">
        <v>8286.82</v>
      </c>
      <c r="F18" s="402">
        <v>26</v>
      </c>
      <c r="G18" s="401" t="s">
        <v>1358</v>
      </c>
      <c r="H18" s="401" t="s">
        <v>1358</v>
      </c>
      <c r="I18" s="401" t="s">
        <v>1358</v>
      </c>
      <c r="J18" s="401" t="s">
        <v>1358</v>
      </c>
      <c r="K18" s="401" t="s">
        <v>1358</v>
      </c>
      <c r="L18" s="401" t="s">
        <v>1358</v>
      </c>
      <c r="M18" s="401" t="s">
        <v>1358</v>
      </c>
      <c r="N18" s="401" t="s">
        <v>1358</v>
      </c>
      <c r="O18" s="401" t="s">
        <v>1358</v>
      </c>
      <c r="P18" s="401" t="s">
        <v>1358</v>
      </c>
      <c r="Q18" s="401" t="s">
        <v>1358</v>
      </c>
      <c r="R18" s="401" t="s">
        <v>1358</v>
      </c>
    </row>
    <row r="19" spans="1:18" ht="21.3" customHeight="1" x14ac:dyDescent="0.4">
      <c r="A19" s="400">
        <v>14</v>
      </c>
      <c r="B19" s="401" t="s">
        <v>1520</v>
      </c>
      <c r="C19" s="402">
        <v>18208.599999999999</v>
      </c>
      <c r="D19" s="403" t="s">
        <v>582</v>
      </c>
      <c r="E19" s="402">
        <v>7829.5</v>
      </c>
      <c r="F19" s="402">
        <v>22</v>
      </c>
      <c r="G19" s="401" t="s">
        <v>1358</v>
      </c>
      <c r="H19" s="401" t="s">
        <v>1358</v>
      </c>
      <c r="I19" s="401" t="s">
        <v>1358</v>
      </c>
      <c r="J19" s="401" t="s">
        <v>582</v>
      </c>
      <c r="K19" s="401" t="s">
        <v>1358</v>
      </c>
      <c r="L19" s="401" t="s">
        <v>1358</v>
      </c>
      <c r="M19" s="401" t="s">
        <v>1358</v>
      </c>
      <c r="N19" s="401" t="s">
        <v>1358</v>
      </c>
      <c r="O19" s="401" t="s">
        <v>1358</v>
      </c>
      <c r="P19" s="401" t="s">
        <v>1151</v>
      </c>
      <c r="Q19" s="401" t="s">
        <v>1358</v>
      </c>
      <c r="R19" s="401" t="s">
        <v>1358</v>
      </c>
    </row>
    <row r="20" spans="1:18" ht="21.3" customHeight="1" x14ac:dyDescent="0.4">
      <c r="A20" s="400">
        <v>15</v>
      </c>
      <c r="B20" s="401" t="s">
        <v>1393</v>
      </c>
      <c r="C20" s="402">
        <v>31976</v>
      </c>
      <c r="D20" s="403" t="s">
        <v>582</v>
      </c>
      <c r="E20" s="402">
        <v>8562.4500000000007</v>
      </c>
      <c r="F20" s="402">
        <v>34</v>
      </c>
      <c r="G20" s="401" t="s">
        <v>1358</v>
      </c>
      <c r="H20" s="401" t="s">
        <v>1358</v>
      </c>
      <c r="I20" s="401" t="s">
        <v>1358</v>
      </c>
      <c r="J20" s="401" t="s">
        <v>582</v>
      </c>
      <c r="K20" s="401" t="s">
        <v>1358</v>
      </c>
      <c r="L20" s="401" t="s">
        <v>1358</v>
      </c>
      <c r="M20" s="401" t="s">
        <v>1358</v>
      </c>
      <c r="N20" s="401" t="s">
        <v>1358</v>
      </c>
      <c r="O20" s="401" t="s">
        <v>1358</v>
      </c>
      <c r="P20" s="401" t="s">
        <v>1358</v>
      </c>
      <c r="Q20" s="401" t="s">
        <v>1358</v>
      </c>
      <c r="R20" s="401" t="s">
        <v>1358</v>
      </c>
    </row>
    <row r="21" spans="1:18" ht="21.3" customHeight="1" x14ac:dyDescent="0.4">
      <c r="A21" s="400">
        <v>16</v>
      </c>
      <c r="B21" s="401" t="s">
        <v>1521</v>
      </c>
      <c r="C21" s="402">
        <v>22636</v>
      </c>
      <c r="D21" s="403" t="s">
        <v>582</v>
      </c>
      <c r="E21" s="402">
        <v>8994.1</v>
      </c>
      <c r="F21" s="402">
        <v>30</v>
      </c>
      <c r="G21" s="401" t="s">
        <v>1358</v>
      </c>
      <c r="H21" s="401" t="s">
        <v>1358</v>
      </c>
      <c r="I21" s="401" t="s">
        <v>1358</v>
      </c>
      <c r="J21" s="401" t="s">
        <v>1358</v>
      </c>
      <c r="K21" s="401" t="s">
        <v>1358</v>
      </c>
      <c r="L21" s="401" t="s">
        <v>1358</v>
      </c>
      <c r="M21" s="401" t="s">
        <v>1358</v>
      </c>
      <c r="N21" s="401" t="s">
        <v>1358</v>
      </c>
      <c r="O21" s="401" t="s">
        <v>1358</v>
      </c>
      <c r="P21" s="401" t="s">
        <v>1358</v>
      </c>
      <c r="Q21" s="401" t="s">
        <v>1358</v>
      </c>
      <c r="R21" s="401" t="s">
        <v>1358</v>
      </c>
    </row>
    <row r="22" spans="1:18" ht="21.3" customHeight="1" x14ac:dyDescent="0.4">
      <c r="A22" s="400">
        <v>17</v>
      </c>
      <c r="B22" s="401" t="s">
        <v>1378</v>
      </c>
      <c r="C22" s="402">
        <v>23002</v>
      </c>
      <c r="D22" s="403" t="s">
        <v>582</v>
      </c>
      <c r="E22" s="402">
        <v>11581.39</v>
      </c>
      <c r="F22" s="402">
        <v>30</v>
      </c>
      <c r="G22" s="401" t="s">
        <v>1358</v>
      </c>
      <c r="H22" s="401" t="s">
        <v>1358</v>
      </c>
      <c r="I22" s="401" t="s">
        <v>1358</v>
      </c>
      <c r="J22" s="401" t="s">
        <v>1358</v>
      </c>
      <c r="K22" s="401" t="s">
        <v>1358</v>
      </c>
      <c r="L22" s="401" t="s">
        <v>1358</v>
      </c>
      <c r="M22" s="401" t="s">
        <v>1358</v>
      </c>
      <c r="N22" s="401" t="s">
        <v>1358</v>
      </c>
      <c r="O22" s="401" t="s">
        <v>1358</v>
      </c>
      <c r="P22" s="401" t="s">
        <v>1358</v>
      </c>
      <c r="Q22" s="401" t="s">
        <v>1358</v>
      </c>
      <c r="R22" s="401" t="s">
        <v>1358</v>
      </c>
    </row>
    <row r="23" spans="1:18" ht="21.3" customHeight="1" x14ac:dyDescent="0.4">
      <c r="A23" s="400">
        <v>18</v>
      </c>
      <c r="B23" s="401" t="s">
        <v>1522</v>
      </c>
      <c r="C23" s="402">
        <v>22452</v>
      </c>
      <c r="D23" s="403" t="s">
        <v>582</v>
      </c>
      <c r="E23" s="402">
        <v>8301.48</v>
      </c>
      <c r="F23" s="402">
        <v>26</v>
      </c>
      <c r="G23" s="401" t="s">
        <v>1358</v>
      </c>
      <c r="H23" s="401" t="s">
        <v>1358</v>
      </c>
      <c r="I23" s="401" t="s">
        <v>1358</v>
      </c>
      <c r="J23" s="401" t="s">
        <v>1358</v>
      </c>
      <c r="K23" s="401" t="s">
        <v>1358</v>
      </c>
      <c r="L23" s="401" t="s">
        <v>1358</v>
      </c>
      <c r="M23" s="401" t="s">
        <v>1358</v>
      </c>
      <c r="N23" s="401" t="s">
        <v>1358</v>
      </c>
      <c r="O23" s="401" t="s">
        <v>1358</v>
      </c>
      <c r="P23" s="401" t="s">
        <v>1358</v>
      </c>
      <c r="Q23" s="401" t="s">
        <v>1358</v>
      </c>
      <c r="R23" s="401" t="s">
        <v>1358</v>
      </c>
    </row>
    <row r="24" spans="1:18" ht="21.3" customHeight="1" x14ac:dyDescent="0.4">
      <c r="A24" s="400">
        <v>19</v>
      </c>
      <c r="B24" s="401" t="s">
        <v>1385</v>
      </c>
      <c r="C24" s="381">
        <v>23471</v>
      </c>
      <c r="D24" s="403" t="s">
        <v>582</v>
      </c>
      <c r="E24" s="402">
        <v>4785.0600000000004</v>
      </c>
      <c r="F24" s="402">
        <v>4</v>
      </c>
      <c r="G24" s="401" t="s">
        <v>1358</v>
      </c>
      <c r="H24" s="401" t="s">
        <v>582</v>
      </c>
      <c r="I24" s="401" t="s">
        <v>1358</v>
      </c>
      <c r="J24" s="401" t="s">
        <v>582</v>
      </c>
      <c r="K24" s="401" t="s">
        <v>1422</v>
      </c>
      <c r="L24" s="401" t="s">
        <v>1422</v>
      </c>
      <c r="M24" s="401" t="s">
        <v>1358</v>
      </c>
      <c r="N24" s="401" t="s">
        <v>1358</v>
      </c>
      <c r="O24" s="401" t="s">
        <v>1358</v>
      </c>
      <c r="P24" s="401" t="s">
        <v>1358</v>
      </c>
      <c r="Q24" s="401" t="s">
        <v>1358</v>
      </c>
      <c r="R24" s="401" t="s">
        <v>1358</v>
      </c>
    </row>
    <row r="25" spans="1:18" ht="21.3" customHeight="1" x14ac:dyDescent="0.4">
      <c r="A25" s="400">
        <v>20</v>
      </c>
      <c r="B25" s="401" t="s">
        <v>779</v>
      </c>
      <c r="C25" s="402">
        <v>22778.41</v>
      </c>
      <c r="D25" s="403" t="s">
        <v>582</v>
      </c>
      <c r="E25" s="402">
        <v>7574.12</v>
      </c>
      <c r="F25" s="402">
        <v>27</v>
      </c>
      <c r="G25" s="401" t="s">
        <v>1358</v>
      </c>
      <c r="H25" s="401" t="s">
        <v>1358</v>
      </c>
      <c r="I25" s="401" t="s">
        <v>1358</v>
      </c>
      <c r="J25" s="401" t="s">
        <v>1358</v>
      </c>
      <c r="K25" s="401" t="s">
        <v>1358</v>
      </c>
      <c r="L25" s="401" t="s">
        <v>1358</v>
      </c>
      <c r="M25" s="401" t="s">
        <v>1358</v>
      </c>
      <c r="N25" s="401" t="s">
        <v>1358</v>
      </c>
      <c r="O25" s="401" t="s">
        <v>1358</v>
      </c>
      <c r="P25" s="401" t="s">
        <v>1151</v>
      </c>
      <c r="Q25" s="401" t="s">
        <v>1358</v>
      </c>
      <c r="R25" s="401" t="s">
        <v>1358</v>
      </c>
    </row>
    <row r="26" spans="1:18" ht="21.3" customHeight="1" x14ac:dyDescent="0.4">
      <c r="A26" s="400">
        <v>21</v>
      </c>
      <c r="B26" s="401" t="s">
        <v>1523</v>
      </c>
      <c r="C26" s="402">
        <v>29261</v>
      </c>
      <c r="D26" s="403" t="s">
        <v>582</v>
      </c>
      <c r="E26" s="402">
        <v>8439.11</v>
      </c>
      <c r="F26" s="402">
        <v>24</v>
      </c>
      <c r="G26" s="401" t="s">
        <v>1358</v>
      </c>
      <c r="H26" s="401" t="s">
        <v>1358</v>
      </c>
      <c r="I26" s="401" t="s">
        <v>1358</v>
      </c>
      <c r="J26" s="401" t="s">
        <v>1358</v>
      </c>
      <c r="K26" s="401" t="s">
        <v>1358</v>
      </c>
      <c r="L26" s="401" t="s">
        <v>1358</v>
      </c>
      <c r="M26" s="401" t="s">
        <v>1358</v>
      </c>
      <c r="N26" s="401" t="s">
        <v>1358</v>
      </c>
      <c r="O26" s="401" t="s">
        <v>1358</v>
      </c>
      <c r="P26" s="401" t="s">
        <v>1358</v>
      </c>
      <c r="Q26" s="401" t="s">
        <v>1358</v>
      </c>
      <c r="R26" s="401" t="s">
        <v>1358</v>
      </c>
    </row>
    <row r="27" spans="1:18" ht="21.3" customHeight="1" x14ac:dyDescent="0.4">
      <c r="A27" s="400">
        <v>22</v>
      </c>
      <c r="B27" s="401" t="s">
        <v>1367</v>
      </c>
      <c r="C27" s="381">
        <v>11038</v>
      </c>
      <c r="D27" s="403" t="s">
        <v>582</v>
      </c>
      <c r="E27" s="402">
        <v>20294</v>
      </c>
      <c r="F27" s="402">
        <v>12</v>
      </c>
      <c r="G27" s="401" t="s">
        <v>1358</v>
      </c>
      <c r="H27" s="401" t="s">
        <v>582</v>
      </c>
      <c r="I27" s="401" t="s">
        <v>1358</v>
      </c>
      <c r="J27" s="401" t="s">
        <v>582</v>
      </c>
      <c r="K27" s="401" t="s">
        <v>1358</v>
      </c>
      <c r="L27" s="401" t="s">
        <v>1358</v>
      </c>
      <c r="M27" s="401" t="s">
        <v>1358</v>
      </c>
      <c r="N27" s="401" t="s">
        <v>1358</v>
      </c>
      <c r="O27" s="401" t="s">
        <v>1358</v>
      </c>
      <c r="P27" s="401" t="s">
        <v>1358</v>
      </c>
      <c r="Q27" s="401" t="s">
        <v>1358</v>
      </c>
      <c r="R27" s="401" t="s">
        <v>1358</v>
      </c>
    </row>
    <row r="28" spans="1:18" ht="13.1" x14ac:dyDescent="0.4">
      <c r="A28" s="406" t="s">
        <v>1362</v>
      </c>
      <c r="B28" s="407"/>
      <c r="C28" s="408"/>
      <c r="D28" s="409"/>
      <c r="E28" s="408"/>
      <c r="F28" s="408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</row>
    <row r="29" spans="1:18" s="378" customFormat="1" ht="14.2" customHeight="1" x14ac:dyDescent="0.4">
      <c r="A29" s="389" t="s">
        <v>1524</v>
      </c>
      <c r="B29" s="390"/>
      <c r="C29" s="391"/>
      <c r="D29" s="392"/>
      <c r="E29" s="391"/>
      <c r="F29" s="391"/>
      <c r="G29" s="390"/>
      <c r="H29" s="390"/>
      <c r="I29" s="390"/>
      <c r="J29" s="390"/>
      <c r="K29" s="390"/>
      <c r="L29" s="390"/>
      <c r="M29" s="390"/>
      <c r="N29" s="390"/>
    </row>
    <row r="30" spans="1:18" ht="13.1" x14ac:dyDescent="0.4">
      <c r="A30" s="410" t="s">
        <v>1364</v>
      </c>
      <c r="B30" s="411"/>
      <c r="C30" s="412"/>
      <c r="D30" s="413"/>
      <c r="E30" s="412"/>
      <c r="F30" s="412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</row>
    <row r="31" spans="1:18" ht="13.1" x14ac:dyDescent="0.4">
      <c r="C31" s="376"/>
      <c r="D31" s="377"/>
      <c r="E31" s="376"/>
      <c r="F31" s="376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9" t="s">
        <v>1338</v>
      </c>
    </row>
    <row r="32" spans="1:18" ht="21.3" customHeight="1" x14ac:dyDescent="0.4">
      <c r="A32" s="537" t="s">
        <v>1339</v>
      </c>
      <c r="B32" s="538"/>
      <c r="C32" s="494" t="s">
        <v>1340</v>
      </c>
      <c r="D32" s="494"/>
      <c r="E32" s="498" t="s">
        <v>1341</v>
      </c>
      <c r="F32" s="498" t="s">
        <v>1342</v>
      </c>
      <c r="G32" s="493" t="s">
        <v>1506</v>
      </c>
      <c r="H32" s="493"/>
      <c r="I32" s="493"/>
      <c r="J32" s="493"/>
      <c r="K32" s="493"/>
      <c r="L32" s="493"/>
      <c r="M32" s="493"/>
      <c r="N32" s="493"/>
      <c r="O32" s="493"/>
      <c r="P32" s="493"/>
      <c r="Q32" s="533" t="s">
        <v>1305</v>
      </c>
      <c r="R32" s="534"/>
    </row>
    <row r="33" spans="1:18" ht="21.3" customHeight="1" x14ac:dyDescent="0.4">
      <c r="A33" s="538"/>
      <c r="B33" s="538"/>
      <c r="C33" s="494" t="s">
        <v>1345</v>
      </c>
      <c r="D33" s="495" t="s">
        <v>1346</v>
      </c>
      <c r="E33" s="499"/>
      <c r="F33" s="499"/>
      <c r="G33" s="493" t="s">
        <v>1507</v>
      </c>
      <c r="H33" s="493"/>
      <c r="I33" s="493" t="s">
        <v>1348</v>
      </c>
      <c r="J33" s="493"/>
      <c r="K33" s="493" t="s">
        <v>1508</v>
      </c>
      <c r="L33" s="493"/>
      <c r="M33" s="496" t="s">
        <v>1509</v>
      </c>
      <c r="N33" s="496" t="s">
        <v>1510</v>
      </c>
      <c r="O33" s="496" t="s">
        <v>1511</v>
      </c>
      <c r="P33" s="535" t="s">
        <v>1512</v>
      </c>
      <c r="Q33" s="536" t="s">
        <v>1513</v>
      </c>
      <c r="R33" s="496" t="s">
        <v>1353</v>
      </c>
    </row>
    <row r="34" spans="1:18" ht="21.3" customHeight="1" x14ac:dyDescent="0.4">
      <c r="A34" s="538"/>
      <c r="B34" s="538"/>
      <c r="C34" s="494"/>
      <c r="D34" s="494"/>
      <c r="E34" s="500"/>
      <c r="F34" s="500"/>
      <c r="G34" s="399" t="s">
        <v>1354</v>
      </c>
      <c r="H34" s="399" t="s">
        <v>1355</v>
      </c>
      <c r="I34" s="399" t="s">
        <v>1354</v>
      </c>
      <c r="J34" s="399" t="s">
        <v>1355</v>
      </c>
      <c r="K34" s="399" t="s">
        <v>1514</v>
      </c>
      <c r="L34" s="399" t="s">
        <v>1515</v>
      </c>
      <c r="M34" s="496"/>
      <c r="N34" s="496"/>
      <c r="O34" s="496"/>
      <c r="P34" s="535"/>
      <c r="Q34" s="496"/>
      <c r="R34" s="496"/>
    </row>
    <row r="35" spans="1:18" ht="21.3" customHeight="1" x14ac:dyDescent="0.4">
      <c r="A35" s="400">
        <v>23</v>
      </c>
      <c r="B35" s="401" t="s">
        <v>1381</v>
      </c>
      <c r="C35" s="402">
        <v>25271</v>
      </c>
      <c r="D35" s="403" t="s">
        <v>582</v>
      </c>
      <c r="E35" s="402">
        <v>8630.66</v>
      </c>
      <c r="F35" s="402">
        <v>28</v>
      </c>
      <c r="G35" s="401" t="s">
        <v>1358</v>
      </c>
      <c r="H35" s="401" t="s">
        <v>1358</v>
      </c>
      <c r="I35" s="401" t="s">
        <v>1358</v>
      </c>
      <c r="J35" s="401" t="s">
        <v>1358</v>
      </c>
      <c r="K35" s="401" t="s">
        <v>1358</v>
      </c>
      <c r="L35" s="401" t="s">
        <v>1358</v>
      </c>
      <c r="M35" s="401" t="s">
        <v>1358</v>
      </c>
      <c r="N35" s="401" t="s">
        <v>1358</v>
      </c>
      <c r="O35" s="401" t="s">
        <v>1358</v>
      </c>
      <c r="P35" s="401" t="s">
        <v>1358</v>
      </c>
      <c r="Q35" s="401" t="s">
        <v>1358</v>
      </c>
      <c r="R35" s="401" t="s">
        <v>1358</v>
      </c>
    </row>
    <row r="36" spans="1:18" ht="21.3" customHeight="1" x14ac:dyDescent="0.4">
      <c r="A36" s="400">
        <v>24</v>
      </c>
      <c r="B36" s="401" t="s">
        <v>1389</v>
      </c>
      <c r="C36" s="402">
        <v>22490.37</v>
      </c>
      <c r="D36" s="403" t="s">
        <v>582</v>
      </c>
      <c r="E36" s="402">
        <v>7882.25</v>
      </c>
      <c r="F36" s="402">
        <v>27</v>
      </c>
      <c r="G36" s="401" t="s">
        <v>1358</v>
      </c>
      <c r="H36" s="401" t="s">
        <v>1358</v>
      </c>
      <c r="I36" s="401" t="s">
        <v>1358</v>
      </c>
      <c r="J36" s="401" t="s">
        <v>1358</v>
      </c>
      <c r="K36" s="401" t="s">
        <v>1358</v>
      </c>
      <c r="L36" s="401" t="s">
        <v>1358</v>
      </c>
      <c r="M36" s="401" t="s">
        <v>1358</v>
      </c>
      <c r="N36" s="401" t="s">
        <v>1358</v>
      </c>
      <c r="O36" s="401" t="s">
        <v>1358</v>
      </c>
      <c r="P36" s="401" t="s">
        <v>1151</v>
      </c>
      <c r="Q36" s="401" t="s">
        <v>1358</v>
      </c>
      <c r="R36" s="401" t="s">
        <v>1358</v>
      </c>
    </row>
    <row r="37" spans="1:18" ht="21.3" customHeight="1" x14ac:dyDescent="0.4">
      <c r="A37" s="400">
        <v>25</v>
      </c>
      <c r="B37" s="401" t="s">
        <v>1525</v>
      </c>
      <c r="C37" s="402">
        <v>29733</v>
      </c>
      <c r="D37" s="403" t="s">
        <v>582</v>
      </c>
      <c r="E37" s="402">
        <v>8390.19</v>
      </c>
      <c r="F37" s="402">
        <v>30</v>
      </c>
      <c r="G37" s="401" t="s">
        <v>1358</v>
      </c>
      <c r="H37" s="401" t="s">
        <v>1358</v>
      </c>
      <c r="I37" s="401" t="s">
        <v>1358</v>
      </c>
      <c r="J37" s="401" t="s">
        <v>1358</v>
      </c>
      <c r="K37" s="401" t="s">
        <v>1358</v>
      </c>
      <c r="L37" s="401" t="s">
        <v>1358</v>
      </c>
      <c r="M37" s="401" t="s">
        <v>1358</v>
      </c>
      <c r="N37" s="401" t="s">
        <v>1358</v>
      </c>
      <c r="O37" s="401" t="s">
        <v>1358</v>
      </c>
      <c r="P37" s="401" t="s">
        <v>1151</v>
      </c>
      <c r="Q37" s="401" t="s">
        <v>1358</v>
      </c>
      <c r="R37" s="401" t="s">
        <v>1358</v>
      </c>
    </row>
    <row r="38" spans="1:18" ht="21.3" customHeight="1" x14ac:dyDescent="0.4">
      <c r="A38" s="400">
        <v>26</v>
      </c>
      <c r="B38" s="401" t="s">
        <v>1526</v>
      </c>
      <c r="C38" s="402">
        <v>26091</v>
      </c>
      <c r="D38" s="403" t="s">
        <v>582</v>
      </c>
      <c r="E38" s="402">
        <v>8627.1200000000008</v>
      </c>
      <c r="F38" s="402">
        <v>26</v>
      </c>
      <c r="G38" s="401" t="s">
        <v>1358</v>
      </c>
      <c r="H38" s="401" t="s">
        <v>1358</v>
      </c>
      <c r="I38" s="401" t="s">
        <v>1358</v>
      </c>
      <c r="J38" s="401" t="s">
        <v>582</v>
      </c>
      <c r="K38" s="401" t="s">
        <v>1358</v>
      </c>
      <c r="L38" s="401" t="s">
        <v>1358</v>
      </c>
      <c r="M38" s="401" t="s">
        <v>1358</v>
      </c>
      <c r="N38" s="401" t="s">
        <v>1358</v>
      </c>
      <c r="O38" s="401" t="s">
        <v>1358</v>
      </c>
      <c r="P38" s="401" t="s">
        <v>1358</v>
      </c>
      <c r="Q38" s="401" t="s">
        <v>1358</v>
      </c>
      <c r="R38" s="401" t="s">
        <v>1358</v>
      </c>
    </row>
    <row r="39" spans="1:18" ht="21.3" customHeight="1" x14ac:dyDescent="0.4">
      <c r="A39" s="400">
        <v>27</v>
      </c>
      <c r="B39" s="401" t="s">
        <v>1475</v>
      </c>
      <c r="C39" s="402">
        <v>23278</v>
      </c>
      <c r="D39" s="414">
        <v>1000</v>
      </c>
      <c r="E39" s="402">
        <v>9111.67</v>
      </c>
      <c r="F39" s="402">
        <v>35</v>
      </c>
      <c r="G39" s="401" t="s">
        <v>1358</v>
      </c>
      <c r="H39" s="401" t="s">
        <v>1358</v>
      </c>
      <c r="I39" s="401" t="s">
        <v>1358</v>
      </c>
      <c r="J39" s="401" t="s">
        <v>1358</v>
      </c>
      <c r="K39" s="401" t="s">
        <v>1358</v>
      </c>
      <c r="L39" s="401" t="s">
        <v>1358</v>
      </c>
      <c r="M39" s="401" t="s">
        <v>1358</v>
      </c>
      <c r="N39" s="401" t="s">
        <v>1358</v>
      </c>
      <c r="O39" s="401" t="s">
        <v>1358</v>
      </c>
      <c r="P39" s="401" t="s">
        <v>1358</v>
      </c>
      <c r="Q39" s="401" t="s">
        <v>1358</v>
      </c>
      <c r="R39" s="401" t="s">
        <v>1358</v>
      </c>
    </row>
    <row r="40" spans="1:18" ht="21.3" customHeight="1" x14ac:dyDescent="0.4">
      <c r="A40" s="400">
        <v>28</v>
      </c>
      <c r="B40" s="401" t="s">
        <v>1403</v>
      </c>
      <c r="C40" s="402">
        <v>16688</v>
      </c>
      <c r="D40" s="403" t="s">
        <v>582</v>
      </c>
      <c r="E40" s="402">
        <v>7514.52</v>
      </c>
      <c r="F40" s="402">
        <v>25</v>
      </c>
      <c r="G40" s="401" t="s">
        <v>1358</v>
      </c>
      <c r="H40" s="401" t="s">
        <v>1358</v>
      </c>
      <c r="I40" s="401" t="s">
        <v>1358</v>
      </c>
      <c r="J40" s="401" t="s">
        <v>1358</v>
      </c>
      <c r="K40" s="401" t="s">
        <v>1358</v>
      </c>
      <c r="L40" s="401" t="s">
        <v>1358</v>
      </c>
      <c r="M40" s="401" t="s">
        <v>1358</v>
      </c>
      <c r="N40" s="401" t="s">
        <v>1358</v>
      </c>
      <c r="O40" s="401" t="s">
        <v>1358</v>
      </c>
      <c r="P40" s="401" t="s">
        <v>1358</v>
      </c>
      <c r="Q40" s="401" t="s">
        <v>1358</v>
      </c>
      <c r="R40" s="401" t="s">
        <v>1358</v>
      </c>
    </row>
    <row r="41" spans="1:18" ht="21.3" customHeight="1" x14ac:dyDescent="0.4">
      <c r="A41" s="400">
        <v>29</v>
      </c>
      <c r="B41" s="401" t="s">
        <v>1414</v>
      </c>
      <c r="C41" s="402">
        <v>30990</v>
      </c>
      <c r="D41" s="403" t="s">
        <v>582</v>
      </c>
      <c r="E41" s="402">
        <v>8448.7999999999993</v>
      </c>
      <c r="F41" s="402">
        <v>33</v>
      </c>
      <c r="G41" s="401" t="s">
        <v>1358</v>
      </c>
      <c r="H41" s="401" t="s">
        <v>1358</v>
      </c>
      <c r="I41" s="401" t="s">
        <v>1358</v>
      </c>
      <c r="J41" s="401" t="s">
        <v>582</v>
      </c>
      <c r="K41" s="401" t="s">
        <v>1358</v>
      </c>
      <c r="L41" s="401" t="s">
        <v>1358</v>
      </c>
      <c r="M41" s="401" t="s">
        <v>1358</v>
      </c>
      <c r="N41" s="401" t="s">
        <v>1358</v>
      </c>
      <c r="O41" s="401" t="s">
        <v>1358</v>
      </c>
      <c r="P41" s="401" t="s">
        <v>1151</v>
      </c>
      <c r="Q41" s="401" t="s">
        <v>1358</v>
      </c>
      <c r="R41" s="401" t="s">
        <v>1358</v>
      </c>
    </row>
    <row r="42" spans="1:18" ht="21.3" customHeight="1" x14ac:dyDescent="0.4">
      <c r="A42" s="400">
        <v>30</v>
      </c>
      <c r="B42" s="401" t="s">
        <v>1415</v>
      </c>
      <c r="C42" s="402">
        <v>19915</v>
      </c>
      <c r="D42" s="403">
        <v>897</v>
      </c>
      <c r="E42" s="402">
        <v>7236.77</v>
      </c>
      <c r="F42" s="402">
        <v>22</v>
      </c>
      <c r="G42" s="401" t="s">
        <v>1358</v>
      </c>
      <c r="H42" s="401" t="s">
        <v>1358</v>
      </c>
      <c r="I42" s="401" t="s">
        <v>1358</v>
      </c>
      <c r="J42" s="401" t="s">
        <v>582</v>
      </c>
      <c r="K42" s="401" t="s">
        <v>1358</v>
      </c>
      <c r="L42" s="401" t="s">
        <v>1358</v>
      </c>
      <c r="M42" s="401" t="s">
        <v>1358</v>
      </c>
      <c r="N42" s="401" t="s">
        <v>1358</v>
      </c>
      <c r="O42" s="401" t="s">
        <v>1358</v>
      </c>
      <c r="P42" s="401" t="s">
        <v>1358</v>
      </c>
      <c r="Q42" s="401" t="s">
        <v>1358</v>
      </c>
      <c r="R42" s="401" t="s">
        <v>1358</v>
      </c>
    </row>
    <row r="43" spans="1:18" ht="21.3" customHeight="1" x14ac:dyDescent="0.4">
      <c r="A43" s="400">
        <v>31</v>
      </c>
      <c r="B43" s="401" t="s">
        <v>1373</v>
      </c>
      <c r="C43" s="402">
        <v>24383</v>
      </c>
      <c r="D43" s="403" t="s">
        <v>582</v>
      </c>
      <c r="E43" s="402">
        <v>6717.81</v>
      </c>
      <c r="F43" s="402">
        <v>16</v>
      </c>
      <c r="G43" s="401" t="s">
        <v>1358</v>
      </c>
      <c r="H43" s="401" t="s">
        <v>1358</v>
      </c>
      <c r="I43" s="401" t="s">
        <v>1358</v>
      </c>
      <c r="J43" s="401" t="s">
        <v>582</v>
      </c>
      <c r="K43" s="401" t="s">
        <v>1358</v>
      </c>
      <c r="L43" s="401" t="s">
        <v>1358</v>
      </c>
      <c r="M43" s="401" t="s">
        <v>1358</v>
      </c>
      <c r="N43" s="401" t="s">
        <v>1358</v>
      </c>
      <c r="O43" s="401" t="s">
        <v>1358</v>
      </c>
      <c r="P43" s="401" t="s">
        <v>1358</v>
      </c>
      <c r="Q43" s="401" t="s">
        <v>1358</v>
      </c>
      <c r="R43" s="401" t="s">
        <v>1358</v>
      </c>
    </row>
    <row r="44" spans="1:18" ht="21.3" customHeight="1" x14ac:dyDescent="0.4">
      <c r="A44" s="400">
        <v>32</v>
      </c>
      <c r="B44" s="401" t="s">
        <v>1436</v>
      </c>
      <c r="C44" s="402">
        <v>22344</v>
      </c>
      <c r="D44" s="403" t="s">
        <v>582</v>
      </c>
      <c r="E44" s="402">
        <v>8149.87</v>
      </c>
      <c r="F44" s="402">
        <v>31</v>
      </c>
      <c r="G44" s="401" t="s">
        <v>1358</v>
      </c>
      <c r="H44" s="401" t="s">
        <v>1358</v>
      </c>
      <c r="I44" s="401" t="s">
        <v>1358</v>
      </c>
      <c r="J44" s="401" t="s">
        <v>1358</v>
      </c>
      <c r="K44" s="401" t="s">
        <v>1358</v>
      </c>
      <c r="L44" s="401" t="s">
        <v>1358</v>
      </c>
      <c r="M44" s="401" t="s">
        <v>1358</v>
      </c>
      <c r="N44" s="401" t="s">
        <v>1358</v>
      </c>
      <c r="O44" s="401" t="s">
        <v>1358</v>
      </c>
      <c r="P44" s="401" t="s">
        <v>1151</v>
      </c>
      <c r="Q44" s="401" t="s">
        <v>1358</v>
      </c>
      <c r="R44" s="401" t="s">
        <v>1358</v>
      </c>
    </row>
    <row r="45" spans="1:18" ht="21.3" customHeight="1" x14ac:dyDescent="0.4">
      <c r="A45" s="400">
        <v>33</v>
      </c>
      <c r="B45" s="401" t="s">
        <v>1418</v>
      </c>
      <c r="C45" s="402">
        <v>28482</v>
      </c>
      <c r="D45" s="403" t="s">
        <v>582</v>
      </c>
      <c r="E45" s="402">
        <v>7668.58</v>
      </c>
      <c r="F45" s="402">
        <v>26</v>
      </c>
      <c r="G45" s="401" t="s">
        <v>1358</v>
      </c>
      <c r="H45" s="401" t="s">
        <v>1358</v>
      </c>
      <c r="I45" s="401" t="s">
        <v>1358</v>
      </c>
      <c r="J45" s="401" t="s">
        <v>1358</v>
      </c>
      <c r="K45" s="401" t="s">
        <v>1358</v>
      </c>
      <c r="L45" s="401" t="s">
        <v>1358</v>
      </c>
      <c r="M45" s="401" t="s">
        <v>1358</v>
      </c>
      <c r="N45" s="401" t="s">
        <v>1358</v>
      </c>
      <c r="O45" s="401" t="s">
        <v>1358</v>
      </c>
      <c r="P45" s="401" t="s">
        <v>1151</v>
      </c>
      <c r="Q45" s="401" t="s">
        <v>1358</v>
      </c>
      <c r="R45" s="401" t="s">
        <v>1358</v>
      </c>
    </row>
    <row r="46" spans="1:18" ht="21.3" customHeight="1" x14ac:dyDescent="0.4">
      <c r="A46" s="400">
        <v>34</v>
      </c>
      <c r="B46" s="401" t="s">
        <v>1419</v>
      </c>
      <c r="C46" s="402">
        <v>21856.12</v>
      </c>
      <c r="D46" s="403" t="s">
        <v>582</v>
      </c>
      <c r="E46" s="402">
        <v>4462.6400000000003</v>
      </c>
      <c r="F46" s="402">
        <v>6</v>
      </c>
      <c r="G46" s="401" t="s">
        <v>1358</v>
      </c>
      <c r="H46" s="401" t="s">
        <v>582</v>
      </c>
      <c r="I46" s="401" t="s">
        <v>1358</v>
      </c>
      <c r="J46" s="401" t="s">
        <v>582</v>
      </c>
      <c r="K46" s="401" t="s">
        <v>1358</v>
      </c>
      <c r="L46" s="401" t="s">
        <v>1358</v>
      </c>
      <c r="M46" s="401" t="s">
        <v>1358</v>
      </c>
      <c r="N46" s="401" t="s">
        <v>1358</v>
      </c>
      <c r="O46" s="401" t="s">
        <v>1358</v>
      </c>
      <c r="P46" s="401" t="s">
        <v>1358</v>
      </c>
      <c r="Q46" s="401" t="s">
        <v>1358</v>
      </c>
      <c r="R46" s="401" t="s">
        <v>1358</v>
      </c>
    </row>
    <row r="47" spans="1:18" ht="21.3" customHeight="1" x14ac:dyDescent="0.4">
      <c r="A47" s="400">
        <v>35</v>
      </c>
      <c r="B47" s="401" t="s">
        <v>1376</v>
      </c>
      <c r="C47" s="402">
        <v>23447</v>
      </c>
      <c r="D47" s="403" t="s">
        <v>582</v>
      </c>
      <c r="E47" s="402">
        <v>7392.78</v>
      </c>
      <c r="F47" s="402">
        <v>25</v>
      </c>
      <c r="G47" s="401" t="s">
        <v>1358</v>
      </c>
      <c r="H47" s="401" t="s">
        <v>1358</v>
      </c>
      <c r="I47" s="401" t="s">
        <v>1358</v>
      </c>
      <c r="J47" s="401" t="s">
        <v>1358</v>
      </c>
      <c r="K47" s="401" t="s">
        <v>1358</v>
      </c>
      <c r="L47" s="401" t="s">
        <v>1358</v>
      </c>
      <c r="M47" s="401" t="s">
        <v>1358</v>
      </c>
      <c r="N47" s="401" t="s">
        <v>1358</v>
      </c>
      <c r="O47" s="401" t="s">
        <v>1358</v>
      </c>
      <c r="P47" s="401" t="s">
        <v>1358</v>
      </c>
      <c r="Q47" s="401" t="s">
        <v>1358</v>
      </c>
      <c r="R47" s="401" t="s">
        <v>1358</v>
      </c>
    </row>
    <row r="48" spans="1:18" ht="21.3" customHeight="1" x14ac:dyDescent="0.4">
      <c r="A48" s="400">
        <v>36</v>
      </c>
      <c r="B48" s="401" t="s">
        <v>1420</v>
      </c>
      <c r="C48" s="381">
        <v>12758</v>
      </c>
      <c r="D48" s="414">
        <v>30</v>
      </c>
      <c r="E48" s="402">
        <v>5345.85</v>
      </c>
      <c r="F48" s="402">
        <v>3</v>
      </c>
      <c r="G48" s="401" t="s">
        <v>1358</v>
      </c>
      <c r="H48" s="401" t="s">
        <v>582</v>
      </c>
      <c r="I48" s="401" t="s">
        <v>1358</v>
      </c>
      <c r="J48" s="401" t="s">
        <v>582</v>
      </c>
      <c r="K48" s="401" t="s">
        <v>1422</v>
      </c>
      <c r="L48" s="401" t="s">
        <v>1422</v>
      </c>
      <c r="M48" s="401" t="s">
        <v>1422</v>
      </c>
      <c r="N48" s="401" t="s">
        <v>1422</v>
      </c>
      <c r="O48" s="401" t="s">
        <v>1358</v>
      </c>
      <c r="P48" s="401" t="s">
        <v>582</v>
      </c>
      <c r="Q48" s="401" t="s">
        <v>1358</v>
      </c>
      <c r="R48" s="401" t="s">
        <v>1358</v>
      </c>
    </row>
    <row r="49" spans="1:18" ht="21.3" customHeight="1" x14ac:dyDescent="0.4">
      <c r="A49" s="400">
        <v>37</v>
      </c>
      <c r="B49" s="401" t="s">
        <v>1527</v>
      </c>
      <c r="C49" s="402">
        <v>25150.35</v>
      </c>
      <c r="D49" s="403" t="s">
        <v>582</v>
      </c>
      <c r="E49" s="402">
        <v>8265.0499999999993</v>
      </c>
      <c r="F49" s="402">
        <v>24</v>
      </c>
      <c r="G49" s="401" t="s">
        <v>1358</v>
      </c>
      <c r="H49" s="401" t="s">
        <v>1358</v>
      </c>
      <c r="I49" s="401" t="s">
        <v>1358</v>
      </c>
      <c r="J49" s="401" t="s">
        <v>1358</v>
      </c>
      <c r="K49" s="401" t="s">
        <v>1358</v>
      </c>
      <c r="L49" s="401" t="s">
        <v>1358</v>
      </c>
      <c r="M49" s="401" t="s">
        <v>1358</v>
      </c>
      <c r="N49" s="401" t="s">
        <v>1358</v>
      </c>
      <c r="O49" s="401" t="s">
        <v>1358</v>
      </c>
      <c r="P49" s="401" t="s">
        <v>1358</v>
      </c>
      <c r="Q49" s="401" t="s">
        <v>1358</v>
      </c>
      <c r="R49" s="401" t="s">
        <v>1358</v>
      </c>
    </row>
    <row r="50" spans="1:18" ht="21.3" customHeight="1" x14ac:dyDescent="0.4">
      <c r="A50" s="400">
        <v>38</v>
      </c>
      <c r="B50" s="401" t="s">
        <v>1372</v>
      </c>
      <c r="C50" s="402">
        <v>22703.94</v>
      </c>
      <c r="D50" s="403" t="s">
        <v>582</v>
      </c>
      <c r="E50" s="402">
        <v>7994.98</v>
      </c>
      <c r="F50" s="402">
        <v>30</v>
      </c>
      <c r="G50" s="401" t="s">
        <v>1358</v>
      </c>
      <c r="H50" s="401" t="s">
        <v>1358</v>
      </c>
      <c r="I50" s="401" t="s">
        <v>1358</v>
      </c>
      <c r="J50" s="401" t="s">
        <v>582</v>
      </c>
      <c r="K50" s="401" t="s">
        <v>1358</v>
      </c>
      <c r="L50" s="401" t="s">
        <v>1358</v>
      </c>
      <c r="M50" s="401" t="s">
        <v>1358</v>
      </c>
      <c r="N50" s="401" t="s">
        <v>1358</v>
      </c>
      <c r="O50" s="401" t="s">
        <v>1358</v>
      </c>
      <c r="P50" s="401" t="s">
        <v>1358</v>
      </c>
      <c r="Q50" s="401" t="s">
        <v>1358</v>
      </c>
      <c r="R50" s="401" t="s">
        <v>1358</v>
      </c>
    </row>
    <row r="51" spans="1:18" ht="21.3" customHeight="1" x14ac:dyDescent="0.4">
      <c r="A51" s="400">
        <v>39</v>
      </c>
      <c r="B51" s="401" t="s">
        <v>1421</v>
      </c>
      <c r="C51" s="381">
        <v>10393</v>
      </c>
      <c r="D51" s="414">
        <v>243</v>
      </c>
      <c r="E51" s="402">
        <v>1455.21</v>
      </c>
      <c r="F51" s="402">
        <v>3</v>
      </c>
      <c r="G51" s="401" t="s">
        <v>1422</v>
      </c>
      <c r="H51" s="401" t="s">
        <v>582</v>
      </c>
      <c r="I51" s="401" t="s">
        <v>1358</v>
      </c>
      <c r="J51" s="401" t="s">
        <v>582</v>
      </c>
      <c r="K51" s="401" t="s">
        <v>1422</v>
      </c>
      <c r="L51" s="401" t="s">
        <v>1422</v>
      </c>
      <c r="M51" s="401" t="s">
        <v>1422</v>
      </c>
      <c r="N51" s="401" t="s">
        <v>1422</v>
      </c>
      <c r="O51" s="401" t="s">
        <v>582</v>
      </c>
      <c r="P51" s="401" t="s">
        <v>582</v>
      </c>
      <c r="Q51" s="401" t="s">
        <v>1358</v>
      </c>
      <c r="R51" s="401" t="s">
        <v>582</v>
      </c>
    </row>
    <row r="52" spans="1:18" ht="21.3" customHeight="1" x14ac:dyDescent="0.4">
      <c r="A52" s="400">
        <v>40</v>
      </c>
      <c r="B52" s="401" t="s">
        <v>1528</v>
      </c>
      <c r="C52" s="402">
        <v>28285</v>
      </c>
      <c r="D52" s="403" t="s">
        <v>582</v>
      </c>
      <c r="E52" s="402">
        <v>5551.17</v>
      </c>
      <c r="F52" s="402">
        <v>11</v>
      </c>
      <c r="G52" s="401" t="s">
        <v>1358</v>
      </c>
      <c r="H52" s="401" t="s">
        <v>582</v>
      </c>
      <c r="I52" s="401" t="s">
        <v>1358</v>
      </c>
      <c r="J52" s="401" t="s">
        <v>582</v>
      </c>
      <c r="K52" s="401" t="s">
        <v>1358</v>
      </c>
      <c r="L52" s="401" t="s">
        <v>1358</v>
      </c>
      <c r="M52" s="401" t="s">
        <v>1358</v>
      </c>
      <c r="N52" s="401" t="s">
        <v>1358</v>
      </c>
      <c r="O52" s="401" t="s">
        <v>1358</v>
      </c>
      <c r="P52" s="401" t="s">
        <v>1358</v>
      </c>
      <c r="Q52" s="401" t="s">
        <v>1358</v>
      </c>
      <c r="R52" s="401" t="s">
        <v>1358</v>
      </c>
    </row>
    <row r="53" spans="1:18" ht="21.3" customHeight="1" x14ac:dyDescent="0.4">
      <c r="A53" s="400">
        <v>41</v>
      </c>
      <c r="B53" s="401" t="s">
        <v>782</v>
      </c>
      <c r="C53" s="402">
        <v>22728.15</v>
      </c>
      <c r="D53" s="403" t="s">
        <v>582</v>
      </c>
      <c r="E53" s="402">
        <v>7852.26</v>
      </c>
      <c r="F53" s="402">
        <v>29</v>
      </c>
      <c r="G53" s="401" t="s">
        <v>1358</v>
      </c>
      <c r="H53" s="401" t="s">
        <v>1358</v>
      </c>
      <c r="I53" s="401" t="s">
        <v>1358</v>
      </c>
      <c r="J53" s="401" t="s">
        <v>1358</v>
      </c>
      <c r="K53" s="401" t="s">
        <v>1358</v>
      </c>
      <c r="L53" s="401" t="s">
        <v>1358</v>
      </c>
      <c r="M53" s="401" t="s">
        <v>1358</v>
      </c>
      <c r="N53" s="401" t="s">
        <v>1358</v>
      </c>
      <c r="O53" s="401" t="s">
        <v>1358</v>
      </c>
      <c r="P53" s="401" t="s">
        <v>1151</v>
      </c>
      <c r="Q53" s="401" t="s">
        <v>1358</v>
      </c>
      <c r="R53" s="401" t="s">
        <v>1358</v>
      </c>
    </row>
    <row r="54" spans="1:18" ht="21.3" customHeight="1" x14ac:dyDescent="0.4">
      <c r="A54" s="400">
        <v>42</v>
      </c>
      <c r="B54" s="401" t="s">
        <v>1394</v>
      </c>
      <c r="C54" s="402">
        <v>22211</v>
      </c>
      <c r="D54" s="403" t="s">
        <v>582</v>
      </c>
      <c r="E54" s="402">
        <v>8146.66</v>
      </c>
      <c r="F54" s="402">
        <v>33</v>
      </c>
      <c r="G54" s="401" t="s">
        <v>1358</v>
      </c>
      <c r="H54" s="401" t="s">
        <v>1358</v>
      </c>
      <c r="I54" s="401" t="s">
        <v>1358</v>
      </c>
      <c r="J54" s="401" t="s">
        <v>582</v>
      </c>
      <c r="K54" s="401" t="s">
        <v>1358</v>
      </c>
      <c r="L54" s="401" t="s">
        <v>1358</v>
      </c>
      <c r="M54" s="401" t="s">
        <v>1358</v>
      </c>
      <c r="N54" s="401" t="s">
        <v>1358</v>
      </c>
      <c r="O54" s="401" t="s">
        <v>1358</v>
      </c>
      <c r="P54" s="401" t="s">
        <v>1358</v>
      </c>
      <c r="Q54" s="401" t="s">
        <v>1358</v>
      </c>
      <c r="R54" s="401" t="s">
        <v>1358</v>
      </c>
    </row>
    <row r="55" spans="1:18" ht="21.3" customHeight="1" x14ac:dyDescent="0.4">
      <c r="A55" s="400">
        <v>43</v>
      </c>
      <c r="B55" s="401" t="s">
        <v>112</v>
      </c>
      <c r="C55" s="402">
        <v>23548</v>
      </c>
      <c r="D55" s="403" t="s">
        <v>582</v>
      </c>
      <c r="E55" s="402">
        <v>7325.55</v>
      </c>
      <c r="F55" s="402">
        <v>27</v>
      </c>
      <c r="G55" s="401" t="s">
        <v>1358</v>
      </c>
      <c r="H55" s="401" t="s">
        <v>1358</v>
      </c>
      <c r="I55" s="401" t="s">
        <v>1358</v>
      </c>
      <c r="J55" s="401" t="s">
        <v>1358</v>
      </c>
      <c r="K55" s="401" t="s">
        <v>1358</v>
      </c>
      <c r="L55" s="401" t="s">
        <v>1358</v>
      </c>
      <c r="M55" s="401" t="s">
        <v>1358</v>
      </c>
      <c r="N55" s="401" t="s">
        <v>1358</v>
      </c>
      <c r="O55" s="401" t="s">
        <v>1358</v>
      </c>
      <c r="P55" s="401" t="s">
        <v>1358</v>
      </c>
      <c r="Q55" s="401" t="s">
        <v>1358</v>
      </c>
      <c r="R55" s="401" t="s">
        <v>1358</v>
      </c>
    </row>
    <row r="56" spans="1:18" ht="21.3" customHeight="1" x14ac:dyDescent="0.4">
      <c r="A56" s="400">
        <v>44</v>
      </c>
      <c r="B56" s="401" t="s">
        <v>1379</v>
      </c>
      <c r="C56" s="402">
        <v>23691</v>
      </c>
      <c r="D56" s="403">
        <v>135</v>
      </c>
      <c r="E56" s="402">
        <v>7403.36</v>
      </c>
      <c r="F56" s="402">
        <v>22</v>
      </c>
      <c r="G56" s="401" t="s">
        <v>1358</v>
      </c>
      <c r="H56" s="401" t="s">
        <v>1358</v>
      </c>
      <c r="I56" s="401" t="s">
        <v>1358</v>
      </c>
      <c r="J56" s="401" t="s">
        <v>1358</v>
      </c>
      <c r="K56" s="401" t="s">
        <v>1358</v>
      </c>
      <c r="L56" s="401" t="s">
        <v>1358</v>
      </c>
      <c r="M56" s="401" t="s">
        <v>1358</v>
      </c>
      <c r="N56" s="401" t="s">
        <v>1358</v>
      </c>
      <c r="O56" s="401" t="s">
        <v>1358</v>
      </c>
      <c r="P56" s="401" t="s">
        <v>1358</v>
      </c>
      <c r="Q56" s="401" t="s">
        <v>1358</v>
      </c>
      <c r="R56" s="401" t="s">
        <v>1358</v>
      </c>
    </row>
    <row r="57" spans="1:18" ht="21.3" customHeight="1" x14ac:dyDescent="0.4">
      <c r="A57" s="400">
        <v>45</v>
      </c>
      <c r="B57" s="401" t="s">
        <v>1384</v>
      </c>
      <c r="C57" s="402">
        <v>23983</v>
      </c>
      <c r="D57" s="403" t="s">
        <v>582</v>
      </c>
      <c r="E57" s="402">
        <v>8440.2800000000007</v>
      </c>
      <c r="F57" s="402">
        <v>30</v>
      </c>
      <c r="G57" s="401" t="s">
        <v>1358</v>
      </c>
      <c r="H57" s="401" t="s">
        <v>1358</v>
      </c>
      <c r="I57" s="401" t="s">
        <v>1358</v>
      </c>
      <c r="J57" s="401" t="s">
        <v>1358</v>
      </c>
      <c r="K57" s="401" t="s">
        <v>1358</v>
      </c>
      <c r="L57" s="401" t="s">
        <v>1358</v>
      </c>
      <c r="M57" s="401" t="s">
        <v>1358</v>
      </c>
      <c r="N57" s="401" t="s">
        <v>1358</v>
      </c>
      <c r="O57" s="401" t="s">
        <v>1358</v>
      </c>
      <c r="P57" s="401" t="s">
        <v>1358</v>
      </c>
      <c r="Q57" s="401" t="s">
        <v>1358</v>
      </c>
      <c r="R57" s="401" t="s">
        <v>1358</v>
      </c>
    </row>
    <row r="58" spans="1:18" ht="21.3" customHeight="1" x14ac:dyDescent="0.4">
      <c r="A58" s="400">
        <v>46</v>
      </c>
      <c r="B58" s="401" t="s">
        <v>1486</v>
      </c>
      <c r="C58" s="402">
        <v>21406</v>
      </c>
      <c r="D58" s="403" t="s">
        <v>582</v>
      </c>
      <c r="E58" s="402">
        <v>7398.25</v>
      </c>
      <c r="F58" s="402">
        <v>22</v>
      </c>
      <c r="G58" s="401" t="s">
        <v>1358</v>
      </c>
      <c r="H58" s="401" t="s">
        <v>1358</v>
      </c>
      <c r="I58" s="401" t="s">
        <v>1358</v>
      </c>
      <c r="J58" s="401" t="s">
        <v>582</v>
      </c>
      <c r="K58" s="401" t="s">
        <v>1358</v>
      </c>
      <c r="L58" s="401" t="s">
        <v>1358</v>
      </c>
      <c r="M58" s="401" t="s">
        <v>1358</v>
      </c>
      <c r="N58" s="401" t="s">
        <v>1358</v>
      </c>
      <c r="O58" s="401" t="s">
        <v>1358</v>
      </c>
      <c r="P58" s="401" t="s">
        <v>1358</v>
      </c>
      <c r="Q58" s="401" t="s">
        <v>1358</v>
      </c>
      <c r="R58" s="401" t="s">
        <v>1358</v>
      </c>
    </row>
    <row r="59" spans="1:18" ht="21.3" customHeight="1" x14ac:dyDescent="0.4">
      <c r="A59" s="400">
        <v>47</v>
      </c>
      <c r="B59" s="415" t="s">
        <v>774</v>
      </c>
      <c r="C59" s="402">
        <v>22890.14</v>
      </c>
      <c r="D59" s="403" t="s">
        <v>582</v>
      </c>
      <c r="E59" s="402">
        <v>8309.51</v>
      </c>
      <c r="F59" s="402">
        <v>27</v>
      </c>
      <c r="G59" s="401" t="s">
        <v>1358</v>
      </c>
      <c r="H59" s="401" t="s">
        <v>1358</v>
      </c>
      <c r="I59" s="401" t="s">
        <v>1358</v>
      </c>
      <c r="J59" s="401" t="s">
        <v>582</v>
      </c>
      <c r="K59" s="401" t="s">
        <v>1358</v>
      </c>
      <c r="L59" s="401" t="s">
        <v>1358</v>
      </c>
      <c r="M59" s="401" t="s">
        <v>1358</v>
      </c>
      <c r="N59" s="401" t="s">
        <v>1358</v>
      </c>
      <c r="O59" s="401" t="s">
        <v>1358</v>
      </c>
      <c r="P59" s="401" t="s">
        <v>1358</v>
      </c>
      <c r="Q59" s="401" t="s">
        <v>1358</v>
      </c>
      <c r="R59" s="401" t="s">
        <v>1358</v>
      </c>
    </row>
    <row r="60" spans="1:18" ht="21.3" customHeight="1" x14ac:dyDescent="0.4">
      <c r="A60" s="400">
        <v>48</v>
      </c>
      <c r="B60" s="401" t="s">
        <v>1429</v>
      </c>
      <c r="C60" s="402">
        <v>23655.599999999999</v>
      </c>
      <c r="D60" s="403" t="s">
        <v>582</v>
      </c>
      <c r="E60" s="402">
        <v>7684.28</v>
      </c>
      <c r="F60" s="402">
        <v>28</v>
      </c>
      <c r="G60" s="401" t="s">
        <v>1358</v>
      </c>
      <c r="H60" s="401" t="s">
        <v>1358</v>
      </c>
      <c r="I60" s="401" t="s">
        <v>1358</v>
      </c>
      <c r="J60" s="401" t="s">
        <v>1358</v>
      </c>
      <c r="K60" s="401" t="s">
        <v>1358</v>
      </c>
      <c r="L60" s="401" t="s">
        <v>1358</v>
      </c>
      <c r="M60" s="401" t="s">
        <v>1358</v>
      </c>
      <c r="N60" s="401" t="s">
        <v>1358</v>
      </c>
      <c r="O60" s="401" t="s">
        <v>1358</v>
      </c>
      <c r="P60" s="401" t="s">
        <v>1358</v>
      </c>
      <c r="Q60" s="401" t="s">
        <v>1358</v>
      </c>
      <c r="R60" s="401" t="s">
        <v>1358</v>
      </c>
    </row>
    <row r="61" spans="1:18" ht="21.3" customHeight="1" x14ac:dyDescent="0.4">
      <c r="A61" s="400">
        <v>49</v>
      </c>
      <c r="B61" s="401" t="s">
        <v>1443</v>
      </c>
      <c r="C61" s="402">
        <v>23215</v>
      </c>
      <c r="D61" s="403" t="s">
        <v>582</v>
      </c>
      <c r="E61" s="402">
        <v>8401.6</v>
      </c>
      <c r="F61" s="402">
        <v>30</v>
      </c>
      <c r="G61" s="401" t="s">
        <v>1358</v>
      </c>
      <c r="H61" s="401" t="s">
        <v>1358</v>
      </c>
      <c r="I61" s="401" t="s">
        <v>1358</v>
      </c>
      <c r="J61" s="401" t="s">
        <v>582</v>
      </c>
      <c r="K61" s="401" t="s">
        <v>1358</v>
      </c>
      <c r="L61" s="401" t="s">
        <v>1358</v>
      </c>
      <c r="M61" s="401" t="s">
        <v>1358</v>
      </c>
      <c r="N61" s="401" t="s">
        <v>1358</v>
      </c>
      <c r="O61" s="401" t="s">
        <v>1358</v>
      </c>
      <c r="P61" s="401" t="s">
        <v>1358</v>
      </c>
      <c r="Q61" s="401" t="s">
        <v>1358</v>
      </c>
      <c r="R61" s="401" t="s">
        <v>1358</v>
      </c>
    </row>
    <row r="62" spans="1:18" ht="21.3" customHeight="1" x14ac:dyDescent="0.4">
      <c r="A62" s="400">
        <v>50</v>
      </c>
      <c r="B62" s="401" t="s">
        <v>1460</v>
      </c>
      <c r="C62" s="402">
        <v>24127.96</v>
      </c>
      <c r="D62" s="403" t="s">
        <v>582</v>
      </c>
      <c r="E62" s="402">
        <v>8068.15</v>
      </c>
      <c r="F62" s="402">
        <v>25</v>
      </c>
      <c r="G62" s="401" t="s">
        <v>1358</v>
      </c>
      <c r="H62" s="401" t="s">
        <v>1358</v>
      </c>
      <c r="I62" s="401" t="s">
        <v>1358</v>
      </c>
      <c r="J62" s="401" t="s">
        <v>582</v>
      </c>
      <c r="K62" s="401" t="s">
        <v>1358</v>
      </c>
      <c r="L62" s="401" t="s">
        <v>1358</v>
      </c>
      <c r="M62" s="401" t="s">
        <v>1358</v>
      </c>
      <c r="N62" s="401" t="s">
        <v>1358</v>
      </c>
      <c r="O62" s="401" t="s">
        <v>1358</v>
      </c>
      <c r="P62" s="401" t="s">
        <v>1358</v>
      </c>
      <c r="Q62" s="401" t="s">
        <v>1358</v>
      </c>
      <c r="R62" s="401" t="s">
        <v>1358</v>
      </c>
    </row>
    <row r="63" spans="1:18" ht="21.3" customHeight="1" x14ac:dyDescent="0.4">
      <c r="A63" s="400">
        <v>51</v>
      </c>
      <c r="B63" s="401" t="s">
        <v>1396</v>
      </c>
      <c r="C63" s="402">
        <v>25540</v>
      </c>
      <c r="D63" s="403" t="s">
        <v>582</v>
      </c>
      <c r="E63" s="402">
        <v>8031.64</v>
      </c>
      <c r="F63" s="402">
        <v>26</v>
      </c>
      <c r="G63" s="401" t="s">
        <v>1358</v>
      </c>
      <c r="H63" s="401" t="s">
        <v>1358</v>
      </c>
      <c r="I63" s="401" t="s">
        <v>1358</v>
      </c>
      <c r="J63" s="401" t="s">
        <v>1358</v>
      </c>
      <c r="K63" s="401" t="s">
        <v>1358</v>
      </c>
      <c r="L63" s="401" t="s">
        <v>1358</v>
      </c>
      <c r="M63" s="401" t="s">
        <v>1358</v>
      </c>
      <c r="N63" s="401" t="s">
        <v>1358</v>
      </c>
      <c r="O63" s="401" t="s">
        <v>1358</v>
      </c>
      <c r="P63" s="401" t="s">
        <v>1358</v>
      </c>
      <c r="Q63" s="401" t="s">
        <v>1358</v>
      </c>
      <c r="R63" s="401" t="s">
        <v>1358</v>
      </c>
    </row>
    <row r="64" spans="1:18" ht="21.3" customHeight="1" x14ac:dyDescent="0.4">
      <c r="A64" s="400">
        <v>52</v>
      </c>
      <c r="B64" s="401" t="s">
        <v>1529</v>
      </c>
      <c r="C64" s="402">
        <v>28398</v>
      </c>
      <c r="D64" s="403" t="s">
        <v>582</v>
      </c>
      <c r="E64" s="402">
        <v>8303.43</v>
      </c>
      <c r="F64" s="402">
        <v>29</v>
      </c>
      <c r="G64" s="401" t="s">
        <v>1358</v>
      </c>
      <c r="H64" s="401" t="s">
        <v>1358</v>
      </c>
      <c r="I64" s="401" t="s">
        <v>1358</v>
      </c>
      <c r="J64" s="401" t="s">
        <v>1358</v>
      </c>
      <c r="K64" s="401" t="s">
        <v>1358</v>
      </c>
      <c r="L64" s="401" t="s">
        <v>1358</v>
      </c>
      <c r="M64" s="401" t="s">
        <v>1358</v>
      </c>
      <c r="N64" s="401" t="s">
        <v>1358</v>
      </c>
      <c r="O64" s="401" t="s">
        <v>1358</v>
      </c>
      <c r="P64" s="401" t="s">
        <v>1358</v>
      </c>
      <c r="Q64" s="401" t="s">
        <v>1358</v>
      </c>
      <c r="R64" s="401" t="s">
        <v>1358</v>
      </c>
    </row>
    <row r="65" spans="1:18" ht="21.3" customHeight="1" x14ac:dyDescent="0.4">
      <c r="A65" s="400">
        <v>53</v>
      </c>
      <c r="B65" s="401" t="s">
        <v>1411</v>
      </c>
      <c r="C65" s="402">
        <v>21295</v>
      </c>
      <c r="D65" s="403" t="s">
        <v>582</v>
      </c>
      <c r="E65" s="402">
        <v>8256.51</v>
      </c>
      <c r="F65" s="402">
        <v>30</v>
      </c>
      <c r="G65" s="401" t="s">
        <v>1358</v>
      </c>
      <c r="H65" s="401" t="s">
        <v>1358</v>
      </c>
      <c r="I65" s="401" t="s">
        <v>1358</v>
      </c>
      <c r="J65" s="401" t="s">
        <v>582</v>
      </c>
      <c r="K65" s="401" t="s">
        <v>1358</v>
      </c>
      <c r="L65" s="401" t="s">
        <v>1358</v>
      </c>
      <c r="M65" s="401" t="s">
        <v>1358</v>
      </c>
      <c r="N65" s="401" t="s">
        <v>1358</v>
      </c>
      <c r="O65" s="401" t="s">
        <v>1358</v>
      </c>
      <c r="P65" s="401" t="s">
        <v>1358</v>
      </c>
      <c r="Q65" s="401" t="s">
        <v>1358</v>
      </c>
      <c r="R65" s="401" t="s">
        <v>1358</v>
      </c>
    </row>
    <row r="66" spans="1:18" ht="21.3" customHeight="1" x14ac:dyDescent="0.4">
      <c r="A66" s="400">
        <v>54</v>
      </c>
      <c r="B66" s="401" t="s">
        <v>1426</v>
      </c>
      <c r="C66" s="402">
        <v>22938</v>
      </c>
      <c r="D66" s="403" t="s">
        <v>582</v>
      </c>
      <c r="E66" s="402">
        <v>7395.62</v>
      </c>
      <c r="F66" s="402">
        <v>19</v>
      </c>
      <c r="G66" s="401" t="s">
        <v>1358</v>
      </c>
      <c r="H66" s="401" t="s">
        <v>1358</v>
      </c>
      <c r="I66" s="401" t="s">
        <v>1358</v>
      </c>
      <c r="J66" s="401" t="s">
        <v>582</v>
      </c>
      <c r="K66" s="401" t="s">
        <v>1358</v>
      </c>
      <c r="L66" s="401" t="s">
        <v>1358</v>
      </c>
      <c r="M66" s="401" t="s">
        <v>1358</v>
      </c>
      <c r="N66" s="401" t="s">
        <v>1358</v>
      </c>
      <c r="O66" s="401" t="s">
        <v>1358</v>
      </c>
      <c r="P66" s="401" t="s">
        <v>1358</v>
      </c>
      <c r="Q66" s="401" t="s">
        <v>1358</v>
      </c>
      <c r="R66" s="401" t="s">
        <v>1358</v>
      </c>
    </row>
    <row r="67" spans="1:18" ht="21.3" customHeight="1" x14ac:dyDescent="0.4">
      <c r="A67" s="400">
        <v>55</v>
      </c>
      <c r="B67" s="401" t="s">
        <v>1530</v>
      </c>
      <c r="C67" s="402">
        <v>20362.439999999999</v>
      </c>
      <c r="D67" s="403" t="s">
        <v>582</v>
      </c>
      <c r="E67" s="402">
        <v>8969.31</v>
      </c>
      <c r="F67" s="402">
        <v>21</v>
      </c>
      <c r="G67" s="401" t="s">
        <v>1358</v>
      </c>
      <c r="H67" s="401" t="s">
        <v>1358</v>
      </c>
      <c r="I67" s="401" t="s">
        <v>1358</v>
      </c>
      <c r="J67" s="401" t="s">
        <v>582</v>
      </c>
      <c r="K67" s="401" t="s">
        <v>1358</v>
      </c>
      <c r="L67" s="401" t="s">
        <v>1358</v>
      </c>
      <c r="M67" s="401" t="s">
        <v>1358</v>
      </c>
      <c r="N67" s="401" t="s">
        <v>1358</v>
      </c>
      <c r="O67" s="401" t="s">
        <v>1358</v>
      </c>
      <c r="P67" s="401" t="s">
        <v>1358</v>
      </c>
      <c r="Q67" s="401" t="s">
        <v>1358</v>
      </c>
      <c r="R67" s="401" t="s">
        <v>1358</v>
      </c>
    </row>
    <row r="68" spans="1:18" ht="21.3" customHeight="1" x14ac:dyDescent="0.4">
      <c r="A68" s="400">
        <v>56</v>
      </c>
      <c r="B68" s="401" t="s">
        <v>778</v>
      </c>
      <c r="C68" s="402">
        <v>31837.91</v>
      </c>
      <c r="D68" s="403" t="s">
        <v>582</v>
      </c>
      <c r="E68" s="402">
        <v>8127.01</v>
      </c>
      <c r="F68" s="402">
        <v>25</v>
      </c>
      <c r="G68" s="401" t="s">
        <v>1358</v>
      </c>
      <c r="H68" s="401" t="s">
        <v>1358</v>
      </c>
      <c r="I68" s="401" t="s">
        <v>1358</v>
      </c>
      <c r="J68" s="401" t="s">
        <v>1358</v>
      </c>
      <c r="K68" s="401" t="s">
        <v>1358</v>
      </c>
      <c r="L68" s="401" t="s">
        <v>1358</v>
      </c>
      <c r="M68" s="401" t="s">
        <v>1358</v>
      </c>
      <c r="N68" s="401" t="s">
        <v>1358</v>
      </c>
      <c r="O68" s="401" t="s">
        <v>1358</v>
      </c>
      <c r="P68" s="401" t="s">
        <v>1358</v>
      </c>
      <c r="Q68" s="401" t="s">
        <v>1358</v>
      </c>
      <c r="R68" s="401" t="s">
        <v>1358</v>
      </c>
    </row>
    <row r="69" spans="1:18" ht="21.3" customHeight="1" x14ac:dyDescent="0.4">
      <c r="A69" s="400">
        <v>57</v>
      </c>
      <c r="B69" s="401" t="s">
        <v>1531</v>
      </c>
      <c r="C69" s="402">
        <v>22793</v>
      </c>
      <c r="D69" s="403" t="s">
        <v>582</v>
      </c>
      <c r="E69" s="402">
        <v>7318.48</v>
      </c>
      <c r="F69" s="402">
        <v>21</v>
      </c>
      <c r="G69" s="401" t="s">
        <v>1358</v>
      </c>
      <c r="H69" s="401" t="s">
        <v>1358</v>
      </c>
      <c r="I69" s="401" t="s">
        <v>1358</v>
      </c>
      <c r="J69" s="401" t="s">
        <v>582</v>
      </c>
      <c r="K69" s="401" t="s">
        <v>1358</v>
      </c>
      <c r="L69" s="401" t="s">
        <v>1358</v>
      </c>
      <c r="M69" s="401" t="s">
        <v>1358</v>
      </c>
      <c r="N69" s="401" t="s">
        <v>1358</v>
      </c>
      <c r="O69" s="401" t="s">
        <v>1358</v>
      </c>
      <c r="P69" s="401" t="s">
        <v>1358</v>
      </c>
      <c r="Q69" s="401" t="s">
        <v>1358</v>
      </c>
      <c r="R69" s="401" t="s">
        <v>1358</v>
      </c>
    </row>
    <row r="70" spans="1:18" ht="21.3" customHeight="1" x14ac:dyDescent="0.4">
      <c r="A70" s="400">
        <v>58</v>
      </c>
      <c r="B70" s="401" t="s">
        <v>1532</v>
      </c>
      <c r="C70" s="402">
        <v>23119</v>
      </c>
      <c r="D70" s="403" t="s">
        <v>582</v>
      </c>
      <c r="E70" s="402">
        <v>7556.3</v>
      </c>
      <c r="F70" s="402">
        <v>21</v>
      </c>
      <c r="G70" s="401" t="s">
        <v>1358</v>
      </c>
      <c r="H70" s="401" t="s">
        <v>1358</v>
      </c>
      <c r="I70" s="401" t="s">
        <v>1358</v>
      </c>
      <c r="J70" s="401" t="s">
        <v>582</v>
      </c>
      <c r="K70" s="401" t="s">
        <v>1358</v>
      </c>
      <c r="L70" s="401" t="s">
        <v>1358</v>
      </c>
      <c r="M70" s="401" t="s">
        <v>1358</v>
      </c>
      <c r="N70" s="401" t="s">
        <v>1358</v>
      </c>
      <c r="O70" s="401" t="s">
        <v>1358</v>
      </c>
      <c r="P70" s="401" t="s">
        <v>1358</v>
      </c>
      <c r="Q70" s="401" t="s">
        <v>1358</v>
      </c>
      <c r="R70" s="401" t="s">
        <v>1358</v>
      </c>
    </row>
    <row r="71" spans="1:18" ht="21.3" customHeight="1" x14ac:dyDescent="0.4">
      <c r="A71" s="400">
        <v>59</v>
      </c>
      <c r="B71" s="401" t="s">
        <v>1458</v>
      </c>
      <c r="C71" s="402">
        <v>25260.83</v>
      </c>
      <c r="D71" s="403" t="s">
        <v>582</v>
      </c>
      <c r="E71" s="402">
        <v>7806.96</v>
      </c>
      <c r="F71" s="402">
        <v>21</v>
      </c>
      <c r="G71" s="401" t="s">
        <v>1358</v>
      </c>
      <c r="H71" s="401" t="s">
        <v>1358</v>
      </c>
      <c r="I71" s="401" t="s">
        <v>1358</v>
      </c>
      <c r="J71" s="401" t="s">
        <v>582</v>
      </c>
      <c r="K71" s="401" t="s">
        <v>1358</v>
      </c>
      <c r="L71" s="401" t="s">
        <v>1358</v>
      </c>
      <c r="M71" s="401" t="s">
        <v>1358</v>
      </c>
      <c r="N71" s="401" t="s">
        <v>1358</v>
      </c>
      <c r="O71" s="401" t="s">
        <v>1358</v>
      </c>
      <c r="P71" s="401" t="s">
        <v>1151</v>
      </c>
      <c r="Q71" s="401" t="s">
        <v>1358</v>
      </c>
      <c r="R71" s="401" t="s">
        <v>1358</v>
      </c>
    </row>
    <row r="72" spans="1:18" ht="21.3" customHeight="1" x14ac:dyDescent="0.4">
      <c r="A72" s="400">
        <v>60</v>
      </c>
      <c r="B72" s="401" t="s">
        <v>1533</v>
      </c>
      <c r="C72" s="402">
        <v>23201</v>
      </c>
      <c r="D72" s="403" t="s">
        <v>582</v>
      </c>
      <c r="E72" s="402">
        <v>7973.08</v>
      </c>
      <c r="F72" s="402">
        <v>19</v>
      </c>
      <c r="G72" s="401" t="s">
        <v>1358</v>
      </c>
      <c r="H72" s="401" t="s">
        <v>1358</v>
      </c>
      <c r="I72" s="401" t="s">
        <v>1358</v>
      </c>
      <c r="J72" s="401" t="s">
        <v>582</v>
      </c>
      <c r="K72" s="401" t="s">
        <v>1358</v>
      </c>
      <c r="L72" s="401" t="s">
        <v>1358</v>
      </c>
      <c r="M72" s="401" t="s">
        <v>1358</v>
      </c>
      <c r="N72" s="401" t="s">
        <v>1358</v>
      </c>
      <c r="O72" s="401" t="s">
        <v>1358</v>
      </c>
      <c r="P72" s="401" t="s">
        <v>1358</v>
      </c>
      <c r="Q72" s="401" t="s">
        <v>1358</v>
      </c>
      <c r="R72" s="401" t="s">
        <v>1358</v>
      </c>
    </row>
    <row r="73" spans="1:18" ht="21.3" customHeight="1" x14ac:dyDescent="0.4">
      <c r="A73" s="400">
        <v>61</v>
      </c>
      <c r="B73" s="401" t="s">
        <v>1402</v>
      </c>
      <c r="C73" s="402">
        <v>24764</v>
      </c>
      <c r="D73" s="403" t="s">
        <v>582</v>
      </c>
      <c r="E73" s="402">
        <v>9645.8799999999992</v>
      </c>
      <c r="F73" s="402">
        <v>25</v>
      </c>
      <c r="G73" s="401" t="s">
        <v>1358</v>
      </c>
      <c r="H73" s="401" t="s">
        <v>1358</v>
      </c>
      <c r="I73" s="401" t="s">
        <v>1358</v>
      </c>
      <c r="J73" s="401" t="s">
        <v>582</v>
      </c>
      <c r="K73" s="401" t="s">
        <v>1358</v>
      </c>
      <c r="L73" s="401" t="s">
        <v>1358</v>
      </c>
      <c r="M73" s="401" t="s">
        <v>1358</v>
      </c>
      <c r="N73" s="401" t="s">
        <v>1358</v>
      </c>
      <c r="O73" s="401" t="s">
        <v>1358</v>
      </c>
      <c r="P73" s="401" t="s">
        <v>1358</v>
      </c>
      <c r="Q73" s="401" t="s">
        <v>1358</v>
      </c>
      <c r="R73" s="401" t="s">
        <v>1358</v>
      </c>
    </row>
    <row r="74" spans="1:18" ht="21.3" customHeight="1" x14ac:dyDescent="0.4">
      <c r="A74" s="400">
        <v>62</v>
      </c>
      <c r="B74" s="401" t="s">
        <v>1534</v>
      </c>
      <c r="C74" s="402">
        <v>25208</v>
      </c>
      <c r="D74" s="403" t="s">
        <v>1151</v>
      </c>
      <c r="E74" s="402">
        <v>8432.65</v>
      </c>
      <c r="F74" s="402">
        <v>24</v>
      </c>
      <c r="G74" s="401" t="s">
        <v>1358</v>
      </c>
      <c r="H74" s="401" t="s">
        <v>1358</v>
      </c>
      <c r="I74" s="401" t="s">
        <v>1358</v>
      </c>
      <c r="J74" s="401" t="s">
        <v>582</v>
      </c>
      <c r="K74" s="401" t="s">
        <v>1358</v>
      </c>
      <c r="L74" s="401" t="s">
        <v>1358</v>
      </c>
      <c r="M74" s="401" t="s">
        <v>1358</v>
      </c>
      <c r="N74" s="401" t="s">
        <v>1358</v>
      </c>
      <c r="O74" s="401" t="s">
        <v>1358</v>
      </c>
      <c r="P74" s="401" t="s">
        <v>1358</v>
      </c>
      <c r="Q74" s="401" t="s">
        <v>1358</v>
      </c>
      <c r="R74" s="401" t="s">
        <v>1358</v>
      </c>
    </row>
    <row r="75" spans="1:18" ht="21.3" customHeight="1" x14ac:dyDescent="0.4">
      <c r="A75" s="400">
        <v>63</v>
      </c>
      <c r="B75" s="401" t="s">
        <v>1395</v>
      </c>
      <c r="C75" s="402">
        <v>23587</v>
      </c>
      <c r="D75" s="403" t="s">
        <v>582</v>
      </c>
      <c r="E75" s="402">
        <v>7712.62</v>
      </c>
      <c r="F75" s="402">
        <v>16</v>
      </c>
      <c r="G75" s="401" t="s">
        <v>1358</v>
      </c>
      <c r="H75" s="401" t="s">
        <v>1358</v>
      </c>
      <c r="I75" s="401" t="s">
        <v>1358</v>
      </c>
      <c r="J75" s="401" t="s">
        <v>582</v>
      </c>
      <c r="K75" s="401" t="s">
        <v>1358</v>
      </c>
      <c r="L75" s="401" t="s">
        <v>1358</v>
      </c>
      <c r="M75" s="401" t="s">
        <v>1358</v>
      </c>
      <c r="N75" s="401" t="s">
        <v>1358</v>
      </c>
      <c r="O75" s="401" t="s">
        <v>1358</v>
      </c>
      <c r="P75" s="401" t="s">
        <v>1151</v>
      </c>
      <c r="Q75" s="401" t="s">
        <v>1358</v>
      </c>
      <c r="R75" s="401" t="s">
        <v>1358</v>
      </c>
    </row>
    <row r="76" spans="1:18" ht="21.3" customHeight="1" x14ac:dyDescent="0.4">
      <c r="A76" s="400">
        <v>64</v>
      </c>
      <c r="B76" s="401" t="s">
        <v>1535</v>
      </c>
      <c r="C76" s="402">
        <v>23338</v>
      </c>
      <c r="D76" s="403" t="s">
        <v>582</v>
      </c>
      <c r="E76" s="402">
        <v>8177.17</v>
      </c>
      <c r="F76" s="402">
        <v>20</v>
      </c>
      <c r="G76" s="401" t="s">
        <v>1358</v>
      </c>
      <c r="H76" s="401" t="s">
        <v>1358</v>
      </c>
      <c r="I76" s="401" t="s">
        <v>1358</v>
      </c>
      <c r="J76" s="401" t="s">
        <v>582</v>
      </c>
      <c r="K76" s="401" t="s">
        <v>1358</v>
      </c>
      <c r="L76" s="401" t="s">
        <v>1358</v>
      </c>
      <c r="M76" s="401" t="s">
        <v>1358</v>
      </c>
      <c r="N76" s="401" t="s">
        <v>1358</v>
      </c>
      <c r="O76" s="401" t="s">
        <v>1358</v>
      </c>
      <c r="P76" s="401" t="s">
        <v>1358</v>
      </c>
      <c r="Q76" s="401" t="s">
        <v>1358</v>
      </c>
      <c r="R76" s="401" t="s">
        <v>1358</v>
      </c>
    </row>
    <row r="77" spans="1:18" ht="21.3" customHeight="1" x14ac:dyDescent="0.4">
      <c r="A77" s="400">
        <v>65</v>
      </c>
      <c r="B77" s="401" t="s">
        <v>1536</v>
      </c>
      <c r="C77" s="402">
        <v>19581.13</v>
      </c>
      <c r="D77" s="403" t="s">
        <v>582</v>
      </c>
      <c r="E77" s="402">
        <v>8257.6299999999992</v>
      </c>
      <c r="F77" s="402">
        <v>22</v>
      </c>
      <c r="G77" s="401" t="s">
        <v>1358</v>
      </c>
      <c r="H77" s="401" t="s">
        <v>1358</v>
      </c>
      <c r="I77" s="401" t="s">
        <v>1358</v>
      </c>
      <c r="J77" s="401" t="s">
        <v>582</v>
      </c>
      <c r="K77" s="401" t="s">
        <v>1358</v>
      </c>
      <c r="L77" s="401" t="s">
        <v>1358</v>
      </c>
      <c r="M77" s="401" t="s">
        <v>1358</v>
      </c>
      <c r="N77" s="401" t="s">
        <v>1358</v>
      </c>
      <c r="O77" s="401" t="s">
        <v>1358</v>
      </c>
      <c r="P77" s="401" t="s">
        <v>1358</v>
      </c>
      <c r="Q77" s="401" t="s">
        <v>1358</v>
      </c>
      <c r="R77" s="401" t="s">
        <v>1358</v>
      </c>
    </row>
    <row r="78" spans="1:18" ht="21.3" customHeight="1" x14ac:dyDescent="0.4">
      <c r="A78" s="400">
        <v>66</v>
      </c>
      <c r="B78" s="401" t="s">
        <v>1477</v>
      </c>
      <c r="C78" s="402">
        <v>23029.42</v>
      </c>
      <c r="D78" s="403" t="s">
        <v>582</v>
      </c>
      <c r="E78" s="402">
        <v>7458.19</v>
      </c>
      <c r="F78" s="402">
        <v>17</v>
      </c>
      <c r="G78" s="401" t="s">
        <v>1358</v>
      </c>
      <c r="H78" s="401" t="s">
        <v>1358</v>
      </c>
      <c r="I78" s="401" t="s">
        <v>1358</v>
      </c>
      <c r="J78" s="401" t="s">
        <v>582</v>
      </c>
      <c r="K78" s="401" t="s">
        <v>1358</v>
      </c>
      <c r="L78" s="401" t="s">
        <v>1358</v>
      </c>
      <c r="M78" s="401" t="s">
        <v>1358</v>
      </c>
      <c r="N78" s="401" t="s">
        <v>1358</v>
      </c>
      <c r="O78" s="401" t="s">
        <v>1358</v>
      </c>
      <c r="P78" s="401" t="s">
        <v>1358</v>
      </c>
      <c r="Q78" s="401" t="s">
        <v>1358</v>
      </c>
      <c r="R78" s="401" t="s">
        <v>1358</v>
      </c>
    </row>
    <row r="79" spans="1:18" ht="13.1" x14ac:dyDescent="0.4">
      <c r="A79" s="385" t="s">
        <v>1537</v>
      </c>
      <c r="B79" s="407"/>
      <c r="C79" s="408"/>
      <c r="D79" s="409"/>
      <c r="E79" s="408"/>
      <c r="F79" s="408"/>
      <c r="G79" s="407"/>
      <c r="H79" s="407"/>
      <c r="I79" s="407"/>
      <c r="J79" s="407"/>
      <c r="K79" s="407"/>
      <c r="L79" s="407"/>
      <c r="M79" s="407"/>
      <c r="N79" s="407"/>
      <c r="O79" s="407"/>
      <c r="P79" s="407"/>
      <c r="Q79" s="407"/>
      <c r="R79" s="407"/>
    </row>
    <row r="80" spans="1:18" s="378" customFormat="1" ht="14.2" customHeight="1" x14ac:dyDescent="0.4">
      <c r="A80" s="389" t="s">
        <v>1538</v>
      </c>
      <c r="B80" s="390"/>
      <c r="C80" s="391"/>
      <c r="D80" s="392"/>
      <c r="E80" s="391"/>
      <c r="F80" s="391"/>
      <c r="G80" s="390"/>
      <c r="H80" s="390"/>
      <c r="I80" s="390"/>
      <c r="J80" s="390"/>
      <c r="K80" s="390"/>
      <c r="L80" s="390"/>
      <c r="M80" s="390"/>
      <c r="N80" s="390"/>
    </row>
    <row r="81" spans="1:18" ht="13.1" x14ac:dyDescent="0.4">
      <c r="A81" s="410" t="s">
        <v>1364</v>
      </c>
      <c r="B81" s="411"/>
      <c r="C81" s="412"/>
      <c r="D81" s="413"/>
      <c r="E81" s="412"/>
      <c r="F81" s="412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</row>
    <row r="82" spans="1:18" ht="13.1" x14ac:dyDescent="0.4">
      <c r="C82" s="376"/>
      <c r="D82" s="377"/>
      <c r="E82" s="376"/>
      <c r="F82" s="376"/>
      <c r="G82" s="375"/>
      <c r="H82" s="375"/>
      <c r="I82" s="375"/>
      <c r="J82" s="375"/>
      <c r="K82" s="375"/>
      <c r="L82" s="375"/>
      <c r="M82" s="375"/>
      <c r="N82" s="375"/>
      <c r="O82" s="375"/>
      <c r="P82" s="375"/>
      <c r="Q82" s="375"/>
      <c r="R82" s="379" t="s">
        <v>1338</v>
      </c>
    </row>
    <row r="83" spans="1:18" ht="21.3" customHeight="1" x14ac:dyDescent="0.4">
      <c r="A83" s="537" t="s">
        <v>1339</v>
      </c>
      <c r="B83" s="538"/>
      <c r="C83" s="494" t="s">
        <v>1340</v>
      </c>
      <c r="D83" s="494"/>
      <c r="E83" s="498" t="s">
        <v>1341</v>
      </c>
      <c r="F83" s="498" t="s">
        <v>1342</v>
      </c>
      <c r="G83" s="493" t="s">
        <v>1506</v>
      </c>
      <c r="H83" s="493"/>
      <c r="I83" s="493"/>
      <c r="J83" s="493"/>
      <c r="K83" s="493"/>
      <c r="L83" s="493"/>
      <c r="M83" s="493"/>
      <c r="N83" s="493"/>
      <c r="O83" s="493"/>
      <c r="P83" s="493"/>
      <c r="Q83" s="533" t="s">
        <v>1305</v>
      </c>
      <c r="R83" s="534"/>
    </row>
    <row r="84" spans="1:18" ht="21.3" customHeight="1" x14ac:dyDescent="0.4">
      <c r="A84" s="538"/>
      <c r="B84" s="538"/>
      <c r="C84" s="494" t="s">
        <v>1345</v>
      </c>
      <c r="D84" s="495" t="s">
        <v>1346</v>
      </c>
      <c r="E84" s="499"/>
      <c r="F84" s="499"/>
      <c r="G84" s="493" t="s">
        <v>1507</v>
      </c>
      <c r="H84" s="493"/>
      <c r="I84" s="493" t="s">
        <v>1348</v>
      </c>
      <c r="J84" s="493"/>
      <c r="K84" s="493" t="s">
        <v>1508</v>
      </c>
      <c r="L84" s="493"/>
      <c r="M84" s="496" t="s">
        <v>1509</v>
      </c>
      <c r="N84" s="496" t="s">
        <v>1510</v>
      </c>
      <c r="O84" s="496" t="s">
        <v>1511</v>
      </c>
      <c r="P84" s="535" t="s">
        <v>1512</v>
      </c>
      <c r="Q84" s="536" t="s">
        <v>1513</v>
      </c>
      <c r="R84" s="496" t="s">
        <v>1353</v>
      </c>
    </row>
    <row r="85" spans="1:18" ht="21.3" customHeight="1" x14ac:dyDescent="0.4">
      <c r="A85" s="538"/>
      <c r="B85" s="538"/>
      <c r="C85" s="494"/>
      <c r="D85" s="494"/>
      <c r="E85" s="500"/>
      <c r="F85" s="500"/>
      <c r="G85" s="399" t="s">
        <v>1354</v>
      </c>
      <c r="H85" s="399" t="s">
        <v>1355</v>
      </c>
      <c r="I85" s="399" t="s">
        <v>1354</v>
      </c>
      <c r="J85" s="399" t="s">
        <v>1355</v>
      </c>
      <c r="K85" s="399" t="s">
        <v>1514</v>
      </c>
      <c r="L85" s="399" t="s">
        <v>1515</v>
      </c>
      <c r="M85" s="496"/>
      <c r="N85" s="496"/>
      <c r="O85" s="496"/>
      <c r="P85" s="535"/>
      <c r="Q85" s="496"/>
      <c r="R85" s="496"/>
    </row>
    <row r="86" spans="1:18" ht="21.3" customHeight="1" x14ac:dyDescent="0.4">
      <c r="A86" s="400">
        <v>67</v>
      </c>
      <c r="B86" s="401" t="s">
        <v>1539</v>
      </c>
      <c r="C86" s="402">
        <v>22959</v>
      </c>
      <c r="D86" s="403" t="s">
        <v>582</v>
      </c>
      <c r="E86" s="402">
        <v>7994.88</v>
      </c>
      <c r="F86" s="402">
        <v>20</v>
      </c>
      <c r="G86" s="401" t="s">
        <v>1358</v>
      </c>
      <c r="H86" s="401" t="s">
        <v>1358</v>
      </c>
      <c r="I86" s="401" t="s">
        <v>1358</v>
      </c>
      <c r="J86" s="401" t="s">
        <v>582</v>
      </c>
      <c r="K86" s="401" t="s">
        <v>1358</v>
      </c>
      <c r="L86" s="401" t="s">
        <v>1358</v>
      </c>
      <c r="M86" s="401" t="s">
        <v>1358</v>
      </c>
      <c r="N86" s="401" t="s">
        <v>1358</v>
      </c>
      <c r="O86" s="401" t="s">
        <v>1358</v>
      </c>
      <c r="P86" s="401" t="s">
        <v>1358</v>
      </c>
      <c r="Q86" s="401" t="s">
        <v>1358</v>
      </c>
      <c r="R86" s="401" t="s">
        <v>1358</v>
      </c>
    </row>
    <row r="87" spans="1:18" ht="21.3" customHeight="1" x14ac:dyDescent="0.4">
      <c r="A87" s="400">
        <v>68</v>
      </c>
      <c r="B87" s="401" t="s">
        <v>1540</v>
      </c>
      <c r="C87" s="402">
        <v>36587.839999999997</v>
      </c>
      <c r="D87" s="403" t="s">
        <v>582</v>
      </c>
      <c r="E87" s="402">
        <v>7750.37</v>
      </c>
      <c r="F87" s="402">
        <v>17</v>
      </c>
      <c r="G87" s="401" t="s">
        <v>1358</v>
      </c>
      <c r="H87" s="401" t="s">
        <v>1358</v>
      </c>
      <c r="I87" s="401" t="s">
        <v>1358</v>
      </c>
      <c r="J87" s="401" t="s">
        <v>582</v>
      </c>
      <c r="K87" s="401" t="s">
        <v>1358</v>
      </c>
      <c r="L87" s="401" t="s">
        <v>1358</v>
      </c>
      <c r="M87" s="401" t="s">
        <v>1358</v>
      </c>
      <c r="N87" s="401" t="s">
        <v>1358</v>
      </c>
      <c r="O87" s="401" t="s">
        <v>1358</v>
      </c>
      <c r="P87" s="401" t="s">
        <v>1358</v>
      </c>
      <c r="Q87" s="401" t="s">
        <v>1358</v>
      </c>
      <c r="R87" s="401" t="s">
        <v>1358</v>
      </c>
    </row>
    <row r="88" spans="1:18" ht="21.3" customHeight="1" x14ac:dyDescent="0.4">
      <c r="A88" s="400">
        <v>69</v>
      </c>
      <c r="B88" s="401" t="s">
        <v>781</v>
      </c>
      <c r="C88" s="402">
        <v>25504</v>
      </c>
      <c r="D88" s="403" t="s">
        <v>582</v>
      </c>
      <c r="E88" s="402">
        <v>10610.36</v>
      </c>
      <c r="F88" s="402">
        <v>23</v>
      </c>
      <c r="G88" s="401" t="s">
        <v>1358</v>
      </c>
      <c r="H88" s="401" t="s">
        <v>1358</v>
      </c>
      <c r="I88" s="401" t="s">
        <v>1358</v>
      </c>
      <c r="J88" s="401" t="s">
        <v>582</v>
      </c>
      <c r="K88" s="401" t="s">
        <v>1358</v>
      </c>
      <c r="L88" s="401" t="s">
        <v>1358</v>
      </c>
      <c r="M88" s="401" t="s">
        <v>1358</v>
      </c>
      <c r="N88" s="401" t="s">
        <v>1358</v>
      </c>
      <c r="O88" s="401" t="s">
        <v>1358</v>
      </c>
      <c r="P88" s="401" t="s">
        <v>1151</v>
      </c>
      <c r="Q88" s="401" t="s">
        <v>1358</v>
      </c>
      <c r="R88" s="401" t="s">
        <v>1358</v>
      </c>
    </row>
    <row r="89" spans="1:18" ht="21.3" customHeight="1" x14ac:dyDescent="0.4">
      <c r="A89" s="400">
        <v>70</v>
      </c>
      <c r="B89" s="401" t="s">
        <v>1541</v>
      </c>
      <c r="C89" s="402">
        <v>23400</v>
      </c>
      <c r="D89" s="403" t="s">
        <v>582</v>
      </c>
      <c r="E89" s="402">
        <v>7890.73</v>
      </c>
      <c r="F89" s="402">
        <v>23</v>
      </c>
      <c r="G89" s="401" t="s">
        <v>1358</v>
      </c>
      <c r="H89" s="401" t="s">
        <v>1358</v>
      </c>
      <c r="I89" s="401" t="s">
        <v>1358</v>
      </c>
      <c r="J89" s="401" t="s">
        <v>1358</v>
      </c>
      <c r="K89" s="401" t="s">
        <v>1358</v>
      </c>
      <c r="L89" s="401" t="s">
        <v>1358</v>
      </c>
      <c r="M89" s="401" t="s">
        <v>1358</v>
      </c>
      <c r="N89" s="401" t="s">
        <v>1358</v>
      </c>
      <c r="O89" s="401" t="s">
        <v>1358</v>
      </c>
      <c r="P89" s="401" t="s">
        <v>1358</v>
      </c>
      <c r="Q89" s="401" t="s">
        <v>1358</v>
      </c>
      <c r="R89" s="401" t="s">
        <v>1358</v>
      </c>
    </row>
    <row r="90" spans="1:18" ht="13.1" x14ac:dyDescent="0.4">
      <c r="A90" s="385" t="s">
        <v>1537</v>
      </c>
      <c r="B90" s="407"/>
      <c r="C90" s="408"/>
      <c r="D90" s="409"/>
      <c r="E90" s="408"/>
      <c r="F90" s="408"/>
      <c r="G90" s="407"/>
      <c r="H90" s="407"/>
      <c r="I90" s="407"/>
      <c r="J90" s="407"/>
      <c r="K90" s="407"/>
      <c r="L90" s="407"/>
      <c r="M90" s="407"/>
      <c r="N90" s="407"/>
      <c r="O90" s="407"/>
      <c r="P90" s="407"/>
      <c r="Q90" s="407"/>
      <c r="R90" s="407"/>
    </row>
    <row r="91" spans="1:18" ht="13.1" x14ac:dyDescent="0.4">
      <c r="A91" s="410" t="s">
        <v>1491</v>
      </c>
      <c r="B91" s="411"/>
      <c r="C91" s="412"/>
      <c r="D91" s="413"/>
      <c r="E91" s="412"/>
      <c r="F91" s="412"/>
      <c r="G91" s="41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</row>
  </sheetData>
  <mergeCells count="52">
    <mergeCell ref="Q3:R3"/>
    <mergeCell ref="C4:C5"/>
    <mergeCell ref="D4:D5"/>
    <mergeCell ref="G4:H4"/>
    <mergeCell ref="I4:J4"/>
    <mergeCell ref="R4:R5"/>
    <mergeCell ref="A3:B5"/>
    <mergeCell ref="C3:D3"/>
    <mergeCell ref="E3:E5"/>
    <mergeCell ref="F3:F5"/>
    <mergeCell ref="G3:P3"/>
    <mergeCell ref="A6:B6"/>
    <mergeCell ref="A32:B34"/>
    <mergeCell ref="C32:D32"/>
    <mergeCell ref="E32:E34"/>
    <mergeCell ref="F32:F34"/>
    <mergeCell ref="G32:P32"/>
    <mergeCell ref="Q32:R32"/>
    <mergeCell ref="C33:C34"/>
    <mergeCell ref="D33:D34"/>
    <mergeCell ref="K4:L4"/>
    <mergeCell ref="M4:M5"/>
    <mergeCell ref="N4:N5"/>
    <mergeCell ref="O4:O5"/>
    <mergeCell ref="P4:P5"/>
    <mergeCell ref="Q4:Q5"/>
    <mergeCell ref="P33:P34"/>
    <mergeCell ref="Q33:Q34"/>
    <mergeCell ref="R33:R34"/>
    <mergeCell ref="A83:B85"/>
    <mergeCell ref="C83:D83"/>
    <mergeCell ref="E83:E85"/>
    <mergeCell ref="F83:F85"/>
    <mergeCell ref="G83:P83"/>
    <mergeCell ref="M84:M85"/>
    <mergeCell ref="N84:N85"/>
    <mergeCell ref="Q83:R83"/>
    <mergeCell ref="C84:C85"/>
    <mergeCell ref="G33:H33"/>
    <mergeCell ref="I33:J33"/>
    <mergeCell ref="K33:L33"/>
    <mergeCell ref="M33:M34"/>
    <mergeCell ref="N33:N34"/>
    <mergeCell ref="O33:O34"/>
    <mergeCell ref="O84:O85"/>
    <mergeCell ref="P84:P85"/>
    <mergeCell ref="Q84:Q85"/>
    <mergeCell ref="R84:R85"/>
    <mergeCell ref="D84:D85"/>
    <mergeCell ref="G84:H84"/>
    <mergeCell ref="I84:J84"/>
    <mergeCell ref="K84:L84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showZeros="0" tabSelected="1" zoomScaleNormal="100" zoomScaleSheetLayoutView="100" workbookViewId="0">
      <pane ySplit="4" topLeftCell="A26" activePane="bottomLeft" state="frozen"/>
      <selection activeCell="A2" sqref="A2:U50"/>
      <selection pane="bottomLeft" activeCell="M37" sqref="M37:N37"/>
    </sheetView>
  </sheetViews>
  <sheetFormatPr defaultColWidth="8.75" defaultRowHeight="19.100000000000001" customHeight="1" x14ac:dyDescent="0.4"/>
  <cols>
    <col min="1" max="1" width="3.125" style="94" customWidth="1"/>
    <col min="2" max="2" width="6" style="94" customWidth="1"/>
    <col min="3" max="3" width="4.625" style="94" bestFit="1" customWidth="1"/>
    <col min="4" max="4" width="5.75" style="94" customWidth="1"/>
    <col min="5" max="5" width="4.75" style="102" customWidth="1"/>
    <col min="6" max="6" width="5" style="94" customWidth="1"/>
    <col min="7" max="7" width="4.75" style="102" customWidth="1"/>
    <col min="8" max="8" width="5" style="94" customWidth="1"/>
    <col min="9" max="9" width="4.75" style="102" customWidth="1"/>
    <col min="10" max="10" width="5" style="94" customWidth="1"/>
    <col min="11" max="11" width="4.75" style="102" customWidth="1"/>
    <col min="12" max="12" width="5" style="94" customWidth="1"/>
    <col min="13" max="13" width="4.75" style="102" customWidth="1"/>
    <col min="14" max="14" width="5" style="94" customWidth="1"/>
    <col min="15" max="15" width="4.75" style="102" customWidth="1"/>
    <col min="16" max="16" width="5" style="102" customWidth="1"/>
    <col min="17" max="17" width="4.75" style="102" customWidth="1"/>
    <col min="18" max="18" width="5" style="94" customWidth="1"/>
    <col min="19" max="19" width="4.75" style="102" customWidth="1"/>
    <col min="20" max="20" width="5" style="94" customWidth="1"/>
    <col min="21" max="21" width="4.75" style="94" customWidth="1"/>
    <col min="22" max="22" width="9.375" style="94" customWidth="1"/>
    <col min="23" max="23" width="8.75" style="94" customWidth="1"/>
    <col min="24" max="256" width="8.75" style="94"/>
    <col min="257" max="257" width="2.625" style="94" customWidth="1"/>
    <col min="258" max="258" width="5.5" style="94" customWidth="1"/>
    <col min="259" max="259" width="3.875" style="94" customWidth="1"/>
    <col min="260" max="260" width="5.625" style="94" customWidth="1"/>
    <col min="261" max="261" width="3.75" style="94" customWidth="1"/>
    <col min="262" max="262" width="5.625" style="94" customWidth="1"/>
    <col min="263" max="263" width="3.125" style="94" customWidth="1"/>
    <col min="264" max="264" width="5.625" style="94" customWidth="1"/>
    <col min="265" max="265" width="3.125" style="94" customWidth="1"/>
    <col min="266" max="266" width="5.625" style="94" customWidth="1"/>
    <col min="267" max="267" width="3.125" style="94" customWidth="1"/>
    <col min="268" max="268" width="5.625" style="94" customWidth="1"/>
    <col min="269" max="269" width="3.125" style="94" customWidth="1"/>
    <col min="270" max="270" width="5.625" style="94" customWidth="1"/>
    <col min="271" max="271" width="3.125" style="94" customWidth="1"/>
    <col min="272" max="272" width="5.625" style="94" customWidth="1"/>
    <col min="273" max="273" width="3.125" style="94" customWidth="1"/>
    <col min="274" max="274" width="5.625" style="94" customWidth="1"/>
    <col min="275" max="275" width="3.125" style="94" customWidth="1"/>
    <col min="276" max="276" width="5.625" style="94" customWidth="1"/>
    <col min="277" max="277" width="3.75" style="94" customWidth="1"/>
    <col min="278" max="278" width="0" style="94" hidden="1" customWidth="1"/>
    <col min="279" max="512" width="8.75" style="94"/>
    <col min="513" max="513" width="2.625" style="94" customWidth="1"/>
    <col min="514" max="514" width="5.5" style="94" customWidth="1"/>
    <col min="515" max="515" width="3.875" style="94" customWidth="1"/>
    <col min="516" max="516" width="5.625" style="94" customWidth="1"/>
    <col min="517" max="517" width="3.75" style="94" customWidth="1"/>
    <col min="518" max="518" width="5.625" style="94" customWidth="1"/>
    <col min="519" max="519" width="3.125" style="94" customWidth="1"/>
    <col min="520" max="520" width="5.625" style="94" customWidth="1"/>
    <col min="521" max="521" width="3.125" style="94" customWidth="1"/>
    <col min="522" max="522" width="5.625" style="94" customWidth="1"/>
    <col min="523" max="523" width="3.125" style="94" customWidth="1"/>
    <col min="524" max="524" width="5.625" style="94" customWidth="1"/>
    <col min="525" max="525" width="3.125" style="94" customWidth="1"/>
    <col min="526" max="526" width="5.625" style="94" customWidth="1"/>
    <col min="527" max="527" width="3.125" style="94" customWidth="1"/>
    <col min="528" max="528" width="5.625" style="94" customWidth="1"/>
    <col min="529" max="529" width="3.125" style="94" customWidth="1"/>
    <col min="530" max="530" width="5.625" style="94" customWidth="1"/>
    <col min="531" max="531" width="3.125" style="94" customWidth="1"/>
    <col min="532" max="532" width="5.625" style="94" customWidth="1"/>
    <col min="533" max="533" width="3.75" style="94" customWidth="1"/>
    <col min="534" max="534" width="0" style="94" hidden="1" customWidth="1"/>
    <col min="535" max="768" width="8.75" style="94"/>
    <col min="769" max="769" width="2.625" style="94" customWidth="1"/>
    <col min="770" max="770" width="5.5" style="94" customWidth="1"/>
    <col min="771" max="771" width="3.875" style="94" customWidth="1"/>
    <col min="772" max="772" width="5.625" style="94" customWidth="1"/>
    <col min="773" max="773" width="3.75" style="94" customWidth="1"/>
    <col min="774" max="774" width="5.625" style="94" customWidth="1"/>
    <col min="775" max="775" width="3.125" style="94" customWidth="1"/>
    <col min="776" max="776" width="5.625" style="94" customWidth="1"/>
    <col min="777" max="777" width="3.125" style="94" customWidth="1"/>
    <col min="778" max="778" width="5.625" style="94" customWidth="1"/>
    <col min="779" max="779" width="3.125" style="94" customWidth="1"/>
    <col min="780" max="780" width="5.625" style="94" customWidth="1"/>
    <col min="781" max="781" width="3.125" style="94" customWidth="1"/>
    <col min="782" max="782" width="5.625" style="94" customWidth="1"/>
    <col min="783" max="783" width="3.125" style="94" customWidth="1"/>
    <col min="784" max="784" width="5.625" style="94" customWidth="1"/>
    <col min="785" max="785" width="3.125" style="94" customWidth="1"/>
    <col min="786" max="786" width="5.625" style="94" customWidth="1"/>
    <col min="787" max="787" width="3.125" style="94" customWidth="1"/>
    <col min="788" max="788" width="5.625" style="94" customWidth="1"/>
    <col min="789" max="789" width="3.75" style="94" customWidth="1"/>
    <col min="790" max="790" width="0" style="94" hidden="1" customWidth="1"/>
    <col min="791" max="1024" width="8.75" style="94"/>
    <col min="1025" max="1025" width="2.625" style="94" customWidth="1"/>
    <col min="1026" max="1026" width="5.5" style="94" customWidth="1"/>
    <col min="1027" max="1027" width="3.875" style="94" customWidth="1"/>
    <col min="1028" max="1028" width="5.625" style="94" customWidth="1"/>
    <col min="1029" max="1029" width="3.75" style="94" customWidth="1"/>
    <col min="1030" max="1030" width="5.625" style="94" customWidth="1"/>
    <col min="1031" max="1031" width="3.125" style="94" customWidth="1"/>
    <col min="1032" max="1032" width="5.625" style="94" customWidth="1"/>
    <col min="1033" max="1033" width="3.125" style="94" customWidth="1"/>
    <col min="1034" max="1034" width="5.625" style="94" customWidth="1"/>
    <col min="1035" max="1035" width="3.125" style="94" customWidth="1"/>
    <col min="1036" max="1036" width="5.625" style="94" customWidth="1"/>
    <col min="1037" max="1037" width="3.125" style="94" customWidth="1"/>
    <col min="1038" max="1038" width="5.625" style="94" customWidth="1"/>
    <col min="1039" max="1039" width="3.125" style="94" customWidth="1"/>
    <col min="1040" max="1040" width="5.625" style="94" customWidth="1"/>
    <col min="1041" max="1041" width="3.125" style="94" customWidth="1"/>
    <col min="1042" max="1042" width="5.625" style="94" customWidth="1"/>
    <col min="1043" max="1043" width="3.125" style="94" customWidth="1"/>
    <col min="1044" max="1044" width="5.625" style="94" customWidth="1"/>
    <col min="1045" max="1045" width="3.75" style="94" customWidth="1"/>
    <col min="1046" max="1046" width="0" style="94" hidden="1" customWidth="1"/>
    <col min="1047" max="1280" width="8.75" style="94"/>
    <col min="1281" max="1281" width="2.625" style="94" customWidth="1"/>
    <col min="1282" max="1282" width="5.5" style="94" customWidth="1"/>
    <col min="1283" max="1283" width="3.875" style="94" customWidth="1"/>
    <col min="1284" max="1284" width="5.625" style="94" customWidth="1"/>
    <col min="1285" max="1285" width="3.75" style="94" customWidth="1"/>
    <col min="1286" max="1286" width="5.625" style="94" customWidth="1"/>
    <col min="1287" max="1287" width="3.125" style="94" customWidth="1"/>
    <col min="1288" max="1288" width="5.625" style="94" customWidth="1"/>
    <col min="1289" max="1289" width="3.125" style="94" customWidth="1"/>
    <col min="1290" max="1290" width="5.625" style="94" customWidth="1"/>
    <col min="1291" max="1291" width="3.125" style="94" customWidth="1"/>
    <col min="1292" max="1292" width="5.625" style="94" customWidth="1"/>
    <col min="1293" max="1293" width="3.125" style="94" customWidth="1"/>
    <col min="1294" max="1294" width="5.625" style="94" customWidth="1"/>
    <col min="1295" max="1295" width="3.125" style="94" customWidth="1"/>
    <col min="1296" max="1296" width="5.625" style="94" customWidth="1"/>
    <col min="1297" max="1297" width="3.125" style="94" customWidth="1"/>
    <col min="1298" max="1298" width="5.625" style="94" customWidth="1"/>
    <col min="1299" max="1299" width="3.125" style="94" customWidth="1"/>
    <col min="1300" max="1300" width="5.625" style="94" customWidth="1"/>
    <col min="1301" max="1301" width="3.75" style="94" customWidth="1"/>
    <col min="1302" max="1302" width="0" style="94" hidden="1" customWidth="1"/>
    <col min="1303" max="1536" width="8.75" style="94"/>
    <col min="1537" max="1537" width="2.625" style="94" customWidth="1"/>
    <col min="1538" max="1538" width="5.5" style="94" customWidth="1"/>
    <col min="1539" max="1539" width="3.875" style="94" customWidth="1"/>
    <col min="1540" max="1540" width="5.625" style="94" customWidth="1"/>
    <col min="1541" max="1541" width="3.75" style="94" customWidth="1"/>
    <col min="1542" max="1542" width="5.625" style="94" customWidth="1"/>
    <col min="1543" max="1543" width="3.125" style="94" customWidth="1"/>
    <col min="1544" max="1544" width="5.625" style="94" customWidth="1"/>
    <col min="1545" max="1545" width="3.125" style="94" customWidth="1"/>
    <col min="1546" max="1546" width="5.625" style="94" customWidth="1"/>
    <col min="1547" max="1547" width="3.125" style="94" customWidth="1"/>
    <col min="1548" max="1548" width="5.625" style="94" customWidth="1"/>
    <col min="1549" max="1549" width="3.125" style="94" customWidth="1"/>
    <col min="1550" max="1550" width="5.625" style="94" customWidth="1"/>
    <col min="1551" max="1551" width="3.125" style="94" customWidth="1"/>
    <col min="1552" max="1552" width="5.625" style="94" customWidth="1"/>
    <col min="1553" max="1553" width="3.125" style="94" customWidth="1"/>
    <col min="1554" max="1554" width="5.625" style="94" customWidth="1"/>
    <col min="1555" max="1555" width="3.125" style="94" customWidth="1"/>
    <col min="1556" max="1556" width="5.625" style="94" customWidth="1"/>
    <col min="1557" max="1557" width="3.75" style="94" customWidth="1"/>
    <col min="1558" max="1558" width="0" style="94" hidden="1" customWidth="1"/>
    <col min="1559" max="1792" width="8.75" style="94"/>
    <col min="1793" max="1793" width="2.625" style="94" customWidth="1"/>
    <col min="1794" max="1794" width="5.5" style="94" customWidth="1"/>
    <col min="1795" max="1795" width="3.875" style="94" customWidth="1"/>
    <col min="1796" max="1796" width="5.625" style="94" customWidth="1"/>
    <col min="1797" max="1797" width="3.75" style="94" customWidth="1"/>
    <col min="1798" max="1798" width="5.625" style="94" customWidth="1"/>
    <col min="1799" max="1799" width="3.125" style="94" customWidth="1"/>
    <col min="1800" max="1800" width="5.625" style="94" customWidth="1"/>
    <col min="1801" max="1801" width="3.125" style="94" customWidth="1"/>
    <col min="1802" max="1802" width="5.625" style="94" customWidth="1"/>
    <col min="1803" max="1803" width="3.125" style="94" customWidth="1"/>
    <col min="1804" max="1804" width="5.625" style="94" customWidth="1"/>
    <col min="1805" max="1805" width="3.125" style="94" customWidth="1"/>
    <col min="1806" max="1806" width="5.625" style="94" customWidth="1"/>
    <col min="1807" max="1807" width="3.125" style="94" customWidth="1"/>
    <col min="1808" max="1808" width="5.625" style="94" customWidth="1"/>
    <col min="1809" max="1809" width="3.125" style="94" customWidth="1"/>
    <col min="1810" max="1810" width="5.625" style="94" customWidth="1"/>
    <col min="1811" max="1811" width="3.125" style="94" customWidth="1"/>
    <col min="1812" max="1812" width="5.625" style="94" customWidth="1"/>
    <col min="1813" max="1813" width="3.75" style="94" customWidth="1"/>
    <col min="1814" max="1814" width="0" style="94" hidden="1" customWidth="1"/>
    <col min="1815" max="2048" width="8.75" style="94"/>
    <col min="2049" max="2049" width="2.625" style="94" customWidth="1"/>
    <col min="2050" max="2050" width="5.5" style="94" customWidth="1"/>
    <col min="2051" max="2051" width="3.875" style="94" customWidth="1"/>
    <col min="2052" max="2052" width="5.625" style="94" customWidth="1"/>
    <col min="2053" max="2053" width="3.75" style="94" customWidth="1"/>
    <col min="2054" max="2054" width="5.625" style="94" customWidth="1"/>
    <col min="2055" max="2055" width="3.125" style="94" customWidth="1"/>
    <col min="2056" max="2056" width="5.625" style="94" customWidth="1"/>
    <col min="2057" max="2057" width="3.125" style="94" customWidth="1"/>
    <col min="2058" max="2058" width="5.625" style="94" customWidth="1"/>
    <col min="2059" max="2059" width="3.125" style="94" customWidth="1"/>
    <col min="2060" max="2060" width="5.625" style="94" customWidth="1"/>
    <col min="2061" max="2061" width="3.125" style="94" customWidth="1"/>
    <col min="2062" max="2062" width="5.625" style="94" customWidth="1"/>
    <col min="2063" max="2063" width="3.125" style="94" customWidth="1"/>
    <col min="2064" max="2064" width="5.625" style="94" customWidth="1"/>
    <col min="2065" max="2065" width="3.125" style="94" customWidth="1"/>
    <col min="2066" max="2066" width="5.625" style="94" customWidth="1"/>
    <col min="2067" max="2067" width="3.125" style="94" customWidth="1"/>
    <col min="2068" max="2068" width="5.625" style="94" customWidth="1"/>
    <col min="2069" max="2069" width="3.75" style="94" customWidth="1"/>
    <col min="2070" max="2070" width="0" style="94" hidden="1" customWidth="1"/>
    <col min="2071" max="2304" width="8.75" style="94"/>
    <col min="2305" max="2305" width="2.625" style="94" customWidth="1"/>
    <col min="2306" max="2306" width="5.5" style="94" customWidth="1"/>
    <col min="2307" max="2307" width="3.875" style="94" customWidth="1"/>
    <col min="2308" max="2308" width="5.625" style="94" customWidth="1"/>
    <col min="2309" max="2309" width="3.75" style="94" customWidth="1"/>
    <col min="2310" max="2310" width="5.625" style="94" customWidth="1"/>
    <col min="2311" max="2311" width="3.125" style="94" customWidth="1"/>
    <col min="2312" max="2312" width="5.625" style="94" customWidth="1"/>
    <col min="2313" max="2313" width="3.125" style="94" customWidth="1"/>
    <col min="2314" max="2314" width="5.625" style="94" customWidth="1"/>
    <col min="2315" max="2315" width="3.125" style="94" customWidth="1"/>
    <col min="2316" max="2316" width="5.625" style="94" customWidth="1"/>
    <col min="2317" max="2317" width="3.125" style="94" customWidth="1"/>
    <col min="2318" max="2318" width="5.625" style="94" customWidth="1"/>
    <col min="2319" max="2319" width="3.125" style="94" customWidth="1"/>
    <col min="2320" max="2320" width="5.625" style="94" customWidth="1"/>
    <col min="2321" max="2321" width="3.125" style="94" customWidth="1"/>
    <col min="2322" max="2322" width="5.625" style="94" customWidth="1"/>
    <col min="2323" max="2323" width="3.125" style="94" customWidth="1"/>
    <col min="2324" max="2324" width="5.625" style="94" customWidth="1"/>
    <col min="2325" max="2325" width="3.75" style="94" customWidth="1"/>
    <col min="2326" max="2326" width="0" style="94" hidden="1" customWidth="1"/>
    <col min="2327" max="2560" width="8.75" style="94"/>
    <col min="2561" max="2561" width="2.625" style="94" customWidth="1"/>
    <col min="2562" max="2562" width="5.5" style="94" customWidth="1"/>
    <col min="2563" max="2563" width="3.875" style="94" customWidth="1"/>
    <col min="2564" max="2564" width="5.625" style="94" customWidth="1"/>
    <col min="2565" max="2565" width="3.75" style="94" customWidth="1"/>
    <col min="2566" max="2566" width="5.625" style="94" customWidth="1"/>
    <col min="2567" max="2567" width="3.125" style="94" customWidth="1"/>
    <col min="2568" max="2568" width="5.625" style="94" customWidth="1"/>
    <col min="2569" max="2569" width="3.125" style="94" customWidth="1"/>
    <col min="2570" max="2570" width="5.625" style="94" customWidth="1"/>
    <col min="2571" max="2571" width="3.125" style="94" customWidth="1"/>
    <col min="2572" max="2572" width="5.625" style="94" customWidth="1"/>
    <col min="2573" max="2573" width="3.125" style="94" customWidth="1"/>
    <col min="2574" max="2574" width="5.625" style="94" customWidth="1"/>
    <col min="2575" max="2575" width="3.125" style="94" customWidth="1"/>
    <col min="2576" max="2576" width="5.625" style="94" customWidth="1"/>
    <col min="2577" max="2577" width="3.125" style="94" customWidth="1"/>
    <col min="2578" max="2578" width="5.625" style="94" customWidth="1"/>
    <col min="2579" max="2579" width="3.125" style="94" customWidth="1"/>
    <col min="2580" max="2580" width="5.625" style="94" customWidth="1"/>
    <col min="2581" max="2581" width="3.75" style="94" customWidth="1"/>
    <col min="2582" max="2582" width="0" style="94" hidden="1" customWidth="1"/>
    <col min="2583" max="2816" width="8.75" style="94"/>
    <col min="2817" max="2817" width="2.625" style="94" customWidth="1"/>
    <col min="2818" max="2818" width="5.5" style="94" customWidth="1"/>
    <col min="2819" max="2819" width="3.875" style="94" customWidth="1"/>
    <col min="2820" max="2820" width="5.625" style="94" customWidth="1"/>
    <col min="2821" max="2821" width="3.75" style="94" customWidth="1"/>
    <col min="2822" max="2822" width="5.625" style="94" customWidth="1"/>
    <col min="2823" max="2823" width="3.125" style="94" customWidth="1"/>
    <col min="2824" max="2824" width="5.625" style="94" customWidth="1"/>
    <col min="2825" max="2825" width="3.125" style="94" customWidth="1"/>
    <col min="2826" max="2826" width="5.625" style="94" customWidth="1"/>
    <col min="2827" max="2827" width="3.125" style="94" customWidth="1"/>
    <col min="2828" max="2828" width="5.625" style="94" customWidth="1"/>
    <col min="2829" max="2829" width="3.125" style="94" customWidth="1"/>
    <col min="2830" max="2830" width="5.625" style="94" customWidth="1"/>
    <col min="2831" max="2831" width="3.125" style="94" customWidth="1"/>
    <col min="2832" max="2832" width="5.625" style="94" customWidth="1"/>
    <col min="2833" max="2833" width="3.125" style="94" customWidth="1"/>
    <col min="2834" max="2834" width="5.625" style="94" customWidth="1"/>
    <col min="2835" max="2835" width="3.125" style="94" customWidth="1"/>
    <col min="2836" max="2836" width="5.625" style="94" customWidth="1"/>
    <col min="2837" max="2837" width="3.75" style="94" customWidth="1"/>
    <col min="2838" max="2838" width="0" style="94" hidden="1" customWidth="1"/>
    <col min="2839" max="3072" width="8.75" style="94"/>
    <col min="3073" max="3073" width="2.625" style="94" customWidth="1"/>
    <col min="3074" max="3074" width="5.5" style="94" customWidth="1"/>
    <col min="3075" max="3075" width="3.875" style="94" customWidth="1"/>
    <col min="3076" max="3076" width="5.625" style="94" customWidth="1"/>
    <col min="3077" max="3077" width="3.75" style="94" customWidth="1"/>
    <col min="3078" max="3078" width="5.625" style="94" customWidth="1"/>
    <col min="3079" max="3079" width="3.125" style="94" customWidth="1"/>
    <col min="3080" max="3080" width="5.625" style="94" customWidth="1"/>
    <col min="3081" max="3081" width="3.125" style="94" customWidth="1"/>
    <col min="3082" max="3082" width="5.625" style="94" customWidth="1"/>
    <col min="3083" max="3083" width="3.125" style="94" customWidth="1"/>
    <col min="3084" max="3084" width="5.625" style="94" customWidth="1"/>
    <col min="3085" max="3085" width="3.125" style="94" customWidth="1"/>
    <col min="3086" max="3086" width="5.625" style="94" customWidth="1"/>
    <col min="3087" max="3087" width="3.125" style="94" customWidth="1"/>
    <col min="3088" max="3088" width="5.625" style="94" customWidth="1"/>
    <col min="3089" max="3089" width="3.125" style="94" customWidth="1"/>
    <col min="3090" max="3090" width="5.625" style="94" customWidth="1"/>
    <col min="3091" max="3091" width="3.125" style="94" customWidth="1"/>
    <col min="3092" max="3092" width="5.625" style="94" customWidth="1"/>
    <col min="3093" max="3093" width="3.75" style="94" customWidth="1"/>
    <col min="3094" max="3094" width="0" style="94" hidden="1" customWidth="1"/>
    <col min="3095" max="3328" width="8.75" style="94"/>
    <col min="3329" max="3329" width="2.625" style="94" customWidth="1"/>
    <col min="3330" max="3330" width="5.5" style="94" customWidth="1"/>
    <col min="3331" max="3331" width="3.875" style="94" customWidth="1"/>
    <col min="3332" max="3332" width="5.625" style="94" customWidth="1"/>
    <col min="3333" max="3333" width="3.75" style="94" customWidth="1"/>
    <col min="3334" max="3334" width="5.625" style="94" customWidth="1"/>
    <col min="3335" max="3335" width="3.125" style="94" customWidth="1"/>
    <col min="3336" max="3336" width="5.625" style="94" customWidth="1"/>
    <col min="3337" max="3337" width="3.125" style="94" customWidth="1"/>
    <col min="3338" max="3338" width="5.625" style="94" customWidth="1"/>
    <col min="3339" max="3339" width="3.125" style="94" customWidth="1"/>
    <col min="3340" max="3340" width="5.625" style="94" customWidth="1"/>
    <col min="3341" max="3341" width="3.125" style="94" customWidth="1"/>
    <col min="3342" max="3342" width="5.625" style="94" customWidth="1"/>
    <col min="3343" max="3343" width="3.125" style="94" customWidth="1"/>
    <col min="3344" max="3344" width="5.625" style="94" customWidth="1"/>
    <col min="3345" max="3345" width="3.125" style="94" customWidth="1"/>
    <col min="3346" max="3346" width="5.625" style="94" customWidth="1"/>
    <col min="3347" max="3347" width="3.125" style="94" customWidth="1"/>
    <col min="3348" max="3348" width="5.625" style="94" customWidth="1"/>
    <col min="3349" max="3349" width="3.75" style="94" customWidth="1"/>
    <col min="3350" max="3350" width="0" style="94" hidden="1" customWidth="1"/>
    <col min="3351" max="3584" width="8.75" style="94"/>
    <col min="3585" max="3585" width="2.625" style="94" customWidth="1"/>
    <col min="3586" max="3586" width="5.5" style="94" customWidth="1"/>
    <col min="3587" max="3587" width="3.875" style="94" customWidth="1"/>
    <col min="3588" max="3588" width="5.625" style="94" customWidth="1"/>
    <col min="3589" max="3589" width="3.75" style="94" customWidth="1"/>
    <col min="3590" max="3590" width="5.625" style="94" customWidth="1"/>
    <col min="3591" max="3591" width="3.125" style="94" customWidth="1"/>
    <col min="3592" max="3592" width="5.625" style="94" customWidth="1"/>
    <col min="3593" max="3593" width="3.125" style="94" customWidth="1"/>
    <col min="3594" max="3594" width="5.625" style="94" customWidth="1"/>
    <col min="3595" max="3595" width="3.125" style="94" customWidth="1"/>
    <col min="3596" max="3596" width="5.625" style="94" customWidth="1"/>
    <col min="3597" max="3597" width="3.125" style="94" customWidth="1"/>
    <col min="3598" max="3598" width="5.625" style="94" customWidth="1"/>
    <col min="3599" max="3599" width="3.125" style="94" customWidth="1"/>
    <col min="3600" max="3600" width="5.625" style="94" customWidth="1"/>
    <col min="3601" max="3601" width="3.125" style="94" customWidth="1"/>
    <col min="3602" max="3602" width="5.625" style="94" customWidth="1"/>
    <col min="3603" max="3603" width="3.125" style="94" customWidth="1"/>
    <col min="3604" max="3604" width="5.625" style="94" customWidth="1"/>
    <col min="3605" max="3605" width="3.75" style="94" customWidth="1"/>
    <col min="3606" max="3606" width="0" style="94" hidden="1" customWidth="1"/>
    <col min="3607" max="3840" width="8.75" style="94"/>
    <col min="3841" max="3841" width="2.625" style="94" customWidth="1"/>
    <col min="3842" max="3842" width="5.5" style="94" customWidth="1"/>
    <col min="3843" max="3843" width="3.875" style="94" customWidth="1"/>
    <col min="3844" max="3844" width="5.625" style="94" customWidth="1"/>
    <col min="3845" max="3845" width="3.75" style="94" customWidth="1"/>
    <col min="3846" max="3846" width="5.625" style="94" customWidth="1"/>
    <col min="3847" max="3847" width="3.125" style="94" customWidth="1"/>
    <col min="3848" max="3848" width="5.625" style="94" customWidth="1"/>
    <col min="3849" max="3849" width="3.125" style="94" customWidth="1"/>
    <col min="3850" max="3850" width="5.625" style="94" customWidth="1"/>
    <col min="3851" max="3851" width="3.125" style="94" customWidth="1"/>
    <col min="3852" max="3852" width="5.625" style="94" customWidth="1"/>
    <col min="3853" max="3853" width="3.125" style="94" customWidth="1"/>
    <col min="3854" max="3854" width="5.625" style="94" customWidth="1"/>
    <col min="3855" max="3855" width="3.125" style="94" customWidth="1"/>
    <col min="3856" max="3856" width="5.625" style="94" customWidth="1"/>
    <col min="3857" max="3857" width="3.125" style="94" customWidth="1"/>
    <col min="3858" max="3858" width="5.625" style="94" customWidth="1"/>
    <col min="3859" max="3859" width="3.125" style="94" customWidth="1"/>
    <col min="3860" max="3860" width="5.625" style="94" customWidth="1"/>
    <col min="3861" max="3861" width="3.75" style="94" customWidth="1"/>
    <col min="3862" max="3862" width="0" style="94" hidden="1" customWidth="1"/>
    <col min="3863" max="4096" width="8.75" style="94"/>
    <col min="4097" max="4097" width="2.625" style="94" customWidth="1"/>
    <col min="4098" max="4098" width="5.5" style="94" customWidth="1"/>
    <col min="4099" max="4099" width="3.875" style="94" customWidth="1"/>
    <col min="4100" max="4100" width="5.625" style="94" customWidth="1"/>
    <col min="4101" max="4101" width="3.75" style="94" customWidth="1"/>
    <col min="4102" max="4102" width="5.625" style="94" customWidth="1"/>
    <col min="4103" max="4103" width="3.125" style="94" customWidth="1"/>
    <col min="4104" max="4104" width="5.625" style="94" customWidth="1"/>
    <col min="4105" max="4105" width="3.125" style="94" customWidth="1"/>
    <col min="4106" max="4106" width="5.625" style="94" customWidth="1"/>
    <col min="4107" max="4107" width="3.125" style="94" customWidth="1"/>
    <col min="4108" max="4108" width="5.625" style="94" customWidth="1"/>
    <col min="4109" max="4109" width="3.125" style="94" customWidth="1"/>
    <col min="4110" max="4110" width="5.625" style="94" customWidth="1"/>
    <col min="4111" max="4111" width="3.125" style="94" customWidth="1"/>
    <col min="4112" max="4112" width="5.625" style="94" customWidth="1"/>
    <col min="4113" max="4113" width="3.125" style="94" customWidth="1"/>
    <col min="4114" max="4114" width="5.625" style="94" customWidth="1"/>
    <col min="4115" max="4115" width="3.125" style="94" customWidth="1"/>
    <col min="4116" max="4116" width="5.625" style="94" customWidth="1"/>
    <col min="4117" max="4117" width="3.75" style="94" customWidth="1"/>
    <col min="4118" max="4118" width="0" style="94" hidden="1" customWidth="1"/>
    <col min="4119" max="4352" width="8.75" style="94"/>
    <col min="4353" max="4353" width="2.625" style="94" customWidth="1"/>
    <col min="4354" max="4354" width="5.5" style="94" customWidth="1"/>
    <col min="4355" max="4355" width="3.875" style="94" customWidth="1"/>
    <col min="4356" max="4356" width="5.625" style="94" customWidth="1"/>
    <col min="4357" max="4357" width="3.75" style="94" customWidth="1"/>
    <col min="4358" max="4358" width="5.625" style="94" customWidth="1"/>
    <col min="4359" max="4359" width="3.125" style="94" customWidth="1"/>
    <col min="4360" max="4360" width="5.625" style="94" customWidth="1"/>
    <col min="4361" max="4361" width="3.125" style="94" customWidth="1"/>
    <col min="4362" max="4362" width="5.625" style="94" customWidth="1"/>
    <col min="4363" max="4363" width="3.125" style="94" customWidth="1"/>
    <col min="4364" max="4364" width="5.625" style="94" customWidth="1"/>
    <col min="4365" max="4365" width="3.125" style="94" customWidth="1"/>
    <col min="4366" max="4366" width="5.625" style="94" customWidth="1"/>
    <col min="4367" max="4367" width="3.125" style="94" customWidth="1"/>
    <col min="4368" max="4368" width="5.625" style="94" customWidth="1"/>
    <col min="4369" max="4369" width="3.125" style="94" customWidth="1"/>
    <col min="4370" max="4370" width="5.625" style="94" customWidth="1"/>
    <col min="4371" max="4371" width="3.125" style="94" customWidth="1"/>
    <col min="4372" max="4372" width="5.625" style="94" customWidth="1"/>
    <col min="4373" max="4373" width="3.75" style="94" customWidth="1"/>
    <col min="4374" max="4374" width="0" style="94" hidden="1" customWidth="1"/>
    <col min="4375" max="4608" width="8.75" style="94"/>
    <col min="4609" max="4609" width="2.625" style="94" customWidth="1"/>
    <col min="4610" max="4610" width="5.5" style="94" customWidth="1"/>
    <col min="4611" max="4611" width="3.875" style="94" customWidth="1"/>
    <col min="4612" max="4612" width="5.625" style="94" customWidth="1"/>
    <col min="4613" max="4613" width="3.75" style="94" customWidth="1"/>
    <col min="4614" max="4614" width="5.625" style="94" customWidth="1"/>
    <col min="4615" max="4615" width="3.125" style="94" customWidth="1"/>
    <col min="4616" max="4616" width="5.625" style="94" customWidth="1"/>
    <col min="4617" max="4617" width="3.125" style="94" customWidth="1"/>
    <col min="4618" max="4618" width="5.625" style="94" customWidth="1"/>
    <col min="4619" max="4619" width="3.125" style="94" customWidth="1"/>
    <col min="4620" max="4620" width="5.625" style="94" customWidth="1"/>
    <col min="4621" max="4621" width="3.125" style="94" customWidth="1"/>
    <col min="4622" max="4622" width="5.625" style="94" customWidth="1"/>
    <col min="4623" max="4623" width="3.125" style="94" customWidth="1"/>
    <col min="4624" max="4624" width="5.625" style="94" customWidth="1"/>
    <col min="4625" max="4625" width="3.125" style="94" customWidth="1"/>
    <col min="4626" max="4626" width="5.625" style="94" customWidth="1"/>
    <col min="4627" max="4627" width="3.125" style="94" customWidth="1"/>
    <col min="4628" max="4628" width="5.625" style="94" customWidth="1"/>
    <col min="4629" max="4629" width="3.75" style="94" customWidth="1"/>
    <col min="4630" max="4630" width="0" style="94" hidden="1" customWidth="1"/>
    <col min="4631" max="4864" width="8.75" style="94"/>
    <col min="4865" max="4865" width="2.625" style="94" customWidth="1"/>
    <col min="4866" max="4866" width="5.5" style="94" customWidth="1"/>
    <col min="4867" max="4867" width="3.875" style="94" customWidth="1"/>
    <col min="4868" max="4868" width="5.625" style="94" customWidth="1"/>
    <col min="4869" max="4869" width="3.75" style="94" customWidth="1"/>
    <col min="4870" max="4870" width="5.625" style="94" customWidth="1"/>
    <col min="4871" max="4871" width="3.125" style="94" customWidth="1"/>
    <col min="4872" max="4872" width="5.625" style="94" customWidth="1"/>
    <col min="4873" max="4873" width="3.125" style="94" customWidth="1"/>
    <col min="4874" max="4874" width="5.625" style="94" customWidth="1"/>
    <col min="4875" max="4875" width="3.125" style="94" customWidth="1"/>
    <col min="4876" max="4876" width="5.625" style="94" customWidth="1"/>
    <col min="4877" max="4877" width="3.125" style="94" customWidth="1"/>
    <col min="4878" max="4878" width="5.625" style="94" customWidth="1"/>
    <col min="4879" max="4879" width="3.125" style="94" customWidth="1"/>
    <col min="4880" max="4880" width="5.625" style="94" customWidth="1"/>
    <col min="4881" max="4881" width="3.125" style="94" customWidth="1"/>
    <col min="4882" max="4882" width="5.625" style="94" customWidth="1"/>
    <col min="4883" max="4883" width="3.125" style="94" customWidth="1"/>
    <col min="4884" max="4884" width="5.625" style="94" customWidth="1"/>
    <col min="4885" max="4885" width="3.75" style="94" customWidth="1"/>
    <col min="4886" max="4886" width="0" style="94" hidden="1" customWidth="1"/>
    <col min="4887" max="5120" width="8.75" style="94"/>
    <col min="5121" max="5121" width="2.625" style="94" customWidth="1"/>
    <col min="5122" max="5122" width="5.5" style="94" customWidth="1"/>
    <col min="5123" max="5123" width="3.875" style="94" customWidth="1"/>
    <col min="5124" max="5124" width="5.625" style="94" customWidth="1"/>
    <col min="5125" max="5125" width="3.75" style="94" customWidth="1"/>
    <col min="5126" max="5126" width="5.625" style="94" customWidth="1"/>
    <col min="5127" max="5127" width="3.125" style="94" customWidth="1"/>
    <col min="5128" max="5128" width="5.625" style="94" customWidth="1"/>
    <col min="5129" max="5129" width="3.125" style="94" customWidth="1"/>
    <col min="5130" max="5130" width="5.625" style="94" customWidth="1"/>
    <col min="5131" max="5131" width="3.125" style="94" customWidth="1"/>
    <col min="5132" max="5132" width="5.625" style="94" customWidth="1"/>
    <col min="5133" max="5133" width="3.125" style="94" customWidth="1"/>
    <col min="5134" max="5134" width="5.625" style="94" customWidth="1"/>
    <col min="5135" max="5135" width="3.125" style="94" customWidth="1"/>
    <col min="5136" max="5136" width="5.625" style="94" customWidth="1"/>
    <col min="5137" max="5137" width="3.125" style="94" customWidth="1"/>
    <col min="5138" max="5138" width="5.625" style="94" customWidth="1"/>
    <col min="5139" max="5139" width="3.125" style="94" customWidth="1"/>
    <col min="5140" max="5140" width="5.625" style="94" customWidth="1"/>
    <col min="5141" max="5141" width="3.75" style="94" customWidth="1"/>
    <col min="5142" max="5142" width="0" style="94" hidden="1" customWidth="1"/>
    <col min="5143" max="5376" width="8.75" style="94"/>
    <col min="5377" max="5377" width="2.625" style="94" customWidth="1"/>
    <col min="5378" max="5378" width="5.5" style="94" customWidth="1"/>
    <col min="5379" max="5379" width="3.875" style="94" customWidth="1"/>
    <col min="5380" max="5380" width="5.625" style="94" customWidth="1"/>
    <col min="5381" max="5381" width="3.75" style="94" customWidth="1"/>
    <col min="5382" max="5382" width="5.625" style="94" customWidth="1"/>
    <col min="5383" max="5383" width="3.125" style="94" customWidth="1"/>
    <col min="5384" max="5384" width="5.625" style="94" customWidth="1"/>
    <col min="5385" max="5385" width="3.125" style="94" customWidth="1"/>
    <col min="5386" max="5386" width="5.625" style="94" customWidth="1"/>
    <col min="5387" max="5387" width="3.125" style="94" customWidth="1"/>
    <col min="5388" max="5388" width="5.625" style="94" customWidth="1"/>
    <col min="5389" max="5389" width="3.125" style="94" customWidth="1"/>
    <col min="5390" max="5390" width="5.625" style="94" customWidth="1"/>
    <col min="5391" max="5391" width="3.125" style="94" customWidth="1"/>
    <col min="5392" max="5392" width="5.625" style="94" customWidth="1"/>
    <col min="5393" max="5393" width="3.125" style="94" customWidth="1"/>
    <col min="5394" max="5394" width="5.625" style="94" customWidth="1"/>
    <col min="5395" max="5395" width="3.125" style="94" customWidth="1"/>
    <col min="5396" max="5396" width="5.625" style="94" customWidth="1"/>
    <col min="5397" max="5397" width="3.75" style="94" customWidth="1"/>
    <col min="5398" max="5398" width="0" style="94" hidden="1" customWidth="1"/>
    <col min="5399" max="5632" width="8.75" style="94"/>
    <col min="5633" max="5633" width="2.625" style="94" customWidth="1"/>
    <col min="5634" max="5634" width="5.5" style="94" customWidth="1"/>
    <col min="5635" max="5635" width="3.875" style="94" customWidth="1"/>
    <col min="5636" max="5636" width="5.625" style="94" customWidth="1"/>
    <col min="5637" max="5637" width="3.75" style="94" customWidth="1"/>
    <col min="5638" max="5638" width="5.625" style="94" customWidth="1"/>
    <col min="5639" max="5639" width="3.125" style="94" customWidth="1"/>
    <col min="5640" max="5640" width="5.625" style="94" customWidth="1"/>
    <col min="5641" max="5641" width="3.125" style="94" customWidth="1"/>
    <col min="5642" max="5642" width="5.625" style="94" customWidth="1"/>
    <col min="5643" max="5643" width="3.125" style="94" customWidth="1"/>
    <col min="5644" max="5644" width="5.625" style="94" customWidth="1"/>
    <col min="5645" max="5645" width="3.125" style="94" customWidth="1"/>
    <col min="5646" max="5646" width="5.625" style="94" customWidth="1"/>
    <col min="5647" max="5647" width="3.125" style="94" customWidth="1"/>
    <col min="5648" max="5648" width="5.625" style="94" customWidth="1"/>
    <col min="5649" max="5649" width="3.125" style="94" customWidth="1"/>
    <col min="5650" max="5650" width="5.625" style="94" customWidth="1"/>
    <col min="5651" max="5651" width="3.125" style="94" customWidth="1"/>
    <col min="5652" max="5652" width="5.625" style="94" customWidth="1"/>
    <col min="5653" max="5653" width="3.75" style="94" customWidth="1"/>
    <col min="5654" max="5654" width="0" style="94" hidden="1" customWidth="1"/>
    <col min="5655" max="5888" width="8.75" style="94"/>
    <col min="5889" max="5889" width="2.625" style="94" customWidth="1"/>
    <col min="5890" max="5890" width="5.5" style="94" customWidth="1"/>
    <col min="5891" max="5891" width="3.875" style="94" customWidth="1"/>
    <col min="5892" max="5892" width="5.625" style="94" customWidth="1"/>
    <col min="5893" max="5893" width="3.75" style="94" customWidth="1"/>
    <col min="5894" max="5894" width="5.625" style="94" customWidth="1"/>
    <col min="5895" max="5895" width="3.125" style="94" customWidth="1"/>
    <col min="5896" max="5896" width="5.625" style="94" customWidth="1"/>
    <col min="5897" max="5897" width="3.125" style="94" customWidth="1"/>
    <col min="5898" max="5898" width="5.625" style="94" customWidth="1"/>
    <col min="5899" max="5899" width="3.125" style="94" customWidth="1"/>
    <col min="5900" max="5900" width="5.625" style="94" customWidth="1"/>
    <col min="5901" max="5901" width="3.125" style="94" customWidth="1"/>
    <col min="5902" max="5902" width="5.625" style="94" customWidth="1"/>
    <col min="5903" max="5903" width="3.125" style="94" customWidth="1"/>
    <col min="5904" max="5904" width="5.625" style="94" customWidth="1"/>
    <col min="5905" max="5905" width="3.125" style="94" customWidth="1"/>
    <col min="5906" max="5906" width="5.625" style="94" customWidth="1"/>
    <col min="5907" max="5907" width="3.125" style="94" customWidth="1"/>
    <col min="5908" max="5908" width="5.625" style="94" customWidth="1"/>
    <col min="5909" max="5909" width="3.75" style="94" customWidth="1"/>
    <col min="5910" max="5910" width="0" style="94" hidden="1" customWidth="1"/>
    <col min="5911" max="6144" width="8.75" style="94"/>
    <col min="6145" max="6145" width="2.625" style="94" customWidth="1"/>
    <col min="6146" max="6146" width="5.5" style="94" customWidth="1"/>
    <col min="6147" max="6147" width="3.875" style="94" customWidth="1"/>
    <col min="6148" max="6148" width="5.625" style="94" customWidth="1"/>
    <col min="6149" max="6149" width="3.75" style="94" customWidth="1"/>
    <col min="6150" max="6150" width="5.625" style="94" customWidth="1"/>
    <col min="6151" max="6151" width="3.125" style="94" customWidth="1"/>
    <col min="6152" max="6152" width="5.625" style="94" customWidth="1"/>
    <col min="6153" max="6153" width="3.125" style="94" customWidth="1"/>
    <col min="6154" max="6154" width="5.625" style="94" customWidth="1"/>
    <col min="6155" max="6155" width="3.125" style="94" customWidth="1"/>
    <col min="6156" max="6156" width="5.625" style="94" customWidth="1"/>
    <col min="6157" max="6157" width="3.125" style="94" customWidth="1"/>
    <col min="6158" max="6158" width="5.625" style="94" customWidth="1"/>
    <col min="6159" max="6159" width="3.125" style="94" customWidth="1"/>
    <col min="6160" max="6160" width="5.625" style="94" customWidth="1"/>
    <col min="6161" max="6161" width="3.125" style="94" customWidth="1"/>
    <col min="6162" max="6162" width="5.625" style="94" customWidth="1"/>
    <col min="6163" max="6163" width="3.125" style="94" customWidth="1"/>
    <col min="6164" max="6164" width="5.625" style="94" customWidth="1"/>
    <col min="6165" max="6165" width="3.75" style="94" customWidth="1"/>
    <col min="6166" max="6166" width="0" style="94" hidden="1" customWidth="1"/>
    <col min="6167" max="6400" width="8.75" style="94"/>
    <col min="6401" max="6401" width="2.625" style="94" customWidth="1"/>
    <col min="6402" max="6402" width="5.5" style="94" customWidth="1"/>
    <col min="6403" max="6403" width="3.875" style="94" customWidth="1"/>
    <col min="6404" max="6404" width="5.625" style="94" customWidth="1"/>
    <col min="6405" max="6405" width="3.75" style="94" customWidth="1"/>
    <col min="6406" max="6406" width="5.625" style="94" customWidth="1"/>
    <col min="6407" max="6407" width="3.125" style="94" customWidth="1"/>
    <col min="6408" max="6408" width="5.625" style="94" customWidth="1"/>
    <col min="6409" max="6409" width="3.125" style="94" customWidth="1"/>
    <col min="6410" max="6410" width="5.625" style="94" customWidth="1"/>
    <col min="6411" max="6411" width="3.125" style="94" customWidth="1"/>
    <col min="6412" max="6412" width="5.625" style="94" customWidth="1"/>
    <col min="6413" max="6413" width="3.125" style="94" customWidth="1"/>
    <col min="6414" max="6414" width="5.625" style="94" customWidth="1"/>
    <col min="6415" max="6415" width="3.125" style="94" customWidth="1"/>
    <col min="6416" max="6416" width="5.625" style="94" customWidth="1"/>
    <col min="6417" max="6417" width="3.125" style="94" customWidth="1"/>
    <col min="6418" max="6418" width="5.625" style="94" customWidth="1"/>
    <col min="6419" max="6419" width="3.125" style="94" customWidth="1"/>
    <col min="6420" max="6420" width="5.625" style="94" customWidth="1"/>
    <col min="6421" max="6421" width="3.75" style="94" customWidth="1"/>
    <col min="6422" max="6422" width="0" style="94" hidden="1" customWidth="1"/>
    <col min="6423" max="6656" width="8.75" style="94"/>
    <col min="6657" max="6657" width="2.625" style="94" customWidth="1"/>
    <col min="6658" max="6658" width="5.5" style="94" customWidth="1"/>
    <col min="6659" max="6659" width="3.875" style="94" customWidth="1"/>
    <col min="6660" max="6660" width="5.625" style="94" customWidth="1"/>
    <col min="6661" max="6661" width="3.75" style="94" customWidth="1"/>
    <col min="6662" max="6662" width="5.625" style="94" customWidth="1"/>
    <col min="6663" max="6663" width="3.125" style="94" customWidth="1"/>
    <col min="6664" max="6664" width="5.625" style="94" customWidth="1"/>
    <col min="6665" max="6665" width="3.125" style="94" customWidth="1"/>
    <col min="6666" max="6666" width="5.625" style="94" customWidth="1"/>
    <col min="6667" max="6667" width="3.125" style="94" customWidth="1"/>
    <col min="6668" max="6668" width="5.625" style="94" customWidth="1"/>
    <col min="6669" max="6669" width="3.125" style="94" customWidth="1"/>
    <col min="6670" max="6670" width="5.625" style="94" customWidth="1"/>
    <col min="6671" max="6671" width="3.125" style="94" customWidth="1"/>
    <col min="6672" max="6672" width="5.625" style="94" customWidth="1"/>
    <col min="6673" max="6673" width="3.125" style="94" customWidth="1"/>
    <col min="6674" max="6674" width="5.625" style="94" customWidth="1"/>
    <col min="6675" max="6675" width="3.125" style="94" customWidth="1"/>
    <col min="6676" max="6676" width="5.625" style="94" customWidth="1"/>
    <col min="6677" max="6677" width="3.75" style="94" customWidth="1"/>
    <col min="6678" max="6678" width="0" style="94" hidden="1" customWidth="1"/>
    <col min="6679" max="6912" width="8.75" style="94"/>
    <col min="6913" max="6913" width="2.625" style="94" customWidth="1"/>
    <col min="6914" max="6914" width="5.5" style="94" customWidth="1"/>
    <col min="6915" max="6915" width="3.875" style="94" customWidth="1"/>
    <col min="6916" max="6916" width="5.625" style="94" customWidth="1"/>
    <col min="6917" max="6917" width="3.75" style="94" customWidth="1"/>
    <col min="6918" max="6918" width="5.625" style="94" customWidth="1"/>
    <col min="6919" max="6919" width="3.125" style="94" customWidth="1"/>
    <col min="6920" max="6920" width="5.625" style="94" customWidth="1"/>
    <col min="6921" max="6921" width="3.125" style="94" customWidth="1"/>
    <col min="6922" max="6922" width="5.625" style="94" customWidth="1"/>
    <col min="6923" max="6923" width="3.125" style="94" customWidth="1"/>
    <col min="6924" max="6924" width="5.625" style="94" customWidth="1"/>
    <col min="6925" max="6925" width="3.125" style="94" customWidth="1"/>
    <col min="6926" max="6926" width="5.625" style="94" customWidth="1"/>
    <col min="6927" max="6927" width="3.125" style="94" customWidth="1"/>
    <col min="6928" max="6928" width="5.625" style="94" customWidth="1"/>
    <col min="6929" max="6929" width="3.125" style="94" customWidth="1"/>
    <col min="6930" max="6930" width="5.625" style="94" customWidth="1"/>
    <col min="6931" max="6931" width="3.125" style="94" customWidth="1"/>
    <col min="6932" max="6932" width="5.625" style="94" customWidth="1"/>
    <col min="6933" max="6933" width="3.75" style="94" customWidth="1"/>
    <col min="6934" max="6934" width="0" style="94" hidden="1" customWidth="1"/>
    <col min="6935" max="7168" width="8.75" style="94"/>
    <col min="7169" max="7169" width="2.625" style="94" customWidth="1"/>
    <col min="7170" max="7170" width="5.5" style="94" customWidth="1"/>
    <col min="7171" max="7171" width="3.875" style="94" customWidth="1"/>
    <col min="7172" max="7172" width="5.625" style="94" customWidth="1"/>
    <col min="7173" max="7173" width="3.75" style="94" customWidth="1"/>
    <col min="7174" max="7174" width="5.625" style="94" customWidth="1"/>
    <col min="7175" max="7175" width="3.125" style="94" customWidth="1"/>
    <col min="7176" max="7176" width="5.625" style="94" customWidth="1"/>
    <col min="7177" max="7177" width="3.125" style="94" customWidth="1"/>
    <col min="7178" max="7178" width="5.625" style="94" customWidth="1"/>
    <col min="7179" max="7179" width="3.125" style="94" customWidth="1"/>
    <col min="7180" max="7180" width="5.625" style="94" customWidth="1"/>
    <col min="7181" max="7181" width="3.125" style="94" customWidth="1"/>
    <col min="7182" max="7182" width="5.625" style="94" customWidth="1"/>
    <col min="7183" max="7183" width="3.125" style="94" customWidth="1"/>
    <col min="7184" max="7184" width="5.625" style="94" customWidth="1"/>
    <col min="7185" max="7185" width="3.125" style="94" customWidth="1"/>
    <col min="7186" max="7186" width="5.625" style="94" customWidth="1"/>
    <col min="7187" max="7187" width="3.125" style="94" customWidth="1"/>
    <col min="7188" max="7188" width="5.625" style="94" customWidth="1"/>
    <col min="7189" max="7189" width="3.75" style="94" customWidth="1"/>
    <col min="7190" max="7190" width="0" style="94" hidden="1" customWidth="1"/>
    <col min="7191" max="7424" width="8.75" style="94"/>
    <col min="7425" max="7425" width="2.625" style="94" customWidth="1"/>
    <col min="7426" max="7426" width="5.5" style="94" customWidth="1"/>
    <col min="7427" max="7427" width="3.875" style="94" customWidth="1"/>
    <col min="7428" max="7428" width="5.625" style="94" customWidth="1"/>
    <col min="7429" max="7429" width="3.75" style="94" customWidth="1"/>
    <col min="7430" max="7430" width="5.625" style="94" customWidth="1"/>
    <col min="7431" max="7431" width="3.125" style="94" customWidth="1"/>
    <col min="7432" max="7432" width="5.625" style="94" customWidth="1"/>
    <col min="7433" max="7433" width="3.125" style="94" customWidth="1"/>
    <col min="7434" max="7434" width="5.625" style="94" customWidth="1"/>
    <col min="7435" max="7435" width="3.125" style="94" customWidth="1"/>
    <col min="7436" max="7436" width="5.625" style="94" customWidth="1"/>
    <col min="7437" max="7437" width="3.125" style="94" customWidth="1"/>
    <col min="7438" max="7438" width="5.625" style="94" customWidth="1"/>
    <col min="7439" max="7439" width="3.125" style="94" customWidth="1"/>
    <col min="7440" max="7440" width="5.625" style="94" customWidth="1"/>
    <col min="7441" max="7441" width="3.125" style="94" customWidth="1"/>
    <col min="7442" max="7442" width="5.625" style="94" customWidth="1"/>
    <col min="7443" max="7443" width="3.125" style="94" customWidth="1"/>
    <col min="7444" max="7444" width="5.625" style="94" customWidth="1"/>
    <col min="7445" max="7445" width="3.75" style="94" customWidth="1"/>
    <col min="7446" max="7446" width="0" style="94" hidden="1" customWidth="1"/>
    <col min="7447" max="7680" width="8.75" style="94"/>
    <col min="7681" max="7681" width="2.625" style="94" customWidth="1"/>
    <col min="7682" max="7682" width="5.5" style="94" customWidth="1"/>
    <col min="7683" max="7683" width="3.875" style="94" customWidth="1"/>
    <col min="7684" max="7684" width="5.625" style="94" customWidth="1"/>
    <col min="7685" max="7685" width="3.75" style="94" customWidth="1"/>
    <col min="7686" max="7686" width="5.625" style="94" customWidth="1"/>
    <col min="7687" max="7687" width="3.125" style="94" customWidth="1"/>
    <col min="7688" max="7688" width="5.625" style="94" customWidth="1"/>
    <col min="7689" max="7689" width="3.125" style="94" customWidth="1"/>
    <col min="7690" max="7690" width="5.625" style="94" customWidth="1"/>
    <col min="7691" max="7691" width="3.125" style="94" customWidth="1"/>
    <col min="7692" max="7692" width="5.625" style="94" customWidth="1"/>
    <col min="7693" max="7693" width="3.125" style="94" customWidth="1"/>
    <col min="7694" max="7694" width="5.625" style="94" customWidth="1"/>
    <col min="7695" max="7695" width="3.125" style="94" customWidth="1"/>
    <col min="7696" max="7696" width="5.625" style="94" customWidth="1"/>
    <col min="7697" max="7697" width="3.125" style="94" customWidth="1"/>
    <col min="7698" max="7698" width="5.625" style="94" customWidth="1"/>
    <col min="7699" max="7699" width="3.125" style="94" customWidth="1"/>
    <col min="7700" max="7700" width="5.625" style="94" customWidth="1"/>
    <col min="7701" max="7701" width="3.75" style="94" customWidth="1"/>
    <col min="7702" max="7702" width="0" style="94" hidden="1" customWidth="1"/>
    <col min="7703" max="7936" width="8.75" style="94"/>
    <col min="7937" max="7937" width="2.625" style="94" customWidth="1"/>
    <col min="7938" max="7938" width="5.5" style="94" customWidth="1"/>
    <col min="7939" max="7939" width="3.875" style="94" customWidth="1"/>
    <col min="7940" max="7940" width="5.625" style="94" customWidth="1"/>
    <col min="7941" max="7941" width="3.75" style="94" customWidth="1"/>
    <col min="7942" max="7942" width="5.625" style="94" customWidth="1"/>
    <col min="7943" max="7943" width="3.125" style="94" customWidth="1"/>
    <col min="7944" max="7944" width="5.625" style="94" customWidth="1"/>
    <col min="7945" max="7945" width="3.125" style="94" customWidth="1"/>
    <col min="7946" max="7946" width="5.625" style="94" customWidth="1"/>
    <col min="7947" max="7947" width="3.125" style="94" customWidth="1"/>
    <col min="7948" max="7948" width="5.625" style="94" customWidth="1"/>
    <col min="7949" max="7949" width="3.125" style="94" customWidth="1"/>
    <col min="7950" max="7950" width="5.625" style="94" customWidth="1"/>
    <col min="7951" max="7951" width="3.125" style="94" customWidth="1"/>
    <col min="7952" max="7952" width="5.625" style="94" customWidth="1"/>
    <col min="7953" max="7953" width="3.125" style="94" customWidth="1"/>
    <col min="7954" max="7954" width="5.625" style="94" customWidth="1"/>
    <col min="7955" max="7955" width="3.125" style="94" customWidth="1"/>
    <col min="7956" max="7956" width="5.625" style="94" customWidth="1"/>
    <col min="7957" max="7957" width="3.75" style="94" customWidth="1"/>
    <col min="7958" max="7958" width="0" style="94" hidden="1" customWidth="1"/>
    <col min="7959" max="8192" width="8.75" style="94"/>
    <col min="8193" max="8193" width="2.625" style="94" customWidth="1"/>
    <col min="8194" max="8194" width="5.5" style="94" customWidth="1"/>
    <col min="8195" max="8195" width="3.875" style="94" customWidth="1"/>
    <col min="8196" max="8196" width="5.625" style="94" customWidth="1"/>
    <col min="8197" max="8197" width="3.75" style="94" customWidth="1"/>
    <col min="8198" max="8198" width="5.625" style="94" customWidth="1"/>
    <col min="8199" max="8199" width="3.125" style="94" customWidth="1"/>
    <col min="8200" max="8200" width="5.625" style="94" customWidth="1"/>
    <col min="8201" max="8201" width="3.125" style="94" customWidth="1"/>
    <col min="8202" max="8202" width="5.625" style="94" customWidth="1"/>
    <col min="8203" max="8203" width="3.125" style="94" customWidth="1"/>
    <col min="8204" max="8204" width="5.625" style="94" customWidth="1"/>
    <col min="8205" max="8205" width="3.125" style="94" customWidth="1"/>
    <col min="8206" max="8206" width="5.625" style="94" customWidth="1"/>
    <col min="8207" max="8207" width="3.125" style="94" customWidth="1"/>
    <col min="8208" max="8208" width="5.625" style="94" customWidth="1"/>
    <col min="8209" max="8209" width="3.125" style="94" customWidth="1"/>
    <col min="8210" max="8210" width="5.625" style="94" customWidth="1"/>
    <col min="8211" max="8211" width="3.125" style="94" customWidth="1"/>
    <col min="8212" max="8212" width="5.625" style="94" customWidth="1"/>
    <col min="8213" max="8213" width="3.75" style="94" customWidth="1"/>
    <col min="8214" max="8214" width="0" style="94" hidden="1" customWidth="1"/>
    <col min="8215" max="8448" width="8.75" style="94"/>
    <col min="8449" max="8449" width="2.625" style="94" customWidth="1"/>
    <col min="8450" max="8450" width="5.5" style="94" customWidth="1"/>
    <col min="8451" max="8451" width="3.875" style="94" customWidth="1"/>
    <col min="8452" max="8452" width="5.625" style="94" customWidth="1"/>
    <col min="8453" max="8453" width="3.75" style="94" customWidth="1"/>
    <col min="8454" max="8454" width="5.625" style="94" customWidth="1"/>
    <col min="8455" max="8455" width="3.125" style="94" customWidth="1"/>
    <col min="8456" max="8456" width="5.625" style="94" customWidth="1"/>
    <col min="8457" max="8457" width="3.125" style="94" customWidth="1"/>
    <col min="8458" max="8458" width="5.625" style="94" customWidth="1"/>
    <col min="8459" max="8459" width="3.125" style="94" customWidth="1"/>
    <col min="8460" max="8460" width="5.625" style="94" customWidth="1"/>
    <col min="8461" max="8461" width="3.125" style="94" customWidth="1"/>
    <col min="8462" max="8462" width="5.625" style="94" customWidth="1"/>
    <col min="8463" max="8463" width="3.125" style="94" customWidth="1"/>
    <col min="8464" max="8464" width="5.625" style="94" customWidth="1"/>
    <col min="8465" max="8465" width="3.125" style="94" customWidth="1"/>
    <col min="8466" max="8466" width="5.625" style="94" customWidth="1"/>
    <col min="8467" max="8467" width="3.125" style="94" customWidth="1"/>
    <col min="8468" max="8468" width="5.625" style="94" customWidth="1"/>
    <col min="8469" max="8469" width="3.75" style="94" customWidth="1"/>
    <col min="8470" max="8470" width="0" style="94" hidden="1" customWidth="1"/>
    <col min="8471" max="8704" width="8.75" style="94"/>
    <col min="8705" max="8705" width="2.625" style="94" customWidth="1"/>
    <col min="8706" max="8706" width="5.5" style="94" customWidth="1"/>
    <col min="8707" max="8707" width="3.875" style="94" customWidth="1"/>
    <col min="8708" max="8708" width="5.625" style="94" customWidth="1"/>
    <col min="8709" max="8709" width="3.75" style="94" customWidth="1"/>
    <col min="8710" max="8710" width="5.625" style="94" customWidth="1"/>
    <col min="8711" max="8711" width="3.125" style="94" customWidth="1"/>
    <col min="8712" max="8712" width="5.625" style="94" customWidth="1"/>
    <col min="8713" max="8713" width="3.125" style="94" customWidth="1"/>
    <col min="8714" max="8714" width="5.625" style="94" customWidth="1"/>
    <col min="8715" max="8715" width="3.125" style="94" customWidth="1"/>
    <col min="8716" max="8716" width="5.625" style="94" customWidth="1"/>
    <col min="8717" max="8717" width="3.125" style="94" customWidth="1"/>
    <col min="8718" max="8718" width="5.625" style="94" customWidth="1"/>
    <col min="8719" max="8719" width="3.125" style="94" customWidth="1"/>
    <col min="8720" max="8720" width="5.625" style="94" customWidth="1"/>
    <col min="8721" max="8721" width="3.125" style="94" customWidth="1"/>
    <col min="8722" max="8722" width="5.625" style="94" customWidth="1"/>
    <col min="8723" max="8723" width="3.125" style="94" customWidth="1"/>
    <col min="8724" max="8724" width="5.625" style="94" customWidth="1"/>
    <col min="8725" max="8725" width="3.75" style="94" customWidth="1"/>
    <col min="8726" max="8726" width="0" style="94" hidden="1" customWidth="1"/>
    <col min="8727" max="8960" width="8.75" style="94"/>
    <col min="8961" max="8961" width="2.625" style="94" customWidth="1"/>
    <col min="8962" max="8962" width="5.5" style="94" customWidth="1"/>
    <col min="8963" max="8963" width="3.875" style="94" customWidth="1"/>
    <col min="8964" max="8964" width="5.625" style="94" customWidth="1"/>
    <col min="8965" max="8965" width="3.75" style="94" customWidth="1"/>
    <col min="8966" max="8966" width="5.625" style="94" customWidth="1"/>
    <col min="8967" max="8967" width="3.125" style="94" customWidth="1"/>
    <col min="8968" max="8968" width="5.625" style="94" customWidth="1"/>
    <col min="8969" max="8969" width="3.125" style="94" customWidth="1"/>
    <col min="8970" max="8970" width="5.625" style="94" customWidth="1"/>
    <col min="8971" max="8971" width="3.125" style="94" customWidth="1"/>
    <col min="8972" max="8972" width="5.625" style="94" customWidth="1"/>
    <col min="8973" max="8973" width="3.125" style="94" customWidth="1"/>
    <col min="8974" max="8974" width="5.625" style="94" customWidth="1"/>
    <col min="8975" max="8975" width="3.125" style="94" customWidth="1"/>
    <col min="8976" max="8976" width="5.625" style="94" customWidth="1"/>
    <col min="8977" max="8977" width="3.125" style="94" customWidth="1"/>
    <col min="8978" max="8978" width="5.625" style="94" customWidth="1"/>
    <col min="8979" max="8979" width="3.125" style="94" customWidth="1"/>
    <col min="8980" max="8980" width="5.625" style="94" customWidth="1"/>
    <col min="8981" max="8981" width="3.75" style="94" customWidth="1"/>
    <col min="8982" max="8982" width="0" style="94" hidden="1" customWidth="1"/>
    <col min="8983" max="9216" width="8.75" style="94"/>
    <col min="9217" max="9217" width="2.625" style="94" customWidth="1"/>
    <col min="9218" max="9218" width="5.5" style="94" customWidth="1"/>
    <col min="9219" max="9219" width="3.875" style="94" customWidth="1"/>
    <col min="9220" max="9220" width="5.625" style="94" customWidth="1"/>
    <col min="9221" max="9221" width="3.75" style="94" customWidth="1"/>
    <col min="9222" max="9222" width="5.625" style="94" customWidth="1"/>
    <col min="9223" max="9223" width="3.125" style="94" customWidth="1"/>
    <col min="9224" max="9224" width="5.625" style="94" customWidth="1"/>
    <col min="9225" max="9225" width="3.125" style="94" customWidth="1"/>
    <col min="9226" max="9226" width="5.625" style="94" customWidth="1"/>
    <col min="9227" max="9227" width="3.125" style="94" customWidth="1"/>
    <col min="9228" max="9228" width="5.625" style="94" customWidth="1"/>
    <col min="9229" max="9229" width="3.125" style="94" customWidth="1"/>
    <col min="9230" max="9230" width="5.625" style="94" customWidth="1"/>
    <col min="9231" max="9231" width="3.125" style="94" customWidth="1"/>
    <col min="9232" max="9232" width="5.625" style="94" customWidth="1"/>
    <col min="9233" max="9233" width="3.125" style="94" customWidth="1"/>
    <col min="9234" max="9234" width="5.625" style="94" customWidth="1"/>
    <col min="9235" max="9235" width="3.125" style="94" customWidth="1"/>
    <col min="9236" max="9236" width="5.625" style="94" customWidth="1"/>
    <col min="9237" max="9237" width="3.75" style="94" customWidth="1"/>
    <col min="9238" max="9238" width="0" style="94" hidden="1" customWidth="1"/>
    <col min="9239" max="9472" width="8.75" style="94"/>
    <col min="9473" max="9473" width="2.625" style="94" customWidth="1"/>
    <col min="9474" max="9474" width="5.5" style="94" customWidth="1"/>
    <col min="9475" max="9475" width="3.875" style="94" customWidth="1"/>
    <col min="9476" max="9476" width="5.625" style="94" customWidth="1"/>
    <col min="9477" max="9477" width="3.75" style="94" customWidth="1"/>
    <col min="9478" max="9478" width="5.625" style="94" customWidth="1"/>
    <col min="9479" max="9479" width="3.125" style="94" customWidth="1"/>
    <col min="9480" max="9480" width="5.625" style="94" customWidth="1"/>
    <col min="9481" max="9481" width="3.125" style="94" customWidth="1"/>
    <col min="9482" max="9482" width="5.625" style="94" customWidth="1"/>
    <col min="9483" max="9483" width="3.125" style="94" customWidth="1"/>
    <col min="9484" max="9484" width="5.625" style="94" customWidth="1"/>
    <col min="9485" max="9485" width="3.125" style="94" customWidth="1"/>
    <col min="9486" max="9486" width="5.625" style="94" customWidth="1"/>
    <col min="9487" max="9487" width="3.125" style="94" customWidth="1"/>
    <col min="9488" max="9488" width="5.625" style="94" customWidth="1"/>
    <col min="9489" max="9489" width="3.125" style="94" customWidth="1"/>
    <col min="9490" max="9490" width="5.625" style="94" customWidth="1"/>
    <col min="9491" max="9491" width="3.125" style="94" customWidth="1"/>
    <col min="9492" max="9492" width="5.625" style="94" customWidth="1"/>
    <col min="9493" max="9493" width="3.75" style="94" customWidth="1"/>
    <col min="9494" max="9494" width="0" style="94" hidden="1" customWidth="1"/>
    <col min="9495" max="9728" width="8.75" style="94"/>
    <col min="9729" max="9729" width="2.625" style="94" customWidth="1"/>
    <col min="9730" max="9730" width="5.5" style="94" customWidth="1"/>
    <col min="9731" max="9731" width="3.875" style="94" customWidth="1"/>
    <col min="9732" max="9732" width="5.625" style="94" customWidth="1"/>
    <col min="9733" max="9733" width="3.75" style="94" customWidth="1"/>
    <col min="9734" max="9734" width="5.625" style="94" customWidth="1"/>
    <col min="9735" max="9735" width="3.125" style="94" customWidth="1"/>
    <col min="9736" max="9736" width="5.625" style="94" customWidth="1"/>
    <col min="9737" max="9737" width="3.125" style="94" customWidth="1"/>
    <col min="9738" max="9738" width="5.625" style="94" customWidth="1"/>
    <col min="9739" max="9739" width="3.125" style="94" customWidth="1"/>
    <col min="9740" max="9740" width="5.625" style="94" customWidth="1"/>
    <col min="9741" max="9741" width="3.125" style="94" customWidth="1"/>
    <col min="9742" max="9742" width="5.625" style="94" customWidth="1"/>
    <col min="9743" max="9743" width="3.125" style="94" customWidth="1"/>
    <col min="9744" max="9744" width="5.625" style="94" customWidth="1"/>
    <col min="9745" max="9745" width="3.125" style="94" customWidth="1"/>
    <col min="9746" max="9746" width="5.625" style="94" customWidth="1"/>
    <col min="9747" max="9747" width="3.125" style="94" customWidth="1"/>
    <col min="9748" max="9748" width="5.625" style="94" customWidth="1"/>
    <col min="9749" max="9749" width="3.75" style="94" customWidth="1"/>
    <col min="9750" max="9750" width="0" style="94" hidden="1" customWidth="1"/>
    <col min="9751" max="9984" width="8.75" style="94"/>
    <col min="9985" max="9985" width="2.625" style="94" customWidth="1"/>
    <col min="9986" max="9986" width="5.5" style="94" customWidth="1"/>
    <col min="9987" max="9987" width="3.875" style="94" customWidth="1"/>
    <col min="9988" max="9988" width="5.625" style="94" customWidth="1"/>
    <col min="9989" max="9989" width="3.75" style="94" customWidth="1"/>
    <col min="9990" max="9990" width="5.625" style="94" customWidth="1"/>
    <col min="9991" max="9991" width="3.125" style="94" customWidth="1"/>
    <col min="9992" max="9992" width="5.625" style="94" customWidth="1"/>
    <col min="9993" max="9993" width="3.125" style="94" customWidth="1"/>
    <col min="9994" max="9994" width="5.625" style="94" customWidth="1"/>
    <col min="9995" max="9995" width="3.125" style="94" customWidth="1"/>
    <col min="9996" max="9996" width="5.625" style="94" customWidth="1"/>
    <col min="9997" max="9997" width="3.125" style="94" customWidth="1"/>
    <col min="9998" max="9998" width="5.625" style="94" customWidth="1"/>
    <col min="9999" max="9999" width="3.125" style="94" customWidth="1"/>
    <col min="10000" max="10000" width="5.625" style="94" customWidth="1"/>
    <col min="10001" max="10001" width="3.125" style="94" customWidth="1"/>
    <col min="10002" max="10002" width="5.625" style="94" customWidth="1"/>
    <col min="10003" max="10003" width="3.125" style="94" customWidth="1"/>
    <col min="10004" max="10004" width="5.625" style="94" customWidth="1"/>
    <col min="10005" max="10005" width="3.75" style="94" customWidth="1"/>
    <col min="10006" max="10006" width="0" style="94" hidden="1" customWidth="1"/>
    <col min="10007" max="10240" width="8.75" style="94"/>
    <col min="10241" max="10241" width="2.625" style="94" customWidth="1"/>
    <col min="10242" max="10242" width="5.5" style="94" customWidth="1"/>
    <col min="10243" max="10243" width="3.875" style="94" customWidth="1"/>
    <col min="10244" max="10244" width="5.625" style="94" customWidth="1"/>
    <col min="10245" max="10245" width="3.75" style="94" customWidth="1"/>
    <col min="10246" max="10246" width="5.625" style="94" customWidth="1"/>
    <col min="10247" max="10247" width="3.125" style="94" customWidth="1"/>
    <col min="10248" max="10248" width="5.625" style="94" customWidth="1"/>
    <col min="10249" max="10249" width="3.125" style="94" customWidth="1"/>
    <col min="10250" max="10250" width="5.625" style="94" customWidth="1"/>
    <col min="10251" max="10251" width="3.125" style="94" customWidth="1"/>
    <col min="10252" max="10252" width="5.625" style="94" customWidth="1"/>
    <col min="10253" max="10253" width="3.125" style="94" customWidth="1"/>
    <col min="10254" max="10254" width="5.625" style="94" customWidth="1"/>
    <col min="10255" max="10255" width="3.125" style="94" customWidth="1"/>
    <col min="10256" max="10256" width="5.625" style="94" customWidth="1"/>
    <col min="10257" max="10257" width="3.125" style="94" customWidth="1"/>
    <col min="10258" max="10258" width="5.625" style="94" customWidth="1"/>
    <col min="10259" max="10259" width="3.125" style="94" customWidth="1"/>
    <col min="10260" max="10260" width="5.625" style="94" customWidth="1"/>
    <col min="10261" max="10261" width="3.75" style="94" customWidth="1"/>
    <col min="10262" max="10262" width="0" style="94" hidden="1" customWidth="1"/>
    <col min="10263" max="10496" width="8.75" style="94"/>
    <col min="10497" max="10497" width="2.625" style="94" customWidth="1"/>
    <col min="10498" max="10498" width="5.5" style="94" customWidth="1"/>
    <col min="10499" max="10499" width="3.875" style="94" customWidth="1"/>
    <col min="10500" max="10500" width="5.625" style="94" customWidth="1"/>
    <col min="10501" max="10501" width="3.75" style="94" customWidth="1"/>
    <col min="10502" max="10502" width="5.625" style="94" customWidth="1"/>
    <col min="10503" max="10503" width="3.125" style="94" customWidth="1"/>
    <col min="10504" max="10504" width="5.625" style="94" customWidth="1"/>
    <col min="10505" max="10505" width="3.125" style="94" customWidth="1"/>
    <col min="10506" max="10506" width="5.625" style="94" customWidth="1"/>
    <col min="10507" max="10507" width="3.125" style="94" customWidth="1"/>
    <col min="10508" max="10508" width="5.625" style="94" customWidth="1"/>
    <col min="10509" max="10509" width="3.125" style="94" customWidth="1"/>
    <col min="10510" max="10510" width="5.625" style="94" customWidth="1"/>
    <col min="10511" max="10511" width="3.125" style="94" customWidth="1"/>
    <col min="10512" max="10512" width="5.625" style="94" customWidth="1"/>
    <col min="10513" max="10513" width="3.125" style="94" customWidth="1"/>
    <col min="10514" max="10514" width="5.625" style="94" customWidth="1"/>
    <col min="10515" max="10515" width="3.125" style="94" customWidth="1"/>
    <col min="10516" max="10516" width="5.625" style="94" customWidth="1"/>
    <col min="10517" max="10517" width="3.75" style="94" customWidth="1"/>
    <col min="10518" max="10518" width="0" style="94" hidden="1" customWidth="1"/>
    <col min="10519" max="10752" width="8.75" style="94"/>
    <col min="10753" max="10753" width="2.625" style="94" customWidth="1"/>
    <col min="10754" max="10754" width="5.5" style="94" customWidth="1"/>
    <col min="10755" max="10755" width="3.875" style="94" customWidth="1"/>
    <col min="10756" max="10756" width="5.625" style="94" customWidth="1"/>
    <col min="10757" max="10757" width="3.75" style="94" customWidth="1"/>
    <col min="10758" max="10758" width="5.625" style="94" customWidth="1"/>
    <col min="10759" max="10759" width="3.125" style="94" customWidth="1"/>
    <col min="10760" max="10760" width="5.625" style="94" customWidth="1"/>
    <col min="10761" max="10761" width="3.125" style="94" customWidth="1"/>
    <col min="10762" max="10762" width="5.625" style="94" customWidth="1"/>
    <col min="10763" max="10763" width="3.125" style="94" customWidth="1"/>
    <col min="10764" max="10764" width="5.625" style="94" customWidth="1"/>
    <col min="10765" max="10765" width="3.125" style="94" customWidth="1"/>
    <col min="10766" max="10766" width="5.625" style="94" customWidth="1"/>
    <col min="10767" max="10767" width="3.125" style="94" customWidth="1"/>
    <col min="10768" max="10768" width="5.625" style="94" customWidth="1"/>
    <col min="10769" max="10769" width="3.125" style="94" customWidth="1"/>
    <col min="10770" max="10770" width="5.625" style="94" customWidth="1"/>
    <col min="10771" max="10771" width="3.125" style="94" customWidth="1"/>
    <col min="10772" max="10772" width="5.625" style="94" customWidth="1"/>
    <col min="10773" max="10773" width="3.75" style="94" customWidth="1"/>
    <col min="10774" max="10774" width="0" style="94" hidden="1" customWidth="1"/>
    <col min="10775" max="11008" width="8.75" style="94"/>
    <col min="11009" max="11009" width="2.625" style="94" customWidth="1"/>
    <col min="11010" max="11010" width="5.5" style="94" customWidth="1"/>
    <col min="11011" max="11011" width="3.875" style="94" customWidth="1"/>
    <col min="11012" max="11012" width="5.625" style="94" customWidth="1"/>
    <col min="11013" max="11013" width="3.75" style="94" customWidth="1"/>
    <col min="11014" max="11014" width="5.625" style="94" customWidth="1"/>
    <col min="11015" max="11015" width="3.125" style="94" customWidth="1"/>
    <col min="11016" max="11016" width="5.625" style="94" customWidth="1"/>
    <col min="11017" max="11017" width="3.125" style="94" customWidth="1"/>
    <col min="11018" max="11018" width="5.625" style="94" customWidth="1"/>
    <col min="11019" max="11019" width="3.125" style="94" customWidth="1"/>
    <col min="11020" max="11020" width="5.625" style="94" customWidth="1"/>
    <col min="11021" max="11021" width="3.125" style="94" customWidth="1"/>
    <col min="11022" max="11022" width="5.625" style="94" customWidth="1"/>
    <col min="11023" max="11023" width="3.125" style="94" customWidth="1"/>
    <col min="11024" max="11024" width="5.625" style="94" customWidth="1"/>
    <col min="11025" max="11025" width="3.125" style="94" customWidth="1"/>
    <col min="11026" max="11026" width="5.625" style="94" customWidth="1"/>
    <col min="11027" max="11027" width="3.125" style="94" customWidth="1"/>
    <col min="11028" max="11028" width="5.625" style="94" customWidth="1"/>
    <col min="11029" max="11029" width="3.75" style="94" customWidth="1"/>
    <col min="11030" max="11030" width="0" style="94" hidden="1" customWidth="1"/>
    <col min="11031" max="11264" width="8.75" style="94"/>
    <col min="11265" max="11265" width="2.625" style="94" customWidth="1"/>
    <col min="11266" max="11266" width="5.5" style="94" customWidth="1"/>
    <col min="11267" max="11267" width="3.875" style="94" customWidth="1"/>
    <col min="11268" max="11268" width="5.625" style="94" customWidth="1"/>
    <col min="11269" max="11269" width="3.75" style="94" customWidth="1"/>
    <col min="11270" max="11270" width="5.625" style="94" customWidth="1"/>
    <col min="11271" max="11271" width="3.125" style="94" customWidth="1"/>
    <col min="11272" max="11272" width="5.625" style="94" customWidth="1"/>
    <col min="11273" max="11273" width="3.125" style="94" customWidth="1"/>
    <col min="11274" max="11274" width="5.625" style="94" customWidth="1"/>
    <col min="11275" max="11275" width="3.125" style="94" customWidth="1"/>
    <col min="11276" max="11276" width="5.625" style="94" customWidth="1"/>
    <col min="11277" max="11277" width="3.125" style="94" customWidth="1"/>
    <col min="11278" max="11278" width="5.625" style="94" customWidth="1"/>
    <col min="11279" max="11279" width="3.125" style="94" customWidth="1"/>
    <col min="11280" max="11280" width="5.625" style="94" customWidth="1"/>
    <col min="11281" max="11281" width="3.125" style="94" customWidth="1"/>
    <col min="11282" max="11282" width="5.625" style="94" customWidth="1"/>
    <col min="11283" max="11283" width="3.125" style="94" customWidth="1"/>
    <col min="11284" max="11284" width="5.625" style="94" customWidth="1"/>
    <col min="11285" max="11285" width="3.75" style="94" customWidth="1"/>
    <col min="11286" max="11286" width="0" style="94" hidden="1" customWidth="1"/>
    <col min="11287" max="11520" width="8.75" style="94"/>
    <col min="11521" max="11521" width="2.625" style="94" customWidth="1"/>
    <col min="11522" max="11522" width="5.5" style="94" customWidth="1"/>
    <col min="11523" max="11523" width="3.875" style="94" customWidth="1"/>
    <col min="11524" max="11524" width="5.625" style="94" customWidth="1"/>
    <col min="11525" max="11525" width="3.75" style="94" customWidth="1"/>
    <col min="11526" max="11526" width="5.625" style="94" customWidth="1"/>
    <col min="11527" max="11527" width="3.125" style="94" customWidth="1"/>
    <col min="11528" max="11528" width="5.625" style="94" customWidth="1"/>
    <col min="11529" max="11529" width="3.125" style="94" customWidth="1"/>
    <col min="11530" max="11530" width="5.625" style="94" customWidth="1"/>
    <col min="11531" max="11531" width="3.125" style="94" customWidth="1"/>
    <col min="11532" max="11532" width="5.625" style="94" customWidth="1"/>
    <col min="11533" max="11533" width="3.125" style="94" customWidth="1"/>
    <col min="11534" max="11534" width="5.625" style="94" customWidth="1"/>
    <col min="11535" max="11535" width="3.125" style="94" customWidth="1"/>
    <col min="11536" max="11536" width="5.625" style="94" customWidth="1"/>
    <col min="11537" max="11537" width="3.125" style="94" customWidth="1"/>
    <col min="11538" max="11538" width="5.625" style="94" customWidth="1"/>
    <col min="11539" max="11539" width="3.125" style="94" customWidth="1"/>
    <col min="11540" max="11540" width="5.625" style="94" customWidth="1"/>
    <col min="11541" max="11541" width="3.75" style="94" customWidth="1"/>
    <col min="11542" max="11542" width="0" style="94" hidden="1" customWidth="1"/>
    <col min="11543" max="11776" width="8.75" style="94"/>
    <col min="11777" max="11777" width="2.625" style="94" customWidth="1"/>
    <col min="11778" max="11778" width="5.5" style="94" customWidth="1"/>
    <col min="11779" max="11779" width="3.875" style="94" customWidth="1"/>
    <col min="11780" max="11780" width="5.625" style="94" customWidth="1"/>
    <col min="11781" max="11781" width="3.75" style="94" customWidth="1"/>
    <col min="11782" max="11782" width="5.625" style="94" customWidth="1"/>
    <col min="11783" max="11783" width="3.125" style="94" customWidth="1"/>
    <col min="11784" max="11784" width="5.625" style="94" customWidth="1"/>
    <col min="11785" max="11785" width="3.125" style="94" customWidth="1"/>
    <col min="11786" max="11786" width="5.625" style="94" customWidth="1"/>
    <col min="11787" max="11787" width="3.125" style="94" customWidth="1"/>
    <col min="11788" max="11788" width="5.625" style="94" customWidth="1"/>
    <col min="11789" max="11789" width="3.125" style="94" customWidth="1"/>
    <col min="11790" max="11790" width="5.625" style="94" customWidth="1"/>
    <col min="11791" max="11791" width="3.125" style="94" customWidth="1"/>
    <col min="11792" max="11792" width="5.625" style="94" customWidth="1"/>
    <col min="11793" max="11793" width="3.125" style="94" customWidth="1"/>
    <col min="11794" max="11794" width="5.625" style="94" customWidth="1"/>
    <col min="11795" max="11795" width="3.125" style="94" customWidth="1"/>
    <col min="11796" max="11796" width="5.625" style="94" customWidth="1"/>
    <col min="11797" max="11797" width="3.75" style="94" customWidth="1"/>
    <col min="11798" max="11798" width="0" style="94" hidden="1" customWidth="1"/>
    <col min="11799" max="12032" width="8.75" style="94"/>
    <col min="12033" max="12033" width="2.625" style="94" customWidth="1"/>
    <col min="12034" max="12034" width="5.5" style="94" customWidth="1"/>
    <col min="12035" max="12035" width="3.875" style="94" customWidth="1"/>
    <col min="12036" max="12036" width="5.625" style="94" customWidth="1"/>
    <col min="12037" max="12037" width="3.75" style="94" customWidth="1"/>
    <col min="12038" max="12038" width="5.625" style="94" customWidth="1"/>
    <col min="12039" max="12039" width="3.125" style="94" customWidth="1"/>
    <col min="12040" max="12040" width="5.625" style="94" customWidth="1"/>
    <col min="12041" max="12041" width="3.125" style="94" customWidth="1"/>
    <col min="12042" max="12042" width="5.625" style="94" customWidth="1"/>
    <col min="12043" max="12043" width="3.125" style="94" customWidth="1"/>
    <col min="12044" max="12044" width="5.625" style="94" customWidth="1"/>
    <col min="12045" max="12045" width="3.125" style="94" customWidth="1"/>
    <col min="12046" max="12046" width="5.625" style="94" customWidth="1"/>
    <col min="12047" max="12047" width="3.125" style="94" customWidth="1"/>
    <col min="12048" max="12048" width="5.625" style="94" customWidth="1"/>
    <col min="12049" max="12049" width="3.125" style="94" customWidth="1"/>
    <col min="12050" max="12050" width="5.625" style="94" customWidth="1"/>
    <col min="12051" max="12051" width="3.125" style="94" customWidth="1"/>
    <col min="12052" max="12052" width="5.625" style="94" customWidth="1"/>
    <col min="12053" max="12053" width="3.75" style="94" customWidth="1"/>
    <col min="12054" max="12054" width="0" style="94" hidden="1" customWidth="1"/>
    <col min="12055" max="12288" width="8.75" style="94"/>
    <col min="12289" max="12289" width="2.625" style="94" customWidth="1"/>
    <col min="12290" max="12290" width="5.5" style="94" customWidth="1"/>
    <col min="12291" max="12291" width="3.875" style="94" customWidth="1"/>
    <col min="12292" max="12292" width="5.625" style="94" customWidth="1"/>
    <col min="12293" max="12293" width="3.75" style="94" customWidth="1"/>
    <col min="12294" max="12294" width="5.625" style="94" customWidth="1"/>
    <col min="12295" max="12295" width="3.125" style="94" customWidth="1"/>
    <col min="12296" max="12296" width="5.625" style="94" customWidth="1"/>
    <col min="12297" max="12297" width="3.125" style="94" customWidth="1"/>
    <col min="12298" max="12298" width="5.625" style="94" customWidth="1"/>
    <col min="12299" max="12299" width="3.125" style="94" customWidth="1"/>
    <col min="12300" max="12300" width="5.625" style="94" customWidth="1"/>
    <col min="12301" max="12301" width="3.125" style="94" customWidth="1"/>
    <col min="12302" max="12302" width="5.625" style="94" customWidth="1"/>
    <col min="12303" max="12303" width="3.125" style="94" customWidth="1"/>
    <col min="12304" max="12304" width="5.625" style="94" customWidth="1"/>
    <col min="12305" max="12305" width="3.125" style="94" customWidth="1"/>
    <col min="12306" max="12306" width="5.625" style="94" customWidth="1"/>
    <col min="12307" max="12307" width="3.125" style="94" customWidth="1"/>
    <col min="12308" max="12308" width="5.625" style="94" customWidth="1"/>
    <col min="12309" max="12309" width="3.75" style="94" customWidth="1"/>
    <col min="12310" max="12310" width="0" style="94" hidden="1" customWidth="1"/>
    <col min="12311" max="12544" width="8.75" style="94"/>
    <col min="12545" max="12545" width="2.625" style="94" customWidth="1"/>
    <col min="12546" max="12546" width="5.5" style="94" customWidth="1"/>
    <col min="12547" max="12547" width="3.875" style="94" customWidth="1"/>
    <col min="12548" max="12548" width="5.625" style="94" customWidth="1"/>
    <col min="12549" max="12549" width="3.75" style="94" customWidth="1"/>
    <col min="12550" max="12550" width="5.625" style="94" customWidth="1"/>
    <col min="12551" max="12551" width="3.125" style="94" customWidth="1"/>
    <col min="12552" max="12552" width="5.625" style="94" customWidth="1"/>
    <col min="12553" max="12553" width="3.125" style="94" customWidth="1"/>
    <col min="12554" max="12554" width="5.625" style="94" customWidth="1"/>
    <col min="12555" max="12555" width="3.125" style="94" customWidth="1"/>
    <col min="12556" max="12556" width="5.625" style="94" customWidth="1"/>
    <col min="12557" max="12557" width="3.125" style="94" customWidth="1"/>
    <col min="12558" max="12558" width="5.625" style="94" customWidth="1"/>
    <col min="12559" max="12559" width="3.125" style="94" customWidth="1"/>
    <col min="12560" max="12560" width="5.625" style="94" customWidth="1"/>
    <col min="12561" max="12561" width="3.125" style="94" customWidth="1"/>
    <col min="12562" max="12562" width="5.625" style="94" customWidth="1"/>
    <col min="12563" max="12563" width="3.125" style="94" customWidth="1"/>
    <col min="12564" max="12564" width="5.625" style="94" customWidth="1"/>
    <col min="12565" max="12565" width="3.75" style="94" customWidth="1"/>
    <col min="12566" max="12566" width="0" style="94" hidden="1" customWidth="1"/>
    <col min="12567" max="12800" width="8.75" style="94"/>
    <col min="12801" max="12801" width="2.625" style="94" customWidth="1"/>
    <col min="12802" max="12802" width="5.5" style="94" customWidth="1"/>
    <col min="12803" max="12803" width="3.875" style="94" customWidth="1"/>
    <col min="12804" max="12804" width="5.625" style="94" customWidth="1"/>
    <col min="12805" max="12805" width="3.75" style="94" customWidth="1"/>
    <col min="12806" max="12806" width="5.625" style="94" customWidth="1"/>
    <col min="12807" max="12807" width="3.125" style="94" customWidth="1"/>
    <col min="12808" max="12808" width="5.625" style="94" customWidth="1"/>
    <col min="12809" max="12809" width="3.125" style="94" customWidth="1"/>
    <col min="12810" max="12810" width="5.625" style="94" customWidth="1"/>
    <col min="12811" max="12811" width="3.125" style="94" customWidth="1"/>
    <col min="12812" max="12812" width="5.625" style="94" customWidth="1"/>
    <col min="12813" max="12813" width="3.125" style="94" customWidth="1"/>
    <col min="12814" max="12814" width="5.625" style="94" customWidth="1"/>
    <col min="12815" max="12815" width="3.125" style="94" customWidth="1"/>
    <col min="12816" max="12816" width="5.625" style="94" customWidth="1"/>
    <col min="12817" max="12817" width="3.125" style="94" customWidth="1"/>
    <col min="12818" max="12818" width="5.625" style="94" customWidth="1"/>
    <col min="12819" max="12819" width="3.125" style="94" customWidth="1"/>
    <col min="12820" max="12820" width="5.625" style="94" customWidth="1"/>
    <col min="12821" max="12821" width="3.75" style="94" customWidth="1"/>
    <col min="12822" max="12822" width="0" style="94" hidden="1" customWidth="1"/>
    <col min="12823" max="13056" width="8.75" style="94"/>
    <col min="13057" max="13057" width="2.625" style="94" customWidth="1"/>
    <col min="13058" max="13058" width="5.5" style="94" customWidth="1"/>
    <col min="13059" max="13059" width="3.875" style="94" customWidth="1"/>
    <col min="13060" max="13060" width="5.625" style="94" customWidth="1"/>
    <col min="13061" max="13061" width="3.75" style="94" customWidth="1"/>
    <col min="13062" max="13062" width="5.625" style="94" customWidth="1"/>
    <col min="13063" max="13063" width="3.125" style="94" customWidth="1"/>
    <col min="13064" max="13064" width="5.625" style="94" customWidth="1"/>
    <col min="13065" max="13065" width="3.125" style="94" customWidth="1"/>
    <col min="13066" max="13066" width="5.625" style="94" customWidth="1"/>
    <col min="13067" max="13067" width="3.125" style="94" customWidth="1"/>
    <col min="13068" max="13068" width="5.625" style="94" customWidth="1"/>
    <col min="13069" max="13069" width="3.125" style="94" customWidth="1"/>
    <col min="13070" max="13070" width="5.625" style="94" customWidth="1"/>
    <col min="13071" max="13071" width="3.125" style="94" customWidth="1"/>
    <col min="13072" max="13072" width="5.625" style="94" customWidth="1"/>
    <col min="13073" max="13073" width="3.125" style="94" customWidth="1"/>
    <col min="13074" max="13074" width="5.625" style="94" customWidth="1"/>
    <col min="13075" max="13075" width="3.125" style="94" customWidth="1"/>
    <col min="13076" max="13076" width="5.625" style="94" customWidth="1"/>
    <col min="13077" max="13077" width="3.75" style="94" customWidth="1"/>
    <col min="13078" max="13078" width="0" style="94" hidden="1" customWidth="1"/>
    <col min="13079" max="13312" width="8.75" style="94"/>
    <col min="13313" max="13313" width="2.625" style="94" customWidth="1"/>
    <col min="13314" max="13314" width="5.5" style="94" customWidth="1"/>
    <col min="13315" max="13315" width="3.875" style="94" customWidth="1"/>
    <col min="13316" max="13316" width="5.625" style="94" customWidth="1"/>
    <col min="13317" max="13317" width="3.75" style="94" customWidth="1"/>
    <col min="13318" max="13318" width="5.625" style="94" customWidth="1"/>
    <col min="13319" max="13319" width="3.125" style="94" customWidth="1"/>
    <col min="13320" max="13320" width="5.625" style="94" customWidth="1"/>
    <col min="13321" max="13321" width="3.125" style="94" customWidth="1"/>
    <col min="13322" max="13322" width="5.625" style="94" customWidth="1"/>
    <col min="13323" max="13323" width="3.125" style="94" customWidth="1"/>
    <col min="13324" max="13324" width="5.625" style="94" customWidth="1"/>
    <col min="13325" max="13325" width="3.125" style="94" customWidth="1"/>
    <col min="13326" max="13326" width="5.625" style="94" customWidth="1"/>
    <col min="13327" max="13327" width="3.125" style="94" customWidth="1"/>
    <col min="13328" max="13328" width="5.625" style="94" customWidth="1"/>
    <col min="13329" max="13329" width="3.125" style="94" customWidth="1"/>
    <col min="13330" max="13330" width="5.625" style="94" customWidth="1"/>
    <col min="13331" max="13331" width="3.125" style="94" customWidth="1"/>
    <col min="13332" max="13332" width="5.625" style="94" customWidth="1"/>
    <col min="13333" max="13333" width="3.75" style="94" customWidth="1"/>
    <col min="13334" max="13334" width="0" style="94" hidden="1" customWidth="1"/>
    <col min="13335" max="13568" width="8.75" style="94"/>
    <col min="13569" max="13569" width="2.625" style="94" customWidth="1"/>
    <col min="13570" max="13570" width="5.5" style="94" customWidth="1"/>
    <col min="13571" max="13571" width="3.875" style="94" customWidth="1"/>
    <col min="13572" max="13572" width="5.625" style="94" customWidth="1"/>
    <col min="13573" max="13573" width="3.75" style="94" customWidth="1"/>
    <col min="13574" max="13574" width="5.625" style="94" customWidth="1"/>
    <col min="13575" max="13575" width="3.125" style="94" customWidth="1"/>
    <col min="13576" max="13576" width="5.625" style="94" customWidth="1"/>
    <col min="13577" max="13577" width="3.125" style="94" customWidth="1"/>
    <col min="13578" max="13578" width="5.625" style="94" customWidth="1"/>
    <col min="13579" max="13579" width="3.125" style="94" customWidth="1"/>
    <col min="13580" max="13580" width="5.625" style="94" customWidth="1"/>
    <col min="13581" max="13581" width="3.125" style="94" customWidth="1"/>
    <col min="13582" max="13582" width="5.625" style="94" customWidth="1"/>
    <col min="13583" max="13583" width="3.125" style="94" customWidth="1"/>
    <col min="13584" max="13584" width="5.625" style="94" customWidth="1"/>
    <col min="13585" max="13585" width="3.125" style="94" customWidth="1"/>
    <col min="13586" max="13586" width="5.625" style="94" customWidth="1"/>
    <col min="13587" max="13587" width="3.125" style="94" customWidth="1"/>
    <col min="13588" max="13588" width="5.625" style="94" customWidth="1"/>
    <col min="13589" max="13589" width="3.75" style="94" customWidth="1"/>
    <col min="13590" max="13590" width="0" style="94" hidden="1" customWidth="1"/>
    <col min="13591" max="13824" width="8.75" style="94"/>
    <col min="13825" max="13825" width="2.625" style="94" customWidth="1"/>
    <col min="13826" max="13826" width="5.5" style="94" customWidth="1"/>
    <col min="13827" max="13827" width="3.875" style="94" customWidth="1"/>
    <col min="13828" max="13828" width="5.625" style="94" customWidth="1"/>
    <col min="13829" max="13829" width="3.75" style="94" customWidth="1"/>
    <col min="13830" max="13830" width="5.625" style="94" customWidth="1"/>
    <col min="13831" max="13831" width="3.125" style="94" customWidth="1"/>
    <col min="13832" max="13832" width="5.625" style="94" customWidth="1"/>
    <col min="13833" max="13833" width="3.125" style="94" customWidth="1"/>
    <col min="13834" max="13834" width="5.625" style="94" customWidth="1"/>
    <col min="13835" max="13835" width="3.125" style="94" customWidth="1"/>
    <col min="13836" max="13836" width="5.625" style="94" customWidth="1"/>
    <col min="13837" max="13837" width="3.125" style="94" customWidth="1"/>
    <col min="13838" max="13838" width="5.625" style="94" customWidth="1"/>
    <col min="13839" max="13839" width="3.125" style="94" customWidth="1"/>
    <col min="13840" max="13840" width="5.625" style="94" customWidth="1"/>
    <col min="13841" max="13841" width="3.125" style="94" customWidth="1"/>
    <col min="13842" max="13842" width="5.625" style="94" customWidth="1"/>
    <col min="13843" max="13843" width="3.125" style="94" customWidth="1"/>
    <col min="13844" max="13844" width="5.625" style="94" customWidth="1"/>
    <col min="13845" max="13845" width="3.75" style="94" customWidth="1"/>
    <col min="13846" max="13846" width="0" style="94" hidden="1" customWidth="1"/>
    <col min="13847" max="14080" width="8.75" style="94"/>
    <col min="14081" max="14081" width="2.625" style="94" customWidth="1"/>
    <col min="14082" max="14082" width="5.5" style="94" customWidth="1"/>
    <col min="14083" max="14083" width="3.875" style="94" customWidth="1"/>
    <col min="14084" max="14084" width="5.625" style="94" customWidth="1"/>
    <col min="14085" max="14085" width="3.75" style="94" customWidth="1"/>
    <col min="14086" max="14086" width="5.625" style="94" customWidth="1"/>
    <col min="14087" max="14087" width="3.125" style="94" customWidth="1"/>
    <col min="14088" max="14088" width="5.625" style="94" customWidth="1"/>
    <col min="14089" max="14089" width="3.125" style="94" customWidth="1"/>
    <col min="14090" max="14090" width="5.625" style="94" customWidth="1"/>
    <col min="14091" max="14091" width="3.125" style="94" customWidth="1"/>
    <col min="14092" max="14092" width="5.625" style="94" customWidth="1"/>
    <col min="14093" max="14093" width="3.125" style="94" customWidth="1"/>
    <col min="14094" max="14094" width="5.625" style="94" customWidth="1"/>
    <col min="14095" max="14095" width="3.125" style="94" customWidth="1"/>
    <col min="14096" max="14096" width="5.625" style="94" customWidth="1"/>
    <col min="14097" max="14097" width="3.125" style="94" customWidth="1"/>
    <col min="14098" max="14098" width="5.625" style="94" customWidth="1"/>
    <col min="14099" max="14099" width="3.125" style="94" customWidth="1"/>
    <col min="14100" max="14100" width="5.625" style="94" customWidth="1"/>
    <col min="14101" max="14101" width="3.75" style="94" customWidth="1"/>
    <col min="14102" max="14102" width="0" style="94" hidden="1" customWidth="1"/>
    <col min="14103" max="14336" width="8.75" style="94"/>
    <col min="14337" max="14337" width="2.625" style="94" customWidth="1"/>
    <col min="14338" max="14338" width="5.5" style="94" customWidth="1"/>
    <col min="14339" max="14339" width="3.875" style="94" customWidth="1"/>
    <col min="14340" max="14340" width="5.625" style="94" customWidth="1"/>
    <col min="14341" max="14341" width="3.75" style="94" customWidth="1"/>
    <col min="14342" max="14342" width="5.625" style="94" customWidth="1"/>
    <col min="14343" max="14343" width="3.125" style="94" customWidth="1"/>
    <col min="14344" max="14344" width="5.625" style="94" customWidth="1"/>
    <col min="14345" max="14345" width="3.125" style="94" customWidth="1"/>
    <col min="14346" max="14346" width="5.625" style="94" customWidth="1"/>
    <col min="14347" max="14347" width="3.125" style="94" customWidth="1"/>
    <col min="14348" max="14348" width="5.625" style="94" customWidth="1"/>
    <col min="14349" max="14349" width="3.125" style="94" customWidth="1"/>
    <col min="14350" max="14350" width="5.625" style="94" customWidth="1"/>
    <col min="14351" max="14351" width="3.125" style="94" customWidth="1"/>
    <col min="14352" max="14352" width="5.625" style="94" customWidth="1"/>
    <col min="14353" max="14353" width="3.125" style="94" customWidth="1"/>
    <col min="14354" max="14354" width="5.625" style="94" customWidth="1"/>
    <col min="14355" max="14355" width="3.125" style="94" customWidth="1"/>
    <col min="14356" max="14356" width="5.625" style="94" customWidth="1"/>
    <col min="14357" max="14357" width="3.75" style="94" customWidth="1"/>
    <col min="14358" max="14358" width="0" style="94" hidden="1" customWidth="1"/>
    <col min="14359" max="14592" width="8.75" style="94"/>
    <col min="14593" max="14593" width="2.625" style="94" customWidth="1"/>
    <col min="14594" max="14594" width="5.5" style="94" customWidth="1"/>
    <col min="14595" max="14595" width="3.875" style="94" customWidth="1"/>
    <col min="14596" max="14596" width="5.625" style="94" customWidth="1"/>
    <col min="14597" max="14597" width="3.75" style="94" customWidth="1"/>
    <col min="14598" max="14598" width="5.625" style="94" customWidth="1"/>
    <col min="14599" max="14599" width="3.125" style="94" customWidth="1"/>
    <col min="14600" max="14600" width="5.625" style="94" customWidth="1"/>
    <col min="14601" max="14601" width="3.125" style="94" customWidth="1"/>
    <col min="14602" max="14602" width="5.625" style="94" customWidth="1"/>
    <col min="14603" max="14603" width="3.125" style="94" customWidth="1"/>
    <col min="14604" max="14604" width="5.625" style="94" customWidth="1"/>
    <col min="14605" max="14605" width="3.125" style="94" customWidth="1"/>
    <col min="14606" max="14606" width="5.625" style="94" customWidth="1"/>
    <col min="14607" max="14607" width="3.125" style="94" customWidth="1"/>
    <col min="14608" max="14608" width="5.625" style="94" customWidth="1"/>
    <col min="14609" max="14609" width="3.125" style="94" customWidth="1"/>
    <col min="14610" max="14610" width="5.625" style="94" customWidth="1"/>
    <col min="14611" max="14611" width="3.125" style="94" customWidth="1"/>
    <col min="14612" max="14612" width="5.625" style="94" customWidth="1"/>
    <col min="14613" max="14613" width="3.75" style="94" customWidth="1"/>
    <col min="14614" max="14614" width="0" style="94" hidden="1" customWidth="1"/>
    <col min="14615" max="14848" width="8.75" style="94"/>
    <col min="14849" max="14849" width="2.625" style="94" customWidth="1"/>
    <col min="14850" max="14850" width="5.5" style="94" customWidth="1"/>
    <col min="14851" max="14851" width="3.875" style="94" customWidth="1"/>
    <col min="14852" max="14852" width="5.625" style="94" customWidth="1"/>
    <col min="14853" max="14853" width="3.75" style="94" customWidth="1"/>
    <col min="14854" max="14854" width="5.625" style="94" customWidth="1"/>
    <col min="14855" max="14855" width="3.125" style="94" customWidth="1"/>
    <col min="14856" max="14856" width="5.625" style="94" customWidth="1"/>
    <col min="14857" max="14857" width="3.125" style="94" customWidth="1"/>
    <col min="14858" max="14858" width="5.625" style="94" customWidth="1"/>
    <col min="14859" max="14859" width="3.125" style="94" customWidth="1"/>
    <col min="14860" max="14860" width="5.625" style="94" customWidth="1"/>
    <col min="14861" max="14861" width="3.125" style="94" customWidth="1"/>
    <col min="14862" max="14862" width="5.625" style="94" customWidth="1"/>
    <col min="14863" max="14863" width="3.125" style="94" customWidth="1"/>
    <col min="14864" max="14864" width="5.625" style="94" customWidth="1"/>
    <col min="14865" max="14865" width="3.125" style="94" customWidth="1"/>
    <col min="14866" max="14866" width="5.625" style="94" customWidth="1"/>
    <col min="14867" max="14867" width="3.125" style="94" customWidth="1"/>
    <col min="14868" max="14868" width="5.625" style="94" customWidth="1"/>
    <col min="14869" max="14869" width="3.75" style="94" customWidth="1"/>
    <col min="14870" max="14870" width="0" style="94" hidden="1" customWidth="1"/>
    <col min="14871" max="15104" width="8.75" style="94"/>
    <col min="15105" max="15105" width="2.625" style="94" customWidth="1"/>
    <col min="15106" max="15106" width="5.5" style="94" customWidth="1"/>
    <col min="15107" max="15107" width="3.875" style="94" customWidth="1"/>
    <col min="15108" max="15108" width="5.625" style="94" customWidth="1"/>
    <col min="15109" max="15109" width="3.75" style="94" customWidth="1"/>
    <col min="15110" max="15110" width="5.625" style="94" customWidth="1"/>
    <col min="15111" max="15111" width="3.125" style="94" customWidth="1"/>
    <col min="15112" max="15112" width="5.625" style="94" customWidth="1"/>
    <col min="15113" max="15113" width="3.125" style="94" customWidth="1"/>
    <col min="15114" max="15114" width="5.625" style="94" customWidth="1"/>
    <col min="15115" max="15115" width="3.125" style="94" customWidth="1"/>
    <col min="15116" max="15116" width="5.625" style="94" customWidth="1"/>
    <col min="15117" max="15117" width="3.125" style="94" customWidth="1"/>
    <col min="15118" max="15118" width="5.625" style="94" customWidth="1"/>
    <col min="15119" max="15119" width="3.125" style="94" customWidth="1"/>
    <col min="15120" max="15120" width="5.625" style="94" customWidth="1"/>
    <col min="15121" max="15121" width="3.125" style="94" customWidth="1"/>
    <col min="15122" max="15122" width="5.625" style="94" customWidth="1"/>
    <col min="15123" max="15123" width="3.125" style="94" customWidth="1"/>
    <col min="15124" max="15124" width="5.625" style="94" customWidth="1"/>
    <col min="15125" max="15125" width="3.75" style="94" customWidth="1"/>
    <col min="15126" max="15126" width="0" style="94" hidden="1" customWidth="1"/>
    <col min="15127" max="15360" width="8.75" style="94"/>
    <col min="15361" max="15361" width="2.625" style="94" customWidth="1"/>
    <col min="15362" max="15362" width="5.5" style="94" customWidth="1"/>
    <col min="15363" max="15363" width="3.875" style="94" customWidth="1"/>
    <col min="15364" max="15364" width="5.625" style="94" customWidth="1"/>
    <col min="15365" max="15365" width="3.75" style="94" customWidth="1"/>
    <col min="15366" max="15366" width="5.625" style="94" customWidth="1"/>
    <col min="15367" max="15367" width="3.125" style="94" customWidth="1"/>
    <col min="15368" max="15368" width="5.625" style="94" customWidth="1"/>
    <col min="15369" max="15369" width="3.125" style="94" customWidth="1"/>
    <col min="15370" max="15370" width="5.625" style="94" customWidth="1"/>
    <col min="15371" max="15371" width="3.125" style="94" customWidth="1"/>
    <col min="15372" max="15372" width="5.625" style="94" customWidth="1"/>
    <col min="15373" max="15373" width="3.125" style="94" customWidth="1"/>
    <col min="15374" max="15374" width="5.625" style="94" customWidth="1"/>
    <col min="15375" max="15375" width="3.125" style="94" customWidth="1"/>
    <col min="15376" max="15376" width="5.625" style="94" customWidth="1"/>
    <col min="15377" max="15377" width="3.125" style="94" customWidth="1"/>
    <col min="15378" max="15378" width="5.625" style="94" customWidth="1"/>
    <col min="15379" max="15379" width="3.125" style="94" customWidth="1"/>
    <col min="15380" max="15380" width="5.625" style="94" customWidth="1"/>
    <col min="15381" max="15381" width="3.75" style="94" customWidth="1"/>
    <col min="15382" max="15382" width="0" style="94" hidden="1" customWidth="1"/>
    <col min="15383" max="15616" width="8.75" style="94"/>
    <col min="15617" max="15617" width="2.625" style="94" customWidth="1"/>
    <col min="15618" max="15618" width="5.5" style="94" customWidth="1"/>
    <col min="15619" max="15619" width="3.875" style="94" customWidth="1"/>
    <col min="15620" max="15620" width="5.625" style="94" customWidth="1"/>
    <col min="15621" max="15621" width="3.75" style="94" customWidth="1"/>
    <col min="15622" max="15622" width="5.625" style="94" customWidth="1"/>
    <col min="15623" max="15623" width="3.125" style="94" customWidth="1"/>
    <col min="15624" max="15624" width="5.625" style="94" customWidth="1"/>
    <col min="15625" max="15625" width="3.125" style="94" customWidth="1"/>
    <col min="15626" max="15626" width="5.625" style="94" customWidth="1"/>
    <col min="15627" max="15627" width="3.125" style="94" customWidth="1"/>
    <col min="15628" max="15628" width="5.625" style="94" customWidth="1"/>
    <col min="15629" max="15629" width="3.125" style="94" customWidth="1"/>
    <col min="15630" max="15630" width="5.625" style="94" customWidth="1"/>
    <col min="15631" max="15631" width="3.125" style="94" customWidth="1"/>
    <col min="15632" max="15632" width="5.625" style="94" customWidth="1"/>
    <col min="15633" max="15633" width="3.125" style="94" customWidth="1"/>
    <col min="15634" max="15634" width="5.625" style="94" customWidth="1"/>
    <col min="15635" max="15635" width="3.125" style="94" customWidth="1"/>
    <col min="15636" max="15636" width="5.625" style="94" customWidth="1"/>
    <col min="15637" max="15637" width="3.75" style="94" customWidth="1"/>
    <col min="15638" max="15638" width="0" style="94" hidden="1" customWidth="1"/>
    <col min="15639" max="15872" width="8.75" style="94"/>
    <col min="15873" max="15873" width="2.625" style="94" customWidth="1"/>
    <col min="15874" max="15874" width="5.5" style="94" customWidth="1"/>
    <col min="15875" max="15875" width="3.875" style="94" customWidth="1"/>
    <col min="15876" max="15876" width="5.625" style="94" customWidth="1"/>
    <col min="15877" max="15877" width="3.75" style="94" customWidth="1"/>
    <col min="15878" max="15878" width="5.625" style="94" customWidth="1"/>
    <col min="15879" max="15879" width="3.125" style="94" customWidth="1"/>
    <col min="15880" max="15880" width="5.625" style="94" customWidth="1"/>
    <col min="15881" max="15881" width="3.125" style="94" customWidth="1"/>
    <col min="15882" max="15882" width="5.625" style="94" customWidth="1"/>
    <col min="15883" max="15883" width="3.125" style="94" customWidth="1"/>
    <col min="15884" max="15884" width="5.625" style="94" customWidth="1"/>
    <col min="15885" max="15885" width="3.125" style="94" customWidth="1"/>
    <col min="15886" max="15886" width="5.625" style="94" customWidth="1"/>
    <col min="15887" max="15887" width="3.125" style="94" customWidth="1"/>
    <col min="15888" max="15888" width="5.625" style="94" customWidth="1"/>
    <col min="15889" max="15889" width="3.125" style="94" customWidth="1"/>
    <col min="15890" max="15890" width="5.625" style="94" customWidth="1"/>
    <col min="15891" max="15891" width="3.125" style="94" customWidth="1"/>
    <col min="15892" max="15892" width="5.625" style="94" customWidth="1"/>
    <col min="15893" max="15893" width="3.75" style="94" customWidth="1"/>
    <col min="15894" max="15894" width="0" style="94" hidden="1" customWidth="1"/>
    <col min="15895" max="16128" width="8.75" style="94"/>
    <col min="16129" max="16129" width="2.625" style="94" customWidth="1"/>
    <col min="16130" max="16130" width="5.5" style="94" customWidth="1"/>
    <col min="16131" max="16131" width="3.875" style="94" customWidth="1"/>
    <col min="16132" max="16132" width="5.625" style="94" customWidth="1"/>
    <col min="16133" max="16133" width="3.75" style="94" customWidth="1"/>
    <col min="16134" max="16134" width="5.625" style="94" customWidth="1"/>
    <col min="16135" max="16135" width="3.125" style="94" customWidth="1"/>
    <col min="16136" max="16136" width="5.625" style="94" customWidth="1"/>
    <col min="16137" max="16137" width="3.125" style="94" customWidth="1"/>
    <col min="16138" max="16138" width="5.625" style="94" customWidth="1"/>
    <col min="16139" max="16139" width="3.125" style="94" customWidth="1"/>
    <col min="16140" max="16140" width="5.625" style="94" customWidth="1"/>
    <col min="16141" max="16141" width="3.125" style="94" customWidth="1"/>
    <col min="16142" max="16142" width="5.625" style="94" customWidth="1"/>
    <col min="16143" max="16143" width="3.125" style="94" customWidth="1"/>
    <col min="16144" max="16144" width="5.625" style="94" customWidth="1"/>
    <col min="16145" max="16145" width="3.125" style="94" customWidth="1"/>
    <col min="16146" max="16146" width="5.625" style="94" customWidth="1"/>
    <col min="16147" max="16147" width="3.125" style="94" customWidth="1"/>
    <col min="16148" max="16148" width="5.625" style="94" customWidth="1"/>
    <col min="16149" max="16149" width="3.75" style="94" customWidth="1"/>
    <col min="16150" max="16150" width="0" style="94" hidden="1" customWidth="1"/>
    <col min="16151" max="16384" width="8.75" style="94"/>
  </cols>
  <sheetData>
    <row r="1" spans="1:21" s="87" customFormat="1" ht="19.100000000000001" customHeight="1" x14ac:dyDescent="0.4">
      <c r="A1" s="101" t="s">
        <v>685</v>
      </c>
    </row>
    <row r="2" spans="1:21" ht="10.95" x14ac:dyDescent="0.4">
      <c r="A2" s="124"/>
      <c r="B2" s="124"/>
      <c r="C2" s="124"/>
      <c r="D2" s="124"/>
      <c r="E2" s="124"/>
      <c r="U2" s="99" t="s">
        <v>650</v>
      </c>
    </row>
    <row r="3" spans="1:21" ht="19.100000000000001" customHeight="1" x14ac:dyDescent="0.4">
      <c r="A3" s="450" t="s">
        <v>684</v>
      </c>
      <c r="B3" s="450"/>
      <c r="C3" s="450"/>
      <c r="D3" s="445" t="s">
        <v>683</v>
      </c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 t="s">
        <v>682</v>
      </c>
      <c r="U3" s="445"/>
    </row>
    <row r="4" spans="1:21" ht="19.100000000000001" customHeight="1" x14ac:dyDescent="0.4">
      <c r="A4" s="450"/>
      <c r="B4" s="450"/>
      <c r="C4" s="450"/>
      <c r="D4" s="445" t="s">
        <v>681</v>
      </c>
      <c r="E4" s="445"/>
      <c r="F4" s="445" t="s">
        <v>680</v>
      </c>
      <c r="G4" s="445"/>
      <c r="H4" s="445" t="s">
        <v>679</v>
      </c>
      <c r="I4" s="445"/>
      <c r="J4" s="445" t="s">
        <v>678</v>
      </c>
      <c r="K4" s="445"/>
      <c r="L4" s="445" t="s">
        <v>677</v>
      </c>
      <c r="M4" s="445"/>
      <c r="N4" s="445" t="s">
        <v>676</v>
      </c>
      <c r="O4" s="445"/>
      <c r="P4" s="445" t="s">
        <v>675</v>
      </c>
      <c r="Q4" s="445"/>
      <c r="R4" s="445" t="s">
        <v>674</v>
      </c>
      <c r="S4" s="445"/>
      <c r="T4" s="445"/>
      <c r="U4" s="445"/>
    </row>
    <row r="5" spans="1:21" ht="19.100000000000001" customHeight="1" x14ac:dyDescent="0.4">
      <c r="A5" s="451" t="s">
        <v>635</v>
      </c>
      <c r="B5" s="452"/>
      <c r="C5" s="114" t="s">
        <v>613</v>
      </c>
      <c r="D5" s="111">
        <f t="shared" ref="D5:D29" si="0">SUM(F5,H5,J5,L5,N5,P5,R5)</f>
        <v>18294</v>
      </c>
      <c r="E5" s="122">
        <f t="shared" ref="E5:E29" si="1">SUM(G5,I5,K5,M5,O5,Q5,S5)</f>
        <v>0</v>
      </c>
      <c r="F5" s="111">
        <v>3714</v>
      </c>
      <c r="G5" s="123"/>
      <c r="H5" s="111">
        <v>1974</v>
      </c>
      <c r="I5" s="123"/>
      <c r="J5" s="111">
        <v>2114</v>
      </c>
      <c r="K5" s="123"/>
      <c r="L5" s="111">
        <v>3607</v>
      </c>
      <c r="M5" s="123"/>
      <c r="N5" s="111">
        <v>1662</v>
      </c>
      <c r="O5" s="123"/>
      <c r="P5" s="111">
        <v>2772</v>
      </c>
      <c r="Q5" s="123"/>
      <c r="R5" s="111">
        <v>2451</v>
      </c>
      <c r="S5" s="123"/>
      <c r="T5" s="111">
        <v>791</v>
      </c>
      <c r="U5" s="123"/>
    </row>
    <row r="6" spans="1:21" s="87" customFormat="1" ht="57.1" customHeight="1" x14ac:dyDescent="0.4">
      <c r="A6" s="437" t="s">
        <v>634</v>
      </c>
      <c r="B6" s="438"/>
      <c r="C6" s="93" t="s">
        <v>613</v>
      </c>
      <c r="D6" s="111">
        <f t="shared" si="0"/>
        <v>804</v>
      </c>
      <c r="E6" s="122">
        <f t="shared" si="1"/>
        <v>0</v>
      </c>
      <c r="F6" s="120">
        <v>139</v>
      </c>
      <c r="G6" s="121"/>
      <c r="H6" s="120">
        <v>101</v>
      </c>
      <c r="I6" s="121"/>
      <c r="J6" s="120">
        <v>0</v>
      </c>
      <c r="K6" s="121"/>
      <c r="L6" s="120">
        <v>0</v>
      </c>
      <c r="M6" s="121"/>
      <c r="N6" s="120">
        <v>0</v>
      </c>
      <c r="O6" s="116"/>
      <c r="P6" s="119">
        <v>250</v>
      </c>
      <c r="Q6" s="118"/>
      <c r="R6" s="119">
        <v>314</v>
      </c>
      <c r="S6" s="118"/>
      <c r="T6" s="117">
        <v>23</v>
      </c>
      <c r="U6" s="116"/>
    </row>
    <row r="7" spans="1:21" ht="19.100000000000001" customHeight="1" x14ac:dyDescent="0.4">
      <c r="A7" s="447" t="s">
        <v>632</v>
      </c>
      <c r="B7" s="438"/>
      <c r="C7" s="114" t="s">
        <v>0</v>
      </c>
      <c r="D7" s="111">
        <f t="shared" si="0"/>
        <v>84568</v>
      </c>
      <c r="E7" s="113">
        <f t="shared" si="1"/>
        <v>2341</v>
      </c>
      <c r="F7" s="112">
        <f t="shared" ref="F7:U7" si="2">SUM(F8:F10)</f>
        <v>18245</v>
      </c>
      <c r="G7" s="113">
        <f t="shared" si="2"/>
        <v>626</v>
      </c>
      <c r="H7" s="112">
        <f t="shared" si="2"/>
        <v>8777</v>
      </c>
      <c r="I7" s="113">
        <f t="shared" si="2"/>
        <v>324</v>
      </c>
      <c r="J7" s="112">
        <f t="shared" si="2"/>
        <v>8565</v>
      </c>
      <c r="K7" s="113">
        <f t="shared" si="2"/>
        <v>157</v>
      </c>
      <c r="L7" s="112">
        <f t="shared" si="2"/>
        <v>15334</v>
      </c>
      <c r="M7" s="113">
        <f t="shared" si="2"/>
        <v>353</v>
      </c>
      <c r="N7" s="112">
        <f t="shared" si="2"/>
        <v>6961</v>
      </c>
      <c r="O7" s="113">
        <f t="shared" si="2"/>
        <v>173</v>
      </c>
      <c r="P7" s="112">
        <f t="shared" si="2"/>
        <v>14076</v>
      </c>
      <c r="Q7" s="113">
        <f t="shared" si="2"/>
        <v>365</v>
      </c>
      <c r="R7" s="112">
        <f t="shared" si="2"/>
        <v>12610</v>
      </c>
      <c r="S7" s="113">
        <f t="shared" si="2"/>
        <v>343</v>
      </c>
      <c r="T7" s="112">
        <f t="shared" si="2"/>
        <v>3168</v>
      </c>
      <c r="U7" s="113">
        <f t="shared" si="2"/>
        <v>397</v>
      </c>
    </row>
    <row r="8" spans="1:21" ht="19.100000000000001" customHeight="1" x14ac:dyDescent="0.4">
      <c r="A8" s="438"/>
      <c r="B8" s="438"/>
      <c r="C8" s="114" t="s">
        <v>616</v>
      </c>
      <c r="D8" s="111">
        <f t="shared" si="0"/>
        <v>447</v>
      </c>
      <c r="E8" s="113">
        <f t="shared" si="1"/>
        <v>14</v>
      </c>
      <c r="F8" s="112">
        <v>0</v>
      </c>
      <c r="G8" s="113"/>
      <c r="H8" s="112">
        <v>0</v>
      </c>
      <c r="I8" s="113"/>
      <c r="J8" s="112">
        <v>447</v>
      </c>
      <c r="K8" s="113">
        <v>14</v>
      </c>
      <c r="L8" s="112">
        <v>0</v>
      </c>
      <c r="M8" s="113"/>
      <c r="N8" s="112">
        <v>0</v>
      </c>
      <c r="O8" s="113"/>
      <c r="P8" s="112">
        <v>0</v>
      </c>
      <c r="Q8" s="113"/>
      <c r="R8" s="112">
        <v>0</v>
      </c>
      <c r="S8" s="113"/>
      <c r="T8" s="112">
        <v>18</v>
      </c>
      <c r="U8" s="113">
        <v>3</v>
      </c>
    </row>
    <row r="9" spans="1:21" ht="19.100000000000001" customHeight="1" x14ac:dyDescent="0.4">
      <c r="A9" s="438"/>
      <c r="B9" s="438"/>
      <c r="C9" s="114" t="s">
        <v>623</v>
      </c>
      <c r="D9" s="111">
        <f t="shared" si="0"/>
        <v>83008</v>
      </c>
      <c r="E9" s="113">
        <f t="shared" si="1"/>
        <v>2327</v>
      </c>
      <c r="F9" s="112">
        <v>18245</v>
      </c>
      <c r="G9" s="113">
        <v>626</v>
      </c>
      <c r="H9" s="112">
        <v>8777</v>
      </c>
      <c r="I9" s="113">
        <v>324</v>
      </c>
      <c r="J9" s="112">
        <v>7625</v>
      </c>
      <c r="K9" s="113">
        <v>143</v>
      </c>
      <c r="L9" s="112">
        <v>15132</v>
      </c>
      <c r="M9" s="113">
        <v>353</v>
      </c>
      <c r="N9" s="112">
        <v>6961</v>
      </c>
      <c r="O9" s="113">
        <v>173</v>
      </c>
      <c r="P9" s="112">
        <v>13658</v>
      </c>
      <c r="Q9" s="113">
        <v>365</v>
      </c>
      <c r="R9" s="112">
        <v>12610</v>
      </c>
      <c r="S9" s="113">
        <v>343</v>
      </c>
      <c r="T9" s="112">
        <v>3114</v>
      </c>
      <c r="U9" s="113">
        <v>394</v>
      </c>
    </row>
    <row r="10" spans="1:21" ht="19.100000000000001" customHeight="1" x14ac:dyDescent="0.4">
      <c r="A10" s="438"/>
      <c r="B10" s="438"/>
      <c r="C10" s="114" t="s">
        <v>613</v>
      </c>
      <c r="D10" s="111">
        <f t="shared" si="0"/>
        <v>1113</v>
      </c>
      <c r="E10" s="113">
        <f t="shared" si="1"/>
        <v>0</v>
      </c>
      <c r="F10" s="112">
        <v>0</v>
      </c>
      <c r="G10" s="113"/>
      <c r="H10" s="112">
        <v>0</v>
      </c>
      <c r="I10" s="113"/>
      <c r="J10" s="112">
        <v>493</v>
      </c>
      <c r="K10" s="113"/>
      <c r="L10" s="112">
        <v>202</v>
      </c>
      <c r="M10" s="113"/>
      <c r="N10" s="112">
        <v>0</v>
      </c>
      <c r="O10" s="113"/>
      <c r="P10" s="112">
        <v>418</v>
      </c>
      <c r="Q10" s="113"/>
      <c r="R10" s="112">
        <v>0</v>
      </c>
      <c r="S10" s="113"/>
      <c r="T10" s="112">
        <v>36</v>
      </c>
      <c r="U10" s="113"/>
    </row>
    <row r="11" spans="1:21" ht="19.100000000000001" customHeight="1" x14ac:dyDescent="0.4">
      <c r="A11" s="447" t="s">
        <v>627</v>
      </c>
      <c r="B11" s="438"/>
      <c r="C11" s="114" t="s">
        <v>0</v>
      </c>
      <c r="D11" s="111">
        <f t="shared" si="0"/>
        <v>41813</v>
      </c>
      <c r="E11" s="113">
        <f t="shared" si="1"/>
        <v>923</v>
      </c>
      <c r="F11" s="112">
        <f t="shared" ref="F11:U11" si="3">SUM(F12:F14)</f>
        <v>8662</v>
      </c>
      <c r="G11" s="113">
        <f t="shared" si="3"/>
        <v>200</v>
      </c>
      <c r="H11" s="112">
        <f t="shared" si="3"/>
        <v>4462</v>
      </c>
      <c r="I11" s="113">
        <f t="shared" si="3"/>
        <v>125</v>
      </c>
      <c r="J11" s="112">
        <f t="shared" si="3"/>
        <v>5341</v>
      </c>
      <c r="K11" s="113">
        <f t="shared" si="3"/>
        <v>70</v>
      </c>
      <c r="L11" s="112">
        <f t="shared" si="3"/>
        <v>7099</v>
      </c>
      <c r="M11" s="113">
        <f t="shared" si="3"/>
        <v>165</v>
      </c>
      <c r="N11" s="112">
        <f t="shared" si="3"/>
        <v>3166</v>
      </c>
      <c r="O11" s="113">
        <f t="shared" si="3"/>
        <v>66</v>
      </c>
      <c r="P11" s="112">
        <f t="shared" si="3"/>
        <v>7306</v>
      </c>
      <c r="Q11" s="113">
        <f t="shared" si="3"/>
        <v>161</v>
      </c>
      <c r="R11" s="112">
        <f t="shared" si="3"/>
        <v>5777</v>
      </c>
      <c r="S11" s="113">
        <f t="shared" si="3"/>
        <v>136</v>
      </c>
      <c r="T11" s="112">
        <f t="shared" si="3"/>
        <v>1447</v>
      </c>
      <c r="U11" s="113">
        <f t="shared" si="3"/>
        <v>177</v>
      </c>
    </row>
    <row r="12" spans="1:21" ht="19.100000000000001" customHeight="1" x14ac:dyDescent="0.4">
      <c r="A12" s="438"/>
      <c r="B12" s="438"/>
      <c r="C12" s="114" t="s">
        <v>616</v>
      </c>
      <c r="D12" s="111">
        <f t="shared" si="0"/>
        <v>376</v>
      </c>
      <c r="E12" s="113">
        <f t="shared" si="1"/>
        <v>14</v>
      </c>
      <c r="F12" s="112">
        <v>0</v>
      </c>
      <c r="G12" s="113"/>
      <c r="H12" s="112">
        <v>0</v>
      </c>
      <c r="I12" s="113"/>
      <c r="J12" s="112">
        <v>376</v>
      </c>
      <c r="K12" s="113">
        <v>14</v>
      </c>
      <c r="L12" s="112">
        <v>0</v>
      </c>
      <c r="M12" s="113"/>
      <c r="N12" s="112">
        <v>0</v>
      </c>
      <c r="O12" s="113"/>
      <c r="P12" s="112">
        <v>0</v>
      </c>
      <c r="Q12" s="113"/>
      <c r="R12" s="112">
        <v>0</v>
      </c>
      <c r="S12" s="113"/>
      <c r="T12" s="112">
        <v>12</v>
      </c>
      <c r="U12" s="113">
        <v>3</v>
      </c>
    </row>
    <row r="13" spans="1:21" ht="19.100000000000001" customHeight="1" x14ac:dyDescent="0.4">
      <c r="A13" s="438"/>
      <c r="B13" s="438"/>
      <c r="C13" s="114" t="s">
        <v>623</v>
      </c>
      <c r="D13" s="111">
        <f t="shared" si="0"/>
        <v>37745</v>
      </c>
      <c r="E13" s="113">
        <f t="shared" si="1"/>
        <v>909</v>
      </c>
      <c r="F13" s="112">
        <v>8437</v>
      </c>
      <c r="G13" s="113">
        <v>200</v>
      </c>
      <c r="H13" s="112">
        <v>4108</v>
      </c>
      <c r="I13" s="113">
        <v>125</v>
      </c>
      <c r="J13" s="112">
        <v>3036</v>
      </c>
      <c r="K13" s="113">
        <v>56</v>
      </c>
      <c r="L13" s="112">
        <v>6830</v>
      </c>
      <c r="M13" s="113">
        <v>165</v>
      </c>
      <c r="N13" s="112">
        <v>3095</v>
      </c>
      <c r="O13" s="113">
        <v>66</v>
      </c>
      <c r="P13" s="112">
        <v>6651</v>
      </c>
      <c r="Q13" s="113">
        <v>161</v>
      </c>
      <c r="R13" s="112">
        <v>5588</v>
      </c>
      <c r="S13" s="113">
        <v>136</v>
      </c>
      <c r="T13" s="112">
        <v>1328</v>
      </c>
      <c r="U13" s="113">
        <v>174</v>
      </c>
    </row>
    <row r="14" spans="1:21" ht="19.100000000000001" customHeight="1" x14ac:dyDescent="0.4">
      <c r="A14" s="438"/>
      <c r="B14" s="438"/>
      <c r="C14" s="114" t="s">
        <v>613</v>
      </c>
      <c r="D14" s="111">
        <f t="shared" si="0"/>
        <v>3692</v>
      </c>
      <c r="E14" s="113">
        <f t="shared" si="1"/>
        <v>0</v>
      </c>
      <c r="F14" s="112">
        <v>225</v>
      </c>
      <c r="G14" s="113"/>
      <c r="H14" s="112">
        <v>354</v>
      </c>
      <c r="I14" s="113"/>
      <c r="J14" s="112">
        <v>1929</v>
      </c>
      <c r="K14" s="113"/>
      <c r="L14" s="112">
        <v>269</v>
      </c>
      <c r="M14" s="113"/>
      <c r="N14" s="112">
        <v>71</v>
      </c>
      <c r="O14" s="113"/>
      <c r="P14" s="112">
        <v>655</v>
      </c>
      <c r="Q14" s="113"/>
      <c r="R14" s="112">
        <v>189</v>
      </c>
      <c r="S14" s="113"/>
      <c r="T14" s="112">
        <v>107</v>
      </c>
      <c r="U14" s="113"/>
    </row>
    <row r="15" spans="1:21" ht="19.100000000000001" customHeight="1" x14ac:dyDescent="0.4">
      <c r="A15" s="448" t="s">
        <v>673</v>
      </c>
      <c r="B15" s="449"/>
      <c r="C15" s="114" t="s">
        <v>0</v>
      </c>
      <c r="D15" s="111">
        <f t="shared" si="0"/>
        <v>1865</v>
      </c>
      <c r="E15" s="113">
        <f t="shared" si="1"/>
        <v>60</v>
      </c>
      <c r="F15" s="112">
        <f>SUM(F16:F17)</f>
        <v>351</v>
      </c>
      <c r="G15" s="113"/>
      <c r="H15" s="112">
        <f>SUM(H16:H17)</f>
        <v>270</v>
      </c>
      <c r="I15" s="113">
        <f>SUM(I16:I17)</f>
        <v>22</v>
      </c>
      <c r="J15" s="112">
        <f>SUM(J16:J17)</f>
        <v>258</v>
      </c>
      <c r="K15" s="113"/>
      <c r="L15" s="112">
        <f>SUM(L16:L17)</f>
        <v>394</v>
      </c>
      <c r="M15" s="113">
        <f>SUM(M16:M17)</f>
        <v>20</v>
      </c>
      <c r="N15" s="112">
        <f>SUM(N16:N17)</f>
        <v>0</v>
      </c>
      <c r="O15" s="113"/>
      <c r="P15" s="112">
        <f>SUM(P16:P17)</f>
        <v>126</v>
      </c>
      <c r="Q15" s="113"/>
      <c r="R15" s="112">
        <f>SUM(R16:R17)</f>
        <v>466</v>
      </c>
      <c r="S15" s="113">
        <f>SUM(S16:S17)</f>
        <v>18</v>
      </c>
      <c r="T15" s="112">
        <f>SUM(T16:T17)</f>
        <v>455</v>
      </c>
      <c r="U15" s="113">
        <f>SUM(U16:U17)</f>
        <v>23</v>
      </c>
    </row>
    <row r="16" spans="1:21" ht="19.100000000000001" customHeight="1" x14ac:dyDescent="0.4">
      <c r="A16" s="449"/>
      <c r="B16" s="449"/>
      <c r="C16" s="114" t="s">
        <v>623</v>
      </c>
      <c r="D16" s="111">
        <f t="shared" si="0"/>
        <v>1739</v>
      </c>
      <c r="E16" s="113">
        <f t="shared" si="1"/>
        <v>60</v>
      </c>
      <c r="F16" s="112">
        <v>351</v>
      </c>
      <c r="G16" s="113"/>
      <c r="H16" s="112">
        <v>270</v>
      </c>
      <c r="I16" s="113">
        <v>22</v>
      </c>
      <c r="J16" s="112">
        <v>258</v>
      </c>
      <c r="K16" s="113"/>
      <c r="L16" s="112">
        <v>394</v>
      </c>
      <c r="M16" s="113">
        <v>20</v>
      </c>
      <c r="N16" s="112">
        <v>0</v>
      </c>
      <c r="O16" s="113"/>
      <c r="P16" s="112">
        <v>0</v>
      </c>
      <c r="Q16" s="113"/>
      <c r="R16" s="112">
        <v>466</v>
      </c>
      <c r="S16" s="113">
        <v>18</v>
      </c>
      <c r="T16" s="112">
        <v>422</v>
      </c>
      <c r="U16" s="113">
        <v>23</v>
      </c>
    </row>
    <row r="17" spans="1:25" ht="19.100000000000001" customHeight="1" x14ac:dyDescent="0.4">
      <c r="A17" s="449"/>
      <c r="B17" s="449"/>
      <c r="C17" s="114" t="s">
        <v>614</v>
      </c>
      <c r="D17" s="111">
        <f t="shared" si="0"/>
        <v>126</v>
      </c>
      <c r="E17" s="113">
        <f t="shared" si="1"/>
        <v>0</v>
      </c>
      <c r="F17" s="112">
        <v>0</v>
      </c>
      <c r="G17" s="113"/>
      <c r="H17" s="112">
        <v>0</v>
      </c>
      <c r="I17" s="113"/>
      <c r="J17" s="112">
        <v>0</v>
      </c>
      <c r="K17" s="113"/>
      <c r="L17" s="112">
        <v>0</v>
      </c>
      <c r="M17" s="113"/>
      <c r="N17" s="112">
        <v>0</v>
      </c>
      <c r="O17" s="113"/>
      <c r="P17" s="112">
        <v>126</v>
      </c>
      <c r="Q17" s="113"/>
      <c r="R17" s="112">
        <v>0</v>
      </c>
      <c r="S17" s="113"/>
      <c r="T17" s="112">
        <v>33</v>
      </c>
      <c r="U17" s="113"/>
    </row>
    <row r="18" spans="1:25" ht="19.100000000000001" customHeight="1" x14ac:dyDescent="0.4">
      <c r="A18" s="453" t="s">
        <v>625</v>
      </c>
      <c r="B18" s="450" t="s">
        <v>624</v>
      </c>
      <c r="C18" s="114" t="s">
        <v>0</v>
      </c>
      <c r="D18" s="111">
        <f t="shared" si="0"/>
        <v>41054</v>
      </c>
      <c r="E18" s="113">
        <f t="shared" si="1"/>
        <v>0</v>
      </c>
      <c r="F18" s="112">
        <f>SUM(F19:F21)</f>
        <v>9467</v>
      </c>
      <c r="G18" s="110"/>
      <c r="H18" s="112">
        <f>SUM(H19:H21)</f>
        <v>5248</v>
      </c>
      <c r="I18" s="110"/>
      <c r="J18" s="112">
        <f>SUM(J19:J21)</f>
        <v>6551</v>
      </c>
      <c r="K18" s="110"/>
      <c r="L18" s="112">
        <f>SUM(L19:L21)</f>
        <v>6979</v>
      </c>
      <c r="M18" s="110"/>
      <c r="N18" s="112">
        <f>SUM(N19:N21)</f>
        <v>3180</v>
      </c>
      <c r="O18" s="110"/>
      <c r="P18" s="112">
        <f>SUM(P19:P21)</f>
        <v>4936</v>
      </c>
      <c r="Q18" s="110"/>
      <c r="R18" s="112">
        <f>SUM(R19:R21)</f>
        <v>4693</v>
      </c>
      <c r="S18" s="110"/>
      <c r="T18" s="112">
        <f>SUM(T19:T21)</f>
        <v>463</v>
      </c>
      <c r="U18" s="110"/>
    </row>
    <row r="19" spans="1:25" ht="19.100000000000001" customHeight="1" x14ac:dyDescent="0.4">
      <c r="A19" s="453"/>
      <c r="B19" s="450"/>
      <c r="C19" s="114" t="s">
        <v>614</v>
      </c>
      <c r="D19" s="111">
        <f t="shared" si="0"/>
        <v>14317</v>
      </c>
      <c r="E19" s="113">
        <f t="shared" si="1"/>
        <v>0</v>
      </c>
      <c r="F19" s="112">
        <v>3075</v>
      </c>
      <c r="G19" s="110"/>
      <c r="H19" s="112">
        <v>1189</v>
      </c>
      <c r="I19" s="110"/>
      <c r="J19" s="112">
        <v>1067</v>
      </c>
      <c r="K19" s="110"/>
      <c r="L19" s="112">
        <v>2317</v>
      </c>
      <c r="M19" s="110"/>
      <c r="N19" s="112">
        <v>1191</v>
      </c>
      <c r="O19" s="110"/>
      <c r="P19" s="112">
        <v>3690</v>
      </c>
      <c r="Q19" s="110"/>
      <c r="R19" s="112">
        <v>1788</v>
      </c>
      <c r="S19" s="110"/>
      <c r="T19" s="112">
        <v>370</v>
      </c>
      <c r="U19" s="110"/>
    </row>
    <row r="20" spans="1:25" ht="19.100000000000001" customHeight="1" x14ac:dyDescent="0.4">
      <c r="A20" s="453"/>
      <c r="B20" s="450"/>
      <c r="C20" s="114" t="s">
        <v>623</v>
      </c>
      <c r="D20" s="111">
        <f t="shared" si="0"/>
        <v>3664</v>
      </c>
      <c r="E20" s="113">
        <f t="shared" si="1"/>
        <v>0</v>
      </c>
      <c r="F20" s="112">
        <v>0</v>
      </c>
      <c r="G20" s="110"/>
      <c r="H20" s="112">
        <v>0</v>
      </c>
      <c r="I20" s="110"/>
      <c r="J20" s="112">
        <v>0</v>
      </c>
      <c r="K20" s="110"/>
      <c r="L20" s="112">
        <v>951</v>
      </c>
      <c r="M20" s="110"/>
      <c r="N20" s="112">
        <v>832</v>
      </c>
      <c r="O20" s="110"/>
      <c r="P20" s="112">
        <v>0</v>
      </c>
      <c r="Q20" s="110"/>
      <c r="R20" s="112">
        <v>1881</v>
      </c>
      <c r="S20" s="110"/>
      <c r="T20" s="112">
        <v>93</v>
      </c>
      <c r="U20" s="110"/>
    </row>
    <row r="21" spans="1:25" ht="19.100000000000001" customHeight="1" x14ac:dyDescent="0.4">
      <c r="A21" s="453"/>
      <c r="B21" s="450"/>
      <c r="C21" s="114" t="s">
        <v>613</v>
      </c>
      <c r="D21" s="111">
        <f t="shared" si="0"/>
        <v>23073</v>
      </c>
      <c r="E21" s="113">
        <f t="shared" si="1"/>
        <v>0</v>
      </c>
      <c r="F21" s="112">
        <f>6263+129</f>
        <v>6392</v>
      </c>
      <c r="G21" s="110"/>
      <c r="H21" s="112">
        <f>3994+65</f>
        <v>4059</v>
      </c>
      <c r="I21" s="110"/>
      <c r="J21" s="112">
        <v>5484</v>
      </c>
      <c r="K21" s="110"/>
      <c r="L21" s="112">
        <f>3641+70</f>
        <v>3711</v>
      </c>
      <c r="M21" s="110"/>
      <c r="N21" s="112">
        <v>1157</v>
      </c>
      <c r="O21" s="110"/>
      <c r="P21" s="112">
        <v>1246</v>
      </c>
      <c r="Q21" s="110"/>
      <c r="R21" s="112">
        <v>1024</v>
      </c>
      <c r="S21" s="110"/>
      <c r="T21" s="111" t="s">
        <v>615</v>
      </c>
      <c r="U21" s="110"/>
      <c r="W21" s="115"/>
    </row>
    <row r="22" spans="1:25" ht="19.100000000000001" customHeight="1" x14ac:dyDescent="0.4">
      <c r="A22" s="453"/>
      <c r="B22" s="114" t="s">
        <v>672</v>
      </c>
      <c r="C22" s="114" t="s">
        <v>614</v>
      </c>
      <c r="D22" s="111">
        <f t="shared" si="0"/>
        <v>1121</v>
      </c>
      <c r="E22" s="113">
        <f t="shared" si="1"/>
        <v>0</v>
      </c>
      <c r="F22" s="112">
        <v>0</v>
      </c>
      <c r="G22" s="110"/>
      <c r="H22" s="112">
        <v>1045</v>
      </c>
      <c r="I22" s="110"/>
      <c r="J22" s="112">
        <v>0</v>
      </c>
      <c r="K22" s="110"/>
      <c r="L22" s="112">
        <v>0</v>
      </c>
      <c r="M22" s="110"/>
      <c r="N22" s="112">
        <v>0</v>
      </c>
      <c r="O22" s="110"/>
      <c r="P22" s="112">
        <v>76</v>
      </c>
      <c r="Q22" s="110"/>
      <c r="R22" s="112">
        <v>0</v>
      </c>
      <c r="S22" s="110"/>
      <c r="T22" s="112">
        <v>53</v>
      </c>
      <c r="U22" s="110"/>
    </row>
    <row r="23" spans="1:25" ht="19.100000000000001" customHeight="1" x14ac:dyDescent="0.4">
      <c r="A23" s="453"/>
      <c r="B23" s="450" t="s">
        <v>621</v>
      </c>
      <c r="C23" s="114" t="s">
        <v>0</v>
      </c>
      <c r="D23" s="111">
        <f t="shared" si="0"/>
        <v>2183</v>
      </c>
      <c r="E23" s="113">
        <f t="shared" si="1"/>
        <v>0</v>
      </c>
      <c r="F23" s="112">
        <f>SUM(F24:F25)</f>
        <v>0</v>
      </c>
      <c r="G23" s="110"/>
      <c r="H23" s="112">
        <f>SUM(H24:H25)</f>
        <v>1549</v>
      </c>
      <c r="I23" s="110"/>
      <c r="J23" s="112">
        <f>SUM(J24:J25)</f>
        <v>239</v>
      </c>
      <c r="K23" s="110"/>
      <c r="L23" s="112">
        <f>SUM(L24:L25)</f>
        <v>395</v>
      </c>
      <c r="M23" s="110"/>
      <c r="N23" s="112">
        <f>SUM(N24:N25)</f>
        <v>0</v>
      </c>
      <c r="O23" s="110"/>
      <c r="P23" s="112">
        <f>SUM(P24:P25)</f>
        <v>0</v>
      </c>
      <c r="Q23" s="110"/>
      <c r="R23" s="112">
        <f>SUM(R24:R25)</f>
        <v>0</v>
      </c>
      <c r="S23" s="110"/>
      <c r="T23" s="111" t="s">
        <v>615</v>
      </c>
      <c r="U23" s="110"/>
    </row>
    <row r="24" spans="1:25" ht="19.100000000000001" customHeight="1" x14ac:dyDescent="0.4">
      <c r="A24" s="453"/>
      <c r="B24" s="450"/>
      <c r="C24" s="114" t="s">
        <v>614</v>
      </c>
      <c r="D24" s="111">
        <f t="shared" si="0"/>
        <v>1549</v>
      </c>
      <c r="E24" s="113">
        <f t="shared" si="1"/>
        <v>0</v>
      </c>
      <c r="F24" s="112">
        <v>0</v>
      </c>
      <c r="G24" s="110"/>
      <c r="H24" s="112">
        <v>1549</v>
      </c>
      <c r="I24" s="110"/>
      <c r="J24" s="112">
        <v>0</v>
      </c>
      <c r="K24" s="110"/>
      <c r="L24" s="112">
        <v>0</v>
      </c>
      <c r="M24" s="110"/>
      <c r="N24" s="112">
        <v>0</v>
      </c>
      <c r="O24" s="110"/>
      <c r="P24" s="112">
        <v>0</v>
      </c>
      <c r="Q24" s="110"/>
      <c r="R24" s="112">
        <v>0</v>
      </c>
      <c r="S24" s="110"/>
      <c r="T24" s="111" t="s">
        <v>615</v>
      </c>
      <c r="U24" s="110"/>
    </row>
    <row r="25" spans="1:25" ht="19.100000000000001" customHeight="1" x14ac:dyDescent="0.4">
      <c r="A25" s="453"/>
      <c r="B25" s="450"/>
      <c r="C25" s="114" t="s">
        <v>613</v>
      </c>
      <c r="D25" s="111">
        <f t="shared" si="0"/>
        <v>634</v>
      </c>
      <c r="E25" s="113">
        <f t="shared" si="1"/>
        <v>0</v>
      </c>
      <c r="F25" s="112">
        <v>0</v>
      </c>
      <c r="G25" s="110"/>
      <c r="H25" s="112">
        <v>0</v>
      </c>
      <c r="I25" s="110"/>
      <c r="J25" s="112">
        <v>239</v>
      </c>
      <c r="K25" s="110"/>
      <c r="L25" s="112">
        <v>395</v>
      </c>
      <c r="M25" s="110"/>
      <c r="N25" s="112">
        <v>0</v>
      </c>
      <c r="O25" s="110"/>
      <c r="P25" s="112">
        <v>0</v>
      </c>
      <c r="Q25" s="110"/>
      <c r="R25" s="112">
        <v>0</v>
      </c>
      <c r="S25" s="110"/>
      <c r="T25" s="111" t="s">
        <v>615</v>
      </c>
      <c r="U25" s="110"/>
    </row>
    <row r="26" spans="1:25" ht="19.100000000000001" customHeight="1" x14ac:dyDescent="0.4">
      <c r="A26" s="448" t="s">
        <v>671</v>
      </c>
      <c r="B26" s="447"/>
      <c r="C26" s="114" t="s">
        <v>0</v>
      </c>
      <c r="D26" s="111">
        <f t="shared" si="0"/>
        <v>33058</v>
      </c>
      <c r="E26" s="113">
        <f t="shared" si="1"/>
        <v>0</v>
      </c>
      <c r="F26" s="112">
        <f>SUM(F27:F28)</f>
        <v>1753</v>
      </c>
      <c r="G26" s="110"/>
      <c r="H26" s="112">
        <f>SUM(H27:H28)</f>
        <v>18837</v>
      </c>
      <c r="I26" s="110"/>
      <c r="J26" s="112">
        <f>SUM(J27:J28)</f>
        <v>8711</v>
      </c>
      <c r="K26" s="110"/>
      <c r="L26" s="112">
        <f>SUM(L27:L28)</f>
        <v>2267</v>
      </c>
      <c r="M26" s="110"/>
      <c r="N26" s="112">
        <f>SUM(N27:N28)</f>
        <v>0</v>
      </c>
      <c r="O26" s="110"/>
      <c r="P26" s="112">
        <f>SUM(P27:P28)</f>
        <v>1466</v>
      </c>
      <c r="Q26" s="110"/>
      <c r="R26" s="112">
        <f>SUM(R27:R28)</f>
        <v>24</v>
      </c>
      <c r="S26" s="110"/>
      <c r="T26" s="111" t="s">
        <v>615</v>
      </c>
      <c r="U26" s="110"/>
    </row>
    <row r="27" spans="1:25" ht="19.100000000000001" customHeight="1" x14ac:dyDescent="0.4">
      <c r="A27" s="447"/>
      <c r="B27" s="447"/>
      <c r="C27" s="114" t="s">
        <v>616</v>
      </c>
      <c r="D27" s="111">
        <f t="shared" si="0"/>
        <v>24</v>
      </c>
      <c r="E27" s="113">
        <f t="shared" si="1"/>
        <v>0</v>
      </c>
      <c r="F27" s="112">
        <v>0</v>
      </c>
      <c r="G27" s="110"/>
      <c r="H27" s="112">
        <v>0</v>
      </c>
      <c r="I27" s="110"/>
      <c r="J27" s="112">
        <v>0</v>
      </c>
      <c r="K27" s="110"/>
      <c r="L27" s="112">
        <v>0</v>
      </c>
      <c r="M27" s="110"/>
      <c r="N27" s="112">
        <v>0</v>
      </c>
      <c r="O27" s="110"/>
      <c r="P27" s="112">
        <v>0</v>
      </c>
      <c r="Q27" s="110"/>
      <c r="R27" s="112">
        <v>24</v>
      </c>
      <c r="S27" s="110"/>
      <c r="T27" s="111" t="s">
        <v>615</v>
      </c>
      <c r="U27" s="110"/>
    </row>
    <row r="28" spans="1:25" ht="19.100000000000001" customHeight="1" x14ac:dyDescent="0.4">
      <c r="A28" s="447"/>
      <c r="B28" s="447"/>
      <c r="C28" s="114" t="s">
        <v>613</v>
      </c>
      <c r="D28" s="111">
        <f t="shared" si="0"/>
        <v>33034</v>
      </c>
      <c r="E28" s="113">
        <f t="shared" si="1"/>
        <v>0</v>
      </c>
      <c r="F28" s="112">
        <v>1753</v>
      </c>
      <c r="G28" s="110"/>
      <c r="H28" s="112">
        <v>18837</v>
      </c>
      <c r="I28" s="110"/>
      <c r="J28" s="112">
        <v>8711</v>
      </c>
      <c r="K28" s="110"/>
      <c r="L28" s="112">
        <v>2267</v>
      </c>
      <c r="M28" s="110"/>
      <c r="N28" s="112">
        <v>0</v>
      </c>
      <c r="O28" s="110"/>
      <c r="P28" s="112">
        <v>1466</v>
      </c>
      <c r="Q28" s="110"/>
      <c r="R28" s="112">
        <v>0</v>
      </c>
      <c r="S28" s="110"/>
      <c r="T28" s="111" t="s">
        <v>615</v>
      </c>
      <c r="U28" s="110"/>
    </row>
    <row r="29" spans="1:25" ht="38" customHeight="1" x14ac:dyDescent="0.4">
      <c r="A29" s="448" t="s">
        <v>670</v>
      </c>
      <c r="B29" s="447"/>
      <c r="C29" s="114" t="s">
        <v>613</v>
      </c>
      <c r="D29" s="111">
        <f t="shared" si="0"/>
        <v>1386</v>
      </c>
      <c r="E29" s="113">
        <f t="shared" si="1"/>
        <v>0</v>
      </c>
      <c r="F29" s="112">
        <v>133</v>
      </c>
      <c r="G29" s="110"/>
      <c r="H29" s="112">
        <v>0</v>
      </c>
      <c r="I29" s="110"/>
      <c r="J29" s="112">
        <v>246</v>
      </c>
      <c r="K29" s="110"/>
      <c r="L29" s="112">
        <v>239</v>
      </c>
      <c r="M29" s="110"/>
      <c r="N29" s="112">
        <v>453</v>
      </c>
      <c r="O29" s="110"/>
      <c r="P29" s="112">
        <v>315</v>
      </c>
      <c r="Q29" s="110"/>
      <c r="R29" s="112">
        <v>0</v>
      </c>
      <c r="S29" s="110"/>
      <c r="T29" s="111" t="s">
        <v>615</v>
      </c>
      <c r="U29" s="110"/>
    </row>
    <row r="30" spans="1:25" ht="10.95" x14ac:dyDescent="0.4"/>
    <row r="31" spans="1:25" ht="19.100000000000001" customHeight="1" x14ac:dyDescent="0.4">
      <c r="A31" s="445" t="s">
        <v>669</v>
      </c>
      <c r="B31" s="445"/>
      <c r="C31" s="445" t="s">
        <v>668</v>
      </c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W31" s="109"/>
      <c r="X31" s="108"/>
      <c r="Y31" s="108"/>
    </row>
    <row r="32" spans="1:25" ht="19.100000000000001" customHeight="1" x14ac:dyDescent="0.4">
      <c r="A32" s="445"/>
      <c r="B32" s="445"/>
      <c r="C32" s="445" t="s">
        <v>667</v>
      </c>
      <c r="D32" s="445"/>
      <c r="E32" s="445"/>
      <c r="F32" s="445"/>
      <c r="G32" s="445"/>
      <c r="H32" s="445"/>
      <c r="I32" s="445" t="s">
        <v>666</v>
      </c>
      <c r="J32" s="445"/>
      <c r="K32" s="445"/>
      <c r="L32" s="445"/>
      <c r="M32" s="445"/>
      <c r="N32" s="445"/>
      <c r="W32" s="108"/>
      <c r="X32" s="108"/>
      <c r="Y32" s="108"/>
    </row>
    <row r="33" spans="1:25" ht="19.100000000000001" customHeight="1" x14ac:dyDescent="0.4">
      <c r="A33" s="445"/>
      <c r="B33" s="445"/>
      <c r="C33" s="445" t="s">
        <v>0</v>
      </c>
      <c r="D33" s="445"/>
      <c r="E33" s="445" t="s">
        <v>665</v>
      </c>
      <c r="F33" s="445"/>
      <c r="G33" s="445" t="s">
        <v>664</v>
      </c>
      <c r="H33" s="445"/>
      <c r="I33" s="445" t="s">
        <v>0</v>
      </c>
      <c r="J33" s="445"/>
      <c r="K33" s="445" t="s">
        <v>663</v>
      </c>
      <c r="L33" s="445"/>
      <c r="M33" s="445" t="s">
        <v>662</v>
      </c>
      <c r="N33" s="445"/>
      <c r="R33" s="107"/>
      <c r="S33" s="104"/>
      <c r="T33" s="104"/>
      <c r="U33" s="104"/>
      <c r="W33" s="108"/>
      <c r="X33" s="108"/>
      <c r="Y33" s="108"/>
    </row>
    <row r="34" spans="1:25" ht="19.100000000000001" customHeight="1" x14ac:dyDescent="0.4">
      <c r="A34" s="445" t="s">
        <v>0</v>
      </c>
      <c r="B34" s="445"/>
      <c r="C34" s="446">
        <f>SUM(C35:D37)</f>
        <v>4039</v>
      </c>
      <c r="D34" s="446"/>
      <c r="E34" s="446">
        <f t="shared" ref="E34" si="4">SUM(E35:F37)</f>
        <v>3940</v>
      </c>
      <c r="F34" s="446"/>
      <c r="G34" s="446">
        <f t="shared" ref="G34" si="5">SUM(G35:H37)</f>
        <v>99</v>
      </c>
      <c r="H34" s="446"/>
      <c r="I34" s="446">
        <f>I35+I36+I37</f>
        <v>72390</v>
      </c>
      <c r="J34" s="446"/>
      <c r="K34" s="446">
        <f>K35+K36+K37</f>
        <v>64168</v>
      </c>
      <c r="L34" s="446"/>
      <c r="M34" s="446">
        <f>M35+M36+M37</f>
        <v>8222</v>
      </c>
      <c r="N34" s="446"/>
      <c r="R34" s="104"/>
      <c r="S34" s="104"/>
      <c r="T34" s="104"/>
      <c r="U34" s="104"/>
    </row>
    <row r="35" spans="1:25" ht="19.100000000000001" customHeight="1" x14ac:dyDescent="0.4">
      <c r="A35" s="445" t="s">
        <v>661</v>
      </c>
      <c r="B35" s="445"/>
      <c r="C35" s="446" t="s">
        <v>582</v>
      </c>
      <c r="D35" s="446"/>
      <c r="E35" s="446" t="s">
        <v>582</v>
      </c>
      <c r="F35" s="446"/>
      <c r="G35" s="446" t="s">
        <v>582</v>
      </c>
      <c r="H35" s="446"/>
      <c r="I35" s="446">
        <v>18182</v>
      </c>
      <c r="J35" s="446"/>
      <c r="K35" s="446">
        <v>11699</v>
      </c>
      <c r="L35" s="446"/>
      <c r="M35" s="444">
        <f>I35-K35</f>
        <v>6483</v>
      </c>
      <c r="N35" s="444"/>
    </row>
    <row r="36" spans="1:25" ht="19.100000000000001" customHeight="1" x14ac:dyDescent="0.4">
      <c r="A36" s="445" t="s">
        <v>660</v>
      </c>
      <c r="B36" s="445"/>
      <c r="C36" s="446" t="s">
        <v>582</v>
      </c>
      <c r="D36" s="446"/>
      <c r="E36" s="446" t="s">
        <v>582</v>
      </c>
      <c r="F36" s="446"/>
      <c r="G36" s="446" t="s">
        <v>582</v>
      </c>
      <c r="H36" s="446"/>
      <c r="I36" s="446">
        <v>1096</v>
      </c>
      <c r="J36" s="446"/>
      <c r="K36" s="446">
        <v>1028</v>
      </c>
      <c r="L36" s="446"/>
      <c r="M36" s="444">
        <f>I36-K36</f>
        <v>68</v>
      </c>
      <c r="N36" s="444"/>
      <c r="R36" s="107"/>
      <c r="S36" s="104"/>
      <c r="T36" s="104"/>
      <c r="U36" s="104"/>
    </row>
    <row r="37" spans="1:25" ht="19.100000000000001" customHeight="1" x14ac:dyDescent="0.4">
      <c r="A37" s="445" t="s">
        <v>659</v>
      </c>
      <c r="B37" s="445"/>
      <c r="C37" s="444">
        <v>4039</v>
      </c>
      <c r="D37" s="444"/>
      <c r="E37" s="446">
        <v>3940</v>
      </c>
      <c r="F37" s="446"/>
      <c r="G37" s="444">
        <f>C37-E37</f>
        <v>99</v>
      </c>
      <c r="H37" s="444"/>
      <c r="I37" s="446">
        <v>53112</v>
      </c>
      <c r="J37" s="446"/>
      <c r="K37" s="446">
        <v>51441</v>
      </c>
      <c r="L37" s="446"/>
      <c r="M37" s="444">
        <f>I37-K37</f>
        <v>1671</v>
      </c>
      <c r="N37" s="444"/>
      <c r="R37" s="104"/>
      <c r="S37" s="104"/>
      <c r="T37" s="104"/>
      <c r="U37" s="104"/>
    </row>
    <row r="38" spans="1:25" ht="10.95" x14ac:dyDescent="0.4">
      <c r="A38" s="106"/>
      <c r="B38" s="106"/>
      <c r="C38" s="102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R38" s="104"/>
      <c r="S38" s="104"/>
      <c r="T38" s="104"/>
      <c r="U38" s="104"/>
    </row>
    <row r="39" spans="1:25" ht="10.95" x14ac:dyDescent="0.4">
      <c r="A39" s="94" t="s">
        <v>658</v>
      </c>
      <c r="R39" s="104"/>
      <c r="S39" s="104"/>
      <c r="T39" s="104"/>
      <c r="U39" s="104"/>
    </row>
    <row r="40" spans="1:25" ht="10.95" x14ac:dyDescent="0.4">
      <c r="A40" s="94" t="s">
        <v>657</v>
      </c>
    </row>
    <row r="41" spans="1:25" ht="10.95" x14ac:dyDescent="0.4">
      <c r="A41" s="94" t="s">
        <v>656</v>
      </c>
      <c r="B41" s="103"/>
    </row>
    <row r="42" spans="1:25" ht="10.95" x14ac:dyDescent="0.4">
      <c r="A42" s="94" t="s">
        <v>655</v>
      </c>
      <c r="E42" s="94"/>
      <c r="G42" s="94"/>
      <c r="I42" s="94"/>
      <c r="K42" s="94"/>
      <c r="M42" s="94"/>
    </row>
    <row r="43" spans="1:25" ht="10.95" x14ac:dyDescent="0.4">
      <c r="A43" s="94" t="s">
        <v>654</v>
      </c>
      <c r="E43" s="94"/>
      <c r="G43" s="94"/>
      <c r="I43" s="94"/>
      <c r="K43" s="94"/>
      <c r="M43" s="94"/>
    </row>
    <row r="44" spans="1:25" ht="10.95" x14ac:dyDescent="0.4">
      <c r="A44" s="94" t="s">
        <v>653</v>
      </c>
      <c r="O44" s="94"/>
    </row>
  </sheetData>
  <mergeCells count="59">
    <mergeCell ref="A26:B28"/>
    <mergeCell ref="A29:B29"/>
    <mergeCell ref="T3:U4"/>
    <mergeCell ref="D4:E4"/>
    <mergeCell ref="F4:G4"/>
    <mergeCell ref="H4:I4"/>
    <mergeCell ref="J4:K4"/>
    <mergeCell ref="L4:M4"/>
    <mergeCell ref="N4:O4"/>
    <mergeCell ref="P4:Q4"/>
    <mergeCell ref="C31:N31"/>
    <mergeCell ref="R4:S4"/>
    <mergeCell ref="A6:B6"/>
    <mergeCell ref="A7:B10"/>
    <mergeCell ref="A11:B14"/>
    <mergeCell ref="A15:B17"/>
    <mergeCell ref="A3:C4"/>
    <mergeCell ref="D3:S3"/>
    <mergeCell ref="A31:B33"/>
    <mergeCell ref="C32:H32"/>
    <mergeCell ref="I32:N32"/>
    <mergeCell ref="M33:N33"/>
    <mergeCell ref="A5:B5"/>
    <mergeCell ref="A18:A25"/>
    <mergeCell ref="B18:B21"/>
    <mergeCell ref="B23:B25"/>
    <mergeCell ref="C33:D33"/>
    <mergeCell ref="E33:F33"/>
    <mergeCell ref="G33:H33"/>
    <mergeCell ref="I33:J33"/>
    <mergeCell ref="K33:L33"/>
    <mergeCell ref="K35:L35"/>
    <mergeCell ref="M35:N35"/>
    <mergeCell ref="A34:B34"/>
    <mergeCell ref="C34:D34"/>
    <mergeCell ref="E34:F34"/>
    <mergeCell ref="G34:H34"/>
    <mergeCell ref="I34:J34"/>
    <mergeCell ref="K34:L34"/>
    <mergeCell ref="A35:B35"/>
    <mergeCell ref="M34:N34"/>
    <mergeCell ref="C35:D35"/>
    <mergeCell ref="E35:F35"/>
    <mergeCell ref="G35:H35"/>
    <mergeCell ref="I35:J35"/>
    <mergeCell ref="M36:N36"/>
    <mergeCell ref="A37:B37"/>
    <mergeCell ref="C37:D37"/>
    <mergeCell ref="E37:F37"/>
    <mergeCell ref="G37:H37"/>
    <mergeCell ref="I37:J37"/>
    <mergeCell ref="K37:L37"/>
    <mergeCell ref="M37:N37"/>
    <mergeCell ref="A36:B36"/>
    <mergeCell ref="C36:D36"/>
    <mergeCell ref="E36:F36"/>
    <mergeCell ref="G36:H36"/>
    <mergeCell ref="I36:J36"/>
    <mergeCell ref="K36:L36"/>
  </mergeCells>
  <phoneticPr fontId="1"/>
  <pageMargins left="0.56999999999999995" right="0.62" top="0.68" bottom="0.57999999999999996" header="0.51181102362204722" footer="0.51181102362204722"/>
  <pageSetup paperSize="9" scale="49" fitToHeight="0" orientation="portrait" r:id="rId1"/>
  <headerFooter alignWithMargins="0">
    <oddFooter xml:space="preserve">&amp;C
&amp;2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showGridLines="0" zoomScaleNormal="100" workbookViewId="0">
      <selection activeCell="W30" sqref="W30"/>
    </sheetView>
  </sheetViews>
  <sheetFormatPr defaultRowHeight="14" customHeight="1" x14ac:dyDescent="0.4"/>
  <cols>
    <col min="1" max="2" width="4.5" style="35" customWidth="1"/>
    <col min="3" max="3" width="0.875" style="40" customWidth="1"/>
    <col min="4" max="4" width="9" style="40"/>
    <col min="5" max="5" width="0.875" style="40" customWidth="1"/>
    <col min="6" max="6" width="6" style="22" bestFit="1" customWidth="1"/>
    <col min="7" max="9" width="3.75" style="22" bestFit="1" customWidth="1"/>
    <col min="10" max="10" width="3.75" style="22" customWidth="1"/>
    <col min="11" max="11" width="0.875" style="22" customWidth="1"/>
    <col min="12" max="13" width="4.5" style="35" customWidth="1"/>
    <col min="14" max="14" width="0.875" style="40" customWidth="1"/>
    <col min="15" max="15" width="9" style="40"/>
    <col min="16" max="16" width="0.875" style="40" customWidth="1"/>
    <col min="17" max="17" width="6.75" style="22" bestFit="1" customWidth="1"/>
    <col min="18" max="20" width="3.75" style="22" bestFit="1" customWidth="1"/>
    <col min="21" max="21" width="3.75" style="22" customWidth="1"/>
    <col min="22" max="16384" width="9" style="22"/>
  </cols>
  <sheetData>
    <row r="1" spans="1:21" ht="14" customHeight="1" x14ac:dyDescent="0.4">
      <c r="A1" s="34" t="s">
        <v>407</v>
      </c>
      <c r="L1" s="34"/>
    </row>
    <row r="2" spans="1:21" ht="14" customHeight="1" x14ac:dyDescent="0.4">
      <c r="A2" s="34" t="s">
        <v>879</v>
      </c>
      <c r="L2" s="34"/>
    </row>
    <row r="3" spans="1:21" ht="10.95" x14ac:dyDescent="0.4">
      <c r="J3" s="23"/>
      <c r="U3" s="23" t="s">
        <v>600</v>
      </c>
    </row>
    <row r="4" spans="1:21" ht="14" customHeight="1" x14ac:dyDescent="0.4">
      <c r="A4" s="454" t="s">
        <v>254</v>
      </c>
      <c r="B4" s="456" t="s">
        <v>255</v>
      </c>
      <c r="C4" s="481" t="s">
        <v>256</v>
      </c>
      <c r="D4" s="503"/>
      <c r="E4" s="482"/>
      <c r="F4" s="454" t="s">
        <v>257</v>
      </c>
      <c r="G4" s="454" t="s">
        <v>880</v>
      </c>
      <c r="H4" s="454"/>
      <c r="I4" s="454"/>
      <c r="J4" s="454"/>
      <c r="L4" s="454" t="s">
        <v>254</v>
      </c>
      <c r="M4" s="456" t="s">
        <v>255</v>
      </c>
      <c r="N4" s="481" t="s">
        <v>256</v>
      </c>
      <c r="O4" s="503"/>
      <c r="P4" s="482"/>
      <c r="Q4" s="454" t="s">
        <v>257</v>
      </c>
      <c r="R4" s="454" t="s">
        <v>880</v>
      </c>
      <c r="S4" s="454"/>
      <c r="T4" s="454"/>
      <c r="U4" s="454"/>
    </row>
    <row r="5" spans="1:21" ht="42" customHeight="1" x14ac:dyDescent="0.4">
      <c r="A5" s="454"/>
      <c r="B5" s="456"/>
      <c r="C5" s="481"/>
      <c r="D5" s="503"/>
      <c r="E5" s="482"/>
      <c r="F5" s="454"/>
      <c r="G5" s="82" t="s">
        <v>259</v>
      </c>
      <c r="H5" s="82" t="s">
        <v>260</v>
      </c>
      <c r="I5" s="82" t="s">
        <v>261</v>
      </c>
      <c r="J5" s="82" t="s">
        <v>262</v>
      </c>
      <c r="L5" s="454"/>
      <c r="M5" s="456"/>
      <c r="N5" s="481"/>
      <c r="O5" s="503"/>
      <c r="P5" s="482"/>
      <c r="Q5" s="454"/>
      <c r="R5" s="82" t="s">
        <v>259</v>
      </c>
      <c r="S5" s="82" t="s">
        <v>260</v>
      </c>
      <c r="T5" s="82" t="s">
        <v>261</v>
      </c>
      <c r="U5" s="82" t="s">
        <v>262</v>
      </c>
    </row>
    <row r="6" spans="1:21" ht="14" customHeight="1" x14ac:dyDescent="0.4">
      <c r="A6" s="81" t="s">
        <v>881</v>
      </c>
      <c r="B6" s="81">
        <v>1</v>
      </c>
      <c r="C6" s="41"/>
      <c r="D6" s="42" t="s">
        <v>269</v>
      </c>
      <c r="E6" s="43"/>
      <c r="F6" s="208">
        <v>2</v>
      </c>
      <c r="G6" s="208">
        <f>SUM(H6:J6)</f>
        <v>9</v>
      </c>
      <c r="H6" s="208">
        <v>5</v>
      </c>
      <c r="I6" s="208">
        <v>2</v>
      </c>
      <c r="J6" s="208">
        <v>2</v>
      </c>
      <c r="L6" s="81" t="s">
        <v>882</v>
      </c>
      <c r="M6" s="81">
        <v>26</v>
      </c>
      <c r="N6" s="41"/>
      <c r="O6" s="42" t="s">
        <v>883</v>
      </c>
      <c r="P6" s="43"/>
      <c r="Q6" s="208">
        <v>1</v>
      </c>
      <c r="R6" s="208">
        <f t="shared" ref="R6:R36" si="0">SUM(S6:U6)</f>
        <v>2</v>
      </c>
      <c r="S6" s="208">
        <v>0</v>
      </c>
      <c r="T6" s="208">
        <v>0</v>
      </c>
      <c r="U6" s="208">
        <v>2</v>
      </c>
    </row>
    <row r="7" spans="1:21" ht="14" customHeight="1" x14ac:dyDescent="0.4">
      <c r="A7" s="81" t="s">
        <v>881</v>
      </c>
      <c r="B7" s="81">
        <v>2</v>
      </c>
      <c r="C7" s="41"/>
      <c r="D7" s="42" t="s">
        <v>765</v>
      </c>
      <c r="E7" s="43"/>
      <c r="F7" s="208">
        <v>1</v>
      </c>
      <c r="G7" s="208">
        <f t="shared" ref="G7:G38" si="1">SUM(H7:J7)</f>
        <v>2</v>
      </c>
      <c r="H7" s="208">
        <v>0</v>
      </c>
      <c r="I7" s="208">
        <v>1</v>
      </c>
      <c r="J7" s="208">
        <v>1</v>
      </c>
      <c r="L7" s="81" t="s">
        <v>882</v>
      </c>
      <c r="M7" s="81">
        <v>42</v>
      </c>
      <c r="N7" s="41"/>
      <c r="O7" s="42" t="s">
        <v>884</v>
      </c>
      <c r="P7" s="43"/>
      <c r="Q7" s="208">
        <v>2</v>
      </c>
      <c r="R7" s="208">
        <f t="shared" si="0"/>
        <v>11</v>
      </c>
      <c r="S7" s="208">
        <v>6</v>
      </c>
      <c r="T7" s="208">
        <v>3</v>
      </c>
      <c r="U7" s="208">
        <v>2</v>
      </c>
    </row>
    <row r="8" spans="1:21" ht="14" customHeight="1" x14ac:dyDescent="0.4">
      <c r="A8" s="81" t="s">
        <v>881</v>
      </c>
      <c r="B8" s="81">
        <v>20</v>
      </c>
      <c r="C8" s="41"/>
      <c r="D8" s="42" t="s">
        <v>779</v>
      </c>
      <c r="E8" s="43"/>
      <c r="F8" s="208">
        <v>2</v>
      </c>
      <c r="G8" s="208">
        <f t="shared" si="1"/>
        <v>9</v>
      </c>
      <c r="H8" s="208">
        <v>2</v>
      </c>
      <c r="I8" s="208">
        <v>5</v>
      </c>
      <c r="J8" s="208">
        <v>2</v>
      </c>
      <c r="L8" s="81" t="s">
        <v>882</v>
      </c>
      <c r="M8" s="81">
        <v>49</v>
      </c>
      <c r="N8" s="41"/>
      <c r="O8" s="42" t="s">
        <v>885</v>
      </c>
      <c r="P8" s="43"/>
      <c r="Q8" s="208">
        <v>3</v>
      </c>
      <c r="R8" s="208">
        <f t="shared" si="0"/>
        <v>15</v>
      </c>
      <c r="S8" s="208">
        <v>5</v>
      </c>
      <c r="T8" s="208">
        <v>5</v>
      </c>
      <c r="U8" s="208">
        <v>5</v>
      </c>
    </row>
    <row r="9" spans="1:21" ht="14" customHeight="1" x14ac:dyDescent="0.4">
      <c r="A9" s="81" t="s">
        <v>881</v>
      </c>
      <c r="B9" s="81">
        <v>21</v>
      </c>
      <c r="C9" s="41"/>
      <c r="D9" s="42" t="s">
        <v>271</v>
      </c>
      <c r="E9" s="43"/>
      <c r="F9" s="208">
        <v>2</v>
      </c>
      <c r="G9" s="208">
        <f t="shared" si="1"/>
        <v>11</v>
      </c>
      <c r="H9" s="208">
        <v>4</v>
      </c>
      <c r="I9" s="208">
        <v>5</v>
      </c>
      <c r="J9" s="208">
        <v>2</v>
      </c>
      <c r="L9" s="81" t="s">
        <v>882</v>
      </c>
      <c r="M9" s="81">
        <v>54</v>
      </c>
      <c r="N9" s="41"/>
      <c r="O9" s="42" t="s">
        <v>886</v>
      </c>
      <c r="P9" s="43"/>
      <c r="Q9" s="208">
        <v>2</v>
      </c>
      <c r="R9" s="208">
        <f t="shared" si="0"/>
        <v>10</v>
      </c>
      <c r="S9" s="208">
        <v>4</v>
      </c>
      <c r="T9" s="208">
        <v>2</v>
      </c>
      <c r="U9" s="208">
        <v>4</v>
      </c>
    </row>
    <row r="10" spans="1:21" ht="14" customHeight="1" x14ac:dyDescent="0.4">
      <c r="A10" s="81" t="s">
        <v>881</v>
      </c>
      <c r="B10" s="81">
        <v>29</v>
      </c>
      <c r="C10" s="41"/>
      <c r="D10" s="42" t="s">
        <v>274</v>
      </c>
      <c r="E10" s="43"/>
      <c r="F10" s="208">
        <v>2</v>
      </c>
      <c r="G10" s="208">
        <f t="shared" si="1"/>
        <v>14</v>
      </c>
      <c r="H10" s="208">
        <v>4</v>
      </c>
      <c r="I10" s="208">
        <v>3</v>
      </c>
      <c r="J10" s="208">
        <v>7</v>
      </c>
      <c r="L10" s="81" t="s">
        <v>882</v>
      </c>
      <c r="M10" s="81">
        <v>57</v>
      </c>
      <c r="N10" s="41"/>
      <c r="O10" s="42" t="s">
        <v>887</v>
      </c>
      <c r="P10" s="43"/>
      <c r="Q10" s="208">
        <v>1</v>
      </c>
      <c r="R10" s="208">
        <f t="shared" si="0"/>
        <v>8</v>
      </c>
      <c r="S10" s="208">
        <v>4</v>
      </c>
      <c r="T10" s="208">
        <v>3</v>
      </c>
      <c r="U10" s="208">
        <v>1</v>
      </c>
    </row>
    <row r="11" spans="1:21" ht="14" customHeight="1" x14ac:dyDescent="0.4">
      <c r="A11" s="81" t="s">
        <v>881</v>
      </c>
      <c r="B11" s="81">
        <v>40</v>
      </c>
      <c r="C11" s="41"/>
      <c r="D11" s="42" t="s">
        <v>767</v>
      </c>
      <c r="E11" s="43"/>
      <c r="F11" s="208">
        <v>1</v>
      </c>
      <c r="G11" s="208">
        <f t="shared" si="1"/>
        <v>4</v>
      </c>
      <c r="H11" s="208">
        <v>1</v>
      </c>
      <c r="I11" s="208">
        <v>0</v>
      </c>
      <c r="J11" s="208">
        <v>3</v>
      </c>
      <c r="L11" s="81" t="s">
        <v>882</v>
      </c>
      <c r="M11" s="81">
        <v>63</v>
      </c>
      <c r="N11" s="41"/>
      <c r="O11" s="42" t="s">
        <v>888</v>
      </c>
      <c r="P11" s="43"/>
      <c r="Q11" s="208">
        <v>2</v>
      </c>
      <c r="R11" s="208">
        <f t="shared" si="0"/>
        <v>10</v>
      </c>
      <c r="S11" s="208">
        <v>6</v>
      </c>
      <c r="T11" s="208">
        <v>3</v>
      </c>
      <c r="U11" s="208">
        <v>1</v>
      </c>
    </row>
    <row r="12" spans="1:21" ht="14" customHeight="1" x14ac:dyDescent="0.4">
      <c r="A12" s="81" t="s">
        <v>881</v>
      </c>
      <c r="B12" s="81">
        <v>41</v>
      </c>
      <c r="C12" s="41"/>
      <c r="D12" s="42" t="s">
        <v>782</v>
      </c>
      <c r="E12" s="43"/>
      <c r="F12" s="208">
        <v>2</v>
      </c>
      <c r="G12" s="208">
        <f t="shared" si="1"/>
        <v>14</v>
      </c>
      <c r="H12" s="208">
        <v>3</v>
      </c>
      <c r="I12" s="208">
        <v>6</v>
      </c>
      <c r="J12" s="208">
        <v>5</v>
      </c>
      <c r="L12" s="81" t="s">
        <v>882</v>
      </c>
      <c r="M12" s="81">
        <v>64</v>
      </c>
      <c r="N12" s="41"/>
      <c r="O12" s="42" t="s">
        <v>889</v>
      </c>
      <c r="P12" s="43"/>
      <c r="Q12" s="208">
        <v>2</v>
      </c>
      <c r="R12" s="208">
        <f t="shared" si="0"/>
        <v>14</v>
      </c>
      <c r="S12" s="208">
        <v>3</v>
      </c>
      <c r="T12" s="208">
        <v>4</v>
      </c>
      <c r="U12" s="208">
        <v>7</v>
      </c>
    </row>
    <row r="13" spans="1:21" ht="14" customHeight="1" x14ac:dyDescent="0.4">
      <c r="A13" s="81" t="s">
        <v>881</v>
      </c>
      <c r="B13" s="81">
        <v>47</v>
      </c>
      <c r="C13" s="41"/>
      <c r="D13" s="42" t="s">
        <v>774</v>
      </c>
      <c r="E13" s="43"/>
      <c r="F13" s="208">
        <v>3</v>
      </c>
      <c r="G13" s="208">
        <f t="shared" si="1"/>
        <v>18</v>
      </c>
      <c r="H13" s="208">
        <v>5</v>
      </c>
      <c r="I13" s="208">
        <v>5</v>
      </c>
      <c r="J13" s="208">
        <v>8</v>
      </c>
      <c r="L13" s="81" t="s">
        <v>882</v>
      </c>
      <c r="M13" s="81">
        <v>67</v>
      </c>
      <c r="N13" s="41"/>
      <c r="O13" s="42" t="s">
        <v>890</v>
      </c>
      <c r="P13" s="43"/>
      <c r="Q13" s="208">
        <v>2</v>
      </c>
      <c r="R13" s="208">
        <f t="shared" si="0"/>
        <v>9</v>
      </c>
      <c r="S13" s="208">
        <v>2</v>
      </c>
      <c r="T13" s="208">
        <v>3</v>
      </c>
      <c r="U13" s="208">
        <v>4</v>
      </c>
    </row>
    <row r="14" spans="1:21" ht="14" customHeight="1" x14ac:dyDescent="0.4">
      <c r="A14" s="81" t="s">
        <v>881</v>
      </c>
      <c r="B14" s="81">
        <v>52</v>
      </c>
      <c r="C14" s="41"/>
      <c r="D14" s="42" t="s">
        <v>780</v>
      </c>
      <c r="E14" s="43"/>
      <c r="F14" s="208">
        <v>2</v>
      </c>
      <c r="G14" s="208">
        <f t="shared" si="1"/>
        <v>10</v>
      </c>
      <c r="H14" s="208">
        <v>2</v>
      </c>
      <c r="I14" s="208">
        <v>6</v>
      </c>
      <c r="J14" s="208">
        <v>2</v>
      </c>
      <c r="L14" s="81" t="s">
        <v>587</v>
      </c>
      <c r="M14" s="81">
        <v>14</v>
      </c>
      <c r="N14" s="41"/>
      <c r="O14" s="42" t="s">
        <v>891</v>
      </c>
      <c r="P14" s="43"/>
      <c r="Q14" s="208">
        <v>2</v>
      </c>
      <c r="R14" s="208">
        <f t="shared" si="0"/>
        <v>9</v>
      </c>
      <c r="S14" s="208">
        <v>3</v>
      </c>
      <c r="T14" s="208">
        <v>5</v>
      </c>
      <c r="U14" s="208">
        <v>1</v>
      </c>
    </row>
    <row r="15" spans="1:21" ht="14" customHeight="1" x14ac:dyDescent="0.4">
      <c r="A15" s="81" t="s">
        <v>881</v>
      </c>
      <c r="B15" s="81">
        <v>56</v>
      </c>
      <c r="C15" s="41"/>
      <c r="D15" s="42" t="s">
        <v>778</v>
      </c>
      <c r="E15" s="43"/>
      <c r="F15" s="208">
        <v>3</v>
      </c>
      <c r="G15" s="208">
        <f t="shared" si="1"/>
        <v>17</v>
      </c>
      <c r="H15" s="208">
        <v>6</v>
      </c>
      <c r="I15" s="208">
        <v>9</v>
      </c>
      <c r="J15" s="208">
        <v>2</v>
      </c>
      <c r="L15" s="81" t="s">
        <v>587</v>
      </c>
      <c r="M15" s="81">
        <v>32</v>
      </c>
      <c r="N15" s="41"/>
      <c r="O15" s="42" t="s">
        <v>587</v>
      </c>
      <c r="P15" s="43"/>
      <c r="Q15" s="208">
        <v>3</v>
      </c>
      <c r="R15" s="208">
        <f t="shared" si="0"/>
        <v>15</v>
      </c>
      <c r="S15" s="208">
        <v>6</v>
      </c>
      <c r="T15" s="208">
        <v>6</v>
      </c>
      <c r="U15" s="208">
        <v>3</v>
      </c>
    </row>
    <row r="16" spans="1:21" ht="14" customHeight="1" x14ac:dyDescent="0.4">
      <c r="A16" s="81" t="s">
        <v>881</v>
      </c>
      <c r="B16" s="81">
        <v>58</v>
      </c>
      <c r="C16" s="41"/>
      <c r="D16" s="42" t="s">
        <v>766</v>
      </c>
      <c r="E16" s="43"/>
      <c r="F16" s="208">
        <v>2</v>
      </c>
      <c r="G16" s="208">
        <f t="shared" si="1"/>
        <v>11</v>
      </c>
      <c r="H16" s="208">
        <v>6</v>
      </c>
      <c r="I16" s="208">
        <v>3</v>
      </c>
      <c r="J16" s="208">
        <v>2</v>
      </c>
      <c r="L16" s="81" t="s">
        <v>587</v>
      </c>
      <c r="M16" s="81">
        <v>37</v>
      </c>
      <c r="N16" s="41"/>
      <c r="O16" s="42" t="s">
        <v>892</v>
      </c>
      <c r="P16" s="43"/>
      <c r="Q16" s="208">
        <v>2</v>
      </c>
      <c r="R16" s="208">
        <f t="shared" si="0"/>
        <v>13</v>
      </c>
      <c r="S16" s="208">
        <v>2</v>
      </c>
      <c r="T16" s="208">
        <v>4</v>
      </c>
      <c r="U16" s="208">
        <v>7</v>
      </c>
    </row>
    <row r="17" spans="1:21" ht="14" customHeight="1" x14ac:dyDescent="0.4">
      <c r="A17" s="81" t="s">
        <v>881</v>
      </c>
      <c r="B17" s="81">
        <v>66</v>
      </c>
      <c r="C17" s="41"/>
      <c r="D17" s="42" t="s">
        <v>284</v>
      </c>
      <c r="E17" s="43"/>
      <c r="F17" s="208">
        <v>2</v>
      </c>
      <c r="G17" s="208">
        <f t="shared" si="1"/>
        <v>9</v>
      </c>
      <c r="H17" s="208">
        <v>4</v>
      </c>
      <c r="I17" s="208">
        <v>2</v>
      </c>
      <c r="J17" s="208">
        <v>3</v>
      </c>
      <c r="L17" s="81" t="s">
        <v>587</v>
      </c>
      <c r="M17" s="81">
        <v>38</v>
      </c>
      <c r="N17" s="41"/>
      <c r="O17" s="42" t="s">
        <v>893</v>
      </c>
      <c r="P17" s="43"/>
      <c r="Q17" s="208">
        <v>2</v>
      </c>
      <c r="R17" s="208">
        <f t="shared" si="0"/>
        <v>11</v>
      </c>
      <c r="S17" s="208">
        <v>5</v>
      </c>
      <c r="T17" s="208">
        <v>1</v>
      </c>
      <c r="U17" s="208">
        <v>5</v>
      </c>
    </row>
    <row r="18" spans="1:21" ht="14" customHeight="1" x14ac:dyDescent="0.4">
      <c r="A18" s="81" t="s">
        <v>881</v>
      </c>
      <c r="B18" s="81">
        <v>68</v>
      </c>
      <c r="C18" s="41"/>
      <c r="D18" s="42" t="s">
        <v>770</v>
      </c>
      <c r="E18" s="43"/>
      <c r="F18" s="208">
        <v>2</v>
      </c>
      <c r="G18" s="208">
        <f t="shared" si="1"/>
        <v>16</v>
      </c>
      <c r="H18" s="208">
        <v>8</v>
      </c>
      <c r="I18" s="208">
        <v>4</v>
      </c>
      <c r="J18" s="208">
        <v>4</v>
      </c>
      <c r="L18" s="81" t="s">
        <v>587</v>
      </c>
      <c r="M18" s="81">
        <v>59</v>
      </c>
      <c r="N18" s="41"/>
      <c r="O18" s="42" t="s">
        <v>894</v>
      </c>
      <c r="P18" s="43"/>
      <c r="Q18" s="208">
        <v>3</v>
      </c>
      <c r="R18" s="208">
        <f t="shared" si="0"/>
        <v>17</v>
      </c>
      <c r="S18" s="208">
        <v>4</v>
      </c>
      <c r="T18" s="208">
        <v>9</v>
      </c>
      <c r="U18" s="208">
        <v>4</v>
      </c>
    </row>
    <row r="19" spans="1:21" ht="14" customHeight="1" x14ac:dyDescent="0.4">
      <c r="A19" s="81" t="s">
        <v>881</v>
      </c>
      <c r="B19" s="81">
        <v>69</v>
      </c>
      <c r="C19" s="41"/>
      <c r="D19" s="42" t="s">
        <v>781</v>
      </c>
      <c r="E19" s="43"/>
      <c r="F19" s="208">
        <v>4</v>
      </c>
      <c r="G19" s="208">
        <f t="shared" si="1"/>
        <v>21</v>
      </c>
      <c r="H19" s="208">
        <v>7</v>
      </c>
      <c r="I19" s="208">
        <v>5</v>
      </c>
      <c r="J19" s="208">
        <v>9</v>
      </c>
      <c r="L19" s="81" t="s">
        <v>895</v>
      </c>
      <c r="M19" s="81">
        <v>15</v>
      </c>
      <c r="N19" s="41"/>
      <c r="O19" s="42" t="s">
        <v>896</v>
      </c>
      <c r="P19" s="43"/>
      <c r="Q19" s="208">
        <v>2</v>
      </c>
      <c r="R19" s="208">
        <f t="shared" si="0"/>
        <v>11</v>
      </c>
      <c r="S19" s="208">
        <v>7</v>
      </c>
      <c r="T19" s="208">
        <v>3</v>
      </c>
      <c r="U19" s="208">
        <v>1</v>
      </c>
    </row>
    <row r="20" spans="1:21" ht="14" customHeight="1" x14ac:dyDescent="0.4">
      <c r="A20" s="81" t="s">
        <v>881</v>
      </c>
      <c r="B20" s="81">
        <v>70</v>
      </c>
      <c r="C20" s="41"/>
      <c r="D20" s="42" t="s">
        <v>291</v>
      </c>
      <c r="E20" s="43"/>
      <c r="F20" s="208">
        <v>1</v>
      </c>
      <c r="G20" s="208">
        <f t="shared" si="1"/>
        <v>4</v>
      </c>
      <c r="H20" s="208">
        <v>1</v>
      </c>
      <c r="I20" s="208">
        <v>2</v>
      </c>
      <c r="J20" s="208">
        <v>1</v>
      </c>
      <c r="L20" s="81" t="s">
        <v>895</v>
      </c>
      <c r="M20" s="81">
        <v>16</v>
      </c>
      <c r="N20" s="41"/>
      <c r="O20" s="42" t="s">
        <v>897</v>
      </c>
      <c r="P20" s="43"/>
      <c r="Q20" s="208">
        <v>2</v>
      </c>
      <c r="R20" s="208">
        <f t="shared" si="0"/>
        <v>11</v>
      </c>
      <c r="S20" s="208">
        <v>6</v>
      </c>
      <c r="T20" s="208">
        <v>3</v>
      </c>
      <c r="U20" s="208">
        <v>2</v>
      </c>
    </row>
    <row r="21" spans="1:21" ht="14" customHeight="1" x14ac:dyDescent="0.4">
      <c r="A21" s="81" t="s">
        <v>601</v>
      </c>
      <c r="B21" s="81">
        <v>4</v>
      </c>
      <c r="C21" s="41"/>
      <c r="D21" s="42" t="s">
        <v>566</v>
      </c>
      <c r="E21" s="43"/>
      <c r="F21" s="208">
        <v>1</v>
      </c>
      <c r="G21" s="208">
        <f t="shared" si="1"/>
        <v>6</v>
      </c>
      <c r="H21" s="208">
        <v>3</v>
      </c>
      <c r="I21" s="208">
        <v>2</v>
      </c>
      <c r="J21" s="208">
        <v>1</v>
      </c>
      <c r="L21" s="81" t="s">
        <v>895</v>
      </c>
      <c r="M21" s="81">
        <v>24</v>
      </c>
      <c r="N21" s="41"/>
      <c r="O21" s="42" t="s">
        <v>898</v>
      </c>
      <c r="P21" s="43"/>
      <c r="Q21" s="208">
        <v>2</v>
      </c>
      <c r="R21" s="208">
        <f t="shared" si="0"/>
        <v>11</v>
      </c>
      <c r="S21" s="208">
        <v>4</v>
      </c>
      <c r="T21" s="208">
        <v>6</v>
      </c>
      <c r="U21" s="208">
        <v>1</v>
      </c>
    </row>
    <row r="22" spans="1:21" ht="14" customHeight="1" x14ac:dyDescent="0.4">
      <c r="A22" s="81" t="s">
        <v>601</v>
      </c>
      <c r="B22" s="81">
        <v>5</v>
      </c>
      <c r="C22" s="41"/>
      <c r="D22" s="42" t="s">
        <v>293</v>
      </c>
      <c r="E22" s="43"/>
      <c r="F22" s="208">
        <v>2</v>
      </c>
      <c r="G22" s="208">
        <f t="shared" si="1"/>
        <v>10</v>
      </c>
      <c r="H22" s="208">
        <v>1</v>
      </c>
      <c r="I22" s="208">
        <v>3</v>
      </c>
      <c r="J22" s="208">
        <v>6</v>
      </c>
      <c r="L22" s="81" t="s">
        <v>895</v>
      </c>
      <c r="M22" s="81">
        <v>30</v>
      </c>
      <c r="N22" s="41"/>
      <c r="O22" s="42" t="s">
        <v>899</v>
      </c>
      <c r="P22" s="43"/>
      <c r="Q22" s="208">
        <v>3</v>
      </c>
      <c r="R22" s="208">
        <f t="shared" si="0"/>
        <v>18</v>
      </c>
      <c r="S22" s="208">
        <v>5</v>
      </c>
      <c r="T22" s="208">
        <v>8</v>
      </c>
      <c r="U22" s="208">
        <v>5</v>
      </c>
    </row>
    <row r="23" spans="1:21" ht="14" customHeight="1" x14ac:dyDescent="0.4">
      <c r="A23" s="81" t="s">
        <v>601</v>
      </c>
      <c r="B23" s="81">
        <v>7</v>
      </c>
      <c r="C23" s="41"/>
      <c r="D23" s="42" t="s">
        <v>296</v>
      </c>
      <c r="E23" s="43"/>
      <c r="F23" s="208">
        <v>2</v>
      </c>
      <c r="G23" s="208">
        <f t="shared" si="1"/>
        <v>11</v>
      </c>
      <c r="H23" s="208">
        <v>6</v>
      </c>
      <c r="I23" s="208">
        <v>4</v>
      </c>
      <c r="J23" s="208">
        <v>1</v>
      </c>
      <c r="L23" s="81" t="s">
        <v>895</v>
      </c>
      <c r="M23" s="81">
        <v>43</v>
      </c>
      <c r="N23" s="41"/>
      <c r="O23" s="42" t="s">
        <v>900</v>
      </c>
      <c r="P23" s="43"/>
      <c r="Q23" s="208">
        <v>2</v>
      </c>
      <c r="R23" s="208">
        <f t="shared" si="0"/>
        <v>11</v>
      </c>
      <c r="S23" s="208">
        <v>5</v>
      </c>
      <c r="T23" s="208">
        <v>3</v>
      </c>
      <c r="U23" s="208">
        <v>3</v>
      </c>
    </row>
    <row r="24" spans="1:21" ht="14" customHeight="1" x14ac:dyDescent="0.4">
      <c r="A24" s="81" t="s">
        <v>601</v>
      </c>
      <c r="B24" s="81">
        <v>22</v>
      </c>
      <c r="C24" s="41"/>
      <c r="D24" s="42" t="s">
        <v>294</v>
      </c>
      <c r="E24" s="43"/>
      <c r="F24" s="208">
        <v>2</v>
      </c>
      <c r="G24" s="208">
        <f t="shared" si="1"/>
        <v>9</v>
      </c>
      <c r="H24" s="208">
        <v>3</v>
      </c>
      <c r="I24" s="208">
        <v>2</v>
      </c>
      <c r="J24" s="208">
        <v>4</v>
      </c>
      <c r="L24" s="81" t="s">
        <v>895</v>
      </c>
      <c r="M24" s="81">
        <v>46</v>
      </c>
      <c r="N24" s="41"/>
      <c r="O24" s="42" t="s">
        <v>895</v>
      </c>
      <c r="P24" s="43"/>
      <c r="Q24" s="208">
        <v>3</v>
      </c>
      <c r="R24" s="208">
        <f t="shared" si="0"/>
        <v>16</v>
      </c>
      <c r="S24" s="208">
        <v>6</v>
      </c>
      <c r="T24" s="208">
        <v>1</v>
      </c>
      <c r="U24" s="208">
        <v>9</v>
      </c>
    </row>
    <row r="25" spans="1:21" ht="14" customHeight="1" x14ac:dyDescent="0.4">
      <c r="A25" s="81" t="s">
        <v>601</v>
      </c>
      <c r="B25" s="81">
        <v>27</v>
      </c>
      <c r="C25" s="41"/>
      <c r="D25" s="42" t="s">
        <v>306</v>
      </c>
      <c r="E25" s="43"/>
      <c r="F25" s="208">
        <v>2</v>
      </c>
      <c r="G25" s="208">
        <f t="shared" si="1"/>
        <v>10</v>
      </c>
      <c r="H25" s="208">
        <v>2</v>
      </c>
      <c r="I25" s="208">
        <v>4</v>
      </c>
      <c r="J25" s="208">
        <v>4</v>
      </c>
      <c r="L25" s="81" t="s">
        <v>895</v>
      </c>
      <c r="M25" s="81">
        <v>48</v>
      </c>
      <c r="N25" s="41"/>
      <c r="O25" s="42" t="s">
        <v>901</v>
      </c>
      <c r="P25" s="43"/>
      <c r="Q25" s="208">
        <v>1</v>
      </c>
      <c r="R25" s="208">
        <f t="shared" si="0"/>
        <v>7</v>
      </c>
      <c r="S25" s="208">
        <v>4</v>
      </c>
      <c r="T25" s="208">
        <v>3</v>
      </c>
      <c r="U25" s="208">
        <v>0</v>
      </c>
    </row>
    <row r="26" spans="1:21" ht="14" customHeight="1" x14ac:dyDescent="0.4">
      <c r="A26" s="81" t="s">
        <v>601</v>
      </c>
      <c r="B26" s="81">
        <v>28</v>
      </c>
      <c r="C26" s="41"/>
      <c r="D26" s="42" t="s">
        <v>301</v>
      </c>
      <c r="E26" s="43"/>
      <c r="F26" s="208">
        <v>3</v>
      </c>
      <c r="G26" s="208">
        <f t="shared" si="1"/>
        <v>17</v>
      </c>
      <c r="H26" s="208">
        <v>5</v>
      </c>
      <c r="I26" s="208">
        <v>8</v>
      </c>
      <c r="J26" s="208">
        <v>4</v>
      </c>
      <c r="L26" s="81" t="s">
        <v>895</v>
      </c>
      <c r="M26" s="81">
        <v>51</v>
      </c>
      <c r="N26" s="41"/>
      <c r="O26" s="42" t="s">
        <v>902</v>
      </c>
      <c r="P26" s="43"/>
      <c r="Q26" s="208">
        <v>5</v>
      </c>
      <c r="R26" s="208">
        <f t="shared" si="0"/>
        <v>26</v>
      </c>
      <c r="S26" s="208">
        <v>7</v>
      </c>
      <c r="T26" s="208">
        <v>10</v>
      </c>
      <c r="U26" s="208">
        <v>9</v>
      </c>
    </row>
    <row r="27" spans="1:21" ht="14" customHeight="1" x14ac:dyDescent="0.4">
      <c r="A27" s="81" t="s">
        <v>601</v>
      </c>
      <c r="B27" s="81">
        <v>31</v>
      </c>
      <c r="C27" s="41"/>
      <c r="D27" s="42" t="s">
        <v>295</v>
      </c>
      <c r="E27" s="43"/>
      <c r="F27" s="208">
        <v>2</v>
      </c>
      <c r="G27" s="208">
        <f t="shared" si="1"/>
        <v>10</v>
      </c>
      <c r="H27" s="208">
        <v>3</v>
      </c>
      <c r="I27" s="208">
        <v>3</v>
      </c>
      <c r="J27" s="208">
        <v>4</v>
      </c>
      <c r="L27" s="81" t="s">
        <v>895</v>
      </c>
      <c r="M27" s="81">
        <v>55</v>
      </c>
      <c r="N27" s="41"/>
      <c r="O27" s="42" t="s">
        <v>903</v>
      </c>
      <c r="P27" s="43"/>
      <c r="Q27" s="208">
        <v>3</v>
      </c>
      <c r="R27" s="208">
        <f t="shared" si="0"/>
        <v>17</v>
      </c>
      <c r="S27" s="208">
        <v>7</v>
      </c>
      <c r="T27" s="208">
        <v>4</v>
      </c>
      <c r="U27" s="208">
        <v>6</v>
      </c>
    </row>
    <row r="28" spans="1:21" ht="14" customHeight="1" x14ac:dyDescent="0.4">
      <c r="A28" s="81" t="s">
        <v>601</v>
      </c>
      <c r="B28" s="81">
        <v>44</v>
      </c>
      <c r="C28" s="41"/>
      <c r="D28" s="42" t="s">
        <v>297</v>
      </c>
      <c r="E28" s="43"/>
      <c r="F28" s="208">
        <v>3</v>
      </c>
      <c r="G28" s="208">
        <f t="shared" si="1"/>
        <v>20</v>
      </c>
      <c r="H28" s="208">
        <v>6</v>
      </c>
      <c r="I28" s="208">
        <v>6</v>
      </c>
      <c r="J28" s="208">
        <v>8</v>
      </c>
      <c r="L28" s="81" t="s">
        <v>895</v>
      </c>
      <c r="M28" s="81">
        <v>65</v>
      </c>
      <c r="N28" s="41"/>
      <c r="O28" s="42" t="s">
        <v>904</v>
      </c>
      <c r="P28" s="43"/>
      <c r="Q28" s="208">
        <v>2</v>
      </c>
      <c r="R28" s="208">
        <f t="shared" si="0"/>
        <v>11</v>
      </c>
      <c r="S28" s="208">
        <v>5</v>
      </c>
      <c r="T28" s="208">
        <v>5</v>
      </c>
      <c r="U28" s="208">
        <v>1</v>
      </c>
    </row>
    <row r="29" spans="1:21" ht="14" customHeight="1" x14ac:dyDescent="0.4">
      <c r="A29" s="81" t="s">
        <v>601</v>
      </c>
      <c r="B29" s="81">
        <v>61</v>
      </c>
      <c r="C29" s="41"/>
      <c r="D29" s="42" t="s">
        <v>300</v>
      </c>
      <c r="E29" s="43"/>
      <c r="F29" s="208">
        <v>2</v>
      </c>
      <c r="G29" s="208">
        <f t="shared" si="1"/>
        <v>10</v>
      </c>
      <c r="H29" s="208">
        <v>1</v>
      </c>
      <c r="I29" s="208">
        <v>2</v>
      </c>
      <c r="J29" s="208">
        <v>7</v>
      </c>
      <c r="L29" s="81" t="s">
        <v>905</v>
      </c>
      <c r="M29" s="81">
        <v>17</v>
      </c>
      <c r="N29" s="41"/>
      <c r="O29" s="42" t="s">
        <v>906</v>
      </c>
      <c r="P29" s="43"/>
      <c r="Q29" s="208">
        <v>3</v>
      </c>
      <c r="R29" s="208">
        <f t="shared" si="0"/>
        <v>15</v>
      </c>
      <c r="S29" s="208">
        <v>6</v>
      </c>
      <c r="T29" s="208">
        <v>6</v>
      </c>
      <c r="U29" s="208">
        <v>3</v>
      </c>
    </row>
    <row r="30" spans="1:21" ht="14" customHeight="1" x14ac:dyDescent="0.4">
      <c r="A30" s="81" t="s">
        <v>586</v>
      </c>
      <c r="B30" s="81">
        <v>9</v>
      </c>
      <c r="C30" s="41"/>
      <c r="D30" s="42" t="s">
        <v>309</v>
      </c>
      <c r="E30" s="43"/>
      <c r="F30" s="208">
        <v>1</v>
      </c>
      <c r="G30" s="208">
        <f t="shared" si="1"/>
        <v>2</v>
      </c>
      <c r="H30" s="208">
        <v>0</v>
      </c>
      <c r="I30" s="208">
        <v>2</v>
      </c>
      <c r="J30" s="208">
        <v>0</v>
      </c>
      <c r="L30" s="81" t="s">
        <v>905</v>
      </c>
      <c r="M30" s="81">
        <v>18</v>
      </c>
      <c r="N30" s="41"/>
      <c r="O30" s="42" t="s">
        <v>907</v>
      </c>
      <c r="P30" s="43"/>
      <c r="Q30" s="208">
        <v>4</v>
      </c>
      <c r="R30" s="208">
        <f>SUM(S30:U30)</f>
        <v>21</v>
      </c>
      <c r="S30" s="208">
        <v>6</v>
      </c>
      <c r="T30" s="208">
        <v>9</v>
      </c>
      <c r="U30" s="208">
        <v>6</v>
      </c>
    </row>
    <row r="31" spans="1:21" ht="14" customHeight="1" x14ac:dyDescent="0.4">
      <c r="A31" s="81" t="s">
        <v>586</v>
      </c>
      <c r="B31" s="81">
        <v>12</v>
      </c>
      <c r="C31" s="41"/>
      <c r="D31" s="42" t="s">
        <v>310</v>
      </c>
      <c r="E31" s="43"/>
      <c r="F31" s="208">
        <v>1</v>
      </c>
      <c r="G31" s="208">
        <f t="shared" si="1"/>
        <v>6</v>
      </c>
      <c r="H31" s="208">
        <v>4</v>
      </c>
      <c r="I31" s="208">
        <v>1</v>
      </c>
      <c r="J31" s="208">
        <v>1</v>
      </c>
      <c r="L31" s="81" t="s">
        <v>905</v>
      </c>
      <c r="M31" s="81">
        <v>19</v>
      </c>
      <c r="N31" s="41"/>
      <c r="O31" s="42" t="s">
        <v>908</v>
      </c>
      <c r="P31" s="43"/>
      <c r="Q31" s="208">
        <v>1</v>
      </c>
      <c r="R31" s="208">
        <f>SUM(S31:U31)</f>
        <v>1</v>
      </c>
      <c r="S31" s="208">
        <v>1</v>
      </c>
      <c r="T31" s="208">
        <v>0</v>
      </c>
      <c r="U31" s="208">
        <v>0</v>
      </c>
    </row>
    <row r="32" spans="1:21" ht="14" customHeight="1" x14ac:dyDescent="0.4">
      <c r="A32" s="81" t="s">
        <v>586</v>
      </c>
      <c r="B32" s="81">
        <v>13</v>
      </c>
      <c r="C32" s="41"/>
      <c r="D32" s="42" t="s">
        <v>567</v>
      </c>
      <c r="E32" s="43"/>
      <c r="F32" s="208">
        <v>3</v>
      </c>
      <c r="G32" s="208">
        <f t="shared" si="1"/>
        <v>14</v>
      </c>
      <c r="H32" s="208">
        <v>4</v>
      </c>
      <c r="I32" s="208">
        <v>5</v>
      </c>
      <c r="J32" s="208">
        <v>5</v>
      </c>
      <c r="L32" s="81" t="s">
        <v>905</v>
      </c>
      <c r="M32" s="81">
        <v>33</v>
      </c>
      <c r="N32" s="41"/>
      <c r="O32" s="42" t="s">
        <v>909</v>
      </c>
      <c r="P32" s="43"/>
      <c r="Q32" s="208">
        <v>3</v>
      </c>
      <c r="R32" s="208">
        <f t="shared" si="0"/>
        <v>16</v>
      </c>
      <c r="S32" s="208">
        <v>5</v>
      </c>
      <c r="T32" s="208">
        <v>6</v>
      </c>
      <c r="U32" s="208">
        <v>5</v>
      </c>
    </row>
    <row r="33" spans="1:21" ht="14" customHeight="1" x14ac:dyDescent="0.4">
      <c r="A33" s="81" t="s">
        <v>586</v>
      </c>
      <c r="B33" s="81">
        <v>25</v>
      </c>
      <c r="C33" s="41"/>
      <c r="D33" s="42" t="s">
        <v>783</v>
      </c>
      <c r="E33" s="43"/>
      <c r="F33" s="208">
        <v>2</v>
      </c>
      <c r="G33" s="208">
        <f t="shared" si="1"/>
        <v>12</v>
      </c>
      <c r="H33" s="208">
        <v>4</v>
      </c>
      <c r="I33" s="208">
        <v>3</v>
      </c>
      <c r="J33" s="208">
        <v>5</v>
      </c>
      <c r="L33" s="81" t="s">
        <v>905</v>
      </c>
      <c r="M33" s="81">
        <v>34</v>
      </c>
      <c r="N33" s="41"/>
      <c r="O33" s="42" t="s">
        <v>910</v>
      </c>
      <c r="P33" s="43"/>
      <c r="Q33" s="208">
        <v>1</v>
      </c>
      <c r="R33" s="208">
        <f t="shared" si="0"/>
        <v>1</v>
      </c>
      <c r="S33" s="208">
        <v>1</v>
      </c>
      <c r="T33" s="208">
        <v>0</v>
      </c>
      <c r="U33" s="208">
        <v>0</v>
      </c>
    </row>
    <row r="34" spans="1:21" ht="14" customHeight="1" x14ac:dyDescent="0.4">
      <c r="A34" s="81" t="s">
        <v>586</v>
      </c>
      <c r="B34" s="81">
        <v>35</v>
      </c>
      <c r="C34" s="41"/>
      <c r="D34" s="42" t="s">
        <v>313</v>
      </c>
      <c r="E34" s="43"/>
      <c r="F34" s="208">
        <v>2</v>
      </c>
      <c r="G34" s="208">
        <f t="shared" si="1"/>
        <v>13</v>
      </c>
      <c r="H34" s="208">
        <v>6</v>
      </c>
      <c r="I34" s="208">
        <v>7</v>
      </c>
      <c r="J34" s="208">
        <v>0</v>
      </c>
      <c r="L34" s="81" t="s">
        <v>905</v>
      </c>
      <c r="M34" s="81">
        <v>45</v>
      </c>
      <c r="N34" s="41"/>
      <c r="O34" s="42" t="s">
        <v>911</v>
      </c>
      <c r="P34" s="43"/>
      <c r="Q34" s="208">
        <v>3</v>
      </c>
      <c r="R34" s="208">
        <f t="shared" si="0"/>
        <v>18</v>
      </c>
      <c r="S34" s="208">
        <v>5</v>
      </c>
      <c r="T34" s="208">
        <v>8</v>
      </c>
      <c r="U34" s="208">
        <v>5</v>
      </c>
    </row>
    <row r="35" spans="1:21" ht="14" customHeight="1" x14ac:dyDescent="0.4">
      <c r="A35" s="81" t="s">
        <v>882</v>
      </c>
      <c r="B35" s="81">
        <v>8</v>
      </c>
      <c r="C35" s="41"/>
      <c r="D35" s="42" t="s">
        <v>912</v>
      </c>
      <c r="E35" s="43"/>
      <c r="F35" s="208">
        <v>3</v>
      </c>
      <c r="G35" s="208">
        <f t="shared" si="1"/>
        <v>14</v>
      </c>
      <c r="H35" s="208">
        <v>5</v>
      </c>
      <c r="I35" s="208">
        <v>5</v>
      </c>
      <c r="J35" s="208">
        <v>4</v>
      </c>
      <c r="L35" s="81" t="s">
        <v>905</v>
      </c>
      <c r="M35" s="81">
        <v>50</v>
      </c>
      <c r="N35" s="41"/>
      <c r="O35" s="42" t="s">
        <v>913</v>
      </c>
      <c r="P35" s="43"/>
      <c r="Q35" s="208">
        <v>3</v>
      </c>
      <c r="R35" s="208">
        <f t="shared" si="0"/>
        <v>18</v>
      </c>
      <c r="S35" s="208">
        <v>6</v>
      </c>
      <c r="T35" s="208">
        <v>6</v>
      </c>
      <c r="U35" s="208">
        <v>6</v>
      </c>
    </row>
    <row r="36" spans="1:21" ht="14" customHeight="1" x14ac:dyDescent="0.4">
      <c r="A36" s="81" t="s">
        <v>882</v>
      </c>
      <c r="B36" s="81">
        <v>10</v>
      </c>
      <c r="C36" s="41"/>
      <c r="D36" s="42" t="s">
        <v>914</v>
      </c>
      <c r="E36" s="43"/>
      <c r="F36" s="208">
        <v>2</v>
      </c>
      <c r="G36" s="208">
        <f t="shared" si="1"/>
        <v>10</v>
      </c>
      <c r="H36" s="208">
        <v>2</v>
      </c>
      <c r="I36" s="208">
        <v>5</v>
      </c>
      <c r="J36" s="208">
        <v>3</v>
      </c>
      <c r="L36" s="81" t="s">
        <v>905</v>
      </c>
      <c r="M36" s="81">
        <v>53</v>
      </c>
      <c r="N36" s="41"/>
      <c r="O36" s="42" t="s">
        <v>915</v>
      </c>
      <c r="P36" s="43"/>
      <c r="Q36" s="208">
        <v>3</v>
      </c>
      <c r="R36" s="208">
        <f t="shared" si="0"/>
        <v>21</v>
      </c>
      <c r="S36" s="208">
        <v>8</v>
      </c>
      <c r="T36" s="208">
        <v>7</v>
      </c>
      <c r="U36" s="208">
        <v>6</v>
      </c>
    </row>
    <row r="37" spans="1:21" ht="14" customHeight="1" x14ac:dyDescent="0.4">
      <c r="A37" s="81" t="s">
        <v>882</v>
      </c>
      <c r="B37" s="81">
        <v>11</v>
      </c>
      <c r="C37" s="41"/>
      <c r="D37" s="42" t="s">
        <v>916</v>
      </c>
      <c r="E37" s="43"/>
      <c r="F37" s="208">
        <v>4</v>
      </c>
      <c r="G37" s="208">
        <f t="shared" si="1"/>
        <v>22</v>
      </c>
      <c r="H37" s="208">
        <v>6</v>
      </c>
      <c r="I37" s="208">
        <v>6</v>
      </c>
      <c r="J37" s="208">
        <v>10</v>
      </c>
      <c r="L37" s="81" t="s">
        <v>905</v>
      </c>
      <c r="M37" s="81">
        <v>60</v>
      </c>
      <c r="N37" s="41"/>
      <c r="O37" s="42" t="s">
        <v>917</v>
      </c>
      <c r="P37" s="43"/>
      <c r="Q37" s="208">
        <v>1</v>
      </c>
      <c r="R37" s="208">
        <f>SUM(S37:U37)</f>
        <v>3</v>
      </c>
      <c r="S37" s="208">
        <v>1</v>
      </c>
      <c r="T37" s="208">
        <v>2</v>
      </c>
      <c r="U37" s="208">
        <v>0</v>
      </c>
    </row>
    <row r="38" spans="1:21" ht="14" customHeight="1" x14ac:dyDescent="0.4">
      <c r="A38" s="81" t="s">
        <v>882</v>
      </c>
      <c r="B38" s="81">
        <v>23</v>
      </c>
      <c r="C38" s="41"/>
      <c r="D38" s="42" t="s">
        <v>918</v>
      </c>
      <c r="E38" s="43"/>
      <c r="F38" s="208">
        <v>1</v>
      </c>
      <c r="G38" s="208">
        <f t="shared" si="1"/>
        <v>8</v>
      </c>
      <c r="H38" s="208">
        <v>2</v>
      </c>
      <c r="I38" s="208">
        <v>4</v>
      </c>
      <c r="J38" s="208">
        <v>2</v>
      </c>
      <c r="L38" s="81" t="s">
        <v>905</v>
      </c>
      <c r="M38" s="81">
        <v>62</v>
      </c>
      <c r="N38" s="41"/>
      <c r="O38" s="42" t="s">
        <v>919</v>
      </c>
      <c r="P38" s="43"/>
      <c r="Q38" s="208">
        <v>2</v>
      </c>
      <c r="R38" s="208">
        <f>SUM(S38:U38)</f>
        <v>11</v>
      </c>
      <c r="S38" s="208">
        <v>2</v>
      </c>
      <c r="T38" s="208">
        <v>2</v>
      </c>
      <c r="U38" s="208">
        <v>7</v>
      </c>
    </row>
    <row r="39" spans="1:21" ht="14" customHeight="1" x14ac:dyDescent="0.4">
      <c r="A39" s="22"/>
      <c r="B39" s="22"/>
      <c r="C39" s="22"/>
      <c r="D39" s="22"/>
      <c r="E39" s="22"/>
      <c r="L39" s="481" t="s">
        <v>394</v>
      </c>
      <c r="M39" s="503"/>
      <c r="N39" s="503"/>
      <c r="O39" s="503"/>
      <c r="P39" s="482"/>
      <c r="Q39" s="26">
        <f>SUM(F6:F38)+SUM(Q6:Q38)</f>
        <v>145</v>
      </c>
      <c r="R39" s="208">
        <f>SUM(S39:U39)</f>
        <v>781</v>
      </c>
      <c r="S39" s="26">
        <f>SUM(H6:H38)+SUM(S6:S38)</f>
        <v>268</v>
      </c>
      <c r="T39" s="26">
        <f>SUM(I6:I38)+SUM(T6:T38)</f>
        <v>270</v>
      </c>
      <c r="U39" s="26">
        <f>SUM(J6:J38)+SUM(U6:U38)</f>
        <v>243</v>
      </c>
    </row>
    <row r="40" spans="1:21" s="40" customFormat="1" ht="14" customHeight="1" x14ac:dyDescent="0.4">
      <c r="A40" s="50"/>
      <c r="B40" s="50"/>
      <c r="D40" s="51"/>
      <c r="J40" s="22"/>
      <c r="L40" s="50"/>
      <c r="M40" s="50"/>
      <c r="O40" s="51"/>
      <c r="U40" s="22"/>
    </row>
    <row r="41" spans="1:21" s="40" customFormat="1" ht="14" customHeight="1" x14ac:dyDescent="0.4">
      <c r="A41" s="49" t="s">
        <v>920</v>
      </c>
      <c r="B41" s="50"/>
      <c r="D41" s="51"/>
      <c r="J41" s="22"/>
      <c r="L41" s="49" t="s">
        <v>921</v>
      </c>
      <c r="M41" s="50"/>
      <c r="O41" s="51"/>
      <c r="U41" s="22"/>
    </row>
    <row r="42" spans="1:21" s="40" customFormat="1" ht="10.95" x14ac:dyDescent="0.4">
      <c r="A42" s="53"/>
      <c r="B42" s="53"/>
      <c r="C42" s="54"/>
      <c r="D42" s="55"/>
      <c r="E42" s="54"/>
      <c r="F42" s="54"/>
      <c r="G42" s="54"/>
      <c r="H42" s="54"/>
      <c r="I42" s="54"/>
      <c r="J42" s="23" t="s">
        <v>600</v>
      </c>
      <c r="L42" s="53"/>
      <c r="M42" s="53"/>
      <c r="N42" s="54"/>
      <c r="O42" s="55"/>
      <c r="P42" s="54"/>
      <c r="Q42" s="54"/>
      <c r="R42" s="54"/>
      <c r="S42" s="54"/>
      <c r="T42" s="54"/>
      <c r="U42" s="23" t="s">
        <v>600</v>
      </c>
    </row>
    <row r="43" spans="1:21" ht="14" customHeight="1" x14ac:dyDescent="0.4">
      <c r="A43" s="454" t="s">
        <v>254</v>
      </c>
      <c r="B43" s="456" t="s">
        <v>255</v>
      </c>
      <c r="C43" s="481" t="s">
        <v>256</v>
      </c>
      <c r="D43" s="503"/>
      <c r="E43" s="482"/>
      <c r="F43" s="455" t="s">
        <v>257</v>
      </c>
      <c r="G43" s="454" t="s">
        <v>880</v>
      </c>
      <c r="H43" s="454"/>
      <c r="I43" s="454"/>
      <c r="J43" s="454"/>
      <c r="L43" s="454" t="s">
        <v>254</v>
      </c>
      <c r="M43" s="456" t="s">
        <v>255</v>
      </c>
      <c r="N43" s="481" t="s">
        <v>256</v>
      </c>
      <c r="O43" s="503"/>
      <c r="P43" s="482"/>
      <c r="Q43" s="455" t="s">
        <v>257</v>
      </c>
      <c r="R43" s="454" t="s">
        <v>880</v>
      </c>
      <c r="S43" s="454"/>
      <c r="T43" s="454"/>
      <c r="U43" s="454"/>
    </row>
    <row r="44" spans="1:21" ht="42" customHeight="1" x14ac:dyDescent="0.4">
      <c r="A44" s="454"/>
      <c r="B44" s="456"/>
      <c r="C44" s="481"/>
      <c r="D44" s="503"/>
      <c r="E44" s="482"/>
      <c r="F44" s="455"/>
      <c r="G44" s="82" t="s">
        <v>259</v>
      </c>
      <c r="H44" s="82" t="s">
        <v>260</v>
      </c>
      <c r="I44" s="82" t="s">
        <v>261</v>
      </c>
      <c r="J44" s="82" t="s">
        <v>262</v>
      </c>
      <c r="L44" s="454"/>
      <c r="M44" s="456"/>
      <c r="N44" s="481"/>
      <c r="O44" s="503"/>
      <c r="P44" s="482"/>
      <c r="Q44" s="455"/>
      <c r="R44" s="82" t="s">
        <v>259</v>
      </c>
      <c r="S44" s="82" t="s">
        <v>260</v>
      </c>
      <c r="T44" s="82" t="s">
        <v>261</v>
      </c>
      <c r="U44" s="82" t="s">
        <v>262</v>
      </c>
    </row>
    <row r="45" spans="1:21" ht="14" customHeight="1" x14ac:dyDescent="0.4">
      <c r="A45" s="81" t="s">
        <v>586</v>
      </c>
      <c r="B45" s="81">
        <v>13</v>
      </c>
      <c r="C45" s="41"/>
      <c r="D45" s="42" t="s">
        <v>567</v>
      </c>
      <c r="E45" s="43"/>
      <c r="F45" s="208">
        <v>1</v>
      </c>
      <c r="G45" s="208">
        <f>SUM(H45:J45)</f>
        <v>4</v>
      </c>
      <c r="H45" s="208">
        <v>2</v>
      </c>
      <c r="I45" s="208">
        <v>2</v>
      </c>
      <c r="J45" s="208">
        <v>0</v>
      </c>
      <c r="L45" s="81" t="s">
        <v>881</v>
      </c>
      <c r="M45" s="81">
        <v>70</v>
      </c>
      <c r="N45" s="41"/>
      <c r="O45" s="42" t="s">
        <v>922</v>
      </c>
      <c r="P45" s="43"/>
      <c r="Q45" s="208">
        <v>1</v>
      </c>
      <c r="R45" s="208">
        <f>SUM(S45:U45)</f>
        <v>2</v>
      </c>
      <c r="S45" s="208">
        <v>2</v>
      </c>
      <c r="T45" s="208">
        <v>0</v>
      </c>
      <c r="U45" s="208">
        <v>0</v>
      </c>
    </row>
    <row r="46" spans="1:21" ht="14" customHeight="1" x14ac:dyDescent="0.4">
      <c r="A46" s="81" t="s">
        <v>923</v>
      </c>
      <c r="B46" s="81">
        <v>49</v>
      </c>
      <c r="C46" s="41"/>
      <c r="D46" s="42" t="s">
        <v>924</v>
      </c>
      <c r="E46" s="43"/>
      <c r="F46" s="208">
        <v>1</v>
      </c>
      <c r="G46" s="208">
        <f>SUM(H46:J46)</f>
        <v>3</v>
      </c>
      <c r="H46" s="208">
        <v>2</v>
      </c>
      <c r="I46" s="208">
        <v>1</v>
      </c>
      <c r="J46" s="208">
        <v>0</v>
      </c>
      <c r="L46" s="81" t="s">
        <v>601</v>
      </c>
      <c r="M46" s="81">
        <v>3</v>
      </c>
      <c r="N46" s="41"/>
      <c r="O46" s="42" t="s">
        <v>925</v>
      </c>
      <c r="P46" s="43"/>
      <c r="Q46" s="208">
        <v>1</v>
      </c>
      <c r="R46" s="208">
        <f>SUM(S46:U46)</f>
        <v>7</v>
      </c>
      <c r="S46" s="208">
        <v>2</v>
      </c>
      <c r="T46" s="208">
        <v>0</v>
      </c>
      <c r="U46" s="208">
        <v>5</v>
      </c>
    </row>
    <row r="47" spans="1:21" ht="14" customHeight="1" x14ac:dyDescent="0.4">
      <c r="A47" s="81" t="s">
        <v>926</v>
      </c>
      <c r="B47" s="81">
        <v>62</v>
      </c>
      <c r="C47" s="41"/>
      <c r="D47" s="42" t="s">
        <v>227</v>
      </c>
      <c r="E47" s="43"/>
      <c r="F47" s="208">
        <v>1</v>
      </c>
      <c r="G47" s="208">
        <f>SUM(H47:J47)</f>
        <v>2</v>
      </c>
      <c r="H47" s="208">
        <v>1</v>
      </c>
      <c r="I47" s="208">
        <v>1</v>
      </c>
      <c r="J47" s="208">
        <v>0</v>
      </c>
      <c r="L47" s="81" t="s">
        <v>882</v>
      </c>
      <c r="M47" s="81">
        <v>11</v>
      </c>
      <c r="N47" s="41"/>
      <c r="O47" s="42" t="s">
        <v>916</v>
      </c>
      <c r="P47" s="43"/>
      <c r="Q47" s="208">
        <v>1</v>
      </c>
      <c r="R47" s="208">
        <f>SUM(S47:U47)</f>
        <v>2</v>
      </c>
      <c r="S47" s="208">
        <v>1</v>
      </c>
      <c r="T47" s="208">
        <v>1</v>
      </c>
      <c r="U47" s="208">
        <v>0</v>
      </c>
    </row>
    <row r="48" spans="1:21" ht="14" customHeight="1" x14ac:dyDescent="0.4">
      <c r="A48" s="481" t="s">
        <v>394</v>
      </c>
      <c r="B48" s="503"/>
      <c r="C48" s="503"/>
      <c r="D48" s="503"/>
      <c r="E48" s="482"/>
      <c r="F48" s="208">
        <f>SUM(F45:F47)</f>
        <v>3</v>
      </c>
      <c r="G48" s="208">
        <f t="shared" ref="G48:J48" si="2">SUM(G45:G47)</f>
        <v>9</v>
      </c>
      <c r="H48" s="208">
        <f t="shared" si="2"/>
        <v>5</v>
      </c>
      <c r="I48" s="208">
        <f t="shared" si="2"/>
        <v>4</v>
      </c>
      <c r="J48" s="208">
        <f t="shared" si="2"/>
        <v>0</v>
      </c>
      <c r="L48" s="81" t="s">
        <v>587</v>
      </c>
      <c r="M48" s="81">
        <v>37</v>
      </c>
      <c r="N48" s="41"/>
      <c r="O48" s="42" t="s">
        <v>927</v>
      </c>
      <c r="P48" s="43"/>
      <c r="Q48" s="208">
        <v>1</v>
      </c>
      <c r="R48" s="208">
        <f>SUM(S48:U48)</f>
        <v>1</v>
      </c>
      <c r="S48" s="208">
        <v>0</v>
      </c>
      <c r="T48" s="208">
        <v>0</v>
      </c>
      <c r="U48" s="208">
        <v>1</v>
      </c>
    </row>
    <row r="49" spans="1:21" ht="14" customHeight="1" x14ac:dyDescent="0.4">
      <c r="A49" s="540"/>
      <c r="B49" s="540"/>
      <c r="C49" s="540"/>
      <c r="D49" s="540"/>
      <c r="E49" s="540"/>
      <c r="F49" s="274"/>
      <c r="G49" s="274"/>
      <c r="H49" s="274"/>
      <c r="I49" s="274"/>
      <c r="J49" s="274"/>
      <c r="L49" s="481" t="s">
        <v>394</v>
      </c>
      <c r="M49" s="503"/>
      <c r="N49" s="503"/>
      <c r="O49" s="503"/>
      <c r="P49" s="482"/>
      <c r="Q49" s="208">
        <f>SUM(Q45:Q48)</f>
        <v>4</v>
      </c>
      <c r="R49" s="208">
        <f t="shared" ref="R49:U49" si="3">SUM(R45:R48)</f>
        <v>12</v>
      </c>
      <c r="S49" s="208">
        <f t="shared" si="3"/>
        <v>5</v>
      </c>
      <c r="T49" s="208">
        <f t="shared" si="3"/>
        <v>1</v>
      </c>
      <c r="U49" s="208">
        <f t="shared" si="3"/>
        <v>6</v>
      </c>
    </row>
    <row r="50" spans="1:21" s="40" customFormat="1" ht="14" customHeight="1" x14ac:dyDescent="0.4">
      <c r="A50" s="50"/>
      <c r="B50" s="50"/>
      <c r="D50" s="51"/>
      <c r="J50" s="22"/>
      <c r="L50" s="50"/>
      <c r="M50" s="50"/>
      <c r="N50" s="50"/>
      <c r="O50" s="50"/>
      <c r="P50" s="50"/>
      <c r="Q50" s="275"/>
      <c r="R50" s="275"/>
      <c r="S50" s="275"/>
      <c r="T50" s="275"/>
      <c r="U50" s="275"/>
    </row>
    <row r="51" spans="1:21" s="40" customFormat="1" ht="14" customHeight="1" x14ac:dyDescent="0.4">
      <c r="A51" s="50"/>
      <c r="B51" s="50"/>
      <c r="D51" s="51"/>
      <c r="J51" s="22"/>
      <c r="L51" s="50"/>
      <c r="M51" s="50"/>
      <c r="N51" s="50"/>
      <c r="O51" s="50"/>
      <c r="P51" s="50"/>
      <c r="Q51" s="275"/>
      <c r="R51" s="275"/>
      <c r="S51" s="275"/>
      <c r="T51" s="275"/>
      <c r="U51" s="275"/>
    </row>
    <row r="52" spans="1:21" s="40" customFormat="1" ht="14" customHeight="1" x14ac:dyDescent="0.4">
      <c r="A52" s="49" t="s">
        <v>928</v>
      </c>
      <c r="B52" s="50"/>
      <c r="D52" s="51"/>
      <c r="J52" s="22"/>
      <c r="L52" s="49" t="s">
        <v>929</v>
      </c>
      <c r="M52" s="50"/>
      <c r="O52" s="51"/>
      <c r="U52" s="22"/>
    </row>
    <row r="53" spans="1:21" s="40" customFormat="1" ht="10.95" x14ac:dyDescent="0.4">
      <c r="A53" s="53"/>
      <c r="B53" s="53"/>
      <c r="C53" s="54"/>
      <c r="D53" s="55"/>
      <c r="E53" s="54"/>
      <c r="F53" s="54"/>
      <c r="G53" s="54"/>
      <c r="H53" s="54"/>
      <c r="I53" s="54"/>
      <c r="J53" s="23" t="s">
        <v>600</v>
      </c>
      <c r="L53" s="53"/>
      <c r="M53" s="53"/>
      <c r="N53" s="54"/>
      <c r="O53" s="55"/>
      <c r="P53" s="54"/>
      <c r="Q53" s="54"/>
      <c r="R53" s="54"/>
      <c r="S53" s="54"/>
      <c r="T53" s="54"/>
      <c r="U53" s="23" t="s">
        <v>600</v>
      </c>
    </row>
    <row r="54" spans="1:21" ht="14" customHeight="1" x14ac:dyDescent="0.4">
      <c r="A54" s="454" t="s">
        <v>254</v>
      </c>
      <c r="B54" s="456" t="s">
        <v>255</v>
      </c>
      <c r="C54" s="481" t="s">
        <v>256</v>
      </c>
      <c r="D54" s="503"/>
      <c r="E54" s="482"/>
      <c r="F54" s="455" t="s">
        <v>257</v>
      </c>
      <c r="G54" s="454" t="s">
        <v>880</v>
      </c>
      <c r="H54" s="454"/>
      <c r="I54" s="454"/>
      <c r="J54" s="454"/>
      <c r="L54" s="454" t="s">
        <v>254</v>
      </c>
      <c r="M54" s="456" t="s">
        <v>255</v>
      </c>
      <c r="N54" s="481" t="s">
        <v>256</v>
      </c>
      <c r="O54" s="503"/>
      <c r="P54" s="482"/>
      <c r="Q54" s="455" t="s">
        <v>257</v>
      </c>
      <c r="R54" s="454" t="s">
        <v>880</v>
      </c>
      <c r="S54" s="454"/>
      <c r="T54" s="454"/>
      <c r="U54" s="454"/>
    </row>
    <row r="55" spans="1:21" ht="42" customHeight="1" x14ac:dyDescent="0.4">
      <c r="A55" s="454"/>
      <c r="B55" s="456"/>
      <c r="C55" s="481"/>
      <c r="D55" s="503"/>
      <c r="E55" s="482"/>
      <c r="F55" s="455"/>
      <c r="G55" s="82" t="s">
        <v>259</v>
      </c>
      <c r="H55" s="82" t="s">
        <v>260</v>
      </c>
      <c r="I55" s="82" t="s">
        <v>261</v>
      </c>
      <c r="J55" s="82" t="s">
        <v>262</v>
      </c>
      <c r="L55" s="454"/>
      <c r="M55" s="456"/>
      <c r="N55" s="481"/>
      <c r="O55" s="503"/>
      <c r="P55" s="482"/>
      <c r="Q55" s="455"/>
      <c r="R55" s="82" t="s">
        <v>259</v>
      </c>
      <c r="S55" s="82" t="s">
        <v>260</v>
      </c>
      <c r="T55" s="82" t="s">
        <v>261</v>
      </c>
      <c r="U55" s="82" t="s">
        <v>262</v>
      </c>
    </row>
    <row r="56" spans="1:21" ht="14" customHeight="1" x14ac:dyDescent="0.4">
      <c r="A56" s="81" t="s">
        <v>881</v>
      </c>
      <c r="B56" s="81">
        <v>21</v>
      </c>
      <c r="C56" s="41"/>
      <c r="D56" s="42" t="s">
        <v>271</v>
      </c>
      <c r="E56" s="43"/>
      <c r="F56" s="208">
        <v>1</v>
      </c>
      <c r="G56" s="208">
        <f t="shared" ref="G56:G60" si="4">SUM(H56:J56)</f>
        <v>6</v>
      </c>
      <c r="H56" s="208">
        <v>3</v>
      </c>
      <c r="I56" s="208">
        <v>2</v>
      </c>
      <c r="J56" s="208">
        <v>1</v>
      </c>
      <c r="L56" s="81" t="s">
        <v>266</v>
      </c>
      <c r="M56" s="81">
        <v>1</v>
      </c>
      <c r="N56" s="41"/>
      <c r="O56" s="42" t="s">
        <v>930</v>
      </c>
      <c r="P56" s="43"/>
      <c r="Q56" s="208">
        <v>1</v>
      </c>
      <c r="R56" s="208">
        <f>SUM(S56:U56)</f>
        <v>1</v>
      </c>
      <c r="S56" s="208">
        <v>0</v>
      </c>
      <c r="T56" s="208">
        <v>1</v>
      </c>
      <c r="U56" s="208">
        <v>0</v>
      </c>
    </row>
    <row r="57" spans="1:21" ht="14" customHeight="1" x14ac:dyDescent="0.4">
      <c r="A57" s="81" t="s">
        <v>881</v>
      </c>
      <c r="B57" s="81">
        <v>41</v>
      </c>
      <c r="C57" s="41"/>
      <c r="D57" s="42" t="s">
        <v>931</v>
      </c>
      <c r="E57" s="43"/>
      <c r="F57" s="208">
        <v>4</v>
      </c>
      <c r="G57" s="208">
        <f t="shared" si="4"/>
        <v>22</v>
      </c>
      <c r="H57" s="208">
        <v>8</v>
      </c>
      <c r="I57" s="208">
        <v>9</v>
      </c>
      <c r="J57" s="208">
        <v>5</v>
      </c>
      <c r="L57" s="481" t="s">
        <v>394</v>
      </c>
      <c r="M57" s="503"/>
      <c r="N57" s="503"/>
      <c r="O57" s="503"/>
      <c r="P57" s="482"/>
      <c r="Q57" s="208">
        <f>SUM(Q54:Q56)</f>
        <v>1</v>
      </c>
      <c r="R57" s="208">
        <f>SUM(R54:R56)</f>
        <v>1</v>
      </c>
      <c r="S57" s="208">
        <f>SUM(S54:S56)</f>
        <v>0</v>
      </c>
      <c r="T57" s="208">
        <f>SUM(T54:T56)</f>
        <v>1</v>
      </c>
      <c r="U57" s="208">
        <f>SUM(U54:U56)</f>
        <v>0</v>
      </c>
    </row>
    <row r="58" spans="1:21" ht="14" customHeight="1" x14ac:dyDescent="0.4">
      <c r="A58" s="81" t="s">
        <v>601</v>
      </c>
      <c r="B58" s="81">
        <v>7</v>
      </c>
      <c r="C58" s="41"/>
      <c r="D58" s="42" t="s">
        <v>932</v>
      </c>
      <c r="E58" s="43"/>
      <c r="F58" s="208">
        <v>2</v>
      </c>
      <c r="G58" s="208">
        <f t="shared" si="4"/>
        <v>15</v>
      </c>
      <c r="H58" s="208">
        <v>8</v>
      </c>
      <c r="I58" s="208">
        <v>3</v>
      </c>
      <c r="J58" s="208">
        <v>4</v>
      </c>
    </row>
    <row r="59" spans="1:21" ht="14" customHeight="1" x14ac:dyDescent="0.4">
      <c r="A59" s="81" t="s">
        <v>586</v>
      </c>
      <c r="B59" s="81">
        <v>13</v>
      </c>
      <c r="C59" s="41"/>
      <c r="D59" s="42" t="s">
        <v>567</v>
      </c>
      <c r="E59" s="43"/>
      <c r="F59" s="208">
        <v>1</v>
      </c>
      <c r="G59" s="208">
        <f t="shared" si="4"/>
        <v>5</v>
      </c>
      <c r="H59" s="208">
        <v>2</v>
      </c>
      <c r="I59" s="208">
        <v>3</v>
      </c>
      <c r="J59" s="208">
        <v>0</v>
      </c>
      <c r="L59" s="481" t="s">
        <v>933</v>
      </c>
      <c r="M59" s="503"/>
      <c r="N59" s="503"/>
      <c r="O59" s="503"/>
      <c r="P59" s="482"/>
      <c r="Q59" s="208">
        <f>F48+Q49+Q39+F64+Q57</f>
        <v>173</v>
      </c>
      <c r="R59" s="208">
        <f>SUM(S59:U59)</f>
        <v>909</v>
      </c>
      <c r="S59" s="208">
        <f>H48+S49+S39+H64+S57</f>
        <v>323</v>
      </c>
      <c r="T59" s="208">
        <f>I48+T49+T39+I64+T57</f>
        <v>308</v>
      </c>
      <c r="U59" s="208">
        <f>J48+U49+U39+J64+U57</f>
        <v>278</v>
      </c>
    </row>
    <row r="60" spans="1:21" ht="14" customHeight="1" x14ac:dyDescent="0.4">
      <c r="A60" s="81" t="s">
        <v>882</v>
      </c>
      <c r="B60" s="81">
        <v>23</v>
      </c>
      <c r="C60" s="41"/>
      <c r="D60" s="42" t="s">
        <v>934</v>
      </c>
      <c r="E60" s="43"/>
      <c r="F60" s="208">
        <v>4</v>
      </c>
      <c r="G60" s="208">
        <f t="shared" si="4"/>
        <v>24</v>
      </c>
      <c r="H60" s="208">
        <v>7</v>
      </c>
      <c r="I60" s="208">
        <v>3</v>
      </c>
      <c r="J60" s="208">
        <v>14</v>
      </c>
      <c r="Q60" s="22" t="s">
        <v>935</v>
      </c>
    </row>
    <row r="61" spans="1:21" s="40" customFormat="1" ht="14" customHeight="1" x14ac:dyDescent="0.4">
      <c r="A61" s="81" t="s">
        <v>923</v>
      </c>
      <c r="B61" s="81">
        <v>49</v>
      </c>
      <c r="C61" s="41"/>
      <c r="D61" s="42" t="s">
        <v>924</v>
      </c>
      <c r="E61" s="43"/>
      <c r="F61" s="208">
        <v>1</v>
      </c>
      <c r="G61" s="208">
        <f>SUM(H61:J61)</f>
        <v>3</v>
      </c>
      <c r="H61" s="208">
        <v>3</v>
      </c>
      <c r="I61" s="208">
        <v>0</v>
      </c>
      <c r="J61" s="208">
        <v>0</v>
      </c>
      <c r="L61" s="50"/>
      <c r="M61" s="50"/>
      <c r="O61" s="51"/>
      <c r="Q61" s="275"/>
      <c r="R61" s="275"/>
      <c r="S61" s="275"/>
      <c r="T61" s="275"/>
      <c r="U61" s="275"/>
    </row>
    <row r="62" spans="1:21" s="40" customFormat="1" ht="14" customHeight="1" x14ac:dyDescent="0.4">
      <c r="A62" s="81" t="s">
        <v>895</v>
      </c>
      <c r="B62" s="81">
        <v>16</v>
      </c>
      <c r="C62" s="41"/>
      <c r="D62" s="42" t="s">
        <v>936</v>
      </c>
      <c r="E62" s="43"/>
      <c r="F62" s="208">
        <v>5</v>
      </c>
      <c r="G62" s="208">
        <f t="shared" ref="G62:G63" si="5">SUM(H62:J62)</f>
        <v>22</v>
      </c>
      <c r="H62" s="208">
        <v>10</v>
      </c>
      <c r="I62" s="208">
        <v>11</v>
      </c>
      <c r="J62" s="208">
        <v>1</v>
      </c>
      <c r="L62" s="50"/>
      <c r="M62" s="50"/>
      <c r="O62" s="51"/>
      <c r="Q62" s="275"/>
      <c r="R62" s="275"/>
      <c r="S62" s="275"/>
      <c r="T62" s="275"/>
      <c r="U62" s="275"/>
    </row>
    <row r="63" spans="1:21" s="40" customFormat="1" ht="14" customHeight="1" x14ac:dyDescent="0.4">
      <c r="A63" s="81" t="s">
        <v>905</v>
      </c>
      <c r="B63" s="81">
        <v>45</v>
      </c>
      <c r="C63" s="41"/>
      <c r="D63" s="42" t="s">
        <v>937</v>
      </c>
      <c r="E63" s="43"/>
      <c r="F63" s="208">
        <v>2</v>
      </c>
      <c r="G63" s="208">
        <f t="shared" si="5"/>
        <v>9</v>
      </c>
      <c r="H63" s="208">
        <v>4</v>
      </c>
      <c r="I63" s="208">
        <v>1</v>
      </c>
      <c r="J63" s="208">
        <v>4</v>
      </c>
      <c r="L63" s="50"/>
      <c r="M63" s="50"/>
      <c r="O63" s="51"/>
      <c r="Q63" s="275"/>
      <c r="R63" s="275"/>
      <c r="S63" s="275"/>
      <c r="T63" s="275"/>
      <c r="U63" s="275"/>
    </row>
    <row r="64" spans="1:21" s="40" customFormat="1" ht="14" customHeight="1" x14ac:dyDescent="0.4">
      <c r="A64" s="481" t="s">
        <v>394</v>
      </c>
      <c r="B64" s="503"/>
      <c r="C64" s="503"/>
      <c r="D64" s="503"/>
      <c r="E64" s="482"/>
      <c r="F64" s="26">
        <f>SUM(F56:F63)</f>
        <v>20</v>
      </c>
      <c r="G64" s="26">
        <f>SUM(G56:G63)</f>
        <v>106</v>
      </c>
      <c r="H64" s="26">
        <f>SUM(H56:H63)</f>
        <v>45</v>
      </c>
      <c r="I64" s="26">
        <f>SUM(I56:I63)</f>
        <v>32</v>
      </c>
      <c r="J64" s="26">
        <f>SUM(J56:J63)</f>
        <v>29</v>
      </c>
      <c r="L64" s="539"/>
      <c r="M64" s="539"/>
      <c r="N64" s="539"/>
      <c r="O64" s="539"/>
      <c r="P64" s="539"/>
    </row>
    <row r="65" spans="1:21" s="40" customFormat="1" ht="14" customHeight="1" x14ac:dyDescent="0.4">
      <c r="A65" s="50"/>
      <c r="B65" s="50"/>
      <c r="C65" s="50"/>
      <c r="D65" s="50"/>
      <c r="E65" s="50"/>
      <c r="F65" s="275"/>
      <c r="G65" s="275"/>
      <c r="H65" s="275"/>
      <c r="I65" s="275"/>
      <c r="J65" s="275"/>
      <c r="L65" s="50"/>
      <c r="M65" s="50"/>
      <c r="N65" s="50"/>
      <c r="O65" s="50"/>
      <c r="P65" s="50"/>
      <c r="Q65" s="275"/>
      <c r="R65" s="275"/>
      <c r="S65" s="275"/>
      <c r="T65" s="275"/>
      <c r="U65" s="275"/>
    </row>
  </sheetData>
  <mergeCells count="38">
    <mergeCell ref="Q43:Q44"/>
    <mergeCell ref="L4:L5"/>
    <mergeCell ref="A48:E48"/>
    <mergeCell ref="M4:M5"/>
    <mergeCell ref="N4:P5"/>
    <mergeCell ref="Q4:Q5"/>
    <mergeCell ref="R54:U54"/>
    <mergeCell ref="R4:U4"/>
    <mergeCell ref="L39:P39"/>
    <mergeCell ref="A43:A44"/>
    <mergeCell ref="B43:B44"/>
    <mergeCell ref="C43:E44"/>
    <mergeCell ref="F43:F44"/>
    <mergeCell ref="G43:J43"/>
    <mergeCell ref="A4:A5"/>
    <mergeCell ref="B4:B5"/>
    <mergeCell ref="C4:E5"/>
    <mergeCell ref="F4:F5"/>
    <mergeCell ref="G4:J4"/>
    <mergeCell ref="L43:L44"/>
    <mergeCell ref="M43:M44"/>
    <mergeCell ref="N43:P44"/>
    <mergeCell ref="L57:P57"/>
    <mergeCell ref="L59:P59"/>
    <mergeCell ref="A64:E64"/>
    <mergeCell ref="L64:P64"/>
    <mergeCell ref="R43:U43"/>
    <mergeCell ref="A49:E49"/>
    <mergeCell ref="L49:P49"/>
    <mergeCell ref="A54:A55"/>
    <mergeCell ref="B54:B55"/>
    <mergeCell ref="C54:E55"/>
    <mergeCell ref="F54:F55"/>
    <mergeCell ref="G54:J54"/>
    <mergeCell ref="L54:L55"/>
    <mergeCell ref="M54:M55"/>
    <mergeCell ref="N54:P55"/>
    <mergeCell ref="Q54:Q55"/>
  </mergeCells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topLeftCell="A28" zoomScale="130" zoomScaleNormal="130" workbookViewId="0">
      <selection activeCell="H35" sqref="H35"/>
    </sheetView>
  </sheetViews>
  <sheetFormatPr defaultRowHeight="17.100000000000001" customHeight="1" x14ac:dyDescent="0.4"/>
  <cols>
    <col min="1" max="1" width="9" style="22" customWidth="1"/>
    <col min="2" max="6" width="6" style="22" bestFit="1" customWidth="1"/>
    <col min="7" max="7" width="6" style="22" customWidth="1"/>
    <col min="8" max="9" width="6" style="22" bestFit="1" customWidth="1"/>
    <col min="10" max="11" width="4.5" style="22" bestFit="1" customWidth="1"/>
    <col min="12" max="12" width="6" style="22" bestFit="1" customWidth="1"/>
    <col min="13" max="13" width="7.5" style="22" bestFit="1" customWidth="1"/>
    <col min="14" max="14" width="3.75" style="22" bestFit="1" customWidth="1"/>
    <col min="15" max="16" width="4.5" style="22" customWidth="1"/>
    <col min="17" max="16384" width="9" style="22"/>
  </cols>
  <sheetData>
    <row r="1" spans="1:16" ht="17.100000000000001" customHeight="1" x14ac:dyDescent="0.4">
      <c r="A1" s="22" t="s">
        <v>938</v>
      </c>
    </row>
    <row r="2" spans="1:16" ht="17.100000000000001" customHeight="1" x14ac:dyDescent="0.4">
      <c r="A2" s="22" t="s">
        <v>939</v>
      </c>
    </row>
    <row r="3" spans="1:16" ht="11.1" customHeight="1" x14ac:dyDescent="0.4">
      <c r="P3" s="23" t="s">
        <v>940</v>
      </c>
    </row>
    <row r="4" spans="1:16" ht="17.100000000000001" customHeight="1" x14ac:dyDescent="0.4">
      <c r="A4" s="454" t="s">
        <v>941</v>
      </c>
      <c r="B4" s="456" t="s">
        <v>942</v>
      </c>
      <c r="C4" s="454" t="s">
        <v>943</v>
      </c>
      <c r="D4" s="454"/>
      <c r="E4" s="454"/>
      <c r="F4" s="454"/>
      <c r="G4" s="454"/>
      <c r="H4" s="454"/>
      <c r="I4" s="454"/>
      <c r="J4" s="454"/>
      <c r="K4" s="454"/>
      <c r="L4" s="85" t="s">
        <v>944</v>
      </c>
      <c r="M4" s="456" t="s">
        <v>945</v>
      </c>
      <c r="N4" s="455" t="s">
        <v>946</v>
      </c>
      <c r="O4" s="456" t="s">
        <v>947</v>
      </c>
      <c r="P4" s="454"/>
    </row>
    <row r="5" spans="1:16" ht="17.100000000000001" customHeight="1" x14ac:dyDescent="0.4">
      <c r="A5" s="454"/>
      <c r="B5" s="454"/>
      <c r="C5" s="454" t="s">
        <v>948</v>
      </c>
      <c r="D5" s="454" t="s">
        <v>949</v>
      </c>
      <c r="E5" s="454"/>
      <c r="F5" s="454"/>
      <c r="G5" s="454"/>
      <c r="H5" s="456" t="s">
        <v>950</v>
      </c>
      <c r="I5" s="454"/>
      <c r="J5" s="456" t="s">
        <v>951</v>
      </c>
      <c r="K5" s="456" t="s">
        <v>952</v>
      </c>
      <c r="L5" s="543" t="s">
        <v>953</v>
      </c>
      <c r="M5" s="454"/>
      <c r="N5" s="455"/>
      <c r="O5" s="454"/>
      <c r="P5" s="454"/>
    </row>
    <row r="6" spans="1:16" ht="17.100000000000001" customHeight="1" x14ac:dyDescent="0.4">
      <c r="A6" s="454"/>
      <c r="B6" s="454"/>
      <c r="C6" s="454"/>
      <c r="D6" s="454" t="s">
        <v>954</v>
      </c>
      <c r="E6" s="454"/>
      <c r="F6" s="454"/>
      <c r="G6" s="454" t="s">
        <v>955</v>
      </c>
      <c r="H6" s="454"/>
      <c r="I6" s="454"/>
      <c r="J6" s="454"/>
      <c r="K6" s="454"/>
      <c r="L6" s="505"/>
      <c r="M6" s="454"/>
      <c r="N6" s="455"/>
      <c r="O6" s="542" t="s">
        <v>956</v>
      </c>
      <c r="P6" s="542" t="s">
        <v>957</v>
      </c>
    </row>
    <row r="7" spans="1:16" ht="17.100000000000001" customHeight="1" x14ac:dyDescent="0.4">
      <c r="A7" s="454"/>
      <c r="B7" s="454"/>
      <c r="C7" s="454"/>
      <c r="D7" s="81" t="s">
        <v>958</v>
      </c>
      <c r="E7" s="81" t="s">
        <v>959</v>
      </c>
      <c r="F7" s="81" t="s">
        <v>960</v>
      </c>
      <c r="G7" s="454"/>
      <c r="H7" s="81" t="s">
        <v>958</v>
      </c>
      <c r="I7" s="81" t="s">
        <v>959</v>
      </c>
      <c r="J7" s="454"/>
      <c r="K7" s="454"/>
      <c r="L7" s="506"/>
      <c r="M7" s="454"/>
      <c r="N7" s="455"/>
      <c r="O7" s="542"/>
      <c r="P7" s="542"/>
    </row>
    <row r="8" spans="1:16" ht="17.100000000000001" customHeight="1" x14ac:dyDescent="0.4">
      <c r="A8" s="25" t="s">
        <v>961</v>
      </c>
      <c r="B8" s="208">
        <v>12300</v>
      </c>
      <c r="C8" s="208">
        <v>12029</v>
      </c>
      <c r="D8" s="208">
        <v>11523</v>
      </c>
      <c r="E8" s="208">
        <v>112</v>
      </c>
      <c r="F8" s="208">
        <v>219</v>
      </c>
      <c r="G8" s="44">
        <v>0</v>
      </c>
      <c r="H8" s="44">
        <v>1</v>
      </c>
      <c r="I8" s="44">
        <v>0</v>
      </c>
      <c r="J8" s="208">
        <v>59</v>
      </c>
      <c r="K8" s="208">
        <v>115</v>
      </c>
      <c r="L8" s="208">
        <v>120</v>
      </c>
      <c r="M8" s="208">
        <v>48</v>
      </c>
      <c r="N8" s="208">
        <v>103</v>
      </c>
      <c r="O8" s="208">
        <v>1</v>
      </c>
      <c r="P8" s="44">
        <v>0</v>
      </c>
    </row>
    <row r="9" spans="1:16" ht="17.100000000000001" customHeight="1" x14ac:dyDescent="0.4">
      <c r="A9" s="25" t="s">
        <v>962</v>
      </c>
      <c r="B9" s="208">
        <v>12036</v>
      </c>
      <c r="C9" s="208">
        <v>11773</v>
      </c>
      <c r="D9" s="208">
        <v>11174</v>
      </c>
      <c r="E9" s="208">
        <v>115</v>
      </c>
      <c r="F9" s="208">
        <v>303</v>
      </c>
      <c r="G9" s="44">
        <v>0</v>
      </c>
      <c r="H9" s="44">
        <v>0</v>
      </c>
      <c r="I9" s="44">
        <v>0</v>
      </c>
      <c r="J9" s="208">
        <v>71</v>
      </c>
      <c r="K9" s="208">
        <v>110</v>
      </c>
      <c r="L9" s="208">
        <v>129</v>
      </c>
      <c r="M9" s="208">
        <v>33</v>
      </c>
      <c r="N9" s="208">
        <v>101</v>
      </c>
      <c r="O9" s="44">
        <v>0</v>
      </c>
      <c r="P9" s="44">
        <v>0</v>
      </c>
    </row>
    <row r="10" spans="1:16" ht="17.100000000000001" customHeight="1" x14ac:dyDescent="0.4">
      <c r="A10" s="25" t="s">
        <v>963</v>
      </c>
      <c r="B10" s="208">
        <v>11975</v>
      </c>
      <c r="C10" s="208">
        <f>SUM(D10:K10)</f>
        <v>11718</v>
      </c>
      <c r="D10" s="208">
        <v>11029</v>
      </c>
      <c r="E10" s="208">
        <v>143</v>
      </c>
      <c r="F10" s="208">
        <v>390</v>
      </c>
      <c r="G10" s="44">
        <v>0</v>
      </c>
      <c r="H10" s="208">
        <v>3</v>
      </c>
      <c r="I10" s="208">
        <v>0</v>
      </c>
      <c r="J10" s="208">
        <v>72</v>
      </c>
      <c r="K10" s="208">
        <v>81</v>
      </c>
      <c r="L10" s="208">
        <v>130</v>
      </c>
      <c r="M10" s="208">
        <v>40</v>
      </c>
      <c r="N10" s="208">
        <v>87</v>
      </c>
      <c r="O10" s="208">
        <v>2</v>
      </c>
      <c r="P10" s="44">
        <v>0</v>
      </c>
    </row>
    <row r="11" spans="1:16" ht="17.100000000000001" customHeight="1" x14ac:dyDescent="0.4">
      <c r="A11" s="25" t="s">
        <v>964</v>
      </c>
      <c r="B11" s="208">
        <v>11888</v>
      </c>
      <c r="C11" s="208">
        <f>SUM(D11:K11)</f>
        <v>11629</v>
      </c>
      <c r="D11" s="208">
        <v>10921</v>
      </c>
      <c r="E11" s="208">
        <v>115</v>
      </c>
      <c r="F11" s="208">
        <v>413</v>
      </c>
      <c r="G11" s="44">
        <v>0</v>
      </c>
      <c r="H11" s="208">
        <v>1</v>
      </c>
      <c r="I11" s="208">
        <v>0</v>
      </c>
      <c r="J11" s="208">
        <v>68</v>
      </c>
      <c r="K11" s="208">
        <v>111</v>
      </c>
      <c r="L11" s="208">
        <v>122</v>
      </c>
      <c r="M11" s="208">
        <v>33</v>
      </c>
      <c r="N11" s="208">
        <v>104</v>
      </c>
      <c r="O11" s="44">
        <v>0</v>
      </c>
      <c r="P11" s="44">
        <v>0</v>
      </c>
    </row>
    <row r="12" spans="1:16" ht="17.100000000000001" customHeight="1" x14ac:dyDescent="0.4">
      <c r="A12" s="25" t="s">
        <v>965</v>
      </c>
      <c r="B12" s="208">
        <v>11466</v>
      </c>
      <c r="C12" s="208">
        <f>SUM(D12:K12)</f>
        <v>11246</v>
      </c>
      <c r="D12" s="208">
        <v>10479</v>
      </c>
      <c r="E12" s="208">
        <v>103</v>
      </c>
      <c r="F12" s="208">
        <v>474</v>
      </c>
      <c r="G12" s="44">
        <v>0</v>
      </c>
      <c r="H12" s="208">
        <v>0</v>
      </c>
      <c r="I12" s="208">
        <v>0</v>
      </c>
      <c r="J12" s="208">
        <v>85</v>
      </c>
      <c r="K12" s="208">
        <v>105</v>
      </c>
      <c r="L12" s="208">
        <v>108</v>
      </c>
      <c r="M12" s="208">
        <v>28</v>
      </c>
      <c r="N12" s="208">
        <v>84</v>
      </c>
      <c r="O12" s="208">
        <v>2</v>
      </c>
      <c r="P12" s="44">
        <v>0</v>
      </c>
    </row>
    <row r="14" spans="1:16" ht="17.100000000000001" customHeight="1" x14ac:dyDescent="0.4">
      <c r="A14" s="454" t="s">
        <v>941</v>
      </c>
      <c r="B14" s="541" t="s">
        <v>966</v>
      </c>
      <c r="C14" s="541"/>
      <c r="D14" s="541"/>
      <c r="E14" s="541"/>
      <c r="F14" s="541"/>
      <c r="G14" s="541"/>
      <c r="H14" s="541"/>
    </row>
    <row r="15" spans="1:16" ht="17.100000000000001" customHeight="1" x14ac:dyDescent="0.4">
      <c r="A15" s="454"/>
      <c r="B15" s="454" t="s">
        <v>948</v>
      </c>
      <c r="C15" s="456" t="s">
        <v>967</v>
      </c>
      <c r="D15" s="454"/>
      <c r="E15" s="456" t="s">
        <v>950</v>
      </c>
      <c r="F15" s="454"/>
      <c r="G15" s="456" t="s">
        <v>951</v>
      </c>
      <c r="H15" s="456" t="s">
        <v>952</v>
      </c>
    </row>
    <row r="16" spans="1:16" ht="17.100000000000001" customHeight="1" x14ac:dyDescent="0.4">
      <c r="A16" s="454"/>
      <c r="B16" s="454"/>
      <c r="C16" s="454"/>
      <c r="D16" s="454"/>
      <c r="E16" s="454"/>
      <c r="F16" s="454"/>
      <c r="G16" s="454"/>
      <c r="H16" s="454"/>
    </row>
    <row r="17" spans="1:8" ht="17.100000000000001" customHeight="1" x14ac:dyDescent="0.4">
      <c r="A17" s="454"/>
      <c r="B17" s="454"/>
      <c r="C17" s="81" t="s">
        <v>958</v>
      </c>
      <c r="D17" s="81" t="s">
        <v>959</v>
      </c>
      <c r="E17" s="81" t="s">
        <v>958</v>
      </c>
      <c r="F17" s="81" t="s">
        <v>959</v>
      </c>
      <c r="G17" s="454"/>
      <c r="H17" s="454"/>
    </row>
    <row r="18" spans="1:8" ht="17.100000000000001" customHeight="1" x14ac:dyDescent="0.4">
      <c r="A18" s="25" t="s">
        <v>961</v>
      </c>
      <c r="B18" s="26">
        <v>11872</v>
      </c>
      <c r="C18" s="26">
        <v>11575</v>
      </c>
      <c r="D18" s="26">
        <v>117</v>
      </c>
      <c r="E18" s="26">
        <v>1</v>
      </c>
      <c r="F18" s="25" t="s">
        <v>582</v>
      </c>
      <c r="G18" s="26">
        <v>64</v>
      </c>
      <c r="H18" s="26">
        <v>115</v>
      </c>
    </row>
    <row r="19" spans="1:8" ht="17.100000000000001" customHeight="1" x14ac:dyDescent="0.4">
      <c r="A19" s="25" t="s">
        <v>968</v>
      </c>
      <c r="B19" s="26">
        <v>11568</v>
      </c>
      <c r="C19" s="26">
        <v>11247</v>
      </c>
      <c r="D19" s="26">
        <v>128</v>
      </c>
      <c r="E19" s="26">
        <v>8</v>
      </c>
      <c r="F19" s="25" t="s">
        <v>582</v>
      </c>
      <c r="G19" s="26">
        <v>73</v>
      </c>
      <c r="H19" s="26">
        <v>112</v>
      </c>
    </row>
    <row r="20" spans="1:8" ht="17.100000000000001" customHeight="1" x14ac:dyDescent="0.4">
      <c r="A20" s="25" t="s">
        <v>963</v>
      </c>
      <c r="B20" s="26">
        <f>SUM(C20:H20)</f>
        <v>11411</v>
      </c>
      <c r="C20" s="26">
        <v>11080</v>
      </c>
      <c r="D20" s="26">
        <v>158</v>
      </c>
      <c r="E20" s="26">
        <v>11</v>
      </c>
      <c r="F20" s="25" t="s">
        <v>582</v>
      </c>
      <c r="G20" s="26">
        <v>80</v>
      </c>
      <c r="H20" s="26">
        <v>82</v>
      </c>
    </row>
    <row r="21" spans="1:8" ht="17.100000000000001" customHeight="1" x14ac:dyDescent="0.4">
      <c r="A21" s="25" t="s">
        <v>964</v>
      </c>
      <c r="B21" s="26">
        <f>SUM(C21:H21)</f>
        <v>11367</v>
      </c>
      <c r="C21" s="26">
        <v>11034</v>
      </c>
      <c r="D21" s="26">
        <v>134</v>
      </c>
      <c r="E21" s="26">
        <v>20</v>
      </c>
      <c r="F21" s="25" t="s">
        <v>582</v>
      </c>
      <c r="G21" s="26">
        <v>68</v>
      </c>
      <c r="H21" s="26">
        <v>111</v>
      </c>
    </row>
    <row r="22" spans="1:8" ht="17.100000000000001" customHeight="1" x14ac:dyDescent="0.4">
      <c r="A22" s="25" t="s">
        <v>965</v>
      </c>
      <c r="B22" s="26">
        <f>SUM(C22:H22)</f>
        <v>10884</v>
      </c>
      <c r="C22" s="26">
        <v>10583</v>
      </c>
      <c r="D22" s="26">
        <v>106</v>
      </c>
      <c r="E22" s="25" t="s">
        <v>582</v>
      </c>
      <c r="F22" s="25" t="s">
        <v>582</v>
      </c>
      <c r="G22" s="26">
        <v>87</v>
      </c>
      <c r="H22" s="26">
        <v>108</v>
      </c>
    </row>
    <row r="24" spans="1:8" ht="17.100000000000001" customHeight="1" x14ac:dyDescent="0.4">
      <c r="A24" s="22" t="s">
        <v>969</v>
      </c>
    </row>
    <row r="25" spans="1:8" ht="11.1" customHeight="1" x14ac:dyDescent="0.4">
      <c r="H25" s="23" t="s">
        <v>940</v>
      </c>
    </row>
    <row r="26" spans="1:8" ht="17.100000000000001" customHeight="1" x14ac:dyDescent="0.4">
      <c r="A26" s="454" t="s">
        <v>21</v>
      </c>
      <c r="B26" s="454" t="s">
        <v>970</v>
      </c>
      <c r="C26" s="454"/>
      <c r="D26" s="454"/>
      <c r="E26" s="454"/>
      <c r="F26" s="454"/>
      <c r="G26" s="454"/>
      <c r="H26" s="454"/>
    </row>
    <row r="27" spans="1:8" ht="17.100000000000001" customHeight="1" x14ac:dyDescent="0.4">
      <c r="A27" s="454"/>
      <c r="B27" s="454" t="s">
        <v>948</v>
      </c>
      <c r="C27" s="454" t="s">
        <v>971</v>
      </c>
      <c r="D27" s="454" t="s">
        <v>972</v>
      </c>
      <c r="E27" s="454"/>
      <c r="F27" s="454" t="s">
        <v>973</v>
      </c>
      <c r="G27" s="454"/>
      <c r="H27" s="454" t="s">
        <v>960</v>
      </c>
    </row>
    <row r="28" spans="1:8" ht="17.100000000000001" customHeight="1" x14ac:dyDescent="0.4">
      <c r="A28" s="454"/>
      <c r="B28" s="454"/>
      <c r="C28" s="454"/>
      <c r="D28" s="81" t="s">
        <v>958</v>
      </c>
      <c r="E28" s="81" t="s">
        <v>959</v>
      </c>
      <c r="F28" s="81" t="s">
        <v>958</v>
      </c>
      <c r="G28" s="81" t="s">
        <v>959</v>
      </c>
      <c r="H28" s="454"/>
    </row>
    <row r="29" spans="1:8" ht="17.100000000000001" customHeight="1" x14ac:dyDescent="0.4">
      <c r="A29" s="25" t="s">
        <v>961</v>
      </c>
      <c r="B29" s="26">
        <f t="shared" ref="B29:B33" si="0">SUM(C29:H29)</f>
        <v>11854</v>
      </c>
      <c r="C29" s="26">
        <v>5</v>
      </c>
      <c r="D29" s="26">
        <v>6087</v>
      </c>
      <c r="E29" s="26">
        <v>112</v>
      </c>
      <c r="F29" s="26">
        <v>5432</v>
      </c>
      <c r="G29" s="44">
        <v>0</v>
      </c>
      <c r="H29" s="26">
        <v>218</v>
      </c>
    </row>
    <row r="30" spans="1:8" ht="17.100000000000001" customHeight="1" x14ac:dyDescent="0.4">
      <c r="A30" s="25" t="s">
        <v>968</v>
      </c>
      <c r="B30" s="26">
        <f t="shared" si="0"/>
        <v>11592</v>
      </c>
      <c r="C30" s="26">
        <v>3</v>
      </c>
      <c r="D30" s="26">
        <v>6026</v>
      </c>
      <c r="E30" s="26">
        <v>115</v>
      </c>
      <c r="F30" s="26">
        <v>5145</v>
      </c>
      <c r="G30" s="44">
        <v>0</v>
      </c>
      <c r="H30" s="26">
        <v>303</v>
      </c>
    </row>
    <row r="31" spans="1:8" ht="17.100000000000001" customHeight="1" x14ac:dyDescent="0.4">
      <c r="A31" s="25" t="s">
        <v>963</v>
      </c>
      <c r="B31" s="26">
        <f t="shared" si="0"/>
        <v>11563</v>
      </c>
      <c r="C31" s="26">
        <v>6</v>
      </c>
      <c r="D31" s="26">
        <v>6088</v>
      </c>
      <c r="E31" s="26">
        <v>143</v>
      </c>
      <c r="F31" s="26">
        <v>4938</v>
      </c>
      <c r="G31" s="44">
        <v>0</v>
      </c>
      <c r="H31" s="26">
        <v>388</v>
      </c>
    </row>
    <row r="32" spans="1:8" ht="17.100000000000001" customHeight="1" x14ac:dyDescent="0.4">
      <c r="A32" s="25" t="s">
        <v>964</v>
      </c>
      <c r="B32" s="26">
        <f t="shared" si="0"/>
        <v>11450</v>
      </c>
      <c r="C32" s="26">
        <v>10</v>
      </c>
      <c r="D32" s="26">
        <v>5838</v>
      </c>
      <c r="E32" s="26">
        <v>114</v>
      </c>
      <c r="F32" s="26">
        <v>5074</v>
      </c>
      <c r="G32" s="44">
        <v>1</v>
      </c>
      <c r="H32" s="26">
        <v>413</v>
      </c>
    </row>
    <row r="33" spans="1:8" ht="17.100000000000001" customHeight="1" x14ac:dyDescent="0.4">
      <c r="A33" s="25" t="s">
        <v>965</v>
      </c>
      <c r="B33" s="26">
        <f t="shared" si="0"/>
        <v>11054</v>
      </c>
      <c r="C33" s="26">
        <v>1</v>
      </c>
      <c r="D33" s="26">
        <v>5643</v>
      </c>
      <c r="E33" s="26">
        <v>101</v>
      </c>
      <c r="F33" s="26">
        <v>4835</v>
      </c>
      <c r="G33" s="44">
        <v>0</v>
      </c>
      <c r="H33" s="26">
        <v>474</v>
      </c>
    </row>
    <row r="34" spans="1:8" ht="11.1" customHeight="1" x14ac:dyDescent="0.4">
      <c r="A34" s="22" t="s">
        <v>974</v>
      </c>
    </row>
    <row r="36" spans="1:8" ht="17.100000000000001" customHeight="1" x14ac:dyDescent="0.4">
      <c r="A36" s="22" t="s">
        <v>975</v>
      </c>
    </row>
    <row r="37" spans="1:8" ht="11.1" customHeight="1" x14ac:dyDescent="0.4">
      <c r="H37" s="23" t="s">
        <v>940</v>
      </c>
    </row>
    <row r="38" spans="1:8" ht="17.100000000000001" customHeight="1" x14ac:dyDescent="0.4">
      <c r="A38" s="454" t="s">
        <v>21</v>
      </c>
      <c r="B38" s="456" t="s">
        <v>976</v>
      </c>
      <c r="C38" s="454" t="s">
        <v>977</v>
      </c>
      <c r="D38" s="454"/>
      <c r="E38" s="454"/>
      <c r="F38" s="454"/>
      <c r="G38" s="454" t="s">
        <v>978</v>
      </c>
      <c r="H38" s="454"/>
    </row>
    <row r="39" spans="1:8" ht="17.100000000000001" customHeight="1" x14ac:dyDescent="0.4">
      <c r="A39" s="454"/>
      <c r="B39" s="454"/>
      <c r="C39" s="456" t="s">
        <v>979</v>
      </c>
      <c r="D39" s="456" t="s">
        <v>980</v>
      </c>
      <c r="E39" s="456" t="s">
        <v>981</v>
      </c>
      <c r="F39" s="456" t="s">
        <v>982</v>
      </c>
      <c r="G39" s="454" t="s">
        <v>983</v>
      </c>
      <c r="H39" s="454" t="s">
        <v>984</v>
      </c>
    </row>
    <row r="40" spans="1:8" ht="17.100000000000001" customHeight="1" x14ac:dyDescent="0.4">
      <c r="A40" s="454"/>
      <c r="B40" s="454"/>
      <c r="C40" s="454"/>
      <c r="D40" s="454"/>
      <c r="E40" s="454"/>
      <c r="F40" s="454"/>
      <c r="G40" s="454"/>
      <c r="H40" s="454"/>
    </row>
    <row r="41" spans="1:8" ht="17.100000000000001" customHeight="1" x14ac:dyDescent="0.4">
      <c r="A41" s="25" t="s">
        <v>961</v>
      </c>
      <c r="B41" s="208">
        <v>49</v>
      </c>
      <c r="C41" s="44">
        <v>0</v>
      </c>
      <c r="D41" s="208">
        <v>21</v>
      </c>
      <c r="E41" s="208">
        <v>21</v>
      </c>
      <c r="F41" s="208">
        <v>7</v>
      </c>
      <c r="G41" s="208">
        <v>46</v>
      </c>
      <c r="H41" s="208">
        <v>3</v>
      </c>
    </row>
    <row r="42" spans="1:8" ht="17.100000000000001" customHeight="1" x14ac:dyDescent="0.4">
      <c r="A42" s="25" t="s">
        <v>968</v>
      </c>
      <c r="B42" s="208">
        <v>29</v>
      </c>
      <c r="C42" s="44">
        <v>0</v>
      </c>
      <c r="D42" s="208">
        <v>13</v>
      </c>
      <c r="E42" s="208">
        <v>14</v>
      </c>
      <c r="F42" s="208">
        <v>2</v>
      </c>
      <c r="G42" s="208">
        <v>28</v>
      </c>
      <c r="H42" s="208">
        <v>1</v>
      </c>
    </row>
    <row r="43" spans="1:8" ht="17.100000000000001" customHeight="1" x14ac:dyDescent="0.4">
      <c r="A43" s="25" t="s">
        <v>963</v>
      </c>
      <c r="B43" s="208">
        <f>SUM(C43:F43)</f>
        <v>4</v>
      </c>
      <c r="C43" s="208">
        <v>0</v>
      </c>
      <c r="D43" s="208">
        <v>0</v>
      </c>
      <c r="E43" s="208">
        <v>3</v>
      </c>
      <c r="F43" s="208">
        <v>1</v>
      </c>
      <c r="G43" s="208">
        <v>2</v>
      </c>
      <c r="H43" s="208">
        <v>2</v>
      </c>
    </row>
    <row r="44" spans="1:8" ht="17.100000000000001" customHeight="1" x14ac:dyDescent="0.4">
      <c r="A44" s="25" t="s">
        <v>964</v>
      </c>
      <c r="B44" s="208">
        <f>SUM(C44:F44)</f>
        <v>29</v>
      </c>
      <c r="C44" s="208">
        <v>0</v>
      </c>
      <c r="D44" s="208">
        <v>10</v>
      </c>
      <c r="E44" s="208">
        <v>16</v>
      </c>
      <c r="F44" s="208">
        <v>3</v>
      </c>
      <c r="G44" s="208">
        <v>25</v>
      </c>
      <c r="H44" s="208">
        <v>4</v>
      </c>
    </row>
    <row r="45" spans="1:8" ht="17.100000000000001" customHeight="1" x14ac:dyDescent="0.4">
      <c r="A45" s="25" t="s">
        <v>965</v>
      </c>
      <c r="B45" s="208">
        <f>SUM(C45:F45)</f>
        <v>26</v>
      </c>
      <c r="C45" s="208">
        <v>0</v>
      </c>
      <c r="D45" s="208">
        <v>11</v>
      </c>
      <c r="E45" s="208">
        <v>12</v>
      </c>
      <c r="F45" s="208">
        <v>3</v>
      </c>
      <c r="G45" s="208">
        <v>23</v>
      </c>
      <c r="H45" s="208">
        <v>3</v>
      </c>
    </row>
    <row r="46" spans="1:8" ht="11.1" customHeight="1" x14ac:dyDescent="0.4">
      <c r="A46" s="22" t="s">
        <v>974</v>
      </c>
    </row>
  </sheetData>
  <mergeCells count="40">
    <mergeCell ref="P6:P7"/>
    <mergeCell ref="A4:A7"/>
    <mergeCell ref="B4:B7"/>
    <mergeCell ref="C4:K4"/>
    <mergeCell ref="M4:M7"/>
    <mergeCell ref="N4:N7"/>
    <mergeCell ref="O4:P5"/>
    <mergeCell ref="C5:C7"/>
    <mergeCell ref="D5:G5"/>
    <mergeCell ref="H5:I6"/>
    <mergeCell ref="J5:J7"/>
    <mergeCell ref="K5:K7"/>
    <mergeCell ref="L5:L7"/>
    <mergeCell ref="D6:F6"/>
    <mergeCell ref="G6:G7"/>
    <mergeCell ref="O6:O7"/>
    <mergeCell ref="A14:A17"/>
    <mergeCell ref="B14:H14"/>
    <mergeCell ref="B15:B17"/>
    <mergeCell ref="C15:D16"/>
    <mergeCell ref="E15:F16"/>
    <mergeCell ref="G15:G17"/>
    <mergeCell ref="H15:H17"/>
    <mergeCell ref="A26:A28"/>
    <mergeCell ref="B26:H26"/>
    <mergeCell ref="B27:B28"/>
    <mergeCell ref="C27:C28"/>
    <mergeCell ref="D27:E27"/>
    <mergeCell ref="F27:G27"/>
    <mergeCell ref="H27:H28"/>
    <mergeCell ref="A38:A40"/>
    <mergeCell ref="B38:B40"/>
    <mergeCell ref="C38:F38"/>
    <mergeCell ref="G38:H38"/>
    <mergeCell ref="C39:C40"/>
    <mergeCell ref="D39:D40"/>
    <mergeCell ref="E39:E40"/>
    <mergeCell ref="F39:F40"/>
    <mergeCell ref="G39:G40"/>
    <mergeCell ref="H39:H40"/>
  </mergeCells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46"/>
  <sheetViews>
    <sheetView showGridLines="0" topLeftCell="A16" zoomScaleNormal="100" workbookViewId="0">
      <selection activeCell="F30" sqref="F30"/>
    </sheetView>
  </sheetViews>
  <sheetFormatPr defaultRowHeight="18" customHeight="1" x14ac:dyDescent="0.4"/>
  <cols>
    <col min="1" max="1" width="11" style="22" bestFit="1" customWidth="1"/>
    <col min="2" max="2" width="6.75" style="22" bestFit="1" customWidth="1"/>
    <col min="3" max="7" width="6" style="22" bestFit="1" customWidth="1"/>
    <col min="8" max="9" width="6" style="22" customWidth="1"/>
    <col min="10" max="10" width="6" style="22" bestFit="1" customWidth="1"/>
    <col min="11" max="75" width="6" style="22" customWidth="1"/>
    <col min="76" max="76" width="10.5" style="22" bestFit="1" customWidth="1"/>
    <col min="77" max="77" width="6" style="22" customWidth="1"/>
    <col min="78" max="78" width="10.5" style="22" bestFit="1" customWidth="1"/>
    <col min="79" max="79" width="6" style="22" customWidth="1"/>
    <col min="80" max="80" width="10.5" style="22" bestFit="1" customWidth="1"/>
    <col min="81" max="81" width="6" style="22" customWidth="1"/>
    <col min="82" max="82" width="10.5" style="22" bestFit="1" customWidth="1"/>
    <col min="83" max="83" width="6" style="22" bestFit="1" customWidth="1"/>
    <col min="84" max="84" width="10.5" style="22" bestFit="1" customWidth="1"/>
    <col min="85" max="85" width="6" style="22" bestFit="1" customWidth="1"/>
    <col min="86" max="86" width="10.5" style="22" bestFit="1" customWidth="1"/>
    <col min="87" max="87" width="6" style="22" bestFit="1" customWidth="1"/>
    <col min="88" max="88" width="10.5" style="22" bestFit="1" customWidth="1"/>
    <col min="89" max="89" width="6" style="22" bestFit="1" customWidth="1"/>
    <col min="90" max="90" width="10.5" style="22" bestFit="1" customWidth="1"/>
    <col min="91" max="16384" width="9" style="22"/>
  </cols>
  <sheetData>
    <row r="1" spans="1:7" ht="11.1" customHeight="1" x14ac:dyDescent="0.4">
      <c r="A1" s="1" t="s">
        <v>985</v>
      </c>
    </row>
    <row r="2" spans="1:7" ht="11.1" customHeight="1" x14ac:dyDescent="0.4">
      <c r="A2" s="1" t="s">
        <v>33</v>
      </c>
    </row>
    <row r="3" spans="1:7" ht="11.1" customHeight="1" x14ac:dyDescent="0.4">
      <c r="A3" s="1" t="s">
        <v>986</v>
      </c>
    </row>
    <row r="4" spans="1:7" ht="11.1" customHeight="1" x14ac:dyDescent="0.4">
      <c r="A4" s="1" t="s">
        <v>987</v>
      </c>
    </row>
    <row r="5" spans="1:7" ht="10.95" x14ac:dyDescent="0.4">
      <c r="E5" s="23"/>
      <c r="G5" s="23" t="s">
        <v>56</v>
      </c>
    </row>
    <row r="6" spans="1:7" ht="18" customHeight="1" x14ac:dyDescent="0.4">
      <c r="A6" s="454" t="s">
        <v>16</v>
      </c>
      <c r="B6" s="481" t="s">
        <v>988</v>
      </c>
      <c r="C6" s="503"/>
      <c r="D6" s="482"/>
      <c r="E6" s="481" t="s">
        <v>989</v>
      </c>
      <c r="F6" s="503"/>
      <c r="G6" s="482"/>
    </row>
    <row r="7" spans="1:7" ht="18" customHeight="1" x14ac:dyDescent="0.4">
      <c r="A7" s="454"/>
      <c r="B7" s="81" t="s">
        <v>688</v>
      </c>
      <c r="C7" s="81" t="s">
        <v>990</v>
      </c>
      <c r="D7" s="81" t="s">
        <v>991</v>
      </c>
      <c r="E7" s="81" t="s">
        <v>7</v>
      </c>
      <c r="F7" s="81" t="s">
        <v>690</v>
      </c>
      <c r="G7" s="81" t="s">
        <v>689</v>
      </c>
    </row>
    <row r="8" spans="1:7" ht="18" customHeight="1" x14ac:dyDescent="0.4">
      <c r="A8" s="83"/>
      <c r="B8" s="78">
        <f t="shared" ref="B8:B13" si="0">SUM(C8:D8)</f>
        <v>17</v>
      </c>
      <c r="C8" s="78">
        <v>11</v>
      </c>
      <c r="D8" s="78">
        <v>6</v>
      </c>
      <c r="E8" s="78">
        <f t="shared" ref="E8:E15" si="1">SUM(F8:G8)</f>
        <v>47</v>
      </c>
      <c r="F8" s="78">
        <v>27</v>
      </c>
      <c r="G8" s="78">
        <v>20</v>
      </c>
    </row>
    <row r="9" spans="1:7" ht="18" customHeight="1" x14ac:dyDescent="0.4">
      <c r="A9" s="84" t="s">
        <v>592</v>
      </c>
      <c r="B9" s="79">
        <f t="shared" si="0"/>
        <v>371</v>
      </c>
      <c r="C9" s="79">
        <v>358</v>
      </c>
      <c r="D9" s="79">
        <v>13</v>
      </c>
      <c r="E9" s="79">
        <f t="shared" si="1"/>
        <v>1485</v>
      </c>
      <c r="F9" s="79">
        <v>983</v>
      </c>
      <c r="G9" s="79">
        <v>502</v>
      </c>
    </row>
    <row r="10" spans="1:7" ht="18" customHeight="1" x14ac:dyDescent="0.4">
      <c r="A10" s="83"/>
      <c r="B10" s="78">
        <f t="shared" si="0"/>
        <v>22</v>
      </c>
      <c r="C10" s="78">
        <v>15</v>
      </c>
      <c r="D10" s="78">
        <v>7</v>
      </c>
      <c r="E10" s="78">
        <f t="shared" si="1"/>
        <v>52</v>
      </c>
      <c r="F10" s="78">
        <v>27</v>
      </c>
      <c r="G10" s="78">
        <v>25</v>
      </c>
    </row>
    <row r="11" spans="1:7" ht="18" customHeight="1" x14ac:dyDescent="0.4">
      <c r="A11" s="84" t="s">
        <v>19</v>
      </c>
      <c r="B11" s="79">
        <f t="shared" si="0"/>
        <v>384</v>
      </c>
      <c r="C11" s="79">
        <v>373</v>
      </c>
      <c r="D11" s="79">
        <v>11</v>
      </c>
      <c r="E11" s="79">
        <f t="shared" si="1"/>
        <v>1566</v>
      </c>
      <c r="F11" s="79">
        <v>1020</v>
      </c>
      <c r="G11" s="79">
        <v>546</v>
      </c>
    </row>
    <row r="12" spans="1:7" ht="18" customHeight="1" x14ac:dyDescent="0.4">
      <c r="A12" s="83"/>
      <c r="B12" s="78">
        <f t="shared" si="0"/>
        <v>21</v>
      </c>
      <c r="C12" s="78">
        <v>9</v>
      </c>
      <c r="D12" s="78">
        <v>12</v>
      </c>
      <c r="E12" s="78">
        <f t="shared" si="1"/>
        <v>52</v>
      </c>
      <c r="F12" s="78">
        <v>24</v>
      </c>
      <c r="G12" s="78">
        <v>28</v>
      </c>
    </row>
    <row r="13" spans="1:7" ht="18" customHeight="1" x14ac:dyDescent="0.4">
      <c r="A13" s="84" t="s">
        <v>20</v>
      </c>
      <c r="B13" s="79">
        <f t="shared" si="0"/>
        <v>387</v>
      </c>
      <c r="C13" s="79">
        <v>371</v>
      </c>
      <c r="D13" s="79">
        <v>16</v>
      </c>
      <c r="E13" s="79">
        <f t="shared" si="1"/>
        <v>1598</v>
      </c>
      <c r="F13" s="79">
        <v>1040</v>
      </c>
      <c r="G13" s="79">
        <v>558</v>
      </c>
    </row>
    <row r="14" spans="1:7" ht="18" customHeight="1" x14ac:dyDescent="0.4">
      <c r="A14" s="83"/>
      <c r="B14" s="78">
        <f t="shared" ref="B14:B15" si="2">SUM(C14:D14)</f>
        <v>22</v>
      </c>
      <c r="C14" s="78">
        <v>10</v>
      </c>
      <c r="D14" s="78">
        <v>12</v>
      </c>
      <c r="E14" s="78">
        <f t="shared" si="1"/>
        <v>53</v>
      </c>
      <c r="F14" s="78">
        <v>26</v>
      </c>
      <c r="G14" s="78">
        <v>27</v>
      </c>
    </row>
    <row r="15" spans="1:7" ht="18" customHeight="1" x14ac:dyDescent="0.4">
      <c r="A15" s="84" t="s">
        <v>585</v>
      </c>
      <c r="B15" s="79">
        <f t="shared" si="2"/>
        <v>402</v>
      </c>
      <c r="C15" s="79">
        <v>387</v>
      </c>
      <c r="D15" s="79">
        <v>15</v>
      </c>
      <c r="E15" s="79">
        <f t="shared" si="1"/>
        <v>1674</v>
      </c>
      <c r="F15" s="79">
        <v>1093</v>
      </c>
      <c r="G15" s="79">
        <v>581</v>
      </c>
    </row>
    <row r="16" spans="1:7" ht="18" customHeight="1" x14ac:dyDescent="0.4">
      <c r="A16" s="83"/>
      <c r="B16" s="78">
        <f>+B43</f>
        <v>23</v>
      </c>
      <c r="C16" s="78">
        <f t="shared" ref="C16:G17" si="3">+C43</f>
        <v>13</v>
      </c>
      <c r="D16" s="78">
        <f t="shared" si="3"/>
        <v>10</v>
      </c>
      <c r="E16" s="78">
        <f t="shared" si="3"/>
        <v>60</v>
      </c>
      <c r="F16" s="78">
        <f t="shared" si="3"/>
        <v>29</v>
      </c>
      <c r="G16" s="78">
        <f t="shared" si="3"/>
        <v>31</v>
      </c>
    </row>
    <row r="17" spans="1:90" ht="18" customHeight="1" x14ac:dyDescent="0.4">
      <c r="A17" s="84" t="s">
        <v>593</v>
      </c>
      <c r="B17" s="79">
        <f>+B44</f>
        <v>422</v>
      </c>
      <c r="C17" s="79">
        <f t="shared" si="3"/>
        <v>410</v>
      </c>
      <c r="D17" s="79">
        <f t="shared" si="3"/>
        <v>12</v>
      </c>
      <c r="E17" s="79">
        <f t="shared" si="3"/>
        <v>1739</v>
      </c>
      <c r="F17" s="79">
        <f>+F44</f>
        <v>1122</v>
      </c>
      <c r="G17" s="79">
        <f t="shared" si="3"/>
        <v>617</v>
      </c>
    </row>
    <row r="18" spans="1:90" ht="10.95" x14ac:dyDescent="0.4">
      <c r="A18" s="22" t="s">
        <v>992</v>
      </c>
    </row>
    <row r="20" spans="1:90" ht="10.95" x14ac:dyDescent="0.4">
      <c r="A20" s="1" t="s">
        <v>985</v>
      </c>
    </row>
    <row r="21" spans="1:90" ht="11.1" customHeight="1" x14ac:dyDescent="0.4">
      <c r="A21" s="1" t="s">
        <v>993</v>
      </c>
    </row>
    <row r="22" spans="1:90" ht="11.1" customHeight="1" x14ac:dyDescent="0.4">
      <c r="A22" s="1" t="s">
        <v>986</v>
      </c>
    </row>
    <row r="23" spans="1:90" ht="11.1" customHeight="1" x14ac:dyDescent="0.4">
      <c r="A23" s="1" t="s">
        <v>987</v>
      </c>
    </row>
    <row r="24" spans="1:90" ht="11.1" customHeight="1" x14ac:dyDescent="0.4">
      <c r="E24" s="23"/>
      <c r="G24" s="23" t="s">
        <v>994</v>
      </c>
      <c r="K24" s="40"/>
      <c r="L24" s="40"/>
      <c r="M24" s="40"/>
      <c r="N24" s="40"/>
      <c r="O24" s="40"/>
      <c r="P24" s="40"/>
    </row>
    <row r="25" spans="1:90" ht="18" customHeight="1" x14ac:dyDescent="0.4">
      <c r="A25" s="454" t="s">
        <v>995</v>
      </c>
      <c r="B25" s="481" t="s">
        <v>988</v>
      </c>
      <c r="C25" s="503"/>
      <c r="D25" s="482"/>
      <c r="E25" s="481" t="s">
        <v>989</v>
      </c>
      <c r="F25" s="503"/>
      <c r="G25" s="482"/>
      <c r="BW25" s="454" t="s">
        <v>996</v>
      </c>
      <c r="BX25" s="454"/>
      <c r="BY25" s="454" t="s">
        <v>997</v>
      </c>
      <c r="BZ25" s="454"/>
      <c r="CA25" s="454" t="s">
        <v>998</v>
      </c>
      <c r="CB25" s="454"/>
      <c r="CC25" s="454" t="s">
        <v>999</v>
      </c>
      <c r="CD25" s="454"/>
      <c r="CE25" s="454" t="s">
        <v>1000</v>
      </c>
      <c r="CF25" s="454"/>
      <c r="CG25" s="454" t="s">
        <v>1001</v>
      </c>
      <c r="CH25" s="454"/>
      <c r="CI25" s="454" t="s">
        <v>1002</v>
      </c>
      <c r="CJ25" s="454"/>
      <c r="CK25" s="454" t="s">
        <v>948</v>
      </c>
      <c r="CL25" s="454"/>
    </row>
    <row r="26" spans="1:90" ht="18" customHeight="1" x14ac:dyDescent="0.4">
      <c r="A26" s="454"/>
      <c r="B26" s="81" t="s">
        <v>688</v>
      </c>
      <c r="C26" s="81" t="s">
        <v>990</v>
      </c>
      <c r="D26" s="81" t="s">
        <v>991</v>
      </c>
      <c r="E26" s="81" t="s">
        <v>7</v>
      </c>
      <c r="F26" s="81" t="s">
        <v>690</v>
      </c>
      <c r="G26" s="81" t="s">
        <v>689</v>
      </c>
      <c r="BW26" s="81" t="s">
        <v>1003</v>
      </c>
      <c r="BX26" s="81" t="s">
        <v>1004</v>
      </c>
      <c r="BY26" s="81" t="s">
        <v>1003</v>
      </c>
      <c r="BZ26" s="81" t="s">
        <v>1004</v>
      </c>
      <c r="CA26" s="81" t="s">
        <v>1003</v>
      </c>
      <c r="CB26" s="81" t="s">
        <v>1004</v>
      </c>
      <c r="CC26" s="81" t="s">
        <v>1003</v>
      </c>
      <c r="CD26" s="81" t="s">
        <v>1004</v>
      </c>
      <c r="CE26" s="81" t="s">
        <v>1003</v>
      </c>
      <c r="CF26" s="81" t="s">
        <v>1004</v>
      </c>
      <c r="CG26" s="81" t="s">
        <v>1003</v>
      </c>
      <c r="CH26" s="81" t="s">
        <v>1004</v>
      </c>
      <c r="CI26" s="81" t="s">
        <v>1003</v>
      </c>
      <c r="CJ26" s="81" t="s">
        <v>1004</v>
      </c>
      <c r="CK26" s="81" t="s">
        <v>1003</v>
      </c>
      <c r="CL26" s="81" t="s">
        <v>1004</v>
      </c>
    </row>
    <row r="27" spans="1:90" ht="18" customHeight="1" x14ac:dyDescent="0.4">
      <c r="A27" s="85"/>
      <c r="B27" s="78"/>
      <c r="C27" s="78"/>
      <c r="D27" s="78"/>
      <c r="E27" s="78"/>
      <c r="F27" s="78"/>
      <c r="G27" s="78"/>
      <c r="J27" s="27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</row>
    <row r="28" spans="1:90" ht="18" customHeight="1" x14ac:dyDescent="0.4">
      <c r="A28" s="86" t="s">
        <v>1005</v>
      </c>
      <c r="B28" s="79">
        <f>+'5(1)学級数及び児童生徒数(小学部)'!B31+'5(1)学級数及び児童生徒数(中学部)'!B31+'5(1)学級数及び児童生徒数(高等部)'!B31</f>
        <v>57</v>
      </c>
      <c r="C28" s="79">
        <f t="shared" ref="C28:C39" si="4">B28-D28</f>
        <v>56</v>
      </c>
      <c r="D28" s="277">
        <f>+'5(1)学級数及び児童生徒数(小学部)'!I31+'5(1)学級数及び児童生徒数(中学部)'!F31+'5(1)学級数及び児童生徒数(高等部)'!F31</f>
        <v>1</v>
      </c>
      <c r="E28" s="79">
        <f t="shared" ref="E28:E42" si="5">SUM(F28:G28)</f>
        <v>258</v>
      </c>
      <c r="F28" s="79">
        <f>+'5(1)学級数及び児童生徒数(小学部)'!K31+'5(1)学級数及び児童生徒数(中学部)'!H31+'5(1)学級数及び児童生徒数(高等部)'!H31</f>
        <v>167</v>
      </c>
      <c r="G28" s="79">
        <f>+'5(1)学級数及び児童生徒数(小学部)'!L31+'5(1)学級数及び児童生徒数(中学部)'!I31+'5(1)学級数及び児童生徒数(高等部)'!I31</f>
        <v>91</v>
      </c>
      <c r="H28" s="23"/>
      <c r="BV28" s="22" t="s">
        <v>586</v>
      </c>
      <c r="BW28" s="26">
        <f>IF($BV28=BW$25,$B28,0)</f>
        <v>0</v>
      </c>
      <c r="BX28" s="26">
        <f>IF($BV28=BW$25,$E28,0)</f>
        <v>0</v>
      </c>
      <c r="BY28" s="26">
        <f>IF($BV28=BY$25,$B28,0)</f>
        <v>0</v>
      </c>
      <c r="BZ28" s="26">
        <f>IF($BV28=BY$25,$E28,0)</f>
        <v>0</v>
      </c>
      <c r="CA28" s="26">
        <f>IF($BV28=CA$25,$B28,0)</f>
        <v>57</v>
      </c>
      <c r="CB28" s="26">
        <f>IF($BV28=CA$25,$E28,0)</f>
        <v>258</v>
      </c>
      <c r="CC28" s="26">
        <f>IF($BV28=CC$25,$B28,0)</f>
        <v>0</v>
      </c>
      <c r="CD28" s="26">
        <f>IF($BV28=CC$25,$E28,0)</f>
        <v>0</v>
      </c>
      <c r="CE28" s="26">
        <f>IF($BV28=CE$25,$B28,0)</f>
        <v>0</v>
      </c>
      <c r="CF28" s="26">
        <f>IF($BV28=CE$25,$E28,0)</f>
        <v>0</v>
      </c>
      <c r="CG28" s="26">
        <f>IF($BV28=CG$25,$B28,0)</f>
        <v>0</v>
      </c>
      <c r="CH28" s="26">
        <f>IF($BV28=CG$25,$E28,0)</f>
        <v>0</v>
      </c>
      <c r="CI28" s="26">
        <f>IF($BV28=CI$25,$B28,0)</f>
        <v>0</v>
      </c>
      <c r="CJ28" s="26">
        <f>IF($BV28=CI$25,$E28,0)</f>
        <v>0</v>
      </c>
      <c r="CK28" s="26">
        <f>SUM(BW28,BY28,CA28,CC28,CE28,CG28,CI28)</f>
        <v>57</v>
      </c>
      <c r="CL28" s="26">
        <f>SUM(BX28,BZ28,CB28,CD28,CF28,CH28,CJ28)</f>
        <v>258</v>
      </c>
    </row>
    <row r="29" spans="1:90" ht="18" customHeight="1" x14ac:dyDescent="0.4">
      <c r="A29" s="85"/>
      <c r="B29" s="78">
        <f>+'5(1)学級数及び児童生徒数(小学部)'!B32+'5(1)学級数及び児童生徒数(中学部)'!B32+'5(1)学級数及び児童生徒数(高等部)'!B32</f>
        <v>1</v>
      </c>
      <c r="C29" s="78">
        <f t="shared" si="4"/>
        <v>1</v>
      </c>
      <c r="D29" s="78"/>
      <c r="E29" s="78">
        <f>SUM(F29:G29)</f>
        <v>1</v>
      </c>
      <c r="F29" s="78">
        <f>+'5(1)学級数及び児童生徒数(小学部)'!K32+'5(1)学級数及び児童生徒数(中学部)'!H32+'5(1)学級数及び児童生徒数(高等部)'!H32</f>
        <v>1</v>
      </c>
      <c r="G29" s="78"/>
      <c r="H29" s="23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</row>
    <row r="30" spans="1:90" ht="18" customHeight="1" x14ac:dyDescent="0.4">
      <c r="A30" s="86" t="s">
        <v>1006</v>
      </c>
      <c r="B30" s="79">
        <f>+'5(1)学級数及び児童生徒数(小学部)'!B33+'5(1)学級数及び児童生徒数(中学部)'!B33+'5(1)学級数及び児童生徒数(高等部)'!B33</f>
        <v>44</v>
      </c>
      <c r="C30" s="79">
        <f t="shared" si="4"/>
        <v>44</v>
      </c>
      <c r="D30" s="277">
        <f>+'5(1)学級数及び児童生徒数(小学部)'!I33+'5(1)学級数及び児童生徒数(中学部)'!F33+'5(1)学級数及び児童生徒数(高等部)'!F33</f>
        <v>0</v>
      </c>
      <c r="E30" s="79">
        <f t="shared" si="5"/>
        <v>162</v>
      </c>
      <c r="F30" s="79">
        <f>+'5(1)学級数及び児童生徒数(小学部)'!K33+'5(1)学級数及び児童生徒数(中学部)'!H33+'5(1)学級数及び児童生徒数(高等部)'!H33</f>
        <v>108</v>
      </c>
      <c r="G30" s="79">
        <f>+'5(1)学級数及び児童生徒数(小学部)'!L33+'5(1)学級数及び児童生徒数(中学部)'!I33+'5(1)学級数及び児童生徒数(高等部)'!I33</f>
        <v>54</v>
      </c>
      <c r="H30" s="23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BV30" s="22" t="s">
        <v>882</v>
      </c>
      <c r="BW30" s="26">
        <f>IF($BV30=BW$25,$B30,0)</f>
        <v>0</v>
      </c>
      <c r="BX30" s="26">
        <f>IF($BV30=BW$25,$E30,0)</f>
        <v>0</v>
      </c>
      <c r="BY30" s="26">
        <f>IF($BV30=BY$25,$B30,0)</f>
        <v>0</v>
      </c>
      <c r="BZ30" s="26">
        <f>IF($BV30=BY$25,$E30,0)</f>
        <v>0</v>
      </c>
      <c r="CA30" s="26">
        <f>IF($BV30=CA$25,$B30,0)</f>
        <v>0</v>
      </c>
      <c r="CB30" s="26">
        <f>IF($BV30=CA$25,$E30,0)</f>
        <v>0</v>
      </c>
      <c r="CC30" s="26">
        <f>IF($BV30=CC$25,$B30,0)</f>
        <v>44</v>
      </c>
      <c r="CD30" s="26">
        <f>IF($BV30=CC$25,$E30,0)</f>
        <v>162</v>
      </c>
      <c r="CE30" s="26">
        <f>IF($BV30=CE$25,$B30,0)</f>
        <v>0</v>
      </c>
      <c r="CF30" s="26">
        <f>IF($BV30=CE$25,$E30,0)</f>
        <v>0</v>
      </c>
      <c r="CG30" s="26">
        <f>IF($BV30=CG$25,$B30,0)</f>
        <v>0</v>
      </c>
      <c r="CH30" s="26">
        <f>IF($BV30=CG$25,$E30,0)</f>
        <v>0</v>
      </c>
      <c r="CI30" s="26">
        <f>IF($BV30=CI$25,$B30,0)</f>
        <v>0</v>
      </c>
      <c r="CJ30" s="26">
        <f>IF($BV30=CI$25,$E30,0)</f>
        <v>0</v>
      </c>
      <c r="CK30" s="26">
        <f>SUM(BW30,BY30,CA30,CC30,CE30,CG30,CI30)</f>
        <v>44</v>
      </c>
      <c r="CL30" s="26">
        <f>SUM(BX30,BZ30,CB30,CD30,CF30,CH30,CJ30)</f>
        <v>162</v>
      </c>
    </row>
    <row r="31" spans="1:90" ht="18" customHeight="1" x14ac:dyDescent="0.4">
      <c r="A31" s="85"/>
      <c r="B31" s="78">
        <f>+'5(1)学級数及び児童生徒数(小学部)'!B34+'5(1)学級数及び児童生徒数(中学部)'!B34+'5(1)学級数及び児童生徒数(高等部)'!B34</f>
        <v>7</v>
      </c>
      <c r="C31" s="78">
        <f t="shared" si="4"/>
        <v>4</v>
      </c>
      <c r="D31" s="78">
        <f>+'5(1)学級数及び児童生徒数(小学部)'!I34+'5(1)学級数及び児童生徒数(中学部)'!F34+'5(1)学級数及び児童生徒数(高等部)'!F34</f>
        <v>3</v>
      </c>
      <c r="E31" s="78">
        <f t="shared" si="5"/>
        <v>19</v>
      </c>
      <c r="F31" s="78">
        <f>+'5(1)学級数及び児童生徒数(小学部)'!K34+'5(1)学級数及び児童生徒数(中学部)'!H34+'5(1)学級数及び児童生徒数(高等部)'!H34</f>
        <v>5</v>
      </c>
      <c r="G31" s="78">
        <f>+'5(1)学級数及び児童生徒数(小学部)'!L34+'5(1)学級数及び児童生徒数(中学部)'!I34+'5(1)学級数及び児童生徒数(高等部)'!I34</f>
        <v>14</v>
      </c>
      <c r="H31" s="23"/>
      <c r="I31" s="221"/>
      <c r="J31" s="278"/>
      <c r="K31" s="221"/>
      <c r="L31" s="278"/>
      <c r="M31" s="221"/>
      <c r="N31" s="278"/>
      <c r="O31" s="221"/>
      <c r="P31" s="278"/>
      <c r="Q31" s="221"/>
      <c r="R31" s="278"/>
      <c r="S31" s="221"/>
      <c r="T31" s="278"/>
      <c r="U31" s="221"/>
      <c r="V31" s="278"/>
      <c r="W31" s="221"/>
      <c r="X31" s="278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</row>
    <row r="32" spans="1:90" ht="18" customHeight="1" x14ac:dyDescent="0.4">
      <c r="A32" s="86" t="s">
        <v>1007</v>
      </c>
      <c r="B32" s="79">
        <f>+'5(1)学級数及び児童生徒数(小学部)'!B35+'5(1)学級数及び児童生徒数(中学部)'!B35+'5(1)学級数及び児童生徒数(高等部)'!B35</f>
        <v>57</v>
      </c>
      <c r="C32" s="79">
        <f t="shared" si="4"/>
        <v>53</v>
      </c>
      <c r="D32" s="277">
        <f>+'5(1)学級数及び児童生徒数(小学部)'!I35+'5(1)学級数及び児童生徒数(中学部)'!F35+'5(1)学級数及び児童生徒数(高等部)'!F35</f>
        <v>4</v>
      </c>
      <c r="E32" s="79">
        <f t="shared" si="5"/>
        <v>232</v>
      </c>
      <c r="F32" s="79">
        <f>+'5(1)学級数及び児童生徒数(小学部)'!K35+'5(1)学級数及び児童生徒数(中学部)'!H35+'5(1)学級数及び児童生徒数(高等部)'!H35</f>
        <v>139</v>
      </c>
      <c r="G32" s="79">
        <f>+'5(1)学級数及び児童生徒数(小学部)'!L35+'5(1)学級数及び児童生徒数(中学部)'!I35+'5(1)学級数及び児童生徒数(高等部)'!I35</f>
        <v>93</v>
      </c>
      <c r="H32" s="23"/>
      <c r="I32" s="279"/>
      <c r="J32" s="279"/>
      <c r="K32" s="279"/>
      <c r="L32" s="280"/>
      <c r="M32" s="280"/>
      <c r="N32" s="280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BV32" s="22" t="s">
        <v>882</v>
      </c>
      <c r="BW32" s="26">
        <f>IF($BV32=BW$25,$B32,0)</f>
        <v>0</v>
      </c>
      <c r="BX32" s="26">
        <f>IF($BV32=BW$25,$E32,0)</f>
        <v>0</v>
      </c>
      <c r="BY32" s="26">
        <f>IF($BV32=BY$25,$B32,0)</f>
        <v>0</v>
      </c>
      <c r="BZ32" s="26">
        <f>IF($BV32=BY$25,$E32,0)</f>
        <v>0</v>
      </c>
      <c r="CA32" s="26">
        <f>IF($BV32=CA$25,$B32,0)</f>
        <v>0</v>
      </c>
      <c r="CB32" s="26">
        <f>IF($BV32=CA$25,$E32,0)</f>
        <v>0</v>
      </c>
      <c r="CC32" s="26">
        <f>IF($BV32=CC$25,$B32,0)</f>
        <v>57</v>
      </c>
      <c r="CD32" s="26">
        <f>IF($BV32=CC$25,$E32,0)</f>
        <v>232</v>
      </c>
      <c r="CE32" s="26">
        <f>IF($BV32=CE$25,$B32,0)</f>
        <v>0</v>
      </c>
      <c r="CF32" s="26">
        <f>IF($BV32=CE$25,$E32,0)</f>
        <v>0</v>
      </c>
      <c r="CG32" s="26">
        <f>IF($BV32=CG$25,$B32,0)</f>
        <v>0</v>
      </c>
      <c r="CH32" s="26">
        <f>IF($BV32=CG$25,$E32,0)</f>
        <v>0</v>
      </c>
      <c r="CI32" s="26">
        <f>IF($BV32=CI$25,$B32,0)</f>
        <v>0</v>
      </c>
      <c r="CJ32" s="26">
        <f>IF($BV32=CI$25,$E32,0)</f>
        <v>0</v>
      </c>
      <c r="CK32" s="26">
        <f>SUM(BW32,BY32,CA32,CC32,CE32,CG32,CI32)</f>
        <v>57</v>
      </c>
      <c r="CL32" s="26">
        <f>SUM(BX32,BZ32,CB32,CD32,CF32,CH32,CJ32)</f>
        <v>232</v>
      </c>
    </row>
    <row r="33" spans="1:90" ht="18" customHeight="1" x14ac:dyDescent="0.4">
      <c r="A33" s="85"/>
      <c r="B33" s="78">
        <f>+'5(1)学級数及び児童生徒数(小学部)'!B36+'5(1)学級数及び児童生徒数(中学部)'!B36+'5(1)学級数及び児童生徒数(高等部)'!B36</f>
        <v>8</v>
      </c>
      <c r="C33" s="78">
        <f t="shared" si="4"/>
        <v>3</v>
      </c>
      <c r="D33" s="78">
        <f>+'5(1)学級数及び児童生徒数(小学部)'!I36+'5(1)学級数及び児童生徒数(中学部)'!F36+'5(1)学級数及び児童生徒数(高等部)'!F36</f>
        <v>5</v>
      </c>
      <c r="E33" s="78">
        <f t="shared" si="5"/>
        <v>22</v>
      </c>
      <c r="F33" s="78">
        <f>+'5(1)学級数及び児童生徒数(小学部)'!K36+'5(1)学級数及び児童生徒数(中学部)'!H36+'5(1)学級数及び児童生徒数(高等部)'!H36</f>
        <v>14</v>
      </c>
      <c r="G33" s="78">
        <f>+'5(1)学級数及び児童生徒数(小学部)'!L36+'5(1)学級数及び児童生徒数(中学部)'!I36+'5(1)学級数及び児童生徒数(高等部)'!I36</f>
        <v>8</v>
      </c>
      <c r="H33" s="23"/>
      <c r="I33" s="40"/>
      <c r="J33" s="40"/>
      <c r="K33" s="40"/>
      <c r="L33" s="246"/>
      <c r="M33" s="246"/>
      <c r="N33" s="246"/>
      <c r="O33" s="40"/>
      <c r="P33" s="40"/>
      <c r="Q33" s="40"/>
      <c r="R33" s="40"/>
      <c r="S33" s="40"/>
      <c r="T33" s="40"/>
      <c r="U33" s="40"/>
      <c r="V33" s="40"/>
      <c r="W33" s="40"/>
      <c r="X33" s="40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</row>
    <row r="34" spans="1:90" ht="18" customHeight="1" x14ac:dyDescent="0.4">
      <c r="A34" s="86" t="s">
        <v>1008</v>
      </c>
      <c r="B34" s="79">
        <f>+'5(1)学級数及び児童生徒数(小学部)'!B37+'5(1)学級数及び児童生徒数(中学部)'!B37+'5(1)学級数及び児童生徒数(高等部)'!B37</f>
        <v>61</v>
      </c>
      <c r="C34" s="79">
        <f t="shared" si="4"/>
        <v>56</v>
      </c>
      <c r="D34" s="277">
        <f>+'5(1)学級数及び児童生徒数(小学部)'!I37+'5(1)学級数及び児童生徒数(中学部)'!F37+'5(1)学級数及び児童生徒数(高等部)'!F37</f>
        <v>5</v>
      </c>
      <c r="E34" s="79">
        <f t="shared" si="5"/>
        <v>154</v>
      </c>
      <c r="F34" s="79">
        <f>+'5(1)学級数及び児童生徒数(小学部)'!K37+'5(1)学級数及び児童生徒数(中学部)'!H37+'5(1)学級数及び児童生徒数(高等部)'!H37</f>
        <v>84</v>
      </c>
      <c r="G34" s="79">
        <f>+'5(1)学級数及び児童生徒数(小学部)'!L37+'5(1)学級数及び児童生徒数(中学部)'!I37+'5(1)学級数及び児童生徒数(高等部)'!I37</f>
        <v>70</v>
      </c>
      <c r="H34" s="23"/>
      <c r="I34" s="279"/>
      <c r="J34" s="279"/>
      <c r="K34" s="279"/>
      <c r="L34" s="280"/>
      <c r="M34" s="280"/>
      <c r="N34" s="280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BV34" s="22" t="s">
        <v>601</v>
      </c>
      <c r="BW34" s="26">
        <f>IF($BV34=BW$25,$B34,0)</f>
        <v>0</v>
      </c>
      <c r="BX34" s="26">
        <f>IF($BV34=BW$25,$E34,0)</f>
        <v>0</v>
      </c>
      <c r="BY34" s="26">
        <f>IF($BV34=BY$25,$B34,0)</f>
        <v>61</v>
      </c>
      <c r="BZ34" s="26">
        <f>IF($BV34=BY$25,$E34,0)</f>
        <v>154</v>
      </c>
      <c r="CA34" s="26">
        <f>IF($BV34=CA$25,$B34,0)</f>
        <v>0</v>
      </c>
      <c r="CB34" s="26">
        <f>IF($BV34=CA$25,$E34,0)</f>
        <v>0</v>
      </c>
      <c r="CC34" s="26">
        <f>IF($BV34=CC$25,$B34,0)</f>
        <v>0</v>
      </c>
      <c r="CD34" s="26">
        <f>IF($BV34=CC$25,$E34,0)</f>
        <v>0</v>
      </c>
      <c r="CE34" s="26">
        <f>IF($BV34=CE$25,$B34,0)</f>
        <v>0</v>
      </c>
      <c r="CF34" s="26">
        <f>IF($BV34=CE$25,$E34,0)</f>
        <v>0</v>
      </c>
      <c r="CG34" s="26">
        <f>IF($BV34=CG$25,$B34,0)</f>
        <v>0</v>
      </c>
      <c r="CH34" s="26">
        <f>IF($BV34=CG$25,$E34,0)</f>
        <v>0</v>
      </c>
      <c r="CI34" s="26">
        <f>IF($BV34=CI$25,$B34,0)</f>
        <v>0</v>
      </c>
      <c r="CJ34" s="26">
        <f>IF($BV34=CI$25,$E34,0)</f>
        <v>0</v>
      </c>
      <c r="CK34" s="26">
        <f>SUM(BW34,BY34,CA34,CC34,CE34,CG34,CI34)</f>
        <v>61</v>
      </c>
      <c r="CL34" s="26">
        <f>SUM(BX34,BZ34,CB34,CD34,CF34,CH34,CJ34)</f>
        <v>154</v>
      </c>
    </row>
    <row r="35" spans="1:90" ht="18" customHeight="1" x14ac:dyDescent="0.4">
      <c r="A35" s="85"/>
      <c r="B35" s="78"/>
      <c r="C35" s="78"/>
      <c r="D35" s="78"/>
      <c r="E35" s="78"/>
      <c r="F35" s="78"/>
      <c r="G35" s="78"/>
      <c r="I35" s="40"/>
      <c r="J35" s="40"/>
      <c r="K35" s="40"/>
      <c r="L35" s="246"/>
      <c r="M35" s="246"/>
      <c r="N35" s="246"/>
      <c r="O35" s="40"/>
      <c r="P35" s="40"/>
      <c r="Q35" s="40"/>
      <c r="R35" s="40"/>
      <c r="S35" s="40"/>
      <c r="T35" s="40"/>
      <c r="U35" s="40"/>
      <c r="V35" s="40"/>
      <c r="W35" s="40"/>
      <c r="X35" s="40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</row>
    <row r="36" spans="1:90" ht="18" customHeight="1" x14ac:dyDescent="0.4">
      <c r="A36" s="86" t="s">
        <v>1009</v>
      </c>
      <c r="B36" s="79">
        <f>+'5(1)学級数及び児童生徒数(小学部)'!B39+'5(1)学級数及び児童生徒数(中学部)'!B39+'5(1)学級数及び児童生徒数(高等部)'!B39</f>
        <v>74</v>
      </c>
      <c r="C36" s="79">
        <f t="shared" si="4"/>
        <v>74</v>
      </c>
      <c r="D36" s="277">
        <f>+'5(1)学級数及び児童生徒数(小学部)'!I39+'5(1)学級数及び児童生徒数(中学部)'!F39+'5(1)学級数及び児童生徒数(高等部)'!F39</f>
        <v>0</v>
      </c>
      <c r="E36" s="79">
        <f t="shared" si="5"/>
        <v>351</v>
      </c>
      <c r="F36" s="79">
        <f>+'5(1)学級数及び児童生徒数(小学部)'!K39+'5(1)学級数及び児童生徒数(中学部)'!H39+'5(1)学級数及び児童生徒数(高等部)'!H39</f>
        <v>244</v>
      </c>
      <c r="G36" s="79">
        <f>+'5(1)学級数及び児童生徒数(小学部)'!L39+'5(1)学級数及び児童生徒数(中学部)'!I39+'5(1)学級数及び児童生徒数(高等部)'!I39</f>
        <v>107</v>
      </c>
      <c r="I36" s="279"/>
      <c r="J36" s="279"/>
      <c r="K36" s="279"/>
      <c r="L36" s="280"/>
      <c r="M36" s="280"/>
      <c r="N36" s="280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BV36" s="22" t="s">
        <v>881</v>
      </c>
      <c r="BW36" s="26">
        <f>IF($BV36=BW$25,$B36,0)</f>
        <v>74</v>
      </c>
      <c r="BX36" s="26">
        <f>IF($BV36=BW$25,$E36,0)</f>
        <v>351</v>
      </c>
      <c r="BY36" s="26">
        <f>IF($BV36=BY$25,$B36,0)</f>
        <v>0</v>
      </c>
      <c r="BZ36" s="26">
        <f>IF($BV36=BY$25,$E36,0)</f>
        <v>0</v>
      </c>
      <c r="CA36" s="26">
        <f>IF($BV36=CA$25,$B36,0)</f>
        <v>0</v>
      </c>
      <c r="CB36" s="26">
        <f>IF($BV36=CA$25,$E36,0)</f>
        <v>0</v>
      </c>
      <c r="CC36" s="26">
        <f>IF($BV36=CC$25,$B36,0)</f>
        <v>0</v>
      </c>
      <c r="CD36" s="26">
        <f>IF($BV36=CC$25,$E36,0)</f>
        <v>0</v>
      </c>
      <c r="CE36" s="26">
        <f>IF($BV36=CE$25,$B36,0)</f>
        <v>0</v>
      </c>
      <c r="CF36" s="26">
        <f>IF($BV36=CE$25,$E36,0)</f>
        <v>0</v>
      </c>
      <c r="CG36" s="26">
        <f>IF($BV36=CG$25,$B36,0)</f>
        <v>0</v>
      </c>
      <c r="CH36" s="26">
        <f>IF($BV36=CG$25,$E36,0)</f>
        <v>0</v>
      </c>
      <c r="CI36" s="26">
        <f>IF($BV36=CI$25,$B36,0)</f>
        <v>0</v>
      </c>
      <c r="CJ36" s="26">
        <f>IF($BV36=CI$25,$E36,0)</f>
        <v>0</v>
      </c>
      <c r="CK36" s="26">
        <f>SUM(BW36,BY36,CA36,CC36,CE36,CG36,CI36)</f>
        <v>74</v>
      </c>
      <c r="CL36" s="26">
        <f>SUM(BX36,BZ36,CB36,CD36,CF36,CH36,CJ36)</f>
        <v>351</v>
      </c>
    </row>
    <row r="37" spans="1:90" ht="18" customHeight="1" x14ac:dyDescent="0.4">
      <c r="A37" s="85"/>
      <c r="B37" s="78"/>
      <c r="C37" s="78"/>
      <c r="D37" s="78"/>
      <c r="E37" s="78"/>
      <c r="F37" s="78"/>
      <c r="G37" s="78"/>
      <c r="I37" s="40"/>
      <c r="J37" s="40"/>
      <c r="K37" s="40"/>
      <c r="L37" s="246"/>
      <c r="M37" s="246"/>
      <c r="N37" s="246"/>
      <c r="O37" s="40"/>
      <c r="P37" s="40"/>
      <c r="Q37" s="40"/>
      <c r="R37" s="40"/>
      <c r="S37" s="40"/>
      <c r="T37" s="40"/>
      <c r="U37" s="40"/>
      <c r="V37" s="40"/>
      <c r="W37" s="40"/>
      <c r="X37" s="40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</row>
    <row r="38" spans="1:90" ht="18" customHeight="1" x14ac:dyDescent="0.4">
      <c r="A38" s="86" t="s">
        <v>1010</v>
      </c>
      <c r="B38" s="79">
        <f>+'5(1)学級数及び児童生徒数(小学部)'!B41+'5(1)学級数及び児童生徒数(中学部)'!B41+'5(1)学級数及び児童生徒数(高等部)'!B41</f>
        <v>75</v>
      </c>
      <c r="C38" s="79">
        <f t="shared" si="4"/>
        <v>75</v>
      </c>
      <c r="D38" s="277">
        <f>+'5(1)学級数及び児童生徒数(小学部)'!I41+'5(1)学級数及び児童生徒数(中学部)'!F41+'5(1)学級数及び児童生徒数(高等部)'!F41</f>
        <v>0</v>
      </c>
      <c r="E38" s="79">
        <f t="shared" si="5"/>
        <v>357</v>
      </c>
      <c r="F38" s="79">
        <f>+'5(1)学級数及び児童生徒数(小学部)'!K41+'5(1)学級数及び児童生徒数(中学部)'!H41+'5(1)学級数及び児童生徒数(高等部)'!H41</f>
        <v>246</v>
      </c>
      <c r="G38" s="79">
        <f>+'5(1)学級数及び児童生徒数(小学部)'!L41+'5(1)学級数及び児童生徒数(中学部)'!I41+'5(1)学級数及び児童生徒数(高等部)'!I41</f>
        <v>111</v>
      </c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BV38" s="22" t="s">
        <v>905</v>
      </c>
      <c r="BW38" s="26">
        <f>IF($BV38=BW$25,$B38,0)</f>
        <v>0</v>
      </c>
      <c r="BX38" s="26">
        <f>IF($BV38=BW$25,$E38,0)</f>
        <v>0</v>
      </c>
      <c r="BY38" s="26">
        <f>IF($BV38=BY$25,$B38,0)</f>
        <v>0</v>
      </c>
      <c r="BZ38" s="26">
        <f>IF($BV38=BY$25,$E38,0)</f>
        <v>0</v>
      </c>
      <c r="CA38" s="26">
        <f>IF($BV38=CA$25,$B38,0)</f>
        <v>0</v>
      </c>
      <c r="CB38" s="26">
        <f>IF($BV38=CA$25,$E38,0)</f>
        <v>0</v>
      </c>
      <c r="CC38" s="26">
        <f>IF($BV38=CC$25,$B38,0)</f>
        <v>0</v>
      </c>
      <c r="CD38" s="26">
        <f>IF($BV38=CC$25,$E38,0)</f>
        <v>0</v>
      </c>
      <c r="CE38" s="26">
        <f>IF($BV38=CE$25,$B38,0)</f>
        <v>0</v>
      </c>
      <c r="CF38" s="26">
        <f>IF($BV38=CE$25,$E38,0)</f>
        <v>0</v>
      </c>
      <c r="CG38" s="26">
        <f>IF($BV38=CG$25,$B38,0)</f>
        <v>0</v>
      </c>
      <c r="CH38" s="26">
        <f>IF($BV38=CG$25,$E38,0)</f>
        <v>0</v>
      </c>
      <c r="CI38" s="26">
        <f>IF($BV38=CI$25,$B38,0)</f>
        <v>75</v>
      </c>
      <c r="CJ38" s="26">
        <f>IF($BV38=CI$25,$E38,0)</f>
        <v>357</v>
      </c>
      <c r="CK38" s="26">
        <f>SUM(BW38,BY38,CA38,CC38,CE38,CG38,CI38)</f>
        <v>75</v>
      </c>
      <c r="CL38" s="26">
        <f>SUM(BX38,BZ38,CB38,CD38,CF38,CH38,CJ38)</f>
        <v>357</v>
      </c>
    </row>
    <row r="39" spans="1:90" ht="18" customHeight="1" x14ac:dyDescent="0.4">
      <c r="A39" s="85"/>
      <c r="B39" s="78">
        <f>+'5(1)学級数及び児童生徒数(小学部)'!B42+'5(1)学級数及び児童生徒数(中学部)'!B42+'5(1)学級数及び児童生徒数(高等部)'!B42</f>
        <v>7</v>
      </c>
      <c r="C39" s="78">
        <f t="shared" si="4"/>
        <v>5</v>
      </c>
      <c r="D39" s="78">
        <f>+'5(1)学級数及び児童生徒数(小学部)'!I42+'5(1)学級数及び児童生徒数(中学部)'!F42+'5(1)学級数及び児童生徒数(高等部)'!F42</f>
        <v>2</v>
      </c>
      <c r="E39" s="78">
        <f t="shared" si="5"/>
        <v>18</v>
      </c>
      <c r="F39" s="78">
        <f>+'5(1)学級数及び児童生徒数(小学部)'!K42+'5(1)学級数及び児童生徒数(中学部)'!H42+'5(1)学級数及び児童生徒数(高等部)'!H42</f>
        <v>9</v>
      </c>
      <c r="G39" s="78">
        <f>+'5(1)学級数及び児童生徒数(小学部)'!L42+'5(1)学級数及び児童生徒数(中学部)'!I42+'5(1)学級数及び児童生徒数(高等部)'!I42</f>
        <v>9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</row>
    <row r="40" spans="1:90" ht="18" customHeight="1" x14ac:dyDescent="0.4">
      <c r="A40" s="86" t="s">
        <v>1011</v>
      </c>
      <c r="B40" s="79">
        <f>+'5(1)学級数及び児童生徒数(小学部)'!B43+'5(1)学級数及び児童生徒数(中学部)'!B43+'5(1)学級数及び児童生徒数(高等部)'!B43</f>
        <v>42</v>
      </c>
      <c r="C40" s="79">
        <f>B40-D40</f>
        <v>40</v>
      </c>
      <c r="D40" s="277">
        <f>+'5(1)学級数及び児童生徒数(小学部)'!I43+'5(1)学級数及び児童生徒数(中学部)'!F43+'5(1)学級数及び児童生徒数(高等部)'!F43</f>
        <v>2</v>
      </c>
      <c r="E40" s="79">
        <f t="shared" si="5"/>
        <v>109</v>
      </c>
      <c r="F40" s="79">
        <f>+'5(1)学級数及び児童生徒数(小学部)'!K43+'5(1)学級数及び児童生徒数(中学部)'!H43+'5(1)学級数及び児童生徒数(高等部)'!H43</f>
        <v>62</v>
      </c>
      <c r="G40" s="79">
        <f>+'5(1)学級数及び児童生徒数(小学部)'!L43+'5(1)学級数及び児童生徒数(中学部)'!I43+'5(1)学級数及び児童生徒数(高等部)'!I43</f>
        <v>47</v>
      </c>
      <c r="K40" s="40"/>
      <c r="L40" s="246"/>
      <c r="M40" s="246"/>
      <c r="N40" s="246"/>
      <c r="O40" s="40"/>
      <c r="P40" s="40"/>
      <c r="BV40" s="22" t="s">
        <v>905</v>
      </c>
      <c r="BW40" s="26">
        <f>IF($BV40=BW$25,$B40,0)</f>
        <v>0</v>
      </c>
      <c r="BX40" s="26">
        <f>IF($BV40=BW$25,$E40,0)</f>
        <v>0</v>
      </c>
      <c r="BY40" s="26">
        <f>IF($BV40=BY$25,$B40,0)</f>
        <v>0</v>
      </c>
      <c r="BZ40" s="26">
        <f>IF($BV40=BY$25,$E40,0)</f>
        <v>0</v>
      </c>
      <c r="CA40" s="26">
        <f>IF($BV40=CA$25,$B40,0)</f>
        <v>0</v>
      </c>
      <c r="CB40" s="26">
        <f>IF($BV40=CA$25,$E40,0)</f>
        <v>0</v>
      </c>
      <c r="CC40" s="26">
        <f>IF($BV40=CC$25,$B40,0)</f>
        <v>0</v>
      </c>
      <c r="CD40" s="26">
        <f>IF($BV40=CC$25,$E40,0)</f>
        <v>0</v>
      </c>
      <c r="CE40" s="26">
        <f>IF($BV40=CE$25,$B40,0)</f>
        <v>0</v>
      </c>
      <c r="CF40" s="26">
        <f>IF($BV40=CE$25,$E40,0)</f>
        <v>0</v>
      </c>
      <c r="CG40" s="26">
        <f>IF($BV40=CG$25,$B40,0)</f>
        <v>0</v>
      </c>
      <c r="CH40" s="26">
        <f>IF($BV40=CG$25,$E40,0)</f>
        <v>0</v>
      </c>
      <c r="CI40" s="26">
        <f>IF($BV40=CI$25,$B40,0)</f>
        <v>42</v>
      </c>
      <c r="CJ40" s="26">
        <f>IF($BV40=CI$25,$E40,0)</f>
        <v>109</v>
      </c>
      <c r="CK40" s="26">
        <f>SUM(BW40,BY40,CA40,CC40,CE40,CG40,CI40)</f>
        <v>42</v>
      </c>
      <c r="CL40" s="26">
        <f>SUM(BX40,BZ40,CB40,CD40,CF40,CH40,CJ40)</f>
        <v>109</v>
      </c>
    </row>
    <row r="41" spans="1:90" ht="18" customHeight="1" x14ac:dyDescent="0.4">
      <c r="A41" s="85"/>
      <c r="B41" s="78"/>
      <c r="C41" s="78"/>
      <c r="D41" s="78"/>
      <c r="E41" s="78"/>
      <c r="F41" s="78"/>
      <c r="G41" s="78"/>
      <c r="K41" s="40"/>
      <c r="L41" s="40"/>
      <c r="M41" s="40"/>
      <c r="N41" s="280"/>
      <c r="O41" s="40"/>
      <c r="P41" s="40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</row>
    <row r="42" spans="1:90" ht="18" customHeight="1" x14ac:dyDescent="0.4">
      <c r="A42" s="86" t="s">
        <v>1012</v>
      </c>
      <c r="B42" s="79">
        <f>+'5(1)学級数及び児童生徒数(高等部)'!B45</f>
        <v>12</v>
      </c>
      <c r="C42" s="79">
        <f>B42-D42</f>
        <v>12</v>
      </c>
      <c r="D42" s="277">
        <f>+'5(1)学級数及び児童生徒数(高等部)'!F45</f>
        <v>0</v>
      </c>
      <c r="E42" s="79">
        <f t="shared" si="5"/>
        <v>116</v>
      </c>
      <c r="F42" s="79">
        <f>+'5(1)学級数及び児童生徒数(高等部)'!H45</f>
        <v>72</v>
      </c>
      <c r="G42" s="79">
        <f>+'5(1)学級数及び児童生徒数(高等部)'!I45</f>
        <v>44</v>
      </c>
      <c r="K42" s="40"/>
      <c r="L42" s="40"/>
      <c r="M42" s="40"/>
      <c r="N42" s="246"/>
      <c r="O42" s="40"/>
      <c r="P42" s="40"/>
      <c r="BV42" s="22" t="s">
        <v>601</v>
      </c>
      <c r="BW42" s="26">
        <f>IF($BV42=BW$25,$B42,0)</f>
        <v>0</v>
      </c>
      <c r="BX42" s="26">
        <f>IF($BV42=BW$25,$E42,0)</f>
        <v>0</v>
      </c>
      <c r="BY42" s="26">
        <f>IF($BV42=BY$25,$B42,0)</f>
        <v>12</v>
      </c>
      <c r="BZ42" s="26">
        <f>IF($BV42=BY$25,$E42,0)</f>
        <v>116</v>
      </c>
      <c r="CA42" s="26">
        <f>IF($BV42=CA$25,$B42,0)</f>
        <v>0</v>
      </c>
      <c r="CB42" s="26">
        <f>IF($BV42=CA$25,$E42,0)</f>
        <v>0</v>
      </c>
      <c r="CC42" s="26">
        <f>IF($BV42=CC$25,$B42,0)</f>
        <v>0</v>
      </c>
      <c r="CD42" s="26">
        <f>IF($BV42=CC$25,$E42,0)</f>
        <v>0</v>
      </c>
      <c r="CE42" s="26">
        <f>IF($BV42=CE$25,$B42,0)</f>
        <v>0</v>
      </c>
      <c r="CF42" s="26">
        <f>IF($BV42=CE$25,$E42,0)</f>
        <v>0</v>
      </c>
      <c r="CG42" s="26">
        <f>IF($BV42=CG$25,$B42,0)</f>
        <v>0</v>
      </c>
      <c r="CH42" s="26">
        <f>IF($BV42=CG$25,$E42,0)</f>
        <v>0</v>
      </c>
      <c r="CI42" s="26">
        <f>IF($BV42=CI$25,$B42,0)</f>
        <v>0</v>
      </c>
      <c r="CJ42" s="26">
        <f>IF($BV42=CI$25,$E42,0)</f>
        <v>0</v>
      </c>
      <c r="CK42" s="26">
        <f>SUM(BW42,BY42,CA42,CC42,CE42,CG42,CI42)</f>
        <v>12</v>
      </c>
      <c r="CL42" s="26">
        <f>SUM(BX42,BZ42,CB42,CD42,CF42,CH42,CJ42)</f>
        <v>116</v>
      </c>
    </row>
    <row r="43" spans="1:90" ht="18" customHeight="1" x14ac:dyDescent="0.4">
      <c r="A43" s="85"/>
      <c r="B43" s="78">
        <f t="shared" ref="B43:G44" si="6">SUM(B27,B29,B31,B33,B35,B37,B39,B41)</f>
        <v>23</v>
      </c>
      <c r="C43" s="78">
        <f t="shared" si="6"/>
        <v>13</v>
      </c>
      <c r="D43" s="78">
        <f t="shared" si="6"/>
        <v>10</v>
      </c>
      <c r="E43" s="78">
        <f t="shared" si="6"/>
        <v>60</v>
      </c>
      <c r="F43" s="78">
        <f t="shared" si="6"/>
        <v>29</v>
      </c>
      <c r="G43" s="78">
        <f t="shared" si="6"/>
        <v>31</v>
      </c>
      <c r="K43" s="40"/>
      <c r="L43" s="40"/>
      <c r="M43" s="40"/>
      <c r="N43" s="280"/>
      <c r="O43" s="40"/>
      <c r="P43" s="40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</row>
    <row r="44" spans="1:90" ht="18" customHeight="1" x14ac:dyDescent="0.4">
      <c r="A44" s="86" t="s">
        <v>3</v>
      </c>
      <c r="B44" s="281">
        <f t="shared" si="6"/>
        <v>422</v>
      </c>
      <c r="C44" s="281">
        <f t="shared" si="6"/>
        <v>410</v>
      </c>
      <c r="D44" s="281">
        <f t="shared" si="6"/>
        <v>12</v>
      </c>
      <c r="E44" s="281">
        <f t="shared" si="6"/>
        <v>1739</v>
      </c>
      <c r="F44" s="281">
        <f t="shared" si="6"/>
        <v>1122</v>
      </c>
      <c r="G44" s="281">
        <f t="shared" si="6"/>
        <v>617</v>
      </c>
      <c r="K44" s="40"/>
      <c r="L44" s="40"/>
      <c r="M44" s="40"/>
      <c r="N44" s="246"/>
      <c r="O44" s="40"/>
      <c r="P44" s="40"/>
      <c r="BV44" s="22" t="s">
        <v>601</v>
      </c>
      <c r="BW44" s="26">
        <f>IF($BV44=BW$25,$B44,0)</f>
        <v>0</v>
      </c>
      <c r="BX44" s="26">
        <f>IF($BV44=BW$25,$E44,0)</f>
        <v>0</v>
      </c>
      <c r="BY44" s="26">
        <f>IF($BV44=BY$25,$B44,0)</f>
        <v>422</v>
      </c>
      <c r="BZ44" s="26">
        <f>IF($BV44=BY$25,$E44,0)</f>
        <v>1739</v>
      </c>
      <c r="CA44" s="26">
        <f>IF($BV44=CA$25,$B44,0)</f>
        <v>0</v>
      </c>
      <c r="CB44" s="26">
        <f>IF($BV44=CA$25,$E44,0)</f>
        <v>0</v>
      </c>
      <c r="CC44" s="26">
        <f>IF($BV44=CC$25,$B44,0)</f>
        <v>0</v>
      </c>
      <c r="CD44" s="26">
        <f>IF($BV44=CC$25,$E44,0)</f>
        <v>0</v>
      </c>
      <c r="CE44" s="26">
        <f>IF($BV44=CE$25,$B44,0)</f>
        <v>0</v>
      </c>
      <c r="CF44" s="26">
        <f>IF($BV44=CE$25,$E44,0)</f>
        <v>0</v>
      </c>
      <c r="CG44" s="26">
        <f>IF($BV44=CG$25,$B44,0)</f>
        <v>0</v>
      </c>
      <c r="CH44" s="26">
        <f>IF($BV44=CG$25,$E44,0)</f>
        <v>0</v>
      </c>
      <c r="CI44" s="26">
        <f>IF($BV44=CI$25,$B44,0)</f>
        <v>0</v>
      </c>
      <c r="CJ44" s="26">
        <f>IF($BV44=CI$25,$E44,0)</f>
        <v>0</v>
      </c>
      <c r="CK44" s="26">
        <f>SUM(BW44,BY44,CA44,CC44,CE44,CG44,CI44)</f>
        <v>422</v>
      </c>
      <c r="CL44" s="26">
        <f>SUM(BX44,BZ44,CB44,CD44,CF44,CH44,CJ44)</f>
        <v>1739</v>
      </c>
    </row>
    <row r="45" spans="1:90" ht="10.95" x14ac:dyDescent="0.4">
      <c r="A45" s="22" t="s">
        <v>992</v>
      </c>
      <c r="K45" s="40"/>
      <c r="L45" s="40"/>
      <c r="M45" s="40"/>
      <c r="N45" s="40"/>
      <c r="O45" s="40"/>
      <c r="P45" s="40"/>
      <c r="BV45" s="22" t="s">
        <v>3</v>
      </c>
      <c r="BW45" s="26">
        <f>SUM(BW27:BW42)</f>
        <v>74</v>
      </c>
      <c r="BX45" s="26">
        <f t="shared" ref="BX45:CL45" si="7">SUM(BX27:BX42)</f>
        <v>351</v>
      </c>
      <c r="BY45" s="26">
        <f t="shared" si="7"/>
        <v>73</v>
      </c>
      <c r="BZ45" s="26">
        <f t="shared" si="7"/>
        <v>270</v>
      </c>
      <c r="CA45" s="26">
        <f t="shared" si="7"/>
        <v>57</v>
      </c>
      <c r="CB45" s="26">
        <f t="shared" si="7"/>
        <v>258</v>
      </c>
      <c r="CC45" s="26">
        <f t="shared" si="7"/>
        <v>101</v>
      </c>
      <c r="CD45" s="26">
        <f t="shared" si="7"/>
        <v>394</v>
      </c>
      <c r="CE45" s="26">
        <f t="shared" si="7"/>
        <v>0</v>
      </c>
      <c r="CF45" s="26">
        <f t="shared" si="7"/>
        <v>0</v>
      </c>
      <c r="CG45" s="26">
        <f t="shared" si="7"/>
        <v>0</v>
      </c>
      <c r="CH45" s="26">
        <f t="shared" si="7"/>
        <v>0</v>
      </c>
      <c r="CI45" s="26">
        <f t="shared" si="7"/>
        <v>117</v>
      </c>
      <c r="CJ45" s="26">
        <f t="shared" si="7"/>
        <v>466</v>
      </c>
      <c r="CK45" s="26">
        <f t="shared" si="7"/>
        <v>422</v>
      </c>
      <c r="CL45" s="26">
        <f t="shared" si="7"/>
        <v>1739</v>
      </c>
    </row>
    <row r="46" spans="1:90" ht="18" customHeight="1" x14ac:dyDescent="0.4">
      <c r="K46" s="40"/>
      <c r="L46" s="40"/>
      <c r="M46" s="40"/>
      <c r="N46" s="40"/>
      <c r="O46" s="40"/>
      <c r="P46" s="40"/>
    </row>
  </sheetData>
  <mergeCells count="22">
    <mergeCell ref="A6:A7"/>
    <mergeCell ref="B6:D6"/>
    <mergeCell ref="E6:G6"/>
    <mergeCell ref="A25:A26"/>
    <mergeCell ref="B25:D25"/>
    <mergeCell ref="E25:G25"/>
    <mergeCell ref="CI25:CJ25"/>
    <mergeCell ref="CK25:CL25"/>
    <mergeCell ref="I30:J30"/>
    <mergeCell ref="K30:L30"/>
    <mergeCell ref="M30:N30"/>
    <mergeCell ref="O30:P30"/>
    <mergeCell ref="Q30:R30"/>
    <mergeCell ref="S30:T30"/>
    <mergeCell ref="U30:V30"/>
    <mergeCell ref="W30:X30"/>
    <mergeCell ref="BW25:BX25"/>
    <mergeCell ref="BY25:BZ25"/>
    <mergeCell ref="CA25:CB25"/>
    <mergeCell ref="CC25:CD25"/>
    <mergeCell ref="CE25:CF25"/>
    <mergeCell ref="CG25:CH25"/>
  </mergeCells>
  <phoneticPr fontId="1"/>
  <pageMargins left="0.7" right="0.7" top="0.75" bottom="0.75" header="0.3" footer="0.3"/>
  <pageSetup paperSize="9" scale="9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showGridLines="0" showZeros="0" topLeftCell="A28" zoomScale="115" zoomScaleNormal="115" workbookViewId="0">
      <selection activeCell="AH39" sqref="AH39"/>
    </sheetView>
  </sheetViews>
  <sheetFormatPr defaultRowHeight="14" customHeight="1" x14ac:dyDescent="0.4"/>
  <cols>
    <col min="1" max="1" width="9.375" style="220" customWidth="1"/>
    <col min="2" max="2" width="3.75" style="220" customWidth="1"/>
    <col min="3" max="3" width="3.75" style="220" bestFit="1" customWidth="1"/>
    <col min="4" max="30" width="3.75" style="220" customWidth="1"/>
    <col min="31" max="31" width="3.75" style="221" customWidth="1"/>
    <col min="32" max="239" width="9" style="222"/>
    <col min="240" max="240" width="5.25" style="222" customWidth="1"/>
    <col min="241" max="241" width="8.75" style="222" customWidth="1"/>
    <col min="242" max="242" width="3.625" style="222" customWidth="1"/>
    <col min="243" max="250" width="3" style="222" customWidth="1"/>
    <col min="251" max="254" width="4.5" style="222" customWidth="1"/>
    <col min="255" max="256" width="4.25" style="222" customWidth="1"/>
    <col min="257" max="257" width="4.5" style="222" customWidth="1"/>
    <col min="258" max="259" width="4.25" style="222" customWidth="1"/>
    <col min="260" max="260" width="4.5" style="222" customWidth="1"/>
    <col min="261" max="262" width="4.25" style="222" customWidth="1"/>
    <col min="263" max="263" width="4.5" style="222" customWidth="1"/>
    <col min="264" max="265" width="4.25" style="222" customWidth="1"/>
    <col min="266" max="266" width="4.5" style="222" customWidth="1"/>
    <col min="267" max="268" width="4.25" style="222" customWidth="1"/>
    <col min="269" max="269" width="4.5" style="222" customWidth="1"/>
    <col min="270" max="271" width="4.25" style="222" customWidth="1"/>
    <col min="272" max="495" width="9" style="222"/>
    <col min="496" max="496" width="5.25" style="222" customWidth="1"/>
    <col min="497" max="497" width="8.75" style="222" customWidth="1"/>
    <col min="498" max="498" width="3.625" style="222" customWidth="1"/>
    <col min="499" max="506" width="3" style="222" customWidth="1"/>
    <col min="507" max="510" width="4.5" style="222" customWidth="1"/>
    <col min="511" max="512" width="4.25" style="222" customWidth="1"/>
    <col min="513" max="513" width="4.5" style="222" customWidth="1"/>
    <col min="514" max="515" width="4.25" style="222" customWidth="1"/>
    <col min="516" max="516" width="4.5" style="222" customWidth="1"/>
    <col min="517" max="518" width="4.25" style="222" customWidth="1"/>
    <col min="519" max="519" width="4.5" style="222" customWidth="1"/>
    <col min="520" max="521" width="4.25" style="222" customWidth="1"/>
    <col min="522" max="522" width="4.5" style="222" customWidth="1"/>
    <col min="523" max="524" width="4.25" style="222" customWidth="1"/>
    <col min="525" max="525" width="4.5" style="222" customWidth="1"/>
    <col min="526" max="527" width="4.25" style="222" customWidth="1"/>
    <col min="528" max="751" width="9" style="222"/>
    <col min="752" max="752" width="5.25" style="222" customWidth="1"/>
    <col min="753" max="753" width="8.75" style="222" customWidth="1"/>
    <col min="754" max="754" width="3.625" style="222" customWidth="1"/>
    <col min="755" max="762" width="3" style="222" customWidth="1"/>
    <col min="763" max="766" width="4.5" style="222" customWidth="1"/>
    <col min="767" max="768" width="4.25" style="222" customWidth="1"/>
    <col min="769" max="769" width="4.5" style="222" customWidth="1"/>
    <col min="770" max="771" width="4.25" style="222" customWidth="1"/>
    <col min="772" max="772" width="4.5" style="222" customWidth="1"/>
    <col min="773" max="774" width="4.25" style="222" customWidth="1"/>
    <col min="775" max="775" width="4.5" style="222" customWidth="1"/>
    <col min="776" max="777" width="4.25" style="222" customWidth="1"/>
    <col min="778" max="778" width="4.5" style="222" customWidth="1"/>
    <col min="779" max="780" width="4.25" style="222" customWidth="1"/>
    <col min="781" max="781" width="4.5" style="222" customWidth="1"/>
    <col min="782" max="783" width="4.25" style="222" customWidth="1"/>
    <col min="784" max="1007" width="9" style="222"/>
    <col min="1008" max="1008" width="5.25" style="222" customWidth="1"/>
    <col min="1009" max="1009" width="8.75" style="222" customWidth="1"/>
    <col min="1010" max="1010" width="3.625" style="222" customWidth="1"/>
    <col min="1011" max="1018" width="3" style="222" customWidth="1"/>
    <col min="1019" max="1022" width="4.5" style="222" customWidth="1"/>
    <col min="1023" max="1024" width="4.25" style="222" customWidth="1"/>
    <col min="1025" max="1025" width="4.5" style="222" customWidth="1"/>
    <col min="1026" max="1027" width="4.25" style="222" customWidth="1"/>
    <col min="1028" max="1028" width="4.5" style="222" customWidth="1"/>
    <col min="1029" max="1030" width="4.25" style="222" customWidth="1"/>
    <col min="1031" max="1031" width="4.5" style="222" customWidth="1"/>
    <col min="1032" max="1033" width="4.25" style="222" customWidth="1"/>
    <col min="1034" max="1034" width="4.5" style="222" customWidth="1"/>
    <col min="1035" max="1036" width="4.25" style="222" customWidth="1"/>
    <col min="1037" max="1037" width="4.5" style="222" customWidth="1"/>
    <col min="1038" max="1039" width="4.25" style="222" customWidth="1"/>
    <col min="1040" max="1263" width="9" style="222"/>
    <col min="1264" max="1264" width="5.25" style="222" customWidth="1"/>
    <col min="1265" max="1265" width="8.75" style="222" customWidth="1"/>
    <col min="1266" max="1266" width="3.625" style="222" customWidth="1"/>
    <col min="1267" max="1274" width="3" style="222" customWidth="1"/>
    <col min="1275" max="1278" width="4.5" style="222" customWidth="1"/>
    <col min="1279" max="1280" width="4.25" style="222" customWidth="1"/>
    <col min="1281" max="1281" width="4.5" style="222" customWidth="1"/>
    <col min="1282" max="1283" width="4.25" style="222" customWidth="1"/>
    <col min="1284" max="1284" width="4.5" style="222" customWidth="1"/>
    <col min="1285" max="1286" width="4.25" style="222" customWidth="1"/>
    <col min="1287" max="1287" width="4.5" style="222" customWidth="1"/>
    <col min="1288" max="1289" width="4.25" style="222" customWidth="1"/>
    <col min="1290" max="1290" width="4.5" style="222" customWidth="1"/>
    <col min="1291" max="1292" width="4.25" style="222" customWidth="1"/>
    <col min="1293" max="1293" width="4.5" style="222" customWidth="1"/>
    <col min="1294" max="1295" width="4.25" style="222" customWidth="1"/>
    <col min="1296" max="1519" width="9" style="222"/>
    <col min="1520" max="1520" width="5.25" style="222" customWidth="1"/>
    <col min="1521" max="1521" width="8.75" style="222" customWidth="1"/>
    <col min="1522" max="1522" width="3.625" style="222" customWidth="1"/>
    <col min="1523" max="1530" width="3" style="222" customWidth="1"/>
    <col min="1531" max="1534" width="4.5" style="222" customWidth="1"/>
    <col min="1535" max="1536" width="4.25" style="222" customWidth="1"/>
    <col min="1537" max="1537" width="4.5" style="222" customWidth="1"/>
    <col min="1538" max="1539" width="4.25" style="222" customWidth="1"/>
    <col min="1540" max="1540" width="4.5" style="222" customWidth="1"/>
    <col min="1541" max="1542" width="4.25" style="222" customWidth="1"/>
    <col min="1543" max="1543" width="4.5" style="222" customWidth="1"/>
    <col min="1544" max="1545" width="4.25" style="222" customWidth="1"/>
    <col min="1546" max="1546" width="4.5" style="222" customWidth="1"/>
    <col min="1547" max="1548" width="4.25" style="222" customWidth="1"/>
    <col min="1549" max="1549" width="4.5" style="222" customWidth="1"/>
    <col min="1550" max="1551" width="4.25" style="222" customWidth="1"/>
    <col min="1552" max="1775" width="9" style="222"/>
    <col min="1776" max="1776" width="5.25" style="222" customWidth="1"/>
    <col min="1777" max="1777" width="8.75" style="222" customWidth="1"/>
    <col min="1778" max="1778" width="3.625" style="222" customWidth="1"/>
    <col min="1779" max="1786" width="3" style="222" customWidth="1"/>
    <col min="1787" max="1790" width="4.5" style="222" customWidth="1"/>
    <col min="1791" max="1792" width="4.25" style="222" customWidth="1"/>
    <col min="1793" max="1793" width="4.5" style="222" customWidth="1"/>
    <col min="1794" max="1795" width="4.25" style="222" customWidth="1"/>
    <col min="1796" max="1796" width="4.5" style="222" customWidth="1"/>
    <col min="1797" max="1798" width="4.25" style="222" customWidth="1"/>
    <col min="1799" max="1799" width="4.5" style="222" customWidth="1"/>
    <col min="1800" max="1801" width="4.25" style="222" customWidth="1"/>
    <col min="1802" max="1802" width="4.5" style="222" customWidth="1"/>
    <col min="1803" max="1804" width="4.25" style="222" customWidth="1"/>
    <col min="1805" max="1805" width="4.5" style="222" customWidth="1"/>
    <col min="1806" max="1807" width="4.25" style="222" customWidth="1"/>
    <col min="1808" max="2031" width="9" style="222"/>
    <col min="2032" max="2032" width="5.25" style="222" customWidth="1"/>
    <col min="2033" max="2033" width="8.75" style="222" customWidth="1"/>
    <col min="2034" max="2034" width="3.625" style="222" customWidth="1"/>
    <col min="2035" max="2042" width="3" style="222" customWidth="1"/>
    <col min="2043" max="2046" width="4.5" style="222" customWidth="1"/>
    <col min="2047" max="2048" width="4.25" style="222" customWidth="1"/>
    <col min="2049" max="2049" width="4.5" style="222" customWidth="1"/>
    <col min="2050" max="2051" width="4.25" style="222" customWidth="1"/>
    <col min="2052" max="2052" width="4.5" style="222" customWidth="1"/>
    <col min="2053" max="2054" width="4.25" style="222" customWidth="1"/>
    <col min="2055" max="2055" width="4.5" style="222" customWidth="1"/>
    <col min="2056" max="2057" width="4.25" style="222" customWidth="1"/>
    <col min="2058" max="2058" width="4.5" style="222" customWidth="1"/>
    <col min="2059" max="2060" width="4.25" style="222" customWidth="1"/>
    <col min="2061" max="2061" width="4.5" style="222" customWidth="1"/>
    <col min="2062" max="2063" width="4.25" style="222" customWidth="1"/>
    <col min="2064" max="2287" width="9" style="222"/>
    <col min="2288" max="2288" width="5.25" style="222" customWidth="1"/>
    <col min="2289" max="2289" width="8.75" style="222" customWidth="1"/>
    <col min="2290" max="2290" width="3.625" style="222" customWidth="1"/>
    <col min="2291" max="2298" width="3" style="222" customWidth="1"/>
    <col min="2299" max="2302" width="4.5" style="222" customWidth="1"/>
    <col min="2303" max="2304" width="4.25" style="222" customWidth="1"/>
    <col min="2305" max="2305" width="4.5" style="222" customWidth="1"/>
    <col min="2306" max="2307" width="4.25" style="222" customWidth="1"/>
    <col min="2308" max="2308" width="4.5" style="222" customWidth="1"/>
    <col min="2309" max="2310" width="4.25" style="222" customWidth="1"/>
    <col min="2311" max="2311" width="4.5" style="222" customWidth="1"/>
    <col min="2312" max="2313" width="4.25" style="222" customWidth="1"/>
    <col min="2314" max="2314" width="4.5" style="222" customWidth="1"/>
    <col min="2315" max="2316" width="4.25" style="222" customWidth="1"/>
    <col min="2317" max="2317" width="4.5" style="222" customWidth="1"/>
    <col min="2318" max="2319" width="4.25" style="222" customWidth="1"/>
    <col min="2320" max="2543" width="9" style="222"/>
    <col min="2544" max="2544" width="5.25" style="222" customWidth="1"/>
    <col min="2545" max="2545" width="8.75" style="222" customWidth="1"/>
    <col min="2546" max="2546" width="3.625" style="222" customWidth="1"/>
    <col min="2547" max="2554" width="3" style="222" customWidth="1"/>
    <col min="2555" max="2558" width="4.5" style="222" customWidth="1"/>
    <col min="2559" max="2560" width="4.25" style="222" customWidth="1"/>
    <col min="2561" max="2561" width="4.5" style="222" customWidth="1"/>
    <col min="2562" max="2563" width="4.25" style="222" customWidth="1"/>
    <col min="2564" max="2564" width="4.5" style="222" customWidth="1"/>
    <col min="2565" max="2566" width="4.25" style="222" customWidth="1"/>
    <col min="2567" max="2567" width="4.5" style="222" customWidth="1"/>
    <col min="2568" max="2569" width="4.25" style="222" customWidth="1"/>
    <col min="2570" max="2570" width="4.5" style="222" customWidth="1"/>
    <col min="2571" max="2572" width="4.25" style="222" customWidth="1"/>
    <col min="2573" max="2573" width="4.5" style="222" customWidth="1"/>
    <col min="2574" max="2575" width="4.25" style="222" customWidth="1"/>
    <col min="2576" max="2799" width="9" style="222"/>
    <col min="2800" max="2800" width="5.25" style="222" customWidth="1"/>
    <col min="2801" max="2801" width="8.75" style="222" customWidth="1"/>
    <col min="2802" max="2802" width="3.625" style="222" customWidth="1"/>
    <col min="2803" max="2810" width="3" style="222" customWidth="1"/>
    <col min="2811" max="2814" width="4.5" style="222" customWidth="1"/>
    <col min="2815" max="2816" width="4.25" style="222" customWidth="1"/>
    <col min="2817" max="2817" width="4.5" style="222" customWidth="1"/>
    <col min="2818" max="2819" width="4.25" style="222" customWidth="1"/>
    <col min="2820" max="2820" width="4.5" style="222" customWidth="1"/>
    <col min="2821" max="2822" width="4.25" style="222" customWidth="1"/>
    <col min="2823" max="2823" width="4.5" style="222" customWidth="1"/>
    <col min="2824" max="2825" width="4.25" style="222" customWidth="1"/>
    <col min="2826" max="2826" width="4.5" style="222" customWidth="1"/>
    <col min="2827" max="2828" width="4.25" style="222" customWidth="1"/>
    <col min="2829" max="2829" width="4.5" style="222" customWidth="1"/>
    <col min="2830" max="2831" width="4.25" style="222" customWidth="1"/>
    <col min="2832" max="3055" width="9" style="222"/>
    <col min="3056" max="3056" width="5.25" style="222" customWidth="1"/>
    <col min="3057" max="3057" width="8.75" style="222" customWidth="1"/>
    <col min="3058" max="3058" width="3.625" style="222" customWidth="1"/>
    <col min="3059" max="3066" width="3" style="222" customWidth="1"/>
    <col min="3067" max="3070" width="4.5" style="222" customWidth="1"/>
    <col min="3071" max="3072" width="4.25" style="222" customWidth="1"/>
    <col min="3073" max="3073" width="4.5" style="222" customWidth="1"/>
    <col min="3074" max="3075" width="4.25" style="222" customWidth="1"/>
    <col min="3076" max="3076" width="4.5" style="222" customWidth="1"/>
    <col min="3077" max="3078" width="4.25" style="222" customWidth="1"/>
    <col min="3079" max="3079" width="4.5" style="222" customWidth="1"/>
    <col min="3080" max="3081" width="4.25" style="222" customWidth="1"/>
    <col min="3082" max="3082" width="4.5" style="222" customWidth="1"/>
    <col min="3083" max="3084" width="4.25" style="222" customWidth="1"/>
    <col min="3085" max="3085" width="4.5" style="222" customWidth="1"/>
    <col min="3086" max="3087" width="4.25" style="222" customWidth="1"/>
    <col min="3088" max="3311" width="9" style="222"/>
    <col min="3312" max="3312" width="5.25" style="222" customWidth="1"/>
    <col min="3313" max="3313" width="8.75" style="222" customWidth="1"/>
    <col min="3314" max="3314" width="3.625" style="222" customWidth="1"/>
    <col min="3315" max="3322" width="3" style="222" customWidth="1"/>
    <col min="3323" max="3326" width="4.5" style="222" customWidth="1"/>
    <col min="3327" max="3328" width="4.25" style="222" customWidth="1"/>
    <col min="3329" max="3329" width="4.5" style="222" customWidth="1"/>
    <col min="3330" max="3331" width="4.25" style="222" customWidth="1"/>
    <col min="3332" max="3332" width="4.5" style="222" customWidth="1"/>
    <col min="3333" max="3334" width="4.25" style="222" customWidth="1"/>
    <col min="3335" max="3335" width="4.5" style="222" customWidth="1"/>
    <col min="3336" max="3337" width="4.25" style="222" customWidth="1"/>
    <col min="3338" max="3338" width="4.5" style="222" customWidth="1"/>
    <col min="3339" max="3340" width="4.25" style="222" customWidth="1"/>
    <col min="3341" max="3341" width="4.5" style="222" customWidth="1"/>
    <col min="3342" max="3343" width="4.25" style="222" customWidth="1"/>
    <col min="3344" max="3567" width="9" style="222"/>
    <col min="3568" max="3568" width="5.25" style="222" customWidth="1"/>
    <col min="3569" max="3569" width="8.75" style="222" customWidth="1"/>
    <col min="3570" max="3570" width="3.625" style="222" customWidth="1"/>
    <col min="3571" max="3578" width="3" style="222" customWidth="1"/>
    <col min="3579" max="3582" width="4.5" style="222" customWidth="1"/>
    <col min="3583" max="3584" width="4.25" style="222" customWidth="1"/>
    <col min="3585" max="3585" width="4.5" style="222" customWidth="1"/>
    <col min="3586" max="3587" width="4.25" style="222" customWidth="1"/>
    <col min="3588" max="3588" width="4.5" style="222" customWidth="1"/>
    <col min="3589" max="3590" width="4.25" style="222" customWidth="1"/>
    <col min="3591" max="3591" width="4.5" style="222" customWidth="1"/>
    <col min="3592" max="3593" width="4.25" style="222" customWidth="1"/>
    <col min="3594" max="3594" width="4.5" style="222" customWidth="1"/>
    <col min="3595" max="3596" width="4.25" style="222" customWidth="1"/>
    <col min="3597" max="3597" width="4.5" style="222" customWidth="1"/>
    <col min="3598" max="3599" width="4.25" style="222" customWidth="1"/>
    <col min="3600" max="3823" width="9" style="222"/>
    <col min="3824" max="3824" width="5.25" style="222" customWidth="1"/>
    <col min="3825" max="3825" width="8.75" style="222" customWidth="1"/>
    <col min="3826" max="3826" width="3.625" style="222" customWidth="1"/>
    <col min="3827" max="3834" width="3" style="222" customWidth="1"/>
    <col min="3835" max="3838" width="4.5" style="222" customWidth="1"/>
    <col min="3839" max="3840" width="4.25" style="222" customWidth="1"/>
    <col min="3841" max="3841" width="4.5" style="222" customWidth="1"/>
    <col min="3842" max="3843" width="4.25" style="222" customWidth="1"/>
    <col min="3844" max="3844" width="4.5" style="222" customWidth="1"/>
    <col min="3845" max="3846" width="4.25" style="222" customWidth="1"/>
    <col min="3847" max="3847" width="4.5" style="222" customWidth="1"/>
    <col min="3848" max="3849" width="4.25" style="222" customWidth="1"/>
    <col min="3850" max="3850" width="4.5" style="222" customWidth="1"/>
    <col min="3851" max="3852" width="4.25" style="222" customWidth="1"/>
    <col min="3853" max="3853" width="4.5" style="222" customWidth="1"/>
    <col min="3854" max="3855" width="4.25" style="222" customWidth="1"/>
    <col min="3856" max="4079" width="9" style="222"/>
    <col min="4080" max="4080" width="5.25" style="222" customWidth="1"/>
    <col min="4081" max="4081" width="8.75" style="222" customWidth="1"/>
    <col min="4082" max="4082" width="3.625" style="222" customWidth="1"/>
    <col min="4083" max="4090" width="3" style="222" customWidth="1"/>
    <col min="4091" max="4094" width="4.5" style="222" customWidth="1"/>
    <col min="4095" max="4096" width="4.25" style="222" customWidth="1"/>
    <col min="4097" max="4097" width="4.5" style="222" customWidth="1"/>
    <col min="4098" max="4099" width="4.25" style="222" customWidth="1"/>
    <col min="4100" max="4100" width="4.5" style="222" customWidth="1"/>
    <col min="4101" max="4102" width="4.25" style="222" customWidth="1"/>
    <col min="4103" max="4103" width="4.5" style="222" customWidth="1"/>
    <col min="4104" max="4105" width="4.25" style="222" customWidth="1"/>
    <col min="4106" max="4106" width="4.5" style="222" customWidth="1"/>
    <col min="4107" max="4108" width="4.25" style="222" customWidth="1"/>
    <col min="4109" max="4109" width="4.5" style="222" customWidth="1"/>
    <col min="4110" max="4111" width="4.25" style="222" customWidth="1"/>
    <col min="4112" max="4335" width="9" style="222"/>
    <col min="4336" max="4336" width="5.25" style="222" customWidth="1"/>
    <col min="4337" max="4337" width="8.75" style="222" customWidth="1"/>
    <col min="4338" max="4338" width="3.625" style="222" customWidth="1"/>
    <col min="4339" max="4346" width="3" style="222" customWidth="1"/>
    <col min="4347" max="4350" width="4.5" style="222" customWidth="1"/>
    <col min="4351" max="4352" width="4.25" style="222" customWidth="1"/>
    <col min="4353" max="4353" width="4.5" style="222" customWidth="1"/>
    <col min="4354" max="4355" width="4.25" style="222" customWidth="1"/>
    <col min="4356" max="4356" width="4.5" style="222" customWidth="1"/>
    <col min="4357" max="4358" width="4.25" style="222" customWidth="1"/>
    <col min="4359" max="4359" width="4.5" style="222" customWidth="1"/>
    <col min="4360" max="4361" width="4.25" style="222" customWidth="1"/>
    <col min="4362" max="4362" width="4.5" style="222" customWidth="1"/>
    <col min="4363" max="4364" width="4.25" style="222" customWidth="1"/>
    <col min="4365" max="4365" width="4.5" style="222" customWidth="1"/>
    <col min="4366" max="4367" width="4.25" style="222" customWidth="1"/>
    <col min="4368" max="4591" width="9" style="222"/>
    <col min="4592" max="4592" width="5.25" style="222" customWidth="1"/>
    <col min="4593" max="4593" width="8.75" style="222" customWidth="1"/>
    <col min="4594" max="4594" width="3.625" style="222" customWidth="1"/>
    <col min="4595" max="4602" width="3" style="222" customWidth="1"/>
    <col min="4603" max="4606" width="4.5" style="222" customWidth="1"/>
    <col min="4607" max="4608" width="4.25" style="222" customWidth="1"/>
    <col min="4609" max="4609" width="4.5" style="222" customWidth="1"/>
    <col min="4610" max="4611" width="4.25" style="222" customWidth="1"/>
    <col min="4612" max="4612" width="4.5" style="222" customWidth="1"/>
    <col min="4613" max="4614" width="4.25" style="222" customWidth="1"/>
    <col min="4615" max="4615" width="4.5" style="222" customWidth="1"/>
    <col min="4616" max="4617" width="4.25" style="222" customWidth="1"/>
    <col min="4618" max="4618" width="4.5" style="222" customWidth="1"/>
    <col min="4619" max="4620" width="4.25" style="222" customWidth="1"/>
    <col min="4621" max="4621" width="4.5" style="222" customWidth="1"/>
    <col min="4622" max="4623" width="4.25" style="222" customWidth="1"/>
    <col min="4624" max="4847" width="9" style="222"/>
    <col min="4848" max="4848" width="5.25" style="222" customWidth="1"/>
    <col min="4849" max="4849" width="8.75" style="222" customWidth="1"/>
    <col min="4850" max="4850" width="3.625" style="222" customWidth="1"/>
    <col min="4851" max="4858" width="3" style="222" customWidth="1"/>
    <col min="4859" max="4862" width="4.5" style="222" customWidth="1"/>
    <col min="4863" max="4864" width="4.25" style="222" customWidth="1"/>
    <col min="4865" max="4865" width="4.5" style="222" customWidth="1"/>
    <col min="4866" max="4867" width="4.25" style="222" customWidth="1"/>
    <col min="4868" max="4868" width="4.5" style="222" customWidth="1"/>
    <col min="4869" max="4870" width="4.25" style="222" customWidth="1"/>
    <col min="4871" max="4871" width="4.5" style="222" customWidth="1"/>
    <col min="4872" max="4873" width="4.25" style="222" customWidth="1"/>
    <col min="4874" max="4874" width="4.5" style="222" customWidth="1"/>
    <col min="4875" max="4876" width="4.25" style="222" customWidth="1"/>
    <col min="4877" max="4877" width="4.5" style="222" customWidth="1"/>
    <col min="4878" max="4879" width="4.25" style="222" customWidth="1"/>
    <col min="4880" max="5103" width="9" style="222"/>
    <col min="5104" max="5104" width="5.25" style="222" customWidth="1"/>
    <col min="5105" max="5105" width="8.75" style="222" customWidth="1"/>
    <col min="5106" max="5106" width="3.625" style="222" customWidth="1"/>
    <col min="5107" max="5114" width="3" style="222" customWidth="1"/>
    <col min="5115" max="5118" width="4.5" style="222" customWidth="1"/>
    <col min="5119" max="5120" width="4.25" style="222" customWidth="1"/>
    <col min="5121" max="5121" width="4.5" style="222" customWidth="1"/>
    <col min="5122" max="5123" width="4.25" style="222" customWidth="1"/>
    <col min="5124" max="5124" width="4.5" style="222" customWidth="1"/>
    <col min="5125" max="5126" width="4.25" style="222" customWidth="1"/>
    <col min="5127" max="5127" width="4.5" style="222" customWidth="1"/>
    <col min="5128" max="5129" width="4.25" style="222" customWidth="1"/>
    <col min="5130" max="5130" width="4.5" style="222" customWidth="1"/>
    <col min="5131" max="5132" width="4.25" style="222" customWidth="1"/>
    <col min="5133" max="5133" width="4.5" style="222" customWidth="1"/>
    <col min="5134" max="5135" width="4.25" style="222" customWidth="1"/>
    <col min="5136" max="5359" width="9" style="222"/>
    <col min="5360" max="5360" width="5.25" style="222" customWidth="1"/>
    <col min="5361" max="5361" width="8.75" style="222" customWidth="1"/>
    <col min="5362" max="5362" width="3.625" style="222" customWidth="1"/>
    <col min="5363" max="5370" width="3" style="222" customWidth="1"/>
    <col min="5371" max="5374" width="4.5" style="222" customWidth="1"/>
    <col min="5375" max="5376" width="4.25" style="222" customWidth="1"/>
    <col min="5377" max="5377" width="4.5" style="222" customWidth="1"/>
    <col min="5378" max="5379" width="4.25" style="222" customWidth="1"/>
    <col min="5380" max="5380" width="4.5" style="222" customWidth="1"/>
    <col min="5381" max="5382" width="4.25" style="222" customWidth="1"/>
    <col min="5383" max="5383" width="4.5" style="222" customWidth="1"/>
    <col min="5384" max="5385" width="4.25" style="222" customWidth="1"/>
    <col min="5386" max="5386" width="4.5" style="222" customWidth="1"/>
    <col min="5387" max="5388" width="4.25" style="222" customWidth="1"/>
    <col min="5389" max="5389" width="4.5" style="222" customWidth="1"/>
    <col min="5390" max="5391" width="4.25" style="222" customWidth="1"/>
    <col min="5392" max="5615" width="9" style="222"/>
    <col min="5616" max="5616" width="5.25" style="222" customWidth="1"/>
    <col min="5617" max="5617" width="8.75" style="222" customWidth="1"/>
    <col min="5618" max="5618" width="3.625" style="222" customWidth="1"/>
    <col min="5619" max="5626" width="3" style="222" customWidth="1"/>
    <col min="5627" max="5630" width="4.5" style="222" customWidth="1"/>
    <col min="5631" max="5632" width="4.25" style="222" customWidth="1"/>
    <col min="5633" max="5633" width="4.5" style="222" customWidth="1"/>
    <col min="5634" max="5635" width="4.25" style="222" customWidth="1"/>
    <col min="5636" max="5636" width="4.5" style="222" customWidth="1"/>
    <col min="5637" max="5638" width="4.25" style="222" customWidth="1"/>
    <col min="5639" max="5639" width="4.5" style="222" customWidth="1"/>
    <col min="5640" max="5641" width="4.25" style="222" customWidth="1"/>
    <col min="5642" max="5642" width="4.5" style="222" customWidth="1"/>
    <col min="5643" max="5644" width="4.25" style="222" customWidth="1"/>
    <col min="5645" max="5645" width="4.5" style="222" customWidth="1"/>
    <col min="5646" max="5647" width="4.25" style="222" customWidth="1"/>
    <col min="5648" max="5871" width="9" style="222"/>
    <col min="5872" max="5872" width="5.25" style="222" customWidth="1"/>
    <col min="5873" max="5873" width="8.75" style="222" customWidth="1"/>
    <col min="5874" max="5874" width="3.625" style="222" customWidth="1"/>
    <col min="5875" max="5882" width="3" style="222" customWidth="1"/>
    <col min="5883" max="5886" width="4.5" style="222" customWidth="1"/>
    <col min="5887" max="5888" width="4.25" style="222" customWidth="1"/>
    <col min="5889" max="5889" width="4.5" style="222" customWidth="1"/>
    <col min="5890" max="5891" width="4.25" style="222" customWidth="1"/>
    <col min="5892" max="5892" width="4.5" style="222" customWidth="1"/>
    <col min="5893" max="5894" width="4.25" style="222" customWidth="1"/>
    <col min="5895" max="5895" width="4.5" style="222" customWidth="1"/>
    <col min="5896" max="5897" width="4.25" style="222" customWidth="1"/>
    <col min="5898" max="5898" width="4.5" style="222" customWidth="1"/>
    <col min="5899" max="5900" width="4.25" style="222" customWidth="1"/>
    <col min="5901" max="5901" width="4.5" style="222" customWidth="1"/>
    <col min="5902" max="5903" width="4.25" style="222" customWidth="1"/>
    <col min="5904" max="6127" width="9" style="222"/>
    <col min="6128" max="6128" width="5.25" style="222" customWidth="1"/>
    <col min="6129" max="6129" width="8.75" style="222" customWidth="1"/>
    <col min="6130" max="6130" width="3.625" style="222" customWidth="1"/>
    <col min="6131" max="6138" width="3" style="222" customWidth="1"/>
    <col min="6139" max="6142" width="4.5" style="222" customWidth="1"/>
    <col min="6143" max="6144" width="4.25" style="222" customWidth="1"/>
    <col min="6145" max="6145" width="4.5" style="222" customWidth="1"/>
    <col min="6146" max="6147" width="4.25" style="222" customWidth="1"/>
    <col min="6148" max="6148" width="4.5" style="222" customWidth="1"/>
    <col min="6149" max="6150" width="4.25" style="222" customWidth="1"/>
    <col min="6151" max="6151" width="4.5" style="222" customWidth="1"/>
    <col min="6152" max="6153" width="4.25" style="222" customWidth="1"/>
    <col min="6154" max="6154" width="4.5" style="222" customWidth="1"/>
    <col min="6155" max="6156" width="4.25" style="222" customWidth="1"/>
    <col min="6157" max="6157" width="4.5" style="222" customWidth="1"/>
    <col min="6158" max="6159" width="4.25" style="222" customWidth="1"/>
    <col min="6160" max="6383" width="9" style="222"/>
    <col min="6384" max="6384" width="5.25" style="222" customWidth="1"/>
    <col min="6385" max="6385" width="8.75" style="222" customWidth="1"/>
    <col min="6386" max="6386" width="3.625" style="222" customWidth="1"/>
    <col min="6387" max="6394" width="3" style="222" customWidth="1"/>
    <col min="6395" max="6398" width="4.5" style="222" customWidth="1"/>
    <col min="6399" max="6400" width="4.25" style="222" customWidth="1"/>
    <col min="6401" max="6401" width="4.5" style="222" customWidth="1"/>
    <col min="6402" max="6403" width="4.25" style="222" customWidth="1"/>
    <col min="6404" max="6404" width="4.5" style="222" customWidth="1"/>
    <col min="6405" max="6406" width="4.25" style="222" customWidth="1"/>
    <col min="6407" max="6407" width="4.5" style="222" customWidth="1"/>
    <col min="6408" max="6409" width="4.25" style="222" customWidth="1"/>
    <col min="6410" max="6410" width="4.5" style="222" customWidth="1"/>
    <col min="6411" max="6412" width="4.25" style="222" customWidth="1"/>
    <col min="6413" max="6413" width="4.5" style="222" customWidth="1"/>
    <col min="6414" max="6415" width="4.25" style="222" customWidth="1"/>
    <col min="6416" max="6639" width="9" style="222"/>
    <col min="6640" max="6640" width="5.25" style="222" customWidth="1"/>
    <col min="6641" max="6641" width="8.75" style="222" customWidth="1"/>
    <col min="6642" max="6642" width="3.625" style="222" customWidth="1"/>
    <col min="6643" max="6650" width="3" style="222" customWidth="1"/>
    <col min="6651" max="6654" width="4.5" style="222" customWidth="1"/>
    <col min="6655" max="6656" width="4.25" style="222" customWidth="1"/>
    <col min="6657" max="6657" width="4.5" style="222" customWidth="1"/>
    <col min="6658" max="6659" width="4.25" style="222" customWidth="1"/>
    <col min="6660" max="6660" width="4.5" style="222" customWidth="1"/>
    <col min="6661" max="6662" width="4.25" style="222" customWidth="1"/>
    <col min="6663" max="6663" width="4.5" style="222" customWidth="1"/>
    <col min="6664" max="6665" width="4.25" style="222" customWidth="1"/>
    <col min="6666" max="6666" width="4.5" style="222" customWidth="1"/>
    <col min="6667" max="6668" width="4.25" style="222" customWidth="1"/>
    <col min="6669" max="6669" width="4.5" style="222" customWidth="1"/>
    <col min="6670" max="6671" width="4.25" style="222" customWidth="1"/>
    <col min="6672" max="6895" width="9" style="222"/>
    <col min="6896" max="6896" width="5.25" style="222" customWidth="1"/>
    <col min="6897" max="6897" width="8.75" style="222" customWidth="1"/>
    <col min="6898" max="6898" width="3.625" style="222" customWidth="1"/>
    <col min="6899" max="6906" width="3" style="222" customWidth="1"/>
    <col min="6907" max="6910" width="4.5" style="222" customWidth="1"/>
    <col min="6911" max="6912" width="4.25" style="222" customWidth="1"/>
    <col min="6913" max="6913" width="4.5" style="222" customWidth="1"/>
    <col min="6914" max="6915" width="4.25" style="222" customWidth="1"/>
    <col min="6916" max="6916" width="4.5" style="222" customWidth="1"/>
    <col min="6917" max="6918" width="4.25" style="222" customWidth="1"/>
    <col min="6919" max="6919" width="4.5" style="222" customWidth="1"/>
    <col min="6920" max="6921" width="4.25" style="222" customWidth="1"/>
    <col min="6922" max="6922" width="4.5" style="222" customWidth="1"/>
    <col min="6923" max="6924" width="4.25" style="222" customWidth="1"/>
    <col min="6925" max="6925" width="4.5" style="222" customWidth="1"/>
    <col min="6926" max="6927" width="4.25" style="222" customWidth="1"/>
    <col min="6928" max="7151" width="9" style="222"/>
    <col min="7152" max="7152" width="5.25" style="222" customWidth="1"/>
    <col min="7153" max="7153" width="8.75" style="222" customWidth="1"/>
    <col min="7154" max="7154" width="3.625" style="222" customWidth="1"/>
    <col min="7155" max="7162" width="3" style="222" customWidth="1"/>
    <col min="7163" max="7166" width="4.5" style="222" customWidth="1"/>
    <col min="7167" max="7168" width="4.25" style="222" customWidth="1"/>
    <col min="7169" max="7169" width="4.5" style="222" customWidth="1"/>
    <col min="7170" max="7171" width="4.25" style="222" customWidth="1"/>
    <col min="7172" max="7172" width="4.5" style="222" customWidth="1"/>
    <col min="7173" max="7174" width="4.25" style="222" customWidth="1"/>
    <col min="7175" max="7175" width="4.5" style="222" customWidth="1"/>
    <col min="7176" max="7177" width="4.25" style="222" customWidth="1"/>
    <col min="7178" max="7178" width="4.5" style="222" customWidth="1"/>
    <col min="7179" max="7180" width="4.25" style="222" customWidth="1"/>
    <col min="7181" max="7181" width="4.5" style="222" customWidth="1"/>
    <col min="7182" max="7183" width="4.25" style="222" customWidth="1"/>
    <col min="7184" max="7407" width="9" style="222"/>
    <col min="7408" max="7408" width="5.25" style="222" customWidth="1"/>
    <col min="7409" max="7409" width="8.75" style="222" customWidth="1"/>
    <col min="7410" max="7410" width="3.625" style="222" customWidth="1"/>
    <col min="7411" max="7418" width="3" style="222" customWidth="1"/>
    <col min="7419" max="7422" width="4.5" style="222" customWidth="1"/>
    <col min="7423" max="7424" width="4.25" style="222" customWidth="1"/>
    <col min="7425" max="7425" width="4.5" style="222" customWidth="1"/>
    <col min="7426" max="7427" width="4.25" style="222" customWidth="1"/>
    <col min="7428" max="7428" width="4.5" style="222" customWidth="1"/>
    <col min="7429" max="7430" width="4.25" style="222" customWidth="1"/>
    <col min="7431" max="7431" width="4.5" style="222" customWidth="1"/>
    <col min="7432" max="7433" width="4.25" style="222" customWidth="1"/>
    <col min="7434" max="7434" width="4.5" style="222" customWidth="1"/>
    <col min="7435" max="7436" width="4.25" style="222" customWidth="1"/>
    <col min="7437" max="7437" width="4.5" style="222" customWidth="1"/>
    <col min="7438" max="7439" width="4.25" style="222" customWidth="1"/>
    <col min="7440" max="7663" width="9" style="222"/>
    <col min="7664" max="7664" width="5.25" style="222" customWidth="1"/>
    <col min="7665" max="7665" width="8.75" style="222" customWidth="1"/>
    <col min="7666" max="7666" width="3.625" style="222" customWidth="1"/>
    <col min="7667" max="7674" width="3" style="222" customWidth="1"/>
    <col min="7675" max="7678" width="4.5" style="222" customWidth="1"/>
    <col min="7679" max="7680" width="4.25" style="222" customWidth="1"/>
    <col min="7681" max="7681" width="4.5" style="222" customWidth="1"/>
    <col min="7682" max="7683" width="4.25" style="222" customWidth="1"/>
    <col min="7684" max="7684" width="4.5" style="222" customWidth="1"/>
    <col min="7685" max="7686" width="4.25" style="222" customWidth="1"/>
    <col min="7687" max="7687" width="4.5" style="222" customWidth="1"/>
    <col min="7688" max="7689" width="4.25" style="222" customWidth="1"/>
    <col min="7690" max="7690" width="4.5" style="222" customWidth="1"/>
    <col min="7691" max="7692" width="4.25" style="222" customWidth="1"/>
    <col min="7693" max="7693" width="4.5" style="222" customWidth="1"/>
    <col min="7694" max="7695" width="4.25" style="222" customWidth="1"/>
    <col min="7696" max="7919" width="9" style="222"/>
    <col min="7920" max="7920" width="5.25" style="222" customWidth="1"/>
    <col min="7921" max="7921" width="8.75" style="222" customWidth="1"/>
    <col min="7922" max="7922" width="3.625" style="222" customWidth="1"/>
    <col min="7923" max="7930" width="3" style="222" customWidth="1"/>
    <col min="7931" max="7934" width="4.5" style="222" customWidth="1"/>
    <col min="7935" max="7936" width="4.25" style="222" customWidth="1"/>
    <col min="7937" max="7937" width="4.5" style="222" customWidth="1"/>
    <col min="7938" max="7939" width="4.25" style="222" customWidth="1"/>
    <col min="7940" max="7940" width="4.5" style="222" customWidth="1"/>
    <col min="7941" max="7942" width="4.25" style="222" customWidth="1"/>
    <col min="7943" max="7943" width="4.5" style="222" customWidth="1"/>
    <col min="7944" max="7945" width="4.25" style="222" customWidth="1"/>
    <col min="7946" max="7946" width="4.5" style="222" customWidth="1"/>
    <col min="7947" max="7948" width="4.25" style="222" customWidth="1"/>
    <col min="7949" max="7949" width="4.5" style="222" customWidth="1"/>
    <col min="7950" max="7951" width="4.25" style="222" customWidth="1"/>
    <col min="7952" max="8175" width="9" style="222"/>
    <col min="8176" max="8176" width="5.25" style="222" customWidth="1"/>
    <col min="8177" max="8177" width="8.75" style="222" customWidth="1"/>
    <col min="8178" max="8178" width="3.625" style="222" customWidth="1"/>
    <col min="8179" max="8186" width="3" style="222" customWidth="1"/>
    <col min="8187" max="8190" width="4.5" style="222" customWidth="1"/>
    <col min="8191" max="8192" width="4.25" style="222" customWidth="1"/>
    <col min="8193" max="8193" width="4.5" style="222" customWidth="1"/>
    <col min="8194" max="8195" width="4.25" style="222" customWidth="1"/>
    <col min="8196" max="8196" width="4.5" style="222" customWidth="1"/>
    <col min="8197" max="8198" width="4.25" style="222" customWidth="1"/>
    <col min="8199" max="8199" width="4.5" style="222" customWidth="1"/>
    <col min="8200" max="8201" width="4.25" style="222" customWidth="1"/>
    <col min="8202" max="8202" width="4.5" style="222" customWidth="1"/>
    <col min="8203" max="8204" width="4.25" style="222" customWidth="1"/>
    <col min="8205" max="8205" width="4.5" style="222" customWidth="1"/>
    <col min="8206" max="8207" width="4.25" style="222" customWidth="1"/>
    <col min="8208" max="8431" width="9" style="222"/>
    <col min="8432" max="8432" width="5.25" style="222" customWidth="1"/>
    <col min="8433" max="8433" width="8.75" style="222" customWidth="1"/>
    <col min="8434" max="8434" width="3.625" style="222" customWidth="1"/>
    <col min="8435" max="8442" width="3" style="222" customWidth="1"/>
    <col min="8443" max="8446" width="4.5" style="222" customWidth="1"/>
    <col min="8447" max="8448" width="4.25" style="222" customWidth="1"/>
    <col min="8449" max="8449" width="4.5" style="222" customWidth="1"/>
    <col min="8450" max="8451" width="4.25" style="222" customWidth="1"/>
    <col min="8452" max="8452" width="4.5" style="222" customWidth="1"/>
    <col min="8453" max="8454" width="4.25" style="222" customWidth="1"/>
    <col min="8455" max="8455" width="4.5" style="222" customWidth="1"/>
    <col min="8456" max="8457" width="4.25" style="222" customWidth="1"/>
    <col min="8458" max="8458" width="4.5" style="222" customWidth="1"/>
    <col min="8459" max="8460" width="4.25" style="222" customWidth="1"/>
    <col min="8461" max="8461" width="4.5" style="222" customWidth="1"/>
    <col min="8462" max="8463" width="4.25" style="222" customWidth="1"/>
    <col min="8464" max="8687" width="9" style="222"/>
    <col min="8688" max="8688" width="5.25" style="222" customWidth="1"/>
    <col min="8689" max="8689" width="8.75" style="222" customWidth="1"/>
    <col min="8690" max="8690" width="3.625" style="222" customWidth="1"/>
    <col min="8691" max="8698" width="3" style="222" customWidth="1"/>
    <col min="8699" max="8702" width="4.5" style="222" customWidth="1"/>
    <col min="8703" max="8704" width="4.25" style="222" customWidth="1"/>
    <col min="8705" max="8705" width="4.5" style="222" customWidth="1"/>
    <col min="8706" max="8707" width="4.25" style="222" customWidth="1"/>
    <col min="8708" max="8708" width="4.5" style="222" customWidth="1"/>
    <col min="8709" max="8710" width="4.25" style="222" customWidth="1"/>
    <col min="8711" max="8711" width="4.5" style="222" customWidth="1"/>
    <col min="8712" max="8713" width="4.25" style="222" customWidth="1"/>
    <col min="8714" max="8714" width="4.5" style="222" customWidth="1"/>
    <col min="8715" max="8716" width="4.25" style="222" customWidth="1"/>
    <col min="8717" max="8717" width="4.5" style="222" customWidth="1"/>
    <col min="8718" max="8719" width="4.25" style="222" customWidth="1"/>
    <col min="8720" max="8943" width="9" style="222"/>
    <col min="8944" max="8944" width="5.25" style="222" customWidth="1"/>
    <col min="8945" max="8945" width="8.75" style="222" customWidth="1"/>
    <col min="8946" max="8946" width="3.625" style="222" customWidth="1"/>
    <col min="8947" max="8954" width="3" style="222" customWidth="1"/>
    <col min="8955" max="8958" width="4.5" style="222" customWidth="1"/>
    <col min="8959" max="8960" width="4.25" style="222" customWidth="1"/>
    <col min="8961" max="8961" width="4.5" style="222" customWidth="1"/>
    <col min="8962" max="8963" width="4.25" style="222" customWidth="1"/>
    <col min="8964" max="8964" width="4.5" style="222" customWidth="1"/>
    <col min="8965" max="8966" width="4.25" style="222" customWidth="1"/>
    <col min="8967" max="8967" width="4.5" style="222" customWidth="1"/>
    <col min="8968" max="8969" width="4.25" style="222" customWidth="1"/>
    <col min="8970" max="8970" width="4.5" style="222" customWidth="1"/>
    <col min="8971" max="8972" width="4.25" style="222" customWidth="1"/>
    <col min="8973" max="8973" width="4.5" style="222" customWidth="1"/>
    <col min="8974" max="8975" width="4.25" style="222" customWidth="1"/>
    <col min="8976" max="9199" width="9" style="222"/>
    <col min="9200" max="9200" width="5.25" style="222" customWidth="1"/>
    <col min="9201" max="9201" width="8.75" style="222" customWidth="1"/>
    <col min="9202" max="9202" width="3.625" style="222" customWidth="1"/>
    <col min="9203" max="9210" width="3" style="222" customWidth="1"/>
    <col min="9211" max="9214" width="4.5" style="222" customWidth="1"/>
    <col min="9215" max="9216" width="4.25" style="222" customWidth="1"/>
    <col min="9217" max="9217" width="4.5" style="222" customWidth="1"/>
    <col min="9218" max="9219" width="4.25" style="222" customWidth="1"/>
    <col min="9220" max="9220" width="4.5" style="222" customWidth="1"/>
    <col min="9221" max="9222" width="4.25" style="222" customWidth="1"/>
    <col min="9223" max="9223" width="4.5" style="222" customWidth="1"/>
    <col min="9224" max="9225" width="4.25" style="222" customWidth="1"/>
    <col min="9226" max="9226" width="4.5" style="222" customWidth="1"/>
    <col min="9227" max="9228" width="4.25" style="222" customWidth="1"/>
    <col min="9229" max="9229" width="4.5" style="222" customWidth="1"/>
    <col min="9230" max="9231" width="4.25" style="222" customWidth="1"/>
    <col min="9232" max="9455" width="9" style="222"/>
    <col min="9456" max="9456" width="5.25" style="222" customWidth="1"/>
    <col min="9457" max="9457" width="8.75" style="222" customWidth="1"/>
    <col min="9458" max="9458" width="3.625" style="222" customWidth="1"/>
    <col min="9459" max="9466" width="3" style="222" customWidth="1"/>
    <col min="9467" max="9470" width="4.5" style="222" customWidth="1"/>
    <col min="9471" max="9472" width="4.25" style="222" customWidth="1"/>
    <col min="9473" max="9473" width="4.5" style="222" customWidth="1"/>
    <col min="9474" max="9475" width="4.25" style="222" customWidth="1"/>
    <col min="9476" max="9476" width="4.5" style="222" customWidth="1"/>
    <col min="9477" max="9478" width="4.25" style="222" customWidth="1"/>
    <col min="9479" max="9479" width="4.5" style="222" customWidth="1"/>
    <col min="9480" max="9481" width="4.25" style="222" customWidth="1"/>
    <col min="9482" max="9482" width="4.5" style="222" customWidth="1"/>
    <col min="9483" max="9484" width="4.25" style="222" customWidth="1"/>
    <col min="9485" max="9485" width="4.5" style="222" customWidth="1"/>
    <col min="9486" max="9487" width="4.25" style="222" customWidth="1"/>
    <col min="9488" max="9711" width="9" style="222"/>
    <col min="9712" max="9712" width="5.25" style="222" customWidth="1"/>
    <col min="9713" max="9713" width="8.75" style="222" customWidth="1"/>
    <col min="9714" max="9714" width="3.625" style="222" customWidth="1"/>
    <col min="9715" max="9722" width="3" style="222" customWidth="1"/>
    <col min="9723" max="9726" width="4.5" style="222" customWidth="1"/>
    <col min="9727" max="9728" width="4.25" style="222" customWidth="1"/>
    <col min="9729" max="9729" width="4.5" style="222" customWidth="1"/>
    <col min="9730" max="9731" width="4.25" style="222" customWidth="1"/>
    <col min="9732" max="9732" width="4.5" style="222" customWidth="1"/>
    <col min="9733" max="9734" width="4.25" style="222" customWidth="1"/>
    <col min="9735" max="9735" width="4.5" style="222" customWidth="1"/>
    <col min="9736" max="9737" width="4.25" style="222" customWidth="1"/>
    <col min="9738" max="9738" width="4.5" style="222" customWidth="1"/>
    <col min="9739" max="9740" width="4.25" style="222" customWidth="1"/>
    <col min="9741" max="9741" width="4.5" style="222" customWidth="1"/>
    <col min="9742" max="9743" width="4.25" style="222" customWidth="1"/>
    <col min="9744" max="9967" width="9" style="222"/>
    <col min="9968" max="9968" width="5.25" style="222" customWidth="1"/>
    <col min="9969" max="9969" width="8.75" style="222" customWidth="1"/>
    <col min="9970" max="9970" width="3.625" style="222" customWidth="1"/>
    <col min="9971" max="9978" width="3" style="222" customWidth="1"/>
    <col min="9979" max="9982" width="4.5" style="222" customWidth="1"/>
    <col min="9983" max="9984" width="4.25" style="222" customWidth="1"/>
    <col min="9985" max="9985" width="4.5" style="222" customWidth="1"/>
    <col min="9986" max="9987" width="4.25" style="222" customWidth="1"/>
    <col min="9988" max="9988" width="4.5" style="222" customWidth="1"/>
    <col min="9989" max="9990" width="4.25" style="222" customWidth="1"/>
    <col min="9991" max="9991" width="4.5" style="222" customWidth="1"/>
    <col min="9992" max="9993" width="4.25" style="222" customWidth="1"/>
    <col min="9994" max="9994" width="4.5" style="222" customWidth="1"/>
    <col min="9995" max="9996" width="4.25" style="222" customWidth="1"/>
    <col min="9997" max="9997" width="4.5" style="222" customWidth="1"/>
    <col min="9998" max="9999" width="4.25" style="222" customWidth="1"/>
    <col min="10000" max="10223" width="9" style="222"/>
    <col min="10224" max="10224" width="5.25" style="222" customWidth="1"/>
    <col min="10225" max="10225" width="8.75" style="222" customWidth="1"/>
    <col min="10226" max="10226" width="3.625" style="222" customWidth="1"/>
    <col min="10227" max="10234" width="3" style="222" customWidth="1"/>
    <col min="10235" max="10238" width="4.5" style="222" customWidth="1"/>
    <col min="10239" max="10240" width="4.25" style="222" customWidth="1"/>
    <col min="10241" max="10241" width="4.5" style="222" customWidth="1"/>
    <col min="10242" max="10243" width="4.25" style="222" customWidth="1"/>
    <col min="10244" max="10244" width="4.5" style="222" customWidth="1"/>
    <col min="10245" max="10246" width="4.25" style="222" customWidth="1"/>
    <col min="10247" max="10247" width="4.5" style="222" customWidth="1"/>
    <col min="10248" max="10249" width="4.25" style="222" customWidth="1"/>
    <col min="10250" max="10250" width="4.5" style="222" customWidth="1"/>
    <col min="10251" max="10252" width="4.25" style="222" customWidth="1"/>
    <col min="10253" max="10253" width="4.5" style="222" customWidth="1"/>
    <col min="10254" max="10255" width="4.25" style="222" customWidth="1"/>
    <col min="10256" max="10479" width="9" style="222"/>
    <col min="10480" max="10480" width="5.25" style="222" customWidth="1"/>
    <col min="10481" max="10481" width="8.75" style="222" customWidth="1"/>
    <col min="10482" max="10482" width="3.625" style="222" customWidth="1"/>
    <col min="10483" max="10490" width="3" style="222" customWidth="1"/>
    <col min="10491" max="10494" width="4.5" style="222" customWidth="1"/>
    <col min="10495" max="10496" width="4.25" style="222" customWidth="1"/>
    <col min="10497" max="10497" width="4.5" style="222" customWidth="1"/>
    <col min="10498" max="10499" width="4.25" style="222" customWidth="1"/>
    <col min="10500" max="10500" width="4.5" style="222" customWidth="1"/>
    <col min="10501" max="10502" width="4.25" style="222" customWidth="1"/>
    <col min="10503" max="10503" width="4.5" style="222" customWidth="1"/>
    <col min="10504" max="10505" width="4.25" style="222" customWidth="1"/>
    <col min="10506" max="10506" width="4.5" style="222" customWidth="1"/>
    <col min="10507" max="10508" width="4.25" style="222" customWidth="1"/>
    <col min="10509" max="10509" width="4.5" style="222" customWidth="1"/>
    <col min="10510" max="10511" width="4.25" style="222" customWidth="1"/>
    <col min="10512" max="10735" width="9" style="222"/>
    <col min="10736" max="10736" width="5.25" style="222" customWidth="1"/>
    <col min="10737" max="10737" width="8.75" style="222" customWidth="1"/>
    <col min="10738" max="10738" width="3.625" style="222" customWidth="1"/>
    <col min="10739" max="10746" width="3" style="222" customWidth="1"/>
    <col min="10747" max="10750" width="4.5" style="222" customWidth="1"/>
    <col min="10751" max="10752" width="4.25" style="222" customWidth="1"/>
    <col min="10753" max="10753" width="4.5" style="222" customWidth="1"/>
    <col min="10754" max="10755" width="4.25" style="222" customWidth="1"/>
    <col min="10756" max="10756" width="4.5" style="222" customWidth="1"/>
    <col min="10757" max="10758" width="4.25" style="222" customWidth="1"/>
    <col min="10759" max="10759" width="4.5" style="222" customWidth="1"/>
    <col min="10760" max="10761" width="4.25" style="222" customWidth="1"/>
    <col min="10762" max="10762" width="4.5" style="222" customWidth="1"/>
    <col min="10763" max="10764" width="4.25" style="222" customWidth="1"/>
    <col min="10765" max="10765" width="4.5" style="222" customWidth="1"/>
    <col min="10766" max="10767" width="4.25" style="222" customWidth="1"/>
    <col min="10768" max="10991" width="9" style="222"/>
    <col min="10992" max="10992" width="5.25" style="222" customWidth="1"/>
    <col min="10993" max="10993" width="8.75" style="222" customWidth="1"/>
    <col min="10994" max="10994" width="3.625" style="222" customWidth="1"/>
    <col min="10995" max="11002" width="3" style="222" customWidth="1"/>
    <col min="11003" max="11006" width="4.5" style="222" customWidth="1"/>
    <col min="11007" max="11008" width="4.25" style="222" customWidth="1"/>
    <col min="11009" max="11009" width="4.5" style="222" customWidth="1"/>
    <col min="11010" max="11011" width="4.25" style="222" customWidth="1"/>
    <col min="11012" max="11012" width="4.5" style="222" customWidth="1"/>
    <col min="11013" max="11014" width="4.25" style="222" customWidth="1"/>
    <col min="11015" max="11015" width="4.5" style="222" customWidth="1"/>
    <col min="11016" max="11017" width="4.25" style="222" customWidth="1"/>
    <col min="11018" max="11018" width="4.5" style="222" customWidth="1"/>
    <col min="11019" max="11020" width="4.25" style="222" customWidth="1"/>
    <col min="11021" max="11021" width="4.5" style="222" customWidth="1"/>
    <col min="11022" max="11023" width="4.25" style="222" customWidth="1"/>
    <col min="11024" max="11247" width="9" style="222"/>
    <col min="11248" max="11248" width="5.25" style="222" customWidth="1"/>
    <col min="11249" max="11249" width="8.75" style="222" customWidth="1"/>
    <col min="11250" max="11250" width="3.625" style="222" customWidth="1"/>
    <col min="11251" max="11258" width="3" style="222" customWidth="1"/>
    <col min="11259" max="11262" width="4.5" style="222" customWidth="1"/>
    <col min="11263" max="11264" width="4.25" style="222" customWidth="1"/>
    <col min="11265" max="11265" width="4.5" style="222" customWidth="1"/>
    <col min="11266" max="11267" width="4.25" style="222" customWidth="1"/>
    <col min="11268" max="11268" width="4.5" style="222" customWidth="1"/>
    <col min="11269" max="11270" width="4.25" style="222" customWidth="1"/>
    <col min="11271" max="11271" width="4.5" style="222" customWidth="1"/>
    <col min="11272" max="11273" width="4.25" style="222" customWidth="1"/>
    <col min="11274" max="11274" width="4.5" style="222" customWidth="1"/>
    <col min="11275" max="11276" width="4.25" style="222" customWidth="1"/>
    <col min="11277" max="11277" width="4.5" style="222" customWidth="1"/>
    <col min="11278" max="11279" width="4.25" style="222" customWidth="1"/>
    <col min="11280" max="11503" width="9" style="222"/>
    <col min="11504" max="11504" width="5.25" style="222" customWidth="1"/>
    <col min="11505" max="11505" width="8.75" style="222" customWidth="1"/>
    <col min="11506" max="11506" width="3.625" style="222" customWidth="1"/>
    <col min="11507" max="11514" width="3" style="222" customWidth="1"/>
    <col min="11515" max="11518" width="4.5" style="222" customWidth="1"/>
    <col min="11519" max="11520" width="4.25" style="222" customWidth="1"/>
    <col min="11521" max="11521" width="4.5" style="222" customWidth="1"/>
    <col min="11522" max="11523" width="4.25" style="222" customWidth="1"/>
    <col min="11524" max="11524" width="4.5" style="222" customWidth="1"/>
    <col min="11525" max="11526" width="4.25" style="222" customWidth="1"/>
    <col min="11527" max="11527" width="4.5" style="222" customWidth="1"/>
    <col min="11528" max="11529" width="4.25" style="222" customWidth="1"/>
    <col min="11530" max="11530" width="4.5" style="222" customWidth="1"/>
    <col min="11531" max="11532" width="4.25" style="222" customWidth="1"/>
    <col min="11533" max="11533" width="4.5" style="222" customWidth="1"/>
    <col min="11534" max="11535" width="4.25" style="222" customWidth="1"/>
    <col min="11536" max="11759" width="9" style="222"/>
    <col min="11760" max="11760" width="5.25" style="222" customWidth="1"/>
    <col min="11761" max="11761" width="8.75" style="222" customWidth="1"/>
    <col min="11762" max="11762" width="3.625" style="222" customWidth="1"/>
    <col min="11763" max="11770" width="3" style="222" customWidth="1"/>
    <col min="11771" max="11774" width="4.5" style="222" customWidth="1"/>
    <col min="11775" max="11776" width="4.25" style="222" customWidth="1"/>
    <col min="11777" max="11777" width="4.5" style="222" customWidth="1"/>
    <col min="11778" max="11779" width="4.25" style="222" customWidth="1"/>
    <col min="11780" max="11780" width="4.5" style="222" customWidth="1"/>
    <col min="11781" max="11782" width="4.25" style="222" customWidth="1"/>
    <col min="11783" max="11783" width="4.5" style="222" customWidth="1"/>
    <col min="11784" max="11785" width="4.25" style="222" customWidth="1"/>
    <col min="11786" max="11786" width="4.5" style="222" customWidth="1"/>
    <col min="11787" max="11788" width="4.25" style="222" customWidth="1"/>
    <col min="11789" max="11789" width="4.5" style="222" customWidth="1"/>
    <col min="11790" max="11791" width="4.25" style="222" customWidth="1"/>
    <col min="11792" max="12015" width="9" style="222"/>
    <col min="12016" max="12016" width="5.25" style="222" customWidth="1"/>
    <col min="12017" max="12017" width="8.75" style="222" customWidth="1"/>
    <col min="12018" max="12018" width="3.625" style="222" customWidth="1"/>
    <col min="12019" max="12026" width="3" style="222" customWidth="1"/>
    <col min="12027" max="12030" width="4.5" style="222" customWidth="1"/>
    <col min="12031" max="12032" width="4.25" style="222" customWidth="1"/>
    <col min="12033" max="12033" width="4.5" style="222" customWidth="1"/>
    <col min="12034" max="12035" width="4.25" style="222" customWidth="1"/>
    <col min="12036" max="12036" width="4.5" style="222" customWidth="1"/>
    <col min="12037" max="12038" width="4.25" style="222" customWidth="1"/>
    <col min="12039" max="12039" width="4.5" style="222" customWidth="1"/>
    <col min="12040" max="12041" width="4.25" style="222" customWidth="1"/>
    <col min="12042" max="12042" width="4.5" style="222" customWidth="1"/>
    <col min="12043" max="12044" width="4.25" style="222" customWidth="1"/>
    <col min="12045" max="12045" width="4.5" style="222" customWidth="1"/>
    <col min="12046" max="12047" width="4.25" style="222" customWidth="1"/>
    <col min="12048" max="12271" width="9" style="222"/>
    <col min="12272" max="12272" width="5.25" style="222" customWidth="1"/>
    <col min="12273" max="12273" width="8.75" style="222" customWidth="1"/>
    <col min="12274" max="12274" width="3.625" style="222" customWidth="1"/>
    <col min="12275" max="12282" width="3" style="222" customWidth="1"/>
    <col min="12283" max="12286" width="4.5" style="222" customWidth="1"/>
    <col min="12287" max="12288" width="4.25" style="222" customWidth="1"/>
    <col min="12289" max="12289" width="4.5" style="222" customWidth="1"/>
    <col min="12290" max="12291" width="4.25" style="222" customWidth="1"/>
    <col min="12292" max="12292" width="4.5" style="222" customWidth="1"/>
    <col min="12293" max="12294" width="4.25" style="222" customWidth="1"/>
    <col min="12295" max="12295" width="4.5" style="222" customWidth="1"/>
    <col min="12296" max="12297" width="4.25" style="222" customWidth="1"/>
    <col min="12298" max="12298" width="4.5" style="222" customWidth="1"/>
    <col min="12299" max="12300" width="4.25" style="222" customWidth="1"/>
    <col min="12301" max="12301" width="4.5" style="222" customWidth="1"/>
    <col min="12302" max="12303" width="4.25" style="222" customWidth="1"/>
    <col min="12304" max="12527" width="9" style="222"/>
    <col min="12528" max="12528" width="5.25" style="222" customWidth="1"/>
    <col min="12529" max="12529" width="8.75" style="222" customWidth="1"/>
    <col min="12530" max="12530" width="3.625" style="222" customWidth="1"/>
    <col min="12531" max="12538" width="3" style="222" customWidth="1"/>
    <col min="12539" max="12542" width="4.5" style="222" customWidth="1"/>
    <col min="12543" max="12544" width="4.25" style="222" customWidth="1"/>
    <col min="12545" max="12545" width="4.5" style="222" customWidth="1"/>
    <col min="12546" max="12547" width="4.25" style="222" customWidth="1"/>
    <col min="12548" max="12548" width="4.5" style="222" customWidth="1"/>
    <col min="12549" max="12550" width="4.25" style="222" customWidth="1"/>
    <col min="12551" max="12551" width="4.5" style="222" customWidth="1"/>
    <col min="12552" max="12553" width="4.25" style="222" customWidth="1"/>
    <col min="12554" max="12554" width="4.5" style="222" customWidth="1"/>
    <col min="12555" max="12556" width="4.25" style="222" customWidth="1"/>
    <col min="12557" max="12557" width="4.5" style="222" customWidth="1"/>
    <col min="12558" max="12559" width="4.25" style="222" customWidth="1"/>
    <col min="12560" max="12783" width="9" style="222"/>
    <col min="12784" max="12784" width="5.25" style="222" customWidth="1"/>
    <col min="12785" max="12785" width="8.75" style="222" customWidth="1"/>
    <col min="12786" max="12786" width="3.625" style="222" customWidth="1"/>
    <col min="12787" max="12794" width="3" style="222" customWidth="1"/>
    <col min="12795" max="12798" width="4.5" style="222" customWidth="1"/>
    <col min="12799" max="12800" width="4.25" style="222" customWidth="1"/>
    <col min="12801" max="12801" width="4.5" style="222" customWidth="1"/>
    <col min="12802" max="12803" width="4.25" style="222" customWidth="1"/>
    <col min="12804" max="12804" width="4.5" style="222" customWidth="1"/>
    <col min="12805" max="12806" width="4.25" style="222" customWidth="1"/>
    <col min="12807" max="12807" width="4.5" style="222" customWidth="1"/>
    <col min="12808" max="12809" width="4.25" style="222" customWidth="1"/>
    <col min="12810" max="12810" width="4.5" style="222" customWidth="1"/>
    <col min="12811" max="12812" width="4.25" style="222" customWidth="1"/>
    <col min="12813" max="12813" width="4.5" style="222" customWidth="1"/>
    <col min="12814" max="12815" width="4.25" style="222" customWidth="1"/>
    <col min="12816" max="13039" width="9" style="222"/>
    <col min="13040" max="13040" width="5.25" style="222" customWidth="1"/>
    <col min="13041" max="13041" width="8.75" style="222" customWidth="1"/>
    <col min="13042" max="13042" width="3.625" style="222" customWidth="1"/>
    <col min="13043" max="13050" width="3" style="222" customWidth="1"/>
    <col min="13051" max="13054" width="4.5" style="222" customWidth="1"/>
    <col min="13055" max="13056" width="4.25" style="222" customWidth="1"/>
    <col min="13057" max="13057" width="4.5" style="222" customWidth="1"/>
    <col min="13058" max="13059" width="4.25" style="222" customWidth="1"/>
    <col min="13060" max="13060" width="4.5" style="222" customWidth="1"/>
    <col min="13061" max="13062" width="4.25" style="222" customWidth="1"/>
    <col min="13063" max="13063" width="4.5" style="222" customWidth="1"/>
    <col min="13064" max="13065" width="4.25" style="222" customWidth="1"/>
    <col min="13066" max="13066" width="4.5" style="222" customWidth="1"/>
    <col min="13067" max="13068" width="4.25" style="222" customWidth="1"/>
    <col min="13069" max="13069" width="4.5" style="222" customWidth="1"/>
    <col min="13070" max="13071" width="4.25" style="222" customWidth="1"/>
    <col min="13072" max="13295" width="9" style="222"/>
    <col min="13296" max="13296" width="5.25" style="222" customWidth="1"/>
    <col min="13297" max="13297" width="8.75" style="222" customWidth="1"/>
    <col min="13298" max="13298" width="3.625" style="222" customWidth="1"/>
    <col min="13299" max="13306" width="3" style="222" customWidth="1"/>
    <col min="13307" max="13310" width="4.5" style="222" customWidth="1"/>
    <col min="13311" max="13312" width="4.25" style="222" customWidth="1"/>
    <col min="13313" max="13313" width="4.5" style="222" customWidth="1"/>
    <col min="13314" max="13315" width="4.25" style="222" customWidth="1"/>
    <col min="13316" max="13316" width="4.5" style="222" customWidth="1"/>
    <col min="13317" max="13318" width="4.25" style="222" customWidth="1"/>
    <col min="13319" max="13319" width="4.5" style="222" customWidth="1"/>
    <col min="13320" max="13321" width="4.25" style="222" customWidth="1"/>
    <col min="13322" max="13322" width="4.5" style="222" customWidth="1"/>
    <col min="13323" max="13324" width="4.25" style="222" customWidth="1"/>
    <col min="13325" max="13325" width="4.5" style="222" customWidth="1"/>
    <col min="13326" max="13327" width="4.25" style="222" customWidth="1"/>
    <col min="13328" max="13551" width="9" style="222"/>
    <col min="13552" max="13552" width="5.25" style="222" customWidth="1"/>
    <col min="13553" max="13553" width="8.75" style="222" customWidth="1"/>
    <col min="13554" max="13554" width="3.625" style="222" customWidth="1"/>
    <col min="13555" max="13562" width="3" style="222" customWidth="1"/>
    <col min="13563" max="13566" width="4.5" style="222" customWidth="1"/>
    <col min="13567" max="13568" width="4.25" style="222" customWidth="1"/>
    <col min="13569" max="13569" width="4.5" style="222" customWidth="1"/>
    <col min="13570" max="13571" width="4.25" style="222" customWidth="1"/>
    <col min="13572" max="13572" width="4.5" style="222" customWidth="1"/>
    <col min="13573" max="13574" width="4.25" style="222" customWidth="1"/>
    <col min="13575" max="13575" width="4.5" style="222" customWidth="1"/>
    <col min="13576" max="13577" width="4.25" style="222" customWidth="1"/>
    <col min="13578" max="13578" width="4.5" style="222" customWidth="1"/>
    <col min="13579" max="13580" width="4.25" style="222" customWidth="1"/>
    <col min="13581" max="13581" width="4.5" style="222" customWidth="1"/>
    <col min="13582" max="13583" width="4.25" style="222" customWidth="1"/>
    <col min="13584" max="13807" width="9" style="222"/>
    <col min="13808" max="13808" width="5.25" style="222" customWidth="1"/>
    <col min="13809" max="13809" width="8.75" style="222" customWidth="1"/>
    <col min="13810" max="13810" width="3.625" style="222" customWidth="1"/>
    <col min="13811" max="13818" width="3" style="222" customWidth="1"/>
    <col min="13819" max="13822" width="4.5" style="222" customWidth="1"/>
    <col min="13823" max="13824" width="4.25" style="222" customWidth="1"/>
    <col min="13825" max="13825" width="4.5" style="222" customWidth="1"/>
    <col min="13826" max="13827" width="4.25" style="222" customWidth="1"/>
    <col min="13828" max="13828" width="4.5" style="222" customWidth="1"/>
    <col min="13829" max="13830" width="4.25" style="222" customWidth="1"/>
    <col min="13831" max="13831" width="4.5" style="222" customWidth="1"/>
    <col min="13832" max="13833" width="4.25" style="222" customWidth="1"/>
    <col min="13834" max="13834" width="4.5" style="222" customWidth="1"/>
    <col min="13835" max="13836" width="4.25" style="222" customWidth="1"/>
    <col min="13837" max="13837" width="4.5" style="222" customWidth="1"/>
    <col min="13838" max="13839" width="4.25" style="222" customWidth="1"/>
    <col min="13840" max="14063" width="9" style="222"/>
    <col min="14064" max="14064" width="5.25" style="222" customWidth="1"/>
    <col min="14065" max="14065" width="8.75" style="222" customWidth="1"/>
    <col min="14066" max="14066" width="3.625" style="222" customWidth="1"/>
    <col min="14067" max="14074" width="3" style="222" customWidth="1"/>
    <col min="14075" max="14078" width="4.5" style="222" customWidth="1"/>
    <col min="14079" max="14080" width="4.25" style="222" customWidth="1"/>
    <col min="14081" max="14081" width="4.5" style="222" customWidth="1"/>
    <col min="14082" max="14083" width="4.25" style="222" customWidth="1"/>
    <col min="14084" max="14084" width="4.5" style="222" customWidth="1"/>
    <col min="14085" max="14086" width="4.25" style="222" customWidth="1"/>
    <col min="14087" max="14087" width="4.5" style="222" customWidth="1"/>
    <col min="14088" max="14089" width="4.25" style="222" customWidth="1"/>
    <col min="14090" max="14090" width="4.5" style="222" customWidth="1"/>
    <col min="14091" max="14092" width="4.25" style="222" customWidth="1"/>
    <col min="14093" max="14093" width="4.5" style="222" customWidth="1"/>
    <col min="14094" max="14095" width="4.25" style="222" customWidth="1"/>
    <col min="14096" max="14319" width="9" style="222"/>
    <col min="14320" max="14320" width="5.25" style="222" customWidth="1"/>
    <col min="14321" max="14321" width="8.75" style="222" customWidth="1"/>
    <col min="14322" max="14322" width="3.625" style="222" customWidth="1"/>
    <col min="14323" max="14330" width="3" style="222" customWidth="1"/>
    <col min="14331" max="14334" width="4.5" style="222" customWidth="1"/>
    <col min="14335" max="14336" width="4.25" style="222" customWidth="1"/>
    <col min="14337" max="14337" width="4.5" style="222" customWidth="1"/>
    <col min="14338" max="14339" width="4.25" style="222" customWidth="1"/>
    <col min="14340" max="14340" width="4.5" style="222" customWidth="1"/>
    <col min="14341" max="14342" width="4.25" style="222" customWidth="1"/>
    <col min="14343" max="14343" width="4.5" style="222" customWidth="1"/>
    <col min="14344" max="14345" width="4.25" style="222" customWidth="1"/>
    <col min="14346" max="14346" width="4.5" style="222" customWidth="1"/>
    <col min="14347" max="14348" width="4.25" style="222" customWidth="1"/>
    <col min="14349" max="14349" width="4.5" style="222" customWidth="1"/>
    <col min="14350" max="14351" width="4.25" style="222" customWidth="1"/>
    <col min="14352" max="14575" width="9" style="222"/>
    <col min="14576" max="14576" width="5.25" style="222" customWidth="1"/>
    <col min="14577" max="14577" width="8.75" style="222" customWidth="1"/>
    <col min="14578" max="14578" width="3.625" style="222" customWidth="1"/>
    <col min="14579" max="14586" width="3" style="222" customWidth="1"/>
    <col min="14587" max="14590" width="4.5" style="222" customWidth="1"/>
    <col min="14591" max="14592" width="4.25" style="222" customWidth="1"/>
    <col min="14593" max="14593" width="4.5" style="222" customWidth="1"/>
    <col min="14594" max="14595" width="4.25" style="222" customWidth="1"/>
    <col min="14596" max="14596" width="4.5" style="222" customWidth="1"/>
    <col min="14597" max="14598" width="4.25" style="222" customWidth="1"/>
    <col min="14599" max="14599" width="4.5" style="222" customWidth="1"/>
    <col min="14600" max="14601" width="4.25" style="222" customWidth="1"/>
    <col min="14602" max="14602" width="4.5" style="222" customWidth="1"/>
    <col min="14603" max="14604" width="4.25" style="222" customWidth="1"/>
    <col min="14605" max="14605" width="4.5" style="222" customWidth="1"/>
    <col min="14606" max="14607" width="4.25" style="222" customWidth="1"/>
    <col min="14608" max="14831" width="9" style="222"/>
    <col min="14832" max="14832" width="5.25" style="222" customWidth="1"/>
    <col min="14833" max="14833" width="8.75" style="222" customWidth="1"/>
    <col min="14834" max="14834" width="3.625" style="222" customWidth="1"/>
    <col min="14835" max="14842" width="3" style="222" customWidth="1"/>
    <col min="14843" max="14846" width="4.5" style="222" customWidth="1"/>
    <col min="14847" max="14848" width="4.25" style="222" customWidth="1"/>
    <col min="14849" max="14849" width="4.5" style="222" customWidth="1"/>
    <col min="14850" max="14851" width="4.25" style="222" customWidth="1"/>
    <col min="14852" max="14852" width="4.5" style="222" customWidth="1"/>
    <col min="14853" max="14854" width="4.25" style="222" customWidth="1"/>
    <col min="14855" max="14855" width="4.5" style="222" customWidth="1"/>
    <col min="14856" max="14857" width="4.25" style="222" customWidth="1"/>
    <col min="14858" max="14858" width="4.5" style="222" customWidth="1"/>
    <col min="14859" max="14860" width="4.25" style="222" customWidth="1"/>
    <col min="14861" max="14861" width="4.5" style="222" customWidth="1"/>
    <col min="14862" max="14863" width="4.25" style="222" customWidth="1"/>
    <col min="14864" max="15087" width="9" style="222"/>
    <col min="15088" max="15088" width="5.25" style="222" customWidth="1"/>
    <col min="15089" max="15089" width="8.75" style="222" customWidth="1"/>
    <col min="15090" max="15090" width="3.625" style="222" customWidth="1"/>
    <col min="15091" max="15098" width="3" style="222" customWidth="1"/>
    <col min="15099" max="15102" width="4.5" style="222" customWidth="1"/>
    <col min="15103" max="15104" width="4.25" style="222" customWidth="1"/>
    <col min="15105" max="15105" width="4.5" style="222" customWidth="1"/>
    <col min="15106" max="15107" width="4.25" style="222" customWidth="1"/>
    <col min="15108" max="15108" width="4.5" style="222" customWidth="1"/>
    <col min="15109" max="15110" width="4.25" style="222" customWidth="1"/>
    <col min="15111" max="15111" width="4.5" style="222" customWidth="1"/>
    <col min="15112" max="15113" width="4.25" style="222" customWidth="1"/>
    <col min="15114" max="15114" width="4.5" style="222" customWidth="1"/>
    <col min="15115" max="15116" width="4.25" style="222" customWidth="1"/>
    <col min="15117" max="15117" width="4.5" style="222" customWidth="1"/>
    <col min="15118" max="15119" width="4.25" style="222" customWidth="1"/>
    <col min="15120" max="15343" width="9" style="222"/>
    <col min="15344" max="15344" width="5.25" style="222" customWidth="1"/>
    <col min="15345" max="15345" width="8.75" style="222" customWidth="1"/>
    <col min="15346" max="15346" width="3.625" style="222" customWidth="1"/>
    <col min="15347" max="15354" width="3" style="222" customWidth="1"/>
    <col min="15355" max="15358" width="4.5" style="222" customWidth="1"/>
    <col min="15359" max="15360" width="4.25" style="222" customWidth="1"/>
    <col min="15361" max="15361" width="4.5" style="222" customWidth="1"/>
    <col min="15362" max="15363" width="4.25" style="222" customWidth="1"/>
    <col min="15364" max="15364" width="4.5" style="222" customWidth="1"/>
    <col min="15365" max="15366" width="4.25" style="222" customWidth="1"/>
    <col min="15367" max="15367" width="4.5" style="222" customWidth="1"/>
    <col min="15368" max="15369" width="4.25" style="222" customWidth="1"/>
    <col min="15370" max="15370" width="4.5" style="222" customWidth="1"/>
    <col min="15371" max="15372" width="4.25" style="222" customWidth="1"/>
    <col min="15373" max="15373" width="4.5" style="222" customWidth="1"/>
    <col min="15374" max="15375" width="4.25" style="222" customWidth="1"/>
    <col min="15376" max="15599" width="9" style="222"/>
    <col min="15600" max="15600" width="5.25" style="222" customWidth="1"/>
    <col min="15601" max="15601" width="8.75" style="222" customWidth="1"/>
    <col min="15602" max="15602" width="3.625" style="222" customWidth="1"/>
    <col min="15603" max="15610" width="3" style="222" customWidth="1"/>
    <col min="15611" max="15614" width="4.5" style="222" customWidth="1"/>
    <col min="15615" max="15616" width="4.25" style="222" customWidth="1"/>
    <col min="15617" max="15617" width="4.5" style="222" customWidth="1"/>
    <col min="15618" max="15619" width="4.25" style="222" customWidth="1"/>
    <col min="15620" max="15620" width="4.5" style="222" customWidth="1"/>
    <col min="15621" max="15622" width="4.25" style="222" customWidth="1"/>
    <col min="15623" max="15623" width="4.5" style="222" customWidth="1"/>
    <col min="15624" max="15625" width="4.25" style="222" customWidth="1"/>
    <col min="15626" max="15626" width="4.5" style="222" customWidth="1"/>
    <col min="15627" max="15628" width="4.25" style="222" customWidth="1"/>
    <col min="15629" max="15629" width="4.5" style="222" customWidth="1"/>
    <col min="15630" max="15631" width="4.25" style="222" customWidth="1"/>
    <col min="15632" max="15855" width="9" style="222"/>
    <col min="15856" max="15856" width="5.25" style="222" customWidth="1"/>
    <col min="15857" max="15857" width="8.75" style="222" customWidth="1"/>
    <col min="15858" max="15858" width="3.625" style="222" customWidth="1"/>
    <col min="15859" max="15866" width="3" style="222" customWidth="1"/>
    <col min="15867" max="15870" width="4.5" style="222" customWidth="1"/>
    <col min="15871" max="15872" width="4.25" style="222" customWidth="1"/>
    <col min="15873" max="15873" width="4.5" style="222" customWidth="1"/>
    <col min="15874" max="15875" width="4.25" style="222" customWidth="1"/>
    <col min="15876" max="15876" width="4.5" style="222" customWidth="1"/>
    <col min="15877" max="15878" width="4.25" style="222" customWidth="1"/>
    <col min="15879" max="15879" width="4.5" style="222" customWidth="1"/>
    <col min="15880" max="15881" width="4.25" style="222" customWidth="1"/>
    <col min="15882" max="15882" width="4.5" style="222" customWidth="1"/>
    <col min="15883" max="15884" width="4.25" style="222" customWidth="1"/>
    <col min="15885" max="15885" width="4.5" style="222" customWidth="1"/>
    <col min="15886" max="15887" width="4.25" style="222" customWidth="1"/>
    <col min="15888" max="16111" width="9" style="222"/>
    <col min="16112" max="16112" width="5.25" style="222" customWidth="1"/>
    <col min="16113" max="16113" width="8.75" style="222" customWidth="1"/>
    <col min="16114" max="16114" width="3.625" style="222" customWidth="1"/>
    <col min="16115" max="16122" width="3" style="222" customWidth="1"/>
    <col min="16123" max="16126" width="4.5" style="222" customWidth="1"/>
    <col min="16127" max="16128" width="4.25" style="222" customWidth="1"/>
    <col min="16129" max="16129" width="4.5" style="222" customWidth="1"/>
    <col min="16130" max="16131" width="4.25" style="222" customWidth="1"/>
    <col min="16132" max="16132" width="4.5" style="222" customWidth="1"/>
    <col min="16133" max="16134" width="4.25" style="222" customWidth="1"/>
    <col min="16135" max="16135" width="4.5" style="222" customWidth="1"/>
    <col min="16136" max="16137" width="4.25" style="222" customWidth="1"/>
    <col min="16138" max="16138" width="4.5" style="222" customWidth="1"/>
    <col min="16139" max="16140" width="4.25" style="222" customWidth="1"/>
    <col min="16141" max="16141" width="4.5" style="222" customWidth="1"/>
    <col min="16142" max="16143" width="4.25" style="222" customWidth="1"/>
    <col min="16144" max="16384" width="9" style="222"/>
  </cols>
  <sheetData>
    <row r="1" spans="1:31" s="22" customFormat="1" ht="10.95" x14ac:dyDescent="0.4">
      <c r="A1" s="1" t="s">
        <v>985</v>
      </c>
      <c r="AE1" s="40"/>
    </row>
    <row r="2" spans="1:31" s="22" customFormat="1" ht="10.95" x14ac:dyDescent="0.4">
      <c r="A2" s="1" t="s">
        <v>33</v>
      </c>
      <c r="AE2" s="40"/>
    </row>
    <row r="3" spans="1:31" s="22" customFormat="1" ht="10.95" x14ac:dyDescent="0.4">
      <c r="A3" s="1" t="s">
        <v>986</v>
      </c>
      <c r="AE3" s="40"/>
    </row>
    <row r="4" spans="1:31" ht="10.95" x14ac:dyDescent="0.4">
      <c r="A4" s="215" t="s">
        <v>1013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9"/>
      <c r="M4" s="219"/>
      <c r="N4" s="219"/>
      <c r="O4" s="219"/>
      <c r="P4" s="219"/>
      <c r="W4" s="221"/>
      <c r="X4" s="221"/>
      <c r="Y4" s="221"/>
      <c r="Z4" s="221"/>
      <c r="AA4" s="221"/>
      <c r="AB4" s="221"/>
      <c r="AC4" s="221"/>
      <c r="AD4" s="221"/>
    </row>
    <row r="5" spans="1:31" ht="10.95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W5" s="221"/>
      <c r="X5" s="221"/>
      <c r="Y5" s="221"/>
      <c r="Z5" s="221"/>
      <c r="AA5" s="221"/>
      <c r="AB5" s="221"/>
      <c r="AC5" s="221"/>
      <c r="AD5" s="23" t="s">
        <v>56</v>
      </c>
      <c r="AE5" s="52"/>
    </row>
    <row r="6" spans="1:31" ht="14" customHeight="1" x14ac:dyDescent="0.4">
      <c r="A6" s="517" t="s">
        <v>1014</v>
      </c>
      <c r="B6" s="515" t="s">
        <v>1015</v>
      </c>
      <c r="C6" s="515"/>
      <c r="D6" s="515"/>
      <c r="E6" s="515"/>
      <c r="F6" s="515"/>
      <c r="G6" s="515"/>
      <c r="H6" s="515"/>
      <c r="I6" s="515"/>
      <c r="J6" s="515" t="s">
        <v>1016</v>
      </c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</row>
    <row r="7" spans="1:31" ht="14" customHeight="1" x14ac:dyDescent="0.4">
      <c r="A7" s="517"/>
      <c r="B7" s="545" t="s">
        <v>76</v>
      </c>
      <c r="C7" s="515" t="s">
        <v>77</v>
      </c>
      <c r="D7" s="515"/>
      <c r="E7" s="515"/>
      <c r="F7" s="515"/>
      <c r="G7" s="515"/>
      <c r="H7" s="515"/>
      <c r="I7" s="546" t="s">
        <v>78</v>
      </c>
      <c r="J7" s="517" t="s">
        <v>645</v>
      </c>
      <c r="K7" s="517"/>
      <c r="L7" s="517"/>
      <c r="M7" s="515" t="s">
        <v>87</v>
      </c>
      <c r="N7" s="515"/>
      <c r="O7" s="515"/>
      <c r="P7" s="515" t="s">
        <v>1017</v>
      </c>
      <c r="Q7" s="515"/>
      <c r="R7" s="515"/>
      <c r="S7" s="515" t="s">
        <v>1018</v>
      </c>
      <c r="T7" s="515"/>
      <c r="U7" s="515"/>
      <c r="V7" s="515" t="s">
        <v>1019</v>
      </c>
      <c r="W7" s="515"/>
      <c r="X7" s="515"/>
      <c r="Y7" s="515" t="s">
        <v>1020</v>
      </c>
      <c r="Z7" s="515"/>
      <c r="AA7" s="515"/>
      <c r="AB7" s="515" t="s">
        <v>1021</v>
      </c>
      <c r="AC7" s="515"/>
      <c r="AD7" s="515"/>
    </row>
    <row r="8" spans="1:31" ht="42" customHeight="1" x14ac:dyDescent="0.4">
      <c r="A8" s="517"/>
      <c r="B8" s="545"/>
      <c r="C8" s="282" t="s">
        <v>87</v>
      </c>
      <c r="D8" s="282" t="s">
        <v>88</v>
      </c>
      <c r="E8" s="282" t="s">
        <v>89</v>
      </c>
      <c r="F8" s="282" t="s">
        <v>90</v>
      </c>
      <c r="G8" s="282" t="s">
        <v>91</v>
      </c>
      <c r="H8" s="282" t="s">
        <v>92</v>
      </c>
      <c r="I8" s="546"/>
      <c r="J8" s="227" t="s">
        <v>0</v>
      </c>
      <c r="K8" s="228" t="s">
        <v>93</v>
      </c>
      <c r="L8" s="228" t="s">
        <v>94</v>
      </c>
      <c r="M8" s="227" t="s">
        <v>0</v>
      </c>
      <c r="N8" s="228" t="s">
        <v>93</v>
      </c>
      <c r="O8" s="228" t="s">
        <v>94</v>
      </c>
      <c r="P8" s="227" t="s">
        <v>0</v>
      </c>
      <c r="Q8" s="228" t="s">
        <v>93</v>
      </c>
      <c r="R8" s="228" t="s">
        <v>94</v>
      </c>
      <c r="S8" s="227" t="s">
        <v>0</v>
      </c>
      <c r="T8" s="228" t="s">
        <v>93</v>
      </c>
      <c r="U8" s="228" t="s">
        <v>94</v>
      </c>
      <c r="V8" s="227" t="s">
        <v>0</v>
      </c>
      <c r="W8" s="228" t="s">
        <v>93</v>
      </c>
      <c r="X8" s="228" t="s">
        <v>94</v>
      </c>
      <c r="Y8" s="227" t="s">
        <v>0</v>
      </c>
      <c r="Z8" s="228" t="s">
        <v>93</v>
      </c>
      <c r="AA8" s="228" t="s">
        <v>94</v>
      </c>
      <c r="AB8" s="227" t="s">
        <v>0</v>
      </c>
      <c r="AC8" s="228" t="s">
        <v>93</v>
      </c>
      <c r="AD8" s="228" t="s">
        <v>94</v>
      </c>
    </row>
    <row r="9" spans="1:31" ht="14" customHeight="1" x14ac:dyDescent="0.4">
      <c r="A9" s="283"/>
      <c r="B9" s="235">
        <f t="shared" ref="B9:B16" si="0">SUM(C9:I9)</f>
        <v>6</v>
      </c>
      <c r="C9" s="235"/>
      <c r="D9" s="235">
        <v>1</v>
      </c>
      <c r="E9" s="235">
        <v>1</v>
      </c>
      <c r="F9" s="235">
        <v>1</v>
      </c>
      <c r="G9" s="235">
        <v>2</v>
      </c>
      <c r="H9" s="235"/>
      <c r="I9" s="235">
        <v>1</v>
      </c>
      <c r="J9" s="235">
        <f t="shared" ref="J9:J12" si="1">SUM(K9:L9)</f>
        <v>23</v>
      </c>
      <c r="K9" s="235">
        <f t="shared" ref="K9:L16" si="2">SUM(N9,Q9,T9,W9,Z9,AC9)</f>
        <v>16</v>
      </c>
      <c r="L9" s="235">
        <f t="shared" si="2"/>
        <v>7</v>
      </c>
      <c r="M9" s="235">
        <f>SUM(N9:O9)</f>
        <v>1</v>
      </c>
      <c r="N9" s="235">
        <v>1</v>
      </c>
      <c r="O9" s="235">
        <v>0</v>
      </c>
      <c r="P9" s="235">
        <f t="shared" ref="P9:P12" si="3">SUM(Q9:R9)</f>
        <v>4</v>
      </c>
      <c r="Q9" s="235">
        <v>3</v>
      </c>
      <c r="R9" s="235">
        <v>1</v>
      </c>
      <c r="S9" s="235">
        <f t="shared" ref="S9:S16" si="4">SUM(T9:U9)</f>
        <v>8</v>
      </c>
      <c r="T9" s="235">
        <v>8</v>
      </c>
      <c r="U9" s="235">
        <v>0</v>
      </c>
      <c r="V9" s="235">
        <f t="shared" ref="V9:V16" si="5">SUM(W9:X9)</f>
        <v>5</v>
      </c>
      <c r="W9" s="235">
        <v>3</v>
      </c>
      <c r="X9" s="235">
        <v>2</v>
      </c>
      <c r="Y9" s="235">
        <f t="shared" ref="Y9:Y16" si="6">SUM(Z9:AA9)</f>
        <v>4</v>
      </c>
      <c r="Z9" s="235">
        <v>1</v>
      </c>
      <c r="AA9" s="235">
        <v>3</v>
      </c>
      <c r="AB9" s="235">
        <f t="shared" ref="AB9:AB16" si="7">SUM(AC9:AD9)</f>
        <v>1</v>
      </c>
      <c r="AC9" s="235">
        <v>0</v>
      </c>
      <c r="AD9" s="235">
        <v>1</v>
      </c>
      <c r="AE9" s="280"/>
    </row>
    <row r="10" spans="1:31" ht="14" customHeight="1" x14ac:dyDescent="0.4">
      <c r="A10" s="284" t="s">
        <v>592</v>
      </c>
      <c r="B10" s="241">
        <f t="shared" si="0"/>
        <v>173</v>
      </c>
      <c r="C10" s="241">
        <v>32</v>
      </c>
      <c r="D10" s="241">
        <v>26</v>
      </c>
      <c r="E10" s="241">
        <v>29</v>
      </c>
      <c r="F10" s="241">
        <v>32</v>
      </c>
      <c r="G10" s="241">
        <v>27</v>
      </c>
      <c r="H10" s="241">
        <v>21</v>
      </c>
      <c r="I10" s="241">
        <v>6</v>
      </c>
      <c r="J10" s="241">
        <f>SUM(K10:L10)</f>
        <v>594</v>
      </c>
      <c r="K10" s="241">
        <f t="shared" si="2"/>
        <v>410</v>
      </c>
      <c r="L10" s="241">
        <f t="shared" si="2"/>
        <v>184</v>
      </c>
      <c r="M10" s="241">
        <f>SUM(N10:O10)</f>
        <v>129</v>
      </c>
      <c r="N10" s="241">
        <v>91</v>
      </c>
      <c r="O10" s="241">
        <v>38</v>
      </c>
      <c r="P10" s="241">
        <f t="shared" si="3"/>
        <v>98</v>
      </c>
      <c r="Q10" s="241">
        <v>54</v>
      </c>
      <c r="R10" s="241">
        <v>44</v>
      </c>
      <c r="S10" s="241">
        <f t="shared" si="4"/>
        <v>101</v>
      </c>
      <c r="T10" s="241">
        <v>72</v>
      </c>
      <c r="U10" s="241">
        <v>29</v>
      </c>
      <c r="V10" s="241">
        <f t="shared" si="5"/>
        <v>96</v>
      </c>
      <c r="W10" s="241">
        <v>77</v>
      </c>
      <c r="X10" s="241">
        <v>19</v>
      </c>
      <c r="Y10" s="241">
        <f t="shared" si="6"/>
        <v>94</v>
      </c>
      <c r="Z10" s="241">
        <v>62</v>
      </c>
      <c r="AA10" s="241">
        <v>32</v>
      </c>
      <c r="AB10" s="241">
        <f t="shared" si="7"/>
        <v>76</v>
      </c>
      <c r="AC10" s="241">
        <v>54</v>
      </c>
      <c r="AD10" s="241">
        <v>22</v>
      </c>
      <c r="AE10" s="246"/>
    </row>
    <row r="11" spans="1:31" ht="14" customHeight="1" x14ac:dyDescent="0.4">
      <c r="A11" s="283"/>
      <c r="B11" s="235">
        <f t="shared" si="0"/>
        <v>10</v>
      </c>
      <c r="C11" s="235">
        <v>1</v>
      </c>
      <c r="D11" s="235"/>
      <c r="E11" s="235">
        <v>1</v>
      </c>
      <c r="F11" s="235">
        <v>2</v>
      </c>
      <c r="G11" s="235">
        <v>1</v>
      </c>
      <c r="H11" s="235">
        <v>2</v>
      </c>
      <c r="I11" s="235">
        <v>3</v>
      </c>
      <c r="J11" s="235">
        <f t="shared" si="1"/>
        <v>24</v>
      </c>
      <c r="K11" s="235">
        <f t="shared" si="2"/>
        <v>17</v>
      </c>
      <c r="L11" s="235">
        <f t="shared" si="2"/>
        <v>7</v>
      </c>
      <c r="M11" s="235">
        <f t="shared" ref="M11" si="8">SUM(N11:O11)</f>
        <v>4</v>
      </c>
      <c r="N11" s="235">
        <v>2</v>
      </c>
      <c r="O11" s="235">
        <v>2</v>
      </c>
      <c r="P11" s="235">
        <f t="shared" si="3"/>
        <v>1</v>
      </c>
      <c r="Q11" s="235">
        <v>1</v>
      </c>
      <c r="R11" s="235"/>
      <c r="S11" s="235">
        <f t="shared" si="4"/>
        <v>5</v>
      </c>
      <c r="T11" s="235">
        <v>4</v>
      </c>
      <c r="U11" s="235">
        <v>1</v>
      </c>
      <c r="V11" s="235">
        <f t="shared" si="5"/>
        <v>6</v>
      </c>
      <c r="W11" s="235">
        <v>6</v>
      </c>
      <c r="X11" s="235"/>
      <c r="Y11" s="235">
        <f t="shared" si="6"/>
        <v>4</v>
      </c>
      <c r="Z11" s="235">
        <v>3</v>
      </c>
      <c r="AA11" s="235">
        <v>1</v>
      </c>
      <c r="AB11" s="235">
        <f t="shared" si="7"/>
        <v>4</v>
      </c>
      <c r="AC11" s="235">
        <v>1</v>
      </c>
      <c r="AD11" s="235">
        <v>3</v>
      </c>
      <c r="AE11" s="280"/>
    </row>
    <row r="12" spans="1:31" ht="14" customHeight="1" x14ac:dyDescent="0.4">
      <c r="A12" s="284" t="s">
        <v>19</v>
      </c>
      <c r="B12" s="241">
        <f t="shared" si="0"/>
        <v>179</v>
      </c>
      <c r="C12" s="241">
        <v>29</v>
      </c>
      <c r="D12" s="241">
        <v>31</v>
      </c>
      <c r="E12" s="241">
        <v>25</v>
      </c>
      <c r="F12" s="241">
        <v>29</v>
      </c>
      <c r="G12" s="241">
        <v>32</v>
      </c>
      <c r="H12" s="241">
        <v>27</v>
      </c>
      <c r="I12" s="241">
        <v>6</v>
      </c>
      <c r="J12" s="241">
        <f t="shared" si="1"/>
        <v>654</v>
      </c>
      <c r="K12" s="241">
        <f t="shared" si="2"/>
        <v>443</v>
      </c>
      <c r="L12" s="241">
        <f t="shared" si="2"/>
        <v>211</v>
      </c>
      <c r="M12" s="241">
        <f>SUM(N12:O12)</f>
        <v>131</v>
      </c>
      <c r="N12" s="241">
        <v>80</v>
      </c>
      <c r="O12" s="241">
        <v>51</v>
      </c>
      <c r="P12" s="241">
        <f t="shared" si="3"/>
        <v>128</v>
      </c>
      <c r="Q12" s="241">
        <v>91</v>
      </c>
      <c r="R12" s="241">
        <v>37</v>
      </c>
      <c r="S12" s="241">
        <f t="shared" si="4"/>
        <v>100</v>
      </c>
      <c r="T12" s="241">
        <v>58</v>
      </c>
      <c r="U12" s="241">
        <v>42</v>
      </c>
      <c r="V12" s="241">
        <f t="shared" si="5"/>
        <v>102</v>
      </c>
      <c r="W12" s="241">
        <v>72</v>
      </c>
      <c r="X12" s="241">
        <v>30</v>
      </c>
      <c r="Y12" s="241">
        <f t="shared" si="6"/>
        <v>100</v>
      </c>
      <c r="Z12" s="241">
        <v>82</v>
      </c>
      <c r="AA12" s="241">
        <v>18</v>
      </c>
      <c r="AB12" s="241">
        <f t="shared" si="7"/>
        <v>93</v>
      </c>
      <c r="AC12" s="241">
        <v>60</v>
      </c>
      <c r="AD12" s="241">
        <v>33</v>
      </c>
      <c r="AE12" s="246"/>
    </row>
    <row r="13" spans="1:31" ht="14" customHeight="1" x14ac:dyDescent="0.4">
      <c r="A13" s="283"/>
      <c r="B13" s="235">
        <f t="shared" si="0"/>
        <v>9</v>
      </c>
      <c r="C13" s="235">
        <v>1</v>
      </c>
      <c r="D13" s="235">
        <v>1</v>
      </c>
      <c r="E13" s="235">
        <v>0</v>
      </c>
      <c r="F13" s="235">
        <v>0</v>
      </c>
      <c r="G13" s="235">
        <v>1</v>
      </c>
      <c r="H13" s="235">
        <v>1</v>
      </c>
      <c r="I13" s="235">
        <v>5</v>
      </c>
      <c r="J13" s="235">
        <f>SUM(K13:L13)</f>
        <v>23</v>
      </c>
      <c r="K13" s="235">
        <f t="shared" si="2"/>
        <v>14</v>
      </c>
      <c r="L13" s="235">
        <f t="shared" si="2"/>
        <v>9</v>
      </c>
      <c r="M13" s="235">
        <f>SUM(N13:O13)</f>
        <v>6</v>
      </c>
      <c r="N13" s="235">
        <v>1</v>
      </c>
      <c r="O13" s="235">
        <v>5</v>
      </c>
      <c r="P13" s="235">
        <f>SUM(Q13:R13)</f>
        <v>4</v>
      </c>
      <c r="Q13" s="235">
        <v>2</v>
      </c>
      <c r="R13" s="235">
        <v>2</v>
      </c>
      <c r="S13" s="235">
        <f t="shared" si="4"/>
        <v>1</v>
      </c>
      <c r="T13" s="235">
        <v>1</v>
      </c>
      <c r="U13" s="235">
        <v>0</v>
      </c>
      <c r="V13" s="235">
        <f t="shared" si="5"/>
        <v>3</v>
      </c>
      <c r="W13" s="235">
        <v>2</v>
      </c>
      <c r="X13" s="235">
        <v>1</v>
      </c>
      <c r="Y13" s="235">
        <f t="shared" si="6"/>
        <v>5</v>
      </c>
      <c r="Z13" s="235">
        <v>5</v>
      </c>
      <c r="AA13" s="235">
        <v>0</v>
      </c>
      <c r="AB13" s="235">
        <f t="shared" si="7"/>
        <v>4</v>
      </c>
      <c r="AC13" s="235">
        <v>3</v>
      </c>
      <c r="AD13" s="235">
        <v>1</v>
      </c>
      <c r="AE13" s="280"/>
    </row>
    <row r="14" spans="1:31" ht="14" customHeight="1" x14ac:dyDescent="0.4">
      <c r="A14" s="284" t="s">
        <v>20</v>
      </c>
      <c r="B14" s="241">
        <f t="shared" si="0"/>
        <v>188</v>
      </c>
      <c r="C14" s="241">
        <v>30</v>
      </c>
      <c r="D14" s="241">
        <v>32</v>
      </c>
      <c r="E14" s="241">
        <v>32</v>
      </c>
      <c r="F14" s="241">
        <v>25</v>
      </c>
      <c r="G14" s="241">
        <v>28</v>
      </c>
      <c r="H14" s="241">
        <v>33</v>
      </c>
      <c r="I14" s="241">
        <v>8</v>
      </c>
      <c r="J14" s="241">
        <f>SUM(K14:L14)</f>
        <v>696</v>
      </c>
      <c r="K14" s="241">
        <f t="shared" si="2"/>
        <v>471</v>
      </c>
      <c r="L14" s="241">
        <f t="shared" si="2"/>
        <v>225</v>
      </c>
      <c r="M14" s="241">
        <f>SUM(N14:O14)</f>
        <v>134</v>
      </c>
      <c r="N14" s="241">
        <v>86</v>
      </c>
      <c r="O14" s="241">
        <v>48</v>
      </c>
      <c r="P14" s="241">
        <f t="shared" ref="P14" si="9">SUM(Q14:R14)</f>
        <v>132</v>
      </c>
      <c r="Q14" s="241">
        <v>82</v>
      </c>
      <c r="R14" s="241">
        <v>50</v>
      </c>
      <c r="S14" s="241">
        <f t="shared" si="4"/>
        <v>126</v>
      </c>
      <c r="T14" s="241">
        <v>89</v>
      </c>
      <c r="U14" s="241">
        <v>37</v>
      </c>
      <c r="V14" s="241">
        <f t="shared" si="5"/>
        <v>101</v>
      </c>
      <c r="W14" s="241">
        <v>59</v>
      </c>
      <c r="X14" s="241">
        <v>42</v>
      </c>
      <c r="Y14" s="241">
        <f t="shared" si="6"/>
        <v>99</v>
      </c>
      <c r="Z14" s="241">
        <v>70</v>
      </c>
      <c r="AA14" s="241">
        <v>29</v>
      </c>
      <c r="AB14" s="241">
        <f t="shared" si="7"/>
        <v>104</v>
      </c>
      <c r="AC14" s="241">
        <v>85</v>
      </c>
      <c r="AD14" s="241">
        <v>19</v>
      </c>
      <c r="AE14" s="246"/>
    </row>
    <row r="15" spans="1:31" ht="14" customHeight="1" x14ac:dyDescent="0.4">
      <c r="A15" s="283"/>
      <c r="B15" s="235">
        <f t="shared" si="0"/>
        <v>10</v>
      </c>
      <c r="C15" s="235">
        <v>1</v>
      </c>
      <c r="D15" s="235">
        <v>2</v>
      </c>
      <c r="E15" s="235">
        <v>1</v>
      </c>
      <c r="F15" s="235">
        <v>0</v>
      </c>
      <c r="G15" s="235">
        <v>0</v>
      </c>
      <c r="H15" s="235">
        <v>1</v>
      </c>
      <c r="I15" s="235">
        <v>5</v>
      </c>
      <c r="J15" s="235">
        <f>SUM(K15:L15)</f>
        <v>25</v>
      </c>
      <c r="K15" s="235">
        <f t="shared" si="2"/>
        <v>17</v>
      </c>
      <c r="L15" s="235">
        <f t="shared" si="2"/>
        <v>8</v>
      </c>
      <c r="M15" s="235">
        <f>SUM(N15:O15)</f>
        <v>5</v>
      </c>
      <c r="N15" s="235">
        <v>4</v>
      </c>
      <c r="O15" s="235">
        <v>1</v>
      </c>
      <c r="P15" s="235">
        <f>SUM(Q15:R15)</f>
        <v>5</v>
      </c>
      <c r="Q15" s="235">
        <v>1</v>
      </c>
      <c r="R15" s="235">
        <v>4</v>
      </c>
      <c r="S15" s="235">
        <f t="shared" si="4"/>
        <v>4</v>
      </c>
      <c r="T15" s="235">
        <v>2</v>
      </c>
      <c r="U15" s="235">
        <v>2</v>
      </c>
      <c r="V15" s="235">
        <f t="shared" si="5"/>
        <v>2</v>
      </c>
      <c r="W15" s="235">
        <v>2</v>
      </c>
      <c r="X15" s="235">
        <v>0</v>
      </c>
      <c r="Y15" s="235">
        <f t="shared" si="6"/>
        <v>3</v>
      </c>
      <c r="Z15" s="235">
        <v>2</v>
      </c>
      <c r="AA15" s="235">
        <v>1</v>
      </c>
      <c r="AB15" s="235">
        <f t="shared" si="7"/>
        <v>6</v>
      </c>
      <c r="AC15" s="235">
        <v>6</v>
      </c>
      <c r="AD15" s="235">
        <v>0</v>
      </c>
      <c r="AE15" s="280"/>
    </row>
    <row r="16" spans="1:31" ht="14" customHeight="1" x14ac:dyDescent="0.4">
      <c r="A16" s="284" t="s">
        <v>585</v>
      </c>
      <c r="B16" s="241">
        <f t="shared" si="0"/>
        <v>191</v>
      </c>
      <c r="C16" s="241">
        <v>33</v>
      </c>
      <c r="D16" s="241">
        <v>32</v>
      </c>
      <c r="E16" s="241">
        <v>33</v>
      </c>
      <c r="F16" s="241">
        <v>32</v>
      </c>
      <c r="G16" s="241">
        <v>26</v>
      </c>
      <c r="H16" s="241">
        <v>28</v>
      </c>
      <c r="I16" s="241">
        <v>7</v>
      </c>
      <c r="J16" s="241">
        <f>SUM(K16:L16)</f>
        <v>722</v>
      </c>
      <c r="K16" s="241">
        <f t="shared" si="2"/>
        <v>470</v>
      </c>
      <c r="L16" s="241">
        <f t="shared" si="2"/>
        <v>252</v>
      </c>
      <c r="M16" s="241">
        <f>SUM(N16:O16)</f>
        <v>128</v>
      </c>
      <c r="N16" s="241">
        <v>87</v>
      </c>
      <c r="O16" s="241">
        <v>41</v>
      </c>
      <c r="P16" s="241">
        <f t="shared" ref="P16" si="10">SUM(Q16:R16)</f>
        <v>132</v>
      </c>
      <c r="Q16" s="241">
        <v>86</v>
      </c>
      <c r="R16" s="241">
        <v>46</v>
      </c>
      <c r="S16" s="241">
        <f t="shared" si="4"/>
        <v>135</v>
      </c>
      <c r="T16" s="241">
        <v>82</v>
      </c>
      <c r="U16" s="241">
        <v>53</v>
      </c>
      <c r="V16" s="241">
        <f t="shared" si="5"/>
        <v>128</v>
      </c>
      <c r="W16" s="241">
        <v>89</v>
      </c>
      <c r="X16" s="241">
        <v>39</v>
      </c>
      <c r="Y16" s="241">
        <f t="shared" si="6"/>
        <v>103</v>
      </c>
      <c r="Z16" s="241">
        <v>59</v>
      </c>
      <c r="AA16" s="241">
        <v>44</v>
      </c>
      <c r="AB16" s="241">
        <f t="shared" si="7"/>
        <v>96</v>
      </c>
      <c r="AC16" s="241">
        <v>67</v>
      </c>
      <c r="AD16" s="241">
        <v>29</v>
      </c>
      <c r="AE16" s="246"/>
    </row>
    <row r="17" spans="1:32" ht="14" customHeight="1" x14ac:dyDescent="0.4">
      <c r="A17" s="283"/>
      <c r="B17" s="235">
        <f>+B44</f>
        <v>10</v>
      </c>
      <c r="C17" s="235">
        <f t="shared" ref="C17:AD18" si="11">+C44</f>
        <v>2</v>
      </c>
      <c r="D17" s="235">
        <f t="shared" si="11"/>
        <v>0</v>
      </c>
      <c r="E17" s="235">
        <f t="shared" si="11"/>
        <v>1</v>
      </c>
      <c r="F17" s="235">
        <f t="shared" si="11"/>
        <v>0</v>
      </c>
      <c r="G17" s="235">
        <f t="shared" si="11"/>
        <v>0</v>
      </c>
      <c r="H17" s="235">
        <f t="shared" si="11"/>
        <v>1</v>
      </c>
      <c r="I17" s="235">
        <f t="shared" si="11"/>
        <v>6</v>
      </c>
      <c r="J17" s="235">
        <f>+J44</f>
        <v>27</v>
      </c>
      <c r="K17" s="235">
        <f t="shared" si="11"/>
        <v>13</v>
      </c>
      <c r="L17" s="235">
        <f t="shared" si="11"/>
        <v>14</v>
      </c>
      <c r="M17" s="235">
        <f t="shared" si="11"/>
        <v>8</v>
      </c>
      <c r="N17" s="235">
        <f t="shared" si="11"/>
        <v>4</v>
      </c>
      <c r="O17" s="235">
        <f t="shared" si="11"/>
        <v>4</v>
      </c>
      <c r="P17" s="235">
        <f t="shared" si="11"/>
        <v>4</v>
      </c>
      <c r="Q17" s="235">
        <f t="shared" si="11"/>
        <v>3</v>
      </c>
      <c r="R17" s="235">
        <f t="shared" si="11"/>
        <v>1</v>
      </c>
      <c r="S17" s="235">
        <f t="shared" si="11"/>
        <v>5</v>
      </c>
      <c r="T17" s="235">
        <f t="shared" si="11"/>
        <v>1</v>
      </c>
      <c r="U17" s="235">
        <f t="shared" si="11"/>
        <v>4</v>
      </c>
      <c r="V17" s="235">
        <f t="shared" si="11"/>
        <v>3</v>
      </c>
      <c r="W17" s="235">
        <f t="shared" si="11"/>
        <v>1</v>
      </c>
      <c r="X17" s="235">
        <f t="shared" si="11"/>
        <v>2</v>
      </c>
      <c r="Y17" s="235">
        <f t="shared" si="11"/>
        <v>2</v>
      </c>
      <c r="Z17" s="235">
        <f t="shared" si="11"/>
        <v>2</v>
      </c>
      <c r="AA17" s="235">
        <f t="shared" si="11"/>
        <v>0</v>
      </c>
      <c r="AB17" s="235">
        <f t="shared" si="11"/>
        <v>5</v>
      </c>
      <c r="AC17" s="235">
        <f t="shared" si="11"/>
        <v>2</v>
      </c>
      <c r="AD17" s="235">
        <f t="shared" si="11"/>
        <v>3</v>
      </c>
      <c r="AE17" s="280"/>
    </row>
    <row r="18" spans="1:32" ht="14" customHeight="1" x14ac:dyDescent="0.4">
      <c r="A18" s="284" t="s">
        <v>593</v>
      </c>
      <c r="B18" s="241">
        <f>+B45</f>
        <v>204</v>
      </c>
      <c r="C18" s="241">
        <f t="shared" si="11"/>
        <v>36</v>
      </c>
      <c r="D18" s="241">
        <f>+D45</f>
        <v>33</v>
      </c>
      <c r="E18" s="241">
        <f t="shared" si="11"/>
        <v>32</v>
      </c>
      <c r="F18" s="241">
        <f t="shared" si="11"/>
        <v>34</v>
      </c>
      <c r="G18" s="241">
        <f t="shared" si="11"/>
        <v>33</v>
      </c>
      <c r="H18" s="241">
        <f>+H45</f>
        <v>28</v>
      </c>
      <c r="I18" s="241">
        <f>+I45</f>
        <v>8</v>
      </c>
      <c r="J18" s="241">
        <f t="shared" si="11"/>
        <v>776</v>
      </c>
      <c r="K18" s="241">
        <f>+K45</f>
        <v>494</v>
      </c>
      <c r="L18" s="241">
        <f t="shared" si="11"/>
        <v>282</v>
      </c>
      <c r="M18" s="241">
        <f t="shared" si="11"/>
        <v>142</v>
      </c>
      <c r="N18" s="241">
        <f t="shared" si="11"/>
        <v>90</v>
      </c>
      <c r="O18" s="241">
        <f t="shared" si="11"/>
        <v>52</v>
      </c>
      <c r="P18" s="241">
        <f t="shared" si="11"/>
        <v>127</v>
      </c>
      <c r="Q18" s="241">
        <f t="shared" si="11"/>
        <v>85</v>
      </c>
      <c r="R18" s="241">
        <f t="shared" si="11"/>
        <v>42</v>
      </c>
      <c r="S18" s="241">
        <f t="shared" si="11"/>
        <v>135</v>
      </c>
      <c r="T18" s="241">
        <f t="shared" si="11"/>
        <v>87</v>
      </c>
      <c r="U18" s="241">
        <f t="shared" si="11"/>
        <v>48</v>
      </c>
      <c r="V18" s="241">
        <f t="shared" si="11"/>
        <v>136</v>
      </c>
      <c r="W18" s="241">
        <f t="shared" si="11"/>
        <v>83</v>
      </c>
      <c r="X18" s="241">
        <f t="shared" si="11"/>
        <v>53</v>
      </c>
      <c r="Y18" s="241">
        <f t="shared" si="11"/>
        <v>129</v>
      </c>
      <c r="Z18" s="241">
        <f t="shared" si="11"/>
        <v>90</v>
      </c>
      <c r="AA18" s="241">
        <f t="shared" si="11"/>
        <v>39</v>
      </c>
      <c r="AB18" s="241">
        <f t="shared" si="11"/>
        <v>107</v>
      </c>
      <c r="AC18" s="241">
        <f t="shared" si="11"/>
        <v>59</v>
      </c>
      <c r="AD18" s="241">
        <f t="shared" si="11"/>
        <v>48</v>
      </c>
      <c r="AE18" s="246"/>
    </row>
    <row r="19" spans="1:32" ht="10.95" x14ac:dyDescent="0.4">
      <c r="A19" s="222" t="s">
        <v>1022</v>
      </c>
    </row>
    <row r="20" spans="1:32" ht="10.95" x14ac:dyDescent="0.4"/>
    <row r="21" spans="1:32" ht="10.95" x14ac:dyDescent="0.4"/>
    <row r="22" spans="1:32" s="22" customFormat="1" ht="10.95" x14ac:dyDescent="0.4">
      <c r="A22" s="1" t="s">
        <v>985</v>
      </c>
      <c r="AE22" s="40"/>
    </row>
    <row r="23" spans="1:32" s="22" customFormat="1" ht="10.95" x14ac:dyDescent="0.4">
      <c r="A23" s="1" t="s">
        <v>1023</v>
      </c>
      <c r="AE23" s="40"/>
    </row>
    <row r="24" spans="1:32" s="22" customFormat="1" ht="10.95" x14ac:dyDescent="0.4">
      <c r="A24" s="1" t="s">
        <v>986</v>
      </c>
      <c r="AE24" s="40"/>
    </row>
    <row r="25" spans="1:32" ht="10.95" x14ac:dyDescent="0.4">
      <c r="A25" s="215" t="s">
        <v>1013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9"/>
      <c r="M25" s="219"/>
      <c r="N25" s="219"/>
      <c r="O25" s="219"/>
      <c r="P25" s="219"/>
      <c r="W25" s="221"/>
      <c r="X25" s="221"/>
      <c r="Y25" s="221"/>
      <c r="Z25" s="221"/>
      <c r="AA25" s="221"/>
      <c r="AB25" s="221"/>
      <c r="AC25" s="221"/>
      <c r="AD25" s="221"/>
    </row>
    <row r="26" spans="1:32" ht="10.95" x14ac:dyDescent="0.4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W26" s="221"/>
      <c r="X26" s="221"/>
      <c r="Y26" s="221"/>
      <c r="Z26" s="221"/>
      <c r="AA26" s="221"/>
      <c r="AB26" s="221"/>
      <c r="AC26" s="221"/>
      <c r="AD26" s="23" t="s">
        <v>994</v>
      </c>
      <c r="AE26" s="52"/>
    </row>
    <row r="27" spans="1:32" ht="14" customHeight="1" x14ac:dyDescent="0.4">
      <c r="A27" s="517" t="s">
        <v>1014</v>
      </c>
      <c r="B27" s="515" t="s">
        <v>1015</v>
      </c>
      <c r="C27" s="515"/>
      <c r="D27" s="515"/>
      <c r="E27" s="515"/>
      <c r="F27" s="515"/>
      <c r="G27" s="515"/>
      <c r="H27" s="515"/>
      <c r="I27" s="515"/>
      <c r="J27" s="515" t="s">
        <v>1016</v>
      </c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285"/>
    </row>
    <row r="28" spans="1:32" ht="14" customHeight="1" x14ac:dyDescent="0.4">
      <c r="A28" s="517"/>
      <c r="B28" s="545" t="s">
        <v>76</v>
      </c>
      <c r="C28" s="515" t="s">
        <v>77</v>
      </c>
      <c r="D28" s="515"/>
      <c r="E28" s="515"/>
      <c r="F28" s="515"/>
      <c r="G28" s="515"/>
      <c r="H28" s="515"/>
      <c r="I28" s="546" t="s">
        <v>78</v>
      </c>
      <c r="J28" s="517" t="s">
        <v>645</v>
      </c>
      <c r="K28" s="517"/>
      <c r="L28" s="517"/>
      <c r="M28" s="515" t="s">
        <v>87</v>
      </c>
      <c r="N28" s="515"/>
      <c r="O28" s="515"/>
      <c r="P28" s="515" t="s">
        <v>1017</v>
      </c>
      <c r="Q28" s="515"/>
      <c r="R28" s="515"/>
      <c r="S28" s="515" t="s">
        <v>1018</v>
      </c>
      <c r="T28" s="515"/>
      <c r="U28" s="515"/>
      <c r="V28" s="515" t="s">
        <v>1019</v>
      </c>
      <c r="W28" s="515"/>
      <c r="X28" s="515"/>
      <c r="Y28" s="515" t="s">
        <v>1020</v>
      </c>
      <c r="Z28" s="515"/>
      <c r="AA28" s="515"/>
      <c r="AB28" s="515" t="s">
        <v>1021</v>
      </c>
      <c r="AC28" s="515"/>
      <c r="AD28" s="515"/>
      <c r="AE28" s="285"/>
      <c r="AF28" s="223"/>
    </row>
    <row r="29" spans="1:32" ht="42" customHeight="1" x14ac:dyDescent="0.4">
      <c r="A29" s="517"/>
      <c r="B29" s="545"/>
      <c r="C29" s="282" t="s">
        <v>87</v>
      </c>
      <c r="D29" s="282" t="s">
        <v>88</v>
      </c>
      <c r="E29" s="282" t="s">
        <v>89</v>
      </c>
      <c r="F29" s="282" t="s">
        <v>90</v>
      </c>
      <c r="G29" s="282" t="s">
        <v>91</v>
      </c>
      <c r="H29" s="282" t="s">
        <v>92</v>
      </c>
      <c r="I29" s="546"/>
      <c r="J29" s="227" t="s">
        <v>0</v>
      </c>
      <c r="K29" s="228" t="s">
        <v>93</v>
      </c>
      <c r="L29" s="228" t="s">
        <v>94</v>
      </c>
      <c r="M29" s="227" t="s">
        <v>0</v>
      </c>
      <c r="N29" s="228" t="s">
        <v>93</v>
      </c>
      <c r="O29" s="228" t="s">
        <v>94</v>
      </c>
      <c r="P29" s="227" t="s">
        <v>0</v>
      </c>
      <c r="Q29" s="228" t="s">
        <v>93</v>
      </c>
      <c r="R29" s="228" t="s">
        <v>94</v>
      </c>
      <c r="S29" s="227" t="s">
        <v>0</v>
      </c>
      <c r="T29" s="228" t="s">
        <v>93</v>
      </c>
      <c r="U29" s="228" t="s">
        <v>94</v>
      </c>
      <c r="V29" s="227" t="s">
        <v>0</v>
      </c>
      <c r="W29" s="228" t="s">
        <v>93</v>
      </c>
      <c r="X29" s="228" t="s">
        <v>94</v>
      </c>
      <c r="Y29" s="227" t="s">
        <v>0</v>
      </c>
      <c r="Z29" s="228" t="s">
        <v>93</v>
      </c>
      <c r="AA29" s="228" t="s">
        <v>94</v>
      </c>
      <c r="AB29" s="227" t="s">
        <v>0</v>
      </c>
      <c r="AC29" s="228" t="s">
        <v>93</v>
      </c>
      <c r="AD29" s="228" t="s">
        <v>94</v>
      </c>
      <c r="AE29" s="285"/>
      <c r="AF29" s="223"/>
    </row>
    <row r="30" spans="1:32" ht="14" customHeight="1" x14ac:dyDescent="0.4">
      <c r="A30" s="229"/>
      <c r="B30" s="235">
        <f>SUM(C30:I30)</f>
        <v>0</v>
      </c>
      <c r="C30" s="235">
        <v>0</v>
      </c>
      <c r="D30" s="235">
        <v>0</v>
      </c>
      <c r="E30" s="235">
        <v>0</v>
      </c>
      <c r="F30" s="235">
        <v>0</v>
      </c>
      <c r="G30" s="235">
        <v>0</v>
      </c>
      <c r="H30" s="235">
        <v>0</v>
      </c>
      <c r="I30" s="235">
        <v>0</v>
      </c>
      <c r="J30" s="235">
        <f>SUM(K30:L30)</f>
        <v>0</v>
      </c>
      <c r="K30" s="235">
        <f>SUM(N30,Q30,T30,W30,Z30,AC30)</f>
        <v>0</v>
      </c>
      <c r="L30" s="235">
        <f>SUM(O30,R30,U30,X30,AA30,AD30)</f>
        <v>0</v>
      </c>
      <c r="M30" s="235">
        <f>SUM(N30:O30)</f>
        <v>0</v>
      </c>
      <c r="N30" s="235">
        <v>0</v>
      </c>
      <c r="O30" s="235">
        <v>0</v>
      </c>
      <c r="P30" s="235">
        <f>SUM(Q30:R30)</f>
        <v>0</v>
      </c>
      <c r="Q30" s="235">
        <v>0</v>
      </c>
      <c r="R30" s="235">
        <v>0</v>
      </c>
      <c r="S30" s="235">
        <f>SUM(T30:U30)</f>
        <v>0</v>
      </c>
      <c r="T30" s="235">
        <v>0</v>
      </c>
      <c r="U30" s="235">
        <v>0</v>
      </c>
      <c r="V30" s="235">
        <f>SUM(W30:X30)</f>
        <v>0</v>
      </c>
      <c r="W30" s="235">
        <v>0</v>
      </c>
      <c r="X30" s="235">
        <v>0</v>
      </c>
      <c r="Y30" s="235">
        <f>SUM(Z30:AA30)</f>
        <v>0</v>
      </c>
      <c r="Z30" s="235">
        <v>0</v>
      </c>
      <c r="AA30" s="235">
        <v>0</v>
      </c>
      <c r="AB30" s="235">
        <f>SUM(AC30:AD30)</f>
        <v>0</v>
      </c>
      <c r="AC30" s="235">
        <v>0</v>
      </c>
      <c r="AD30" s="235">
        <v>0</v>
      </c>
      <c r="AE30" s="296"/>
      <c r="AF30" s="223"/>
    </row>
    <row r="31" spans="1:32" ht="14" customHeight="1" x14ac:dyDescent="0.4">
      <c r="A31" s="236" t="s">
        <v>1005</v>
      </c>
      <c r="B31" s="241">
        <f t="shared" ref="B31:B45" si="12">SUM(C31:I31)</f>
        <v>25</v>
      </c>
      <c r="C31" s="241">
        <v>5</v>
      </c>
      <c r="D31" s="241">
        <v>3</v>
      </c>
      <c r="E31" s="241">
        <v>4</v>
      </c>
      <c r="F31" s="241">
        <v>5</v>
      </c>
      <c r="G31" s="241">
        <v>4</v>
      </c>
      <c r="H31" s="241">
        <v>3</v>
      </c>
      <c r="I31" s="241">
        <v>1</v>
      </c>
      <c r="J31" s="241">
        <f t="shared" ref="J31:J45" si="13">SUM(K31:L31)</f>
        <v>110</v>
      </c>
      <c r="K31" s="241">
        <f t="shared" ref="K31:L45" si="14">SUM(N31,Q31,T31,W31,Z31,AC31)</f>
        <v>72</v>
      </c>
      <c r="L31" s="241">
        <f t="shared" si="14"/>
        <v>38</v>
      </c>
      <c r="M31" s="241">
        <f t="shared" ref="M31:M45" si="15">SUM(N31:O31)</f>
        <v>18</v>
      </c>
      <c r="N31" s="241">
        <v>13</v>
      </c>
      <c r="O31" s="241">
        <v>5</v>
      </c>
      <c r="P31" s="241">
        <f t="shared" ref="P31:P45" si="16">SUM(Q31:R31)</f>
        <v>16</v>
      </c>
      <c r="Q31" s="241">
        <v>12</v>
      </c>
      <c r="R31" s="241">
        <v>4</v>
      </c>
      <c r="S31" s="241">
        <f t="shared" ref="S31:S45" si="17">SUM(T31:U31)</f>
        <v>21</v>
      </c>
      <c r="T31" s="241">
        <v>15</v>
      </c>
      <c r="U31" s="241">
        <v>6</v>
      </c>
      <c r="V31" s="241">
        <f t="shared" ref="V31:V45" si="18">SUM(W31:X31)</f>
        <v>21</v>
      </c>
      <c r="W31" s="241">
        <v>12</v>
      </c>
      <c r="X31" s="241">
        <v>9</v>
      </c>
      <c r="Y31" s="241">
        <f t="shared" ref="Y31:Y45" si="19">SUM(Z31:AA31)</f>
        <v>15</v>
      </c>
      <c r="Z31" s="241">
        <v>9</v>
      </c>
      <c r="AA31" s="241">
        <v>6</v>
      </c>
      <c r="AB31" s="241">
        <f t="shared" ref="AB31:AB45" si="20">SUM(AC31:AD31)</f>
        <v>19</v>
      </c>
      <c r="AC31" s="241">
        <v>11</v>
      </c>
      <c r="AD31" s="241">
        <v>8</v>
      </c>
      <c r="AE31" s="297"/>
      <c r="AF31" s="223"/>
    </row>
    <row r="32" spans="1:32" ht="14" customHeight="1" x14ac:dyDescent="0.4">
      <c r="A32" s="229"/>
      <c r="B32" s="235">
        <f t="shared" si="12"/>
        <v>0</v>
      </c>
      <c r="C32" s="235">
        <v>0</v>
      </c>
      <c r="D32" s="235">
        <v>0</v>
      </c>
      <c r="E32" s="235">
        <v>0</v>
      </c>
      <c r="F32" s="235">
        <v>0</v>
      </c>
      <c r="G32" s="235">
        <v>0</v>
      </c>
      <c r="H32" s="235">
        <v>0</v>
      </c>
      <c r="I32" s="235">
        <v>0</v>
      </c>
      <c r="J32" s="235">
        <f t="shared" si="13"/>
        <v>0</v>
      </c>
      <c r="K32" s="235">
        <f t="shared" si="14"/>
        <v>0</v>
      </c>
      <c r="L32" s="235">
        <f t="shared" si="14"/>
        <v>0</v>
      </c>
      <c r="M32" s="235">
        <f t="shared" si="15"/>
        <v>0</v>
      </c>
      <c r="N32" s="235">
        <v>0</v>
      </c>
      <c r="O32" s="235">
        <v>0</v>
      </c>
      <c r="P32" s="235">
        <f t="shared" si="16"/>
        <v>0</v>
      </c>
      <c r="Q32" s="235">
        <v>0</v>
      </c>
      <c r="R32" s="235">
        <v>0</v>
      </c>
      <c r="S32" s="235">
        <f t="shared" si="17"/>
        <v>0</v>
      </c>
      <c r="T32" s="235">
        <v>0</v>
      </c>
      <c r="U32" s="235">
        <v>0</v>
      </c>
      <c r="V32" s="235">
        <f t="shared" si="18"/>
        <v>0</v>
      </c>
      <c r="W32" s="235">
        <v>0</v>
      </c>
      <c r="X32" s="235">
        <v>0</v>
      </c>
      <c r="Y32" s="235">
        <f t="shared" si="19"/>
        <v>0</v>
      </c>
      <c r="Z32" s="235">
        <v>0</v>
      </c>
      <c r="AA32" s="235">
        <v>0</v>
      </c>
      <c r="AB32" s="235">
        <f t="shared" si="20"/>
        <v>0</v>
      </c>
      <c r="AC32" s="235">
        <v>0</v>
      </c>
      <c r="AD32" s="235">
        <v>0</v>
      </c>
      <c r="AE32" s="296"/>
      <c r="AF32" s="223"/>
    </row>
    <row r="33" spans="1:32" ht="14" customHeight="1" x14ac:dyDescent="0.4">
      <c r="A33" s="236" t="s">
        <v>1006</v>
      </c>
      <c r="B33" s="241">
        <f t="shared" si="12"/>
        <v>21</v>
      </c>
      <c r="C33" s="241">
        <v>3</v>
      </c>
      <c r="D33" s="241">
        <v>4</v>
      </c>
      <c r="E33" s="241">
        <v>4</v>
      </c>
      <c r="F33" s="241">
        <v>4</v>
      </c>
      <c r="G33" s="241">
        <v>3</v>
      </c>
      <c r="H33" s="241">
        <v>3</v>
      </c>
      <c r="I33" s="240">
        <v>0</v>
      </c>
      <c r="J33" s="241">
        <f t="shared" si="13"/>
        <v>72</v>
      </c>
      <c r="K33" s="241">
        <f t="shared" si="14"/>
        <v>49</v>
      </c>
      <c r="L33" s="241">
        <f t="shared" si="14"/>
        <v>23</v>
      </c>
      <c r="M33" s="241">
        <f t="shared" si="15"/>
        <v>10</v>
      </c>
      <c r="N33" s="241">
        <v>7</v>
      </c>
      <c r="O33" s="241">
        <v>3</v>
      </c>
      <c r="P33" s="241">
        <f t="shared" si="16"/>
        <v>12</v>
      </c>
      <c r="Q33" s="241">
        <v>9</v>
      </c>
      <c r="R33" s="241">
        <v>3</v>
      </c>
      <c r="S33" s="241">
        <f t="shared" si="17"/>
        <v>14</v>
      </c>
      <c r="T33" s="241">
        <v>10</v>
      </c>
      <c r="U33" s="241">
        <v>4</v>
      </c>
      <c r="V33" s="241">
        <f t="shared" si="18"/>
        <v>14</v>
      </c>
      <c r="W33" s="241">
        <v>9</v>
      </c>
      <c r="X33" s="241">
        <v>5</v>
      </c>
      <c r="Y33" s="241">
        <f t="shared" si="19"/>
        <v>13</v>
      </c>
      <c r="Z33" s="240">
        <v>8</v>
      </c>
      <c r="AA33" s="241">
        <v>5</v>
      </c>
      <c r="AB33" s="241">
        <f t="shared" si="20"/>
        <v>9</v>
      </c>
      <c r="AC33" s="240">
        <v>6</v>
      </c>
      <c r="AD33" s="241">
        <v>3</v>
      </c>
      <c r="AE33" s="297"/>
      <c r="AF33" s="223"/>
    </row>
    <row r="34" spans="1:32" ht="14" customHeight="1" x14ac:dyDescent="0.4">
      <c r="A34" s="229"/>
      <c r="B34" s="235">
        <f t="shared" si="12"/>
        <v>1</v>
      </c>
      <c r="C34" s="235">
        <v>0</v>
      </c>
      <c r="D34" s="235">
        <v>0</v>
      </c>
      <c r="E34" s="235">
        <v>0</v>
      </c>
      <c r="F34" s="235">
        <v>0</v>
      </c>
      <c r="G34" s="235">
        <v>0</v>
      </c>
      <c r="H34" s="235">
        <v>0</v>
      </c>
      <c r="I34" s="235">
        <v>1</v>
      </c>
      <c r="J34" s="235">
        <f t="shared" si="13"/>
        <v>2</v>
      </c>
      <c r="K34" s="235">
        <f t="shared" si="14"/>
        <v>0</v>
      </c>
      <c r="L34" s="235">
        <f t="shared" si="14"/>
        <v>2</v>
      </c>
      <c r="M34" s="235">
        <f t="shared" si="15"/>
        <v>0</v>
      </c>
      <c r="N34" s="235">
        <v>0</v>
      </c>
      <c r="O34" s="235">
        <v>0</v>
      </c>
      <c r="P34" s="235">
        <f t="shared" si="16"/>
        <v>0</v>
      </c>
      <c r="Q34" s="235">
        <v>0</v>
      </c>
      <c r="R34" s="235">
        <v>0</v>
      </c>
      <c r="S34" s="235">
        <f t="shared" si="17"/>
        <v>1</v>
      </c>
      <c r="T34" s="235">
        <v>0</v>
      </c>
      <c r="U34" s="235">
        <v>1</v>
      </c>
      <c r="V34" s="235">
        <f t="shared" si="18"/>
        <v>0</v>
      </c>
      <c r="W34" s="235">
        <v>0</v>
      </c>
      <c r="X34" s="235">
        <v>0</v>
      </c>
      <c r="Y34" s="235">
        <f t="shared" si="19"/>
        <v>0</v>
      </c>
      <c r="Z34" s="235">
        <v>0</v>
      </c>
      <c r="AA34" s="235">
        <v>0</v>
      </c>
      <c r="AB34" s="235">
        <f t="shared" si="20"/>
        <v>1</v>
      </c>
      <c r="AC34" s="235">
        <v>0</v>
      </c>
      <c r="AD34" s="235">
        <v>1</v>
      </c>
      <c r="AE34" s="296"/>
      <c r="AF34" s="223"/>
    </row>
    <row r="35" spans="1:32" ht="14" customHeight="1" x14ac:dyDescent="0.4">
      <c r="A35" s="236" t="s">
        <v>1007</v>
      </c>
      <c r="B35" s="241">
        <f t="shared" si="12"/>
        <v>25</v>
      </c>
      <c r="C35" s="241">
        <v>4</v>
      </c>
      <c r="D35" s="241">
        <v>4</v>
      </c>
      <c r="E35" s="241">
        <v>4</v>
      </c>
      <c r="F35" s="241">
        <v>4</v>
      </c>
      <c r="G35" s="241">
        <v>3</v>
      </c>
      <c r="H35" s="241">
        <v>4</v>
      </c>
      <c r="I35" s="240">
        <v>2</v>
      </c>
      <c r="J35" s="241">
        <f t="shared" si="13"/>
        <v>100</v>
      </c>
      <c r="K35" s="241">
        <f t="shared" si="14"/>
        <v>58</v>
      </c>
      <c r="L35" s="241">
        <f t="shared" si="14"/>
        <v>42</v>
      </c>
      <c r="M35" s="241">
        <f t="shared" si="15"/>
        <v>16</v>
      </c>
      <c r="N35" s="241">
        <v>9</v>
      </c>
      <c r="O35" s="241">
        <v>7</v>
      </c>
      <c r="P35" s="241">
        <f t="shared" si="16"/>
        <v>16</v>
      </c>
      <c r="Q35" s="241">
        <v>8</v>
      </c>
      <c r="R35" s="241">
        <v>8</v>
      </c>
      <c r="S35" s="241">
        <f t="shared" si="17"/>
        <v>22</v>
      </c>
      <c r="T35" s="241">
        <v>18</v>
      </c>
      <c r="U35" s="241">
        <v>4</v>
      </c>
      <c r="V35" s="241">
        <f t="shared" si="18"/>
        <v>17</v>
      </c>
      <c r="W35" s="241">
        <v>7</v>
      </c>
      <c r="X35" s="241">
        <v>10</v>
      </c>
      <c r="Y35" s="241">
        <f t="shared" si="19"/>
        <v>12</v>
      </c>
      <c r="Z35" s="241">
        <v>9</v>
      </c>
      <c r="AA35" s="241">
        <v>3</v>
      </c>
      <c r="AB35" s="241">
        <f t="shared" si="20"/>
        <v>17</v>
      </c>
      <c r="AC35" s="241">
        <v>7</v>
      </c>
      <c r="AD35" s="241">
        <v>10</v>
      </c>
      <c r="AE35" s="297"/>
      <c r="AF35" s="223"/>
    </row>
    <row r="36" spans="1:32" ht="14" customHeight="1" x14ac:dyDescent="0.4">
      <c r="A36" s="229"/>
      <c r="B36" s="235">
        <f t="shared" si="12"/>
        <v>4</v>
      </c>
      <c r="C36" s="235">
        <v>1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3</v>
      </c>
      <c r="J36" s="235">
        <f t="shared" si="13"/>
        <v>11</v>
      </c>
      <c r="K36" s="235">
        <f t="shared" si="14"/>
        <v>7</v>
      </c>
      <c r="L36" s="235">
        <f t="shared" si="14"/>
        <v>4</v>
      </c>
      <c r="M36" s="235">
        <f t="shared" si="15"/>
        <v>5</v>
      </c>
      <c r="N36" s="235">
        <v>2</v>
      </c>
      <c r="O36" s="235">
        <v>3</v>
      </c>
      <c r="P36" s="235">
        <f t="shared" si="16"/>
        <v>2</v>
      </c>
      <c r="Q36" s="235">
        <v>2</v>
      </c>
      <c r="R36" s="235">
        <v>0</v>
      </c>
      <c r="S36" s="235">
        <f t="shared" si="17"/>
        <v>0</v>
      </c>
      <c r="T36" s="235">
        <v>0</v>
      </c>
      <c r="U36" s="235">
        <v>0</v>
      </c>
      <c r="V36" s="235">
        <f t="shared" si="18"/>
        <v>2</v>
      </c>
      <c r="W36" s="235">
        <v>1</v>
      </c>
      <c r="X36" s="235">
        <v>1</v>
      </c>
      <c r="Y36" s="235">
        <f t="shared" si="19"/>
        <v>1</v>
      </c>
      <c r="Z36" s="235">
        <v>1</v>
      </c>
      <c r="AA36" s="235">
        <v>0</v>
      </c>
      <c r="AB36" s="235">
        <f t="shared" si="20"/>
        <v>1</v>
      </c>
      <c r="AC36" s="235">
        <v>1</v>
      </c>
      <c r="AD36" s="235">
        <v>0</v>
      </c>
      <c r="AE36" s="296"/>
      <c r="AF36" s="223"/>
    </row>
    <row r="37" spans="1:32" ht="14" customHeight="1" x14ac:dyDescent="0.4">
      <c r="A37" s="236" t="s">
        <v>1008</v>
      </c>
      <c r="B37" s="241">
        <f t="shared" si="12"/>
        <v>33</v>
      </c>
      <c r="C37" s="241">
        <v>6</v>
      </c>
      <c r="D37" s="241">
        <v>5</v>
      </c>
      <c r="E37" s="241">
        <v>5</v>
      </c>
      <c r="F37" s="241">
        <v>4</v>
      </c>
      <c r="G37" s="241">
        <v>6</v>
      </c>
      <c r="H37" s="241">
        <v>4</v>
      </c>
      <c r="I37" s="241">
        <v>3</v>
      </c>
      <c r="J37" s="241">
        <f t="shared" si="13"/>
        <v>81</v>
      </c>
      <c r="K37" s="241">
        <f t="shared" si="14"/>
        <v>38</v>
      </c>
      <c r="L37" s="241">
        <f t="shared" si="14"/>
        <v>43</v>
      </c>
      <c r="M37" s="241">
        <f t="shared" si="15"/>
        <v>18</v>
      </c>
      <c r="N37" s="241">
        <v>9</v>
      </c>
      <c r="O37" s="241">
        <v>9</v>
      </c>
      <c r="P37" s="241">
        <f t="shared" si="16"/>
        <v>14</v>
      </c>
      <c r="Q37" s="241">
        <v>8</v>
      </c>
      <c r="R37" s="241">
        <v>6</v>
      </c>
      <c r="S37" s="241">
        <f t="shared" si="17"/>
        <v>13</v>
      </c>
      <c r="T37" s="241">
        <v>3</v>
      </c>
      <c r="U37" s="241">
        <v>10</v>
      </c>
      <c r="V37" s="241">
        <f t="shared" si="18"/>
        <v>13</v>
      </c>
      <c r="W37" s="241">
        <v>6</v>
      </c>
      <c r="X37" s="241">
        <v>7</v>
      </c>
      <c r="Y37" s="241">
        <f t="shared" si="19"/>
        <v>14</v>
      </c>
      <c r="Z37" s="241">
        <v>8</v>
      </c>
      <c r="AA37" s="241">
        <v>6</v>
      </c>
      <c r="AB37" s="241">
        <f t="shared" si="20"/>
        <v>9</v>
      </c>
      <c r="AC37" s="241">
        <v>4</v>
      </c>
      <c r="AD37" s="241">
        <v>5</v>
      </c>
      <c r="AE37" s="297"/>
      <c r="AF37" s="223"/>
    </row>
    <row r="38" spans="1:32" ht="14" customHeight="1" x14ac:dyDescent="0.4">
      <c r="A38" s="229"/>
      <c r="B38" s="235">
        <f t="shared" si="12"/>
        <v>0</v>
      </c>
      <c r="C38" s="235">
        <v>0</v>
      </c>
      <c r="D38" s="235">
        <v>0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f t="shared" si="13"/>
        <v>0</v>
      </c>
      <c r="K38" s="235">
        <f t="shared" si="14"/>
        <v>0</v>
      </c>
      <c r="L38" s="235">
        <f t="shared" si="14"/>
        <v>0</v>
      </c>
      <c r="M38" s="235">
        <f t="shared" si="15"/>
        <v>0</v>
      </c>
      <c r="N38" s="235">
        <v>0</v>
      </c>
      <c r="O38" s="235">
        <v>0</v>
      </c>
      <c r="P38" s="235">
        <f t="shared" si="16"/>
        <v>0</v>
      </c>
      <c r="Q38" s="235">
        <v>0</v>
      </c>
      <c r="R38" s="235">
        <v>0</v>
      </c>
      <c r="S38" s="235">
        <f t="shared" si="17"/>
        <v>0</v>
      </c>
      <c r="T38" s="235">
        <v>0</v>
      </c>
      <c r="U38" s="235">
        <v>0</v>
      </c>
      <c r="V38" s="235">
        <f t="shared" si="18"/>
        <v>0</v>
      </c>
      <c r="W38" s="235">
        <v>0</v>
      </c>
      <c r="X38" s="235">
        <v>0</v>
      </c>
      <c r="Y38" s="235">
        <f t="shared" si="19"/>
        <v>0</v>
      </c>
      <c r="Z38" s="235">
        <v>0</v>
      </c>
      <c r="AA38" s="235">
        <v>0</v>
      </c>
      <c r="AB38" s="235">
        <f t="shared" si="20"/>
        <v>0</v>
      </c>
      <c r="AC38" s="235">
        <v>0</v>
      </c>
      <c r="AD38" s="235">
        <v>0</v>
      </c>
      <c r="AE38" s="296"/>
      <c r="AF38" s="223"/>
    </row>
    <row r="39" spans="1:32" ht="14" customHeight="1" x14ac:dyDescent="0.4">
      <c r="A39" s="236" t="s">
        <v>1009</v>
      </c>
      <c r="B39" s="241">
        <f t="shared" si="12"/>
        <v>39</v>
      </c>
      <c r="C39" s="241">
        <v>7</v>
      </c>
      <c r="D39" s="241">
        <v>7</v>
      </c>
      <c r="E39" s="241">
        <v>6</v>
      </c>
      <c r="F39" s="241">
        <v>8</v>
      </c>
      <c r="G39" s="241">
        <v>7</v>
      </c>
      <c r="H39" s="241">
        <v>4</v>
      </c>
      <c r="I39" s="240">
        <v>0</v>
      </c>
      <c r="J39" s="241">
        <f t="shared" si="13"/>
        <v>175</v>
      </c>
      <c r="K39" s="241">
        <f t="shared" si="14"/>
        <v>121</v>
      </c>
      <c r="L39" s="241">
        <f t="shared" si="14"/>
        <v>54</v>
      </c>
      <c r="M39" s="241">
        <f t="shared" si="15"/>
        <v>35</v>
      </c>
      <c r="N39" s="241">
        <v>23</v>
      </c>
      <c r="O39" s="241">
        <v>12</v>
      </c>
      <c r="P39" s="241">
        <f t="shared" si="16"/>
        <v>30</v>
      </c>
      <c r="Q39" s="241">
        <v>20</v>
      </c>
      <c r="R39" s="241">
        <v>10</v>
      </c>
      <c r="S39" s="241">
        <f t="shared" si="17"/>
        <v>27</v>
      </c>
      <c r="T39" s="241">
        <v>20</v>
      </c>
      <c r="U39" s="241">
        <v>7</v>
      </c>
      <c r="V39" s="241">
        <f t="shared" si="18"/>
        <v>35</v>
      </c>
      <c r="W39" s="241">
        <v>23</v>
      </c>
      <c r="X39" s="241">
        <v>12</v>
      </c>
      <c r="Y39" s="241">
        <f t="shared" si="19"/>
        <v>30</v>
      </c>
      <c r="Z39" s="241">
        <v>22</v>
      </c>
      <c r="AA39" s="241">
        <v>8</v>
      </c>
      <c r="AB39" s="241">
        <f t="shared" si="20"/>
        <v>18</v>
      </c>
      <c r="AC39" s="241">
        <v>13</v>
      </c>
      <c r="AD39" s="241">
        <v>5</v>
      </c>
      <c r="AE39" s="297"/>
      <c r="AF39" s="223"/>
    </row>
    <row r="40" spans="1:32" ht="14" customHeight="1" x14ac:dyDescent="0.4">
      <c r="A40" s="229"/>
      <c r="B40" s="235">
        <f t="shared" si="12"/>
        <v>0</v>
      </c>
      <c r="C40" s="235">
        <v>0</v>
      </c>
      <c r="D40" s="235">
        <v>0</v>
      </c>
      <c r="E40" s="235">
        <v>0</v>
      </c>
      <c r="F40" s="235">
        <v>0</v>
      </c>
      <c r="G40" s="235">
        <v>0</v>
      </c>
      <c r="H40" s="235">
        <v>0</v>
      </c>
      <c r="I40" s="235">
        <v>0</v>
      </c>
      <c r="J40" s="235">
        <f t="shared" si="13"/>
        <v>0</v>
      </c>
      <c r="K40" s="235">
        <f t="shared" si="14"/>
        <v>0</v>
      </c>
      <c r="L40" s="235">
        <f t="shared" si="14"/>
        <v>0</v>
      </c>
      <c r="M40" s="235">
        <f t="shared" si="15"/>
        <v>0</v>
      </c>
      <c r="N40" s="235">
        <v>0</v>
      </c>
      <c r="O40" s="235">
        <v>0</v>
      </c>
      <c r="P40" s="235">
        <f t="shared" si="16"/>
        <v>0</v>
      </c>
      <c r="Q40" s="235">
        <v>0</v>
      </c>
      <c r="R40" s="235">
        <v>0</v>
      </c>
      <c r="S40" s="235">
        <f t="shared" si="17"/>
        <v>0</v>
      </c>
      <c r="T40" s="235">
        <v>0</v>
      </c>
      <c r="U40" s="235">
        <v>0</v>
      </c>
      <c r="V40" s="235">
        <f t="shared" si="18"/>
        <v>0</v>
      </c>
      <c r="W40" s="235">
        <v>0</v>
      </c>
      <c r="X40" s="235">
        <v>0</v>
      </c>
      <c r="Y40" s="235">
        <f t="shared" si="19"/>
        <v>0</v>
      </c>
      <c r="Z40" s="235">
        <v>0</v>
      </c>
      <c r="AA40" s="235">
        <v>0</v>
      </c>
      <c r="AB40" s="235">
        <f t="shared" si="20"/>
        <v>0</v>
      </c>
      <c r="AC40" s="235">
        <v>0</v>
      </c>
      <c r="AD40" s="235">
        <v>0</v>
      </c>
      <c r="AE40" s="296"/>
      <c r="AF40" s="223"/>
    </row>
    <row r="41" spans="1:32" ht="14" customHeight="1" x14ac:dyDescent="0.4">
      <c r="A41" s="236" t="s">
        <v>1010</v>
      </c>
      <c r="B41" s="241">
        <f t="shared" si="12"/>
        <v>38</v>
      </c>
      <c r="C41" s="241">
        <v>6</v>
      </c>
      <c r="D41" s="241">
        <v>5</v>
      </c>
      <c r="E41" s="241">
        <v>7</v>
      </c>
      <c r="F41" s="241">
        <v>7</v>
      </c>
      <c r="G41" s="241">
        <v>8</v>
      </c>
      <c r="H41" s="241">
        <v>5</v>
      </c>
      <c r="I41" s="240">
        <v>0</v>
      </c>
      <c r="J41" s="241">
        <f t="shared" si="13"/>
        <v>176</v>
      </c>
      <c r="K41" s="241">
        <f t="shared" si="14"/>
        <v>125</v>
      </c>
      <c r="L41" s="241">
        <f t="shared" si="14"/>
        <v>51</v>
      </c>
      <c r="M41" s="241">
        <f t="shared" si="15"/>
        <v>31</v>
      </c>
      <c r="N41" s="241">
        <v>22</v>
      </c>
      <c r="O41" s="241">
        <v>9</v>
      </c>
      <c r="P41" s="241">
        <f t="shared" si="16"/>
        <v>22</v>
      </c>
      <c r="Q41" s="241">
        <v>19</v>
      </c>
      <c r="R41" s="241">
        <v>3</v>
      </c>
      <c r="S41" s="241">
        <f t="shared" si="17"/>
        <v>30</v>
      </c>
      <c r="T41" s="241">
        <v>19</v>
      </c>
      <c r="U41" s="241">
        <v>11</v>
      </c>
      <c r="V41" s="241">
        <f t="shared" si="18"/>
        <v>32</v>
      </c>
      <c r="W41" s="241">
        <v>24</v>
      </c>
      <c r="X41" s="241">
        <v>8</v>
      </c>
      <c r="Y41" s="241">
        <f t="shared" si="19"/>
        <v>38</v>
      </c>
      <c r="Z41" s="241">
        <v>28</v>
      </c>
      <c r="AA41" s="241">
        <v>10</v>
      </c>
      <c r="AB41" s="241">
        <f t="shared" si="20"/>
        <v>23</v>
      </c>
      <c r="AC41" s="241">
        <v>13</v>
      </c>
      <c r="AD41" s="241">
        <v>10</v>
      </c>
      <c r="AE41" s="297"/>
      <c r="AF41" s="223"/>
    </row>
    <row r="42" spans="1:32" ht="14" customHeight="1" x14ac:dyDescent="0.4">
      <c r="A42" s="229"/>
      <c r="B42" s="235">
        <f t="shared" si="12"/>
        <v>5</v>
      </c>
      <c r="C42" s="235">
        <v>1</v>
      </c>
      <c r="D42" s="235">
        <v>0</v>
      </c>
      <c r="E42" s="235">
        <v>1</v>
      </c>
      <c r="F42" s="235">
        <v>0</v>
      </c>
      <c r="G42" s="235">
        <v>0</v>
      </c>
      <c r="H42" s="235">
        <v>1</v>
      </c>
      <c r="I42" s="235">
        <v>2</v>
      </c>
      <c r="J42" s="235">
        <f t="shared" si="13"/>
        <v>14</v>
      </c>
      <c r="K42" s="235">
        <f t="shared" si="14"/>
        <v>6</v>
      </c>
      <c r="L42" s="235">
        <f t="shared" si="14"/>
        <v>8</v>
      </c>
      <c r="M42" s="235">
        <f t="shared" si="15"/>
        <v>3</v>
      </c>
      <c r="N42" s="235">
        <v>2</v>
      </c>
      <c r="O42" s="235">
        <v>1</v>
      </c>
      <c r="P42" s="235">
        <f t="shared" si="16"/>
        <v>2</v>
      </c>
      <c r="Q42" s="235">
        <v>1</v>
      </c>
      <c r="R42" s="235">
        <v>1</v>
      </c>
      <c r="S42" s="235">
        <f t="shared" si="17"/>
        <v>4</v>
      </c>
      <c r="T42" s="235">
        <v>1</v>
      </c>
      <c r="U42" s="235">
        <v>3</v>
      </c>
      <c r="V42" s="235">
        <f t="shared" si="18"/>
        <v>1</v>
      </c>
      <c r="W42" s="235">
        <v>0</v>
      </c>
      <c r="X42" s="235">
        <v>1</v>
      </c>
      <c r="Y42" s="235">
        <f t="shared" si="19"/>
        <v>1</v>
      </c>
      <c r="Z42" s="235">
        <v>1</v>
      </c>
      <c r="AA42" s="235">
        <v>0</v>
      </c>
      <c r="AB42" s="235">
        <f t="shared" si="20"/>
        <v>3</v>
      </c>
      <c r="AC42" s="235">
        <v>1</v>
      </c>
      <c r="AD42" s="235">
        <v>2</v>
      </c>
      <c r="AE42" s="296"/>
      <c r="AF42" s="223"/>
    </row>
    <row r="43" spans="1:32" ht="13.85" customHeight="1" x14ac:dyDescent="0.4">
      <c r="A43" s="236" t="s">
        <v>1011</v>
      </c>
      <c r="B43" s="241">
        <f t="shared" si="12"/>
        <v>23</v>
      </c>
      <c r="C43" s="241">
        <v>5</v>
      </c>
      <c r="D43" s="241">
        <v>5</v>
      </c>
      <c r="E43" s="241">
        <v>2</v>
      </c>
      <c r="F43" s="241">
        <v>2</v>
      </c>
      <c r="G43" s="241">
        <v>2</v>
      </c>
      <c r="H43" s="241">
        <v>5</v>
      </c>
      <c r="I43" s="241">
        <v>2</v>
      </c>
      <c r="J43" s="241">
        <f t="shared" si="13"/>
        <v>62</v>
      </c>
      <c r="K43" s="241">
        <f t="shared" si="14"/>
        <v>31</v>
      </c>
      <c r="L43" s="241">
        <f t="shared" si="14"/>
        <v>31</v>
      </c>
      <c r="M43" s="241">
        <f t="shared" si="15"/>
        <v>14</v>
      </c>
      <c r="N43" s="241">
        <v>7</v>
      </c>
      <c r="O43" s="241">
        <v>7</v>
      </c>
      <c r="P43" s="241">
        <f t="shared" si="16"/>
        <v>17</v>
      </c>
      <c r="Q43" s="241">
        <v>9</v>
      </c>
      <c r="R43" s="241">
        <v>8</v>
      </c>
      <c r="S43" s="241">
        <f t="shared" si="17"/>
        <v>8</v>
      </c>
      <c r="T43" s="241">
        <v>2</v>
      </c>
      <c r="U43" s="241">
        <v>6</v>
      </c>
      <c r="V43" s="241">
        <f t="shared" si="18"/>
        <v>4</v>
      </c>
      <c r="W43" s="241">
        <v>2</v>
      </c>
      <c r="X43" s="241">
        <v>2</v>
      </c>
      <c r="Y43" s="241">
        <f t="shared" si="19"/>
        <v>7</v>
      </c>
      <c r="Z43" s="241">
        <v>6</v>
      </c>
      <c r="AA43" s="241">
        <v>1</v>
      </c>
      <c r="AB43" s="241">
        <f t="shared" si="20"/>
        <v>12</v>
      </c>
      <c r="AC43" s="241">
        <v>5</v>
      </c>
      <c r="AD43" s="241">
        <v>7</v>
      </c>
      <c r="AE43" s="297"/>
      <c r="AF43" s="223"/>
    </row>
    <row r="44" spans="1:32" ht="14" customHeight="1" x14ac:dyDescent="0.4">
      <c r="A44" s="229"/>
      <c r="B44" s="235">
        <f t="shared" si="12"/>
        <v>10</v>
      </c>
      <c r="C44" s="235">
        <f t="shared" ref="C44:AD45" si="21">SUM(C30,C32,C34,C36,C38,C40,C42)</f>
        <v>2</v>
      </c>
      <c r="D44" s="235">
        <f t="shared" si="21"/>
        <v>0</v>
      </c>
      <c r="E44" s="235">
        <f t="shared" si="21"/>
        <v>1</v>
      </c>
      <c r="F44" s="235">
        <f t="shared" si="21"/>
        <v>0</v>
      </c>
      <c r="G44" s="235">
        <f t="shared" si="21"/>
        <v>0</v>
      </c>
      <c r="H44" s="235">
        <f t="shared" si="21"/>
        <v>1</v>
      </c>
      <c r="I44" s="235">
        <f t="shared" si="21"/>
        <v>6</v>
      </c>
      <c r="J44" s="235">
        <f t="shared" si="13"/>
        <v>27</v>
      </c>
      <c r="K44" s="235">
        <f t="shared" si="14"/>
        <v>13</v>
      </c>
      <c r="L44" s="235">
        <f t="shared" si="14"/>
        <v>14</v>
      </c>
      <c r="M44" s="235">
        <f t="shared" si="15"/>
        <v>8</v>
      </c>
      <c r="N44" s="235">
        <f t="shared" si="21"/>
        <v>4</v>
      </c>
      <c r="O44" s="235">
        <f t="shared" si="21"/>
        <v>4</v>
      </c>
      <c r="P44" s="235">
        <f t="shared" si="16"/>
        <v>4</v>
      </c>
      <c r="Q44" s="235">
        <f t="shared" si="21"/>
        <v>3</v>
      </c>
      <c r="R44" s="235">
        <f t="shared" si="21"/>
        <v>1</v>
      </c>
      <c r="S44" s="235">
        <f t="shared" si="17"/>
        <v>5</v>
      </c>
      <c r="T44" s="235">
        <f t="shared" si="21"/>
        <v>1</v>
      </c>
      <c r="U44" s="235">
        <f t="shared" si="21"/>
        <v>4</v>
      </c>
      <c r="V44" s="235">
        <f t="shared" si="18"/>
        <v>3</v>
      </c>
      <c r="W44" s="235">
        <f t="shared" si="21"/>
        <v>1</v>
      </c>
      <c r="X44" s="235">
        <f t="shared" si="21"/>
        <v>2</v>
      </c>
      <c r="Y44" s="235">
        <f t="shared" si="19"/>
        <v>2</v>
      </c>
      <c r="Z44" s="235">
        <f t="shared" si="21"/>
        <v>2</v>
      </c>
      <c r="AA44" s="235">
        <f t="shared" si="21"/>
        <v>0</v>
      </c>
      <c r="AB44" s="235">
        <f t="shared" si="20"/>
        <v>5</v>
      </c>
      <c r="AC44" s="235">
        <f t="shared" si="21"/>
        <v>2</v>
      </c>
      <c r="AD44" s="235">
        <f t="shared" si="21"/>
        <v>3</v>
      </c>
      <c r="AE44" s="296"/>
      <c r="AF44" s="223"/>
    </row>
    <row r="45" spans="1:32" ht="13.85" customHeight="1" x14ac:dyDescent="0.4">
      <c r="A45" s="236" t="s">
        <v>3</v>
      </c>
      <c r="B45" s="241">
        <f t="shared" si="12"/>
        <v>204</v>
      </c>
      <c r="C45" s="241">
        <f>SUM(C31,C33,C35,C37,C39,C41,C43)</f>
        <v>36</v>
      </c>
      <c r="D45" s="241">
        <f t="shared" si="21"/>
        <v>33</v>
      </c>
      <c r="E45" s="241">
        <f t="shared" si="21"/>
        <v>32</v>
      </c>
      <c r="F45" s="241">
        <f t="shared" si="21"/>
        <v>34</v>
      </c>
      <c r="G45" s="241">
        <f t="shared" si="21"/>
        <v>33</v>
      </c>
      <c r="H45" s="241">
        <f t="shared" si="21"/>
        <v>28</v>
      </c>
      <c r="I45" s="241">
        <f t="shared" si="21"/>
        <v>8</v>
      </c>
      <c r="J45" s="241">
        <f t="shared" si="13"/>
        <v>776</v>
      </c>
      <c r="K45" s="241">
        <f t="shared" si="14"/>
        <v>494</v>
      </c>
      <c r="L45" s="241">
        <f t="shared" si="14"/>
        <v>282</v>
      </c>
      <c r="M45" s="241">
        <f t="shared" si="15"/>
        <v>142</v>
      </c>
      <c r="N45" s="241">
        <f t="shared" si="21"/>
        <v>90</v>
      </c>
      <c r="O45" s="241">
        <f>SUM(O31,O33,O35,O37,O39,O41,O43)</f>
        <v>52</v>
      </c>
      <c r="P45" s="241">
        <f t="shared" si="16"/>
        <v>127</v>
      </c>
      <c r="Q45" s="241">
        <f t="shared" si="21"/>
        <v>85</v>
      </c>
      <c r="R45" s="241">
        <f t="shared" si="21"/>
        <v>42</v>
      </c>
      <c r="S45" s="241">
        <f t="shared" si="17"/>
        <v>135</v>
      </c>
      <c r="T45" s="241">
        <f t="shared" si="21"/>
        <v>87</v>
      </c>
      <c r="U45" s="241">
        <f t="shared" si="21"/>
        <v>48</v>
      </c>
      <c r="V45" s="241">
        <f t="shared" si="18"/>
        <v>136</v>
      </c>
      <c r="W45" s="241">
        <f t="shared" si="21"/>
        <v>83</v>
      </c>
      <c r="X45" s="241">
        <f t="shared" si="21"/>
        <v>53</v>
      </c>
      <c r="Y45" s="241">
        <f t="shared" si="19"/>
        <v>129</v>
      </c>
      <c r="Z45" s="241">
        <f t="shared" si="21"/>
        <v>90</v>
      </c>
      <c r="AA45" s="241">
        <f t="shared" si="21"/>
        <v>39</v>
      </c>
      <c r="AB45" s="241">
        <f t="shared" si="20"/>
        <v>107</v>
      </c>
      <c r="AC45" s="241">
        <f t="shared" si="21"/>
        <v>59</v>
      </c>
      <c r="AD45" s="241">
        <f t="shared" si="21"/>
        <v>48</v>
      </c>
      <c r="AE45" s="297"/>
      <c r="AF45" s="223"/>
    </row>
    <row r="46" spans="1:32" ht="10.95" x14ac:dyDescent="0.4">
      <c r="A46" s="222" t="s">
        <v>1022</v>
      </c>
    </row>
  </sheetData>
  <mergeCells count="26">
    <mergeCell ref="AB7:AD7"/>
    <mergeCell ref="A27:A29"/>
    <mergeCell ref="B27:I27"/>
    <mergeCell ref="J27:AD27"/>
    <mergeCell ref="AB28:AD28"/>
    <mergeCell ref="A6:A8"/>
    <mergeCell ref="B6:I6"/>
    <mergeCell ref="J6:AD6"/>
    <mergeCell ref="B7:B8"/>
    <mergeCell ref="C7:H7"/>
    <mergeCell ref="I7:I8"/>
    <mergeCell ref="J7:L7"/>
    <mergeCell ref="M7:O7"/>
    <mergeCell ref="P7:R7"/>
    <mergeCell ref="S7:U7"/>
    <mergeCell ref="P28:R28"/>
    <mergeCell ref="S28:U28"/>
    <mergeCell ref="V28:X28"/>
    <mergeCell ref="Y28:AA28"/>
    <mergeCell ref="V7:X7"/>
    <mergeCell ref="Y7:AA7"/>
    <mergeCell ref="B28:B29"/>
    <mergeCell ref="C28:H28"/>
    <mergeCell ref="I28:I29"/>
    <mergeCell ref="J28:L28"/>
    <mergeCell ref="M28:O28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showZeros="0" topLeftCell="A9" zoomScaleNormal="100" workbookViewId="0">
      <selection activeCell="W46" sqref="W46"/>
    </sheetView>
  </sheetViews>
  <sheetFormatPr defaultRowHeight="14" customHeight="1" x14ac:dyDescent="0.4"/>
  <cols>
    <col min="1" max="1" width="9.375" style="220" customWidth="1"/>
    <col min="2" max="2" width="3.75" style="220" customWidth="1"/>
    <col min="3" max="3" width="3.75" style="220" bestFit="1" customWidth="1"/>
    <col min="4" max="18" width="3.75" style="220" customWidth="1"/>
    <col min="19" max="19" width="3.75" style="221" customWidth="1"/>
    <col min="20" max="239" width="9" style="222"/>
    <col min="240" max="240" width="5.25" style="222" customWidth="1"/>
    <col min="241" max="241" width="8.75" style="222" customWidth="1"/>
    <col min="242" max="463" width="9" style="222"/>
    <col min="464" max="464" width="5.25" style="222" customWidth="1"/>
    <col min="465" max="465" width="8.75" style="222" customWidth="1"/>
    <col min="466" max="466" width="3.625" style="222" customWidth="1"/>
    <col min="467" max="474" width="3" style="222" customWidth="1"/>
    <col min="475" max="478" width="4.5" style="222" customWidth="1"/>
    <col min="479" max="480" width="4.25" style="222" customWidth="1"/>
    <col min="481" max="481" width="4.5" style="222" customWidth="1"/>
    <col min="482" max="483" width="4.25" style="222" customWidth="1"/>
    <col min="484" max="484" width="4.5" style="222" customWidth="1"/>
    <col min="485" max="486" width="4.25" style="222" customWidth="1"/>
    <col min="487" max="487" width="4.5" style="222" customWidth="1"/>
    <col min="488" max="489" width="4.25" style="222" customWidth="1"/>
    <col min="490" max="490" width="4.5" style="222" customWidth="1"/>
    <col min="491" max="492" width="4.25" style="222" customWidth="1"/>
    <col min="493" max="493" width="4.5" style="222" customWidth="1"/>
    <col min="494" max="495" width="4.25" style="222" customWidth="1"/>
    <col min="496" max="719" width="9" style="222"/>
    <col min="720" max="720" width="5.25" style="222" customWidth="1"/>
    <col min="721" max="721" width="8.75" style="222" customWidth="1"/>
    <col min="722" max="722" width="3.625" style="222" customWidth="1"/>
    <col min="723" max="730" width="3" style="222" customWidth="1"/>
    <col min="731" max="734" width="4.5" style="222" customWidth="1"/>
    <col min="735" max="736" width="4.25" style="222" customWidth="1"/>
    <col min="737" max="737" width="4.5" style="222" customWidth="1"/>
    <col min="738" max="739" width="4.25" style="222" customWidth="1"/>
    <col min="740" max="740" width="4.5" style="222" customWidth="1"/>
    <col min="741" max="742" width="4.25" style="222" customWidth="1"/>
    <col min="743" max="743" width="4.5" style="222" customWidth="1"/>
    <col min="744" max="745" width="4.25" style="222" customWidth="1"/>
    <col min="746" max="746" width="4.5" style="222" customWidth="1"/>
    <col min="747" max="748" width="4.25" style="222" customWidth="1"/>
    <col min="749" max="749" width="4.5" style="222" customWidth="1"/>
    <col min="750" max="751" width="4.25" style="222" customWidth="1"/>
    <col min="752" max="975" width="9" style="222"/>
    <col min="976" max="976" width="5.25" style="222" customWidth="1"/>
    <col min="977" max="977" width="8.75" style="222" customWidth="1"/>
    <col min="978" max="978" width="3.625" style="222" customWidth="1"/>
    <col min="979" max="986" width="3" style="222" customWidth="1"/>
    <col min="987" max="990" width="4.5" style="222" customWidth="1"/>
    <col min="991" max="992" width="4.25" style="222" customWidth="1"/>
    <col min="993" max="993" width="4.5" style="222" customWidth="1"/>
    <col min="994" max="995" width="4.25" style="222" customWidth="1"/>
    <col min="996" max="996" width="4.5" style="222" customWidth="1"/>
    <col min="997" max="998" width="4.25" style="222" customWidth="1"/>
    <col min="999" max="999" width="4.5" style="222" customWidth="1"/>
    <col min="1000" max="1001" width="4.25" style="222" customWidth="1"/>
    <col min="1002" max="1002" width="4.5" style="222" customWidth="1"/>
    <col min="1003" max="1004" width="4.25" style="222" customWidth="1"/>
    <col min="1005" max="1005" width="4.5" style="222" customWidth="1"/>
    <col min="1006" max="1007" width="4.25" style="222" customWidth="1"/>
    <col min="1008" max="1231" width="9" style="222"/>
    <col min="1232" max="1232" width="5.25" style="222" customWidth="1"/>
    <col min="1233" max="1233" width="8.75" style="222" customWidth="1"/>
    <col min="1234" max="1234" width="3.625" style="222" customWidth="1"/>
    <col min="1235" max="1242" width="3" style="222" customWidth="1"/>
    <col min="1243" max="1246" width="4.5" style="222" customWidth="1"/>
    <col min="1247" max="1248" width="4.25" style="222" customWidth="1"/>
    <col min="1249" max="1249" width="4.5" style="222" customWidth="1"/>
    <col min="1250" max="1251" width="4.25" style="222" customWidth="1"/>
    <col min="1252" max="1252" width="4.5" style="222" customWidth="1"/>
    <col min="1253" max="1254" width="4.25" style="222" customWidth="1"/>
    <col min="1255" max="1255" width="4.5" style="222" customWidth="1"/>
    <col min="1256" max="1257" width="4.25" style="222" customWidth="1"/>
    <col min="1258" max="1258" width="4.5" style="222" customWidth="1"/>
    <col min="1259" max="1260" width="4.25" style="222" customWidth="1"/>
    <col min="1261" max="1261" width="4.5" style="222" customWidth="1"/>
    <col min="1262" max="1263" width="4.25" style="222" customWidth="1"/>
    <col min="1264" max="1487" width="9" style="222"/>
    <col min="1488" max="1488" width="5.25" style="222" customWidth="1"/>
    <col min="1489" max="1489" width="8.75" style="222" customWidth="1"/>
    <col min="1490" max="1490" width="3.625" style="222" customWidth="1"/>
    <col min="1491" max="1498" width="3" style="222" customWidth="1"/>
    <col min="1499" max="1502" width="4.5" style="222" customWidth="1"/>
    <col min="1503" max="1504" width="4.25" style="222" customWidth="1"/>
    <col min="1505" max="1505" width="4.5" style="222" customWidth="1"/>
    <col min="1506" max="1507" width="4.25" style="222" customWidth="1"/>
    <col min="1508" max="1508" width="4.5" style="222" customWidth="1"/>
    <col min="1509" max="1510" width="4.25" style="222" customWidth="1"/>
    <col min="1511" max="1511" width="4.5" style="222" customWidth="1"/>
    <col min="1512" max="1513" width="4.25" style="222" customWidth="1"/>
    <col min="1514" max="1514" width="4.5" style="222" customWidth="1"/>
    <col min="1515" max="1516" width="4.25" style="222" customWidth="1"/>
    <col min="1517" max="1517" width="4.5" style="222" customWidth="1"/>
    <col min="1518" max="1519" width="4.25" style="222" customWidth="1"/>
    <col min="1520" max="1743" width="9" style="222"/>
    <col min="1744" max="1744" width="5.25" style="222" customWidth="1"/>
    <col min="1745" max="1745" width="8.75" style="222" customWidth="1"/>
    <col min="1746" max="1746" width="3.625" style="222" customWidth="1"/>
    <col min="1747" max="1754" width="3" style="222" customWidth="1"/>
    <col min="1755" max="1758" width="4.5" style="222" customWidth="1"/>
    <col min="1759" max="1760" width="4.25" style="222" customWidth="1"/>
    <col min="1761" max="1761" width="4.5" style="222" customWidth="1"/>
    <col min="1762" max="1763" width="4.25" style="222" customWidth="1"/>
    <col min="1764" max="1764" width="4.5" style="222" customWidth="1"/>
    <col min="1765" max="1766" width="4.25" style="222" customWidth="1"/>
    <col min="1767" max="1767" width="4.5" style="222" customWidth="1"/>
    <col min="1768" max="1769" width="4.25" style="222" customWidth="1"/>
    <col min="1770" max="1770" width="4.5" style="222" customWidth="1"/>
    <col min="1771" max="1772" width="4.25" style="222" customWidth="1"/>
    <col min="1773" max="1773" width="4.5" style="222" customWidth="1"/>
    <col min="1774" max="1775" width="4.25" style="222" customWidth="1"/>
    <col min="1776" max="1999" width="9" style="222"/>
    <col min="2000" max="2000" width="5.25" style="222" customWidth="1"/>
    <col min="2001" max="2001" width="8.75" style="222" customWidth="1"/>
    <col min="2002" max="2002" width="3.625" style="222" customWidth="1"/>
    <col min="2003" max="2010" width="3" style="222" customWidth="1"/>
    <col min="2011" max="2014" width="4.5" style="222" customWidth="1"/>
    <col min="2015" max="2016" width="4.25" style="222" customWidth="1"/>
    <col min="2017" max="2017" width="4.5" style="222" customWidth="1"/>
    <col min="2018" max="2019" width="4.25" style="222" customWidth="1"/>
    <col min="2020" max="2020" width="4.5" style="222" customWidth="1"/>
    <col min="2021" max="2022" width="4.25" style="222" customWidth="1"/>
    <col min="2023" max="2023" width="4.5" style="222" customWidth="1"/>
    <col min="2024" max="2025" width="4.25" style="222" customWidth="1"/>
    <col min="2026" max="2026" width="4.5" style="222" customWidth="1"/>
    <col min="2027" max="2028" width="4.25" style="222" customWidth="1"/>
    <col min="2029" max="2029" width="4.5" style="222" customWidth="1"/>
    <col min="2030" max="2031" width="4.25" style="222" customWidth="1"/>
    <col min="2032" max="2255" width="9" style="222"/>
    <col min="2256" max="2256" width="5.25" style="222" customWidth="1"/>
    <col min="2257" max="2257" width="8.75" style="222" customWidth="1"/>
    <col min="2258" max="2258" width="3.625" style="222" customWidth="1"/>
    <col min="2259" max="2266" width="3" style="222" customWidth="1"/>
    <col min="2267" max="2270" width="4.5" style="222" customWidth="1"/>
    <col min="2271" max="2272" width="4.25" style="222" customWidth="1"/>
    <col min="2273" max="2273" width="4.5" style="222" customWidth="1"/>
    <col min="2274" max="2275" width="4.25" style="222" customWidth="1"/>
    <col min="2276" max="2276" width="4.5" style="222" customWidth="1"/>
    <col min="2277" max="2278" width="4.25" style="222" customWidth="1"/>
    <col min="2279" max="2279" width="4.5" style="222" customWidth="1"/>
    <col min="2280" max="2281" width="4.25" style="222" customWidth="1"/>
    <col min="2282" max="2282" width="4.5" style="222" customWidth="1"/>
    <col min="2283" max="2284" width="4.25" style="222" customWidth="1"/>
    <col min="2285" max="2285" width="4.5" style="222" customWidth="1"/>
    <col min="2286" max="2287" width="4.25" style="222" customWidth="1"/>
    <col min="2288" max="2511" width="9" style="222"/>
    <col min="2512" max="2512" width="5.25" style="222" customWidth="1"/>
    <col min="2513" max="2513" width="8.75" style="222" customWidth="1"/>
    <col min="2514" max="2514" width="3.625" style="222" customWidth="1"/>
    <col min="2515" max="2522" width="3" style="222" customWidth="1"/>
    <col min="2523" max="2526" width="4.5" style="222" customWidth="1"/>
    <col min="2527" max="2528" width="4.25" style="222" customWidth="1"/>
    <col min="2529" max="2529" width="4.5" style="222" customWidth="1"/>
    <col min="2530" max="2531" width="4.25" style="222" customWidth="1"/>
    <col min="2532" max="2532" width="4.5" style="222" customWidth="1"/>
    <col min="2533" max="2534" width="4.25" style="222" customWidth="1"/>
    <col min="2535" max="2535" width="4.5" style="222" customWidth="1"/>
    <col min="2536" max="2537" width="4.25" style="222" customWidth="1"/>
    <col min="2538" max="2538" width="4.5" style="222" customWidth="1"/>
    <col min="2539" max="2540" width="4.25" style="222" customWidth="1"/>
    <col min="2541" max="2541" width="4.5" style="222" customWidth="1"/>
    <col min="2542" max="2543" width="4.25" style="222" customWidth="1"/>
    <col min="2544" max="2767" width="9" style="222"/>
    <col min="2768" max="2768" width="5.25" style="222" customWidth="1"/>
    <col min="2769" max="2769" width="8.75" style="222" customWidth="1"/>
    <col min="2770" max="2770" width="3.625" style="222" customWidth="1"/>
    <col min="2771" max="2778" width="3" style="222" customWidth="1"/>
    <col min="2779" max="2782" width="4.5" style="222" customWidth="1"/>
    <col min="2783" max="2784" width="4.25" style="222" customWidth="1"/>
    <col min="2785" max="2785" width="4.5" style="222" customWidth="1"/>
    <col min="2786" max="2787" width="4.25" style="222" customWidth="1"/>
    <col min="2788" max="2788" width="4.5" style="222" customWidth="1"/>
    <col min="2789" max="2790" width="4.25" style="222" customWidth="1"/>
    <col min="2791" max="2791" width="4.5" style="222" customWidth="1"/>
    <col min="2792" max="2793" width="4.25" style="222" customWidth="1"/>
    <col min="2794" max="2794" width="4.5" style="222" customWidth="1"/>
    <col min="2795" max="2796" width="4.25" style="222" customWidth="1"/>
    <col min="2797" max="2797" width="4.5" style="222" customWidth="1"/>
    <col min="2798" max="2799" width="4.25" style="222" customWidth="1"/>
    <col min="2800" max="3023" width="9" style="222"/>
    <col min="3024" max="3024" width="5.25" style="222" customWidth="1"/>
    <col min="3025" max="3025" width="8.75" style="222" customWidth="1"/>
    <col min="3026" max="3026" width="3.625" style="222" customWidth="1"/>
    <col min="3027" max="3034" width="3" style="222" customWidth="1"/>
    <col min="3035" max="3038" width="4.5" style="222" customWidth="1"/>
    <col min="3039" max="3040" width="4.25" style="222" customWidth="1"/>
    <col min="3041" max="3041" width="4.5" style="222" customWidth="1"/>
    <col min="3042" max="3043" width="4.25" style="222" customWidth="1"/>
    <col min="3044" max="3044" width="4.5" style="222" customWidth="1"/>
    <col min="3045" max="3046" width="4.25" style="222" customWidth="1"/>
    <col min="3047" max="3047" width="4.5" style="222" customWidth="1"/>
    <col min="3048" max="3049" width="4.25" style="222" customWidth="1"/>
    <col min="3050" max="3050" width="4.5" style="222" customWidth="1"/>
    <col min="3051" max="3052" width="4.25" style="222" customWidth="1"/>
    <col min="3053" max="3053" width="4.5" style="222" customWidth="1"/>
    <col min="3054" max="3055" width="4.25" style="222" customWidth="1"/>
    <col min="3056" max="3279" width="9" style="222"/>
    <col min="3280" max="3280" width="5.25" style="222" customWidth="1"/>
    <col min="3281" max="3281" width="8.75" style="222" customWidth="1"/>
    <col min="3282" max="3282" width="3.625" style="222" customWidth="1"/>
    <col min="3283" max="3290" width="3" style="222" customWidth="1"/>
    <col min="3291" max="3294" width="4.5" style="222" customWidth="1"/>
    <col min="3295" max="3296" width="4.25" style="222" customWidth="1"/>
    <col min="3297" max="3297" width="4.5" style="222" customWidth="1"/>
    <col min="3298" max="3299" width="4.25" style="222" customWidth="1"/>
    <col min="3300" max="3300" width="4.5" style="222" customWidth="1"/>
    <col min="3301" max="3302" width="4.25" style="222" customWidth="1"/>
    <col min="3303" max="3303" width="4.5" style="222" customWidth="1"/>
    <col min="3304" max="3305" width="4.25" style="222" customWidth="1"/>
    <col min="3306" max="3306" width="4.5" style="222" customWidth="1"/>
    <col min="3307" max="3308" width="4.25" style="222" customWidth="1"/>
    <col min="3309" max="3309" width="4.5" style="222" customWidth="1"/>
    <col min="3310" max="3311" width="4.25" style="222" customWidth="1"/>
    <col min="3312" max="3535" width="9" style="222"/>
    <col min="3536" max="3536" width="5.25" style="222" customWidth="1"/>
    <col min="3537" max="3537" width="8.75" style="222" customWidth="1"/>
    <col min="3538" max="3538" width="3.625" style="222" customWidth="1"/>
    <col min="3539" max="3546" width="3" style="222" customWidth="1"/>
    <col min="3547" max="3550" width="4.5" style="222" customWidth="1"/>
    <col min="3551" max="3552" width="4.25" style="222" customWidth="1"/>
    <col min="3553" max="3553" width="4.5" style="222" customWidth="1"/>
    <col min="3554" max="3555" width="4.25" style="222" customWidth="1"/>
    <col min="3556" max="3556" width="4.5" style="222" customWidth="1"/>
    <col min="3557" max="3558" width="4.25" style="222" customWidth="1"/>
    <col min="3559" max="3559" width="4.5" style="222" customWidth="1"/>
    <col min="3560" max="3561" width="4.25" style="222" customWidth="1"/>
    <col min="3562" max="3562" width="4.5" style="222" customWidth="1"/>
    <col min="3563" max="3564" width="4.25" style="222" customWidth="1"/>
    <col min="3565" max="3565" width="4.5" style="222" customWidth="1"/>
    <col min="3566" max="3567" width="4.25" style="222" customWidth="1"/>
    <col min="3568" max="3791" width="9" style="222"/>
    <col min="3792" max="3792" width="5.25" style="222" customWidth="1"/>
    <col min="3793" max="3793" width="8.75" style="222" customWidth="1"/>
    <col min="3794" max="3794" width="3.625" style="222" customWidth="1"/>
    <col min="3795" max="3802" width="3" style="222" customWidth="1"/>
    <col min="3803" max="3806" width="4.5" style="222" customWidth="1"/>
    <col min="3807" max="3808" width="4.25" style="222" customWidth="1"/>
    <col min="3809" max="3809" width="4.5" style="222" customWidth="1"/>
    <col min="3810" max="3811" width="4.25" style="222" customWidth="1"/>
    <col min="3812" max="3812" width="4.5" style="222" customWidth="1"/>
    <col min="3813" max="3814" width="4.25" style="222" customWidth="1"/>
    <col min="3815" max="3815" width="4.5" style="222" customWidth="1"/>
    <col min="3816" max="3817" width="4.25" style="222" customWidth="1"/>
    <col min="3818" max="3818" width="4.5" style="222" customWidth="1"/>
    <col min="3819" max="3820" width="4.25" style="222" customWidth="1"/>
    <col min="3821" max="3821" width="4.5" style="222" customWidth="1"/>
    <col min="3822" max="3823" width="4.25" style="222" customWidth="1"/>
    <col min="3824" max="4047" width="9" style="222"/>
    <col min="4048" max="4048" width="5.25" style="222" customWidth="1"/>
    <col min="4049" max="4049" width="8.75" style="222" customWidth="1"/>
    <col min="4050" max="4050" width="3.625" style="222" customWidth="1"/>
    <col min="4051" max="4058" width="3" style="222" customWidth="1"/>
    <col min="4059" max="4062" width="4.5" style="222" customWidth="1"/>
    <col min="4063" max="4064" width="4.25" style="222" customWidth="1"/>
    <col min="4065" max="4065" width="4.5" style="222" customWidth="1"/>
    <col min="4066" max="4067" width="4.25" style="222" customWidth="1"/>
    <col min="4068" max="4068" width="4.5" style="222" customWidth="1"/>
    <col min="4069" max="4070" width="4.25" style="222" customWidth="1"/>
    <col min="4071" max="4071" width="4.5" style="222" customWidth="1"/>
    <col min="4072" max="4073" width="4.25" style="222" customWidth="1"/>
    <col min="4074" max="4074" width="4.5" style="222" customWidth="1"/>
    <col min="4075" max="4076" width="4.25" style="222" customWidth="1"/>
    <col min="4077" max="4077" width="4.5" style="222" customWidth="1"/>
    <col min="4078" max="4079" width="4.25" style="222" customWidth="1"/>
    <col min="4080" max="4303" width="9" style="222"/>
    <col min="4304" max="4304" width="5.25" style="222" customWidth="1"/>
    <col min="4305" max="4305" width="8.75" style="222" customWidth="1"/>
    <col min="4306" max="4306" width="3.625" style="222" customWidth="1"/>
    <col min="4307" max="4314" width="3" style="222" customWidth="1"/>
    <col min="4315" max="4318" width="4.5" style="222" customWidth="1"/>
    <col min="4319" max="4320" width="4.25" style="222" customWidth="1"/>
    <col min="4321" max="4321" width="4.5" style="222" customWidth="1"/>
    <col min="4322" max="4323" width="4.25" style="222" customWidth="1"/>
    <col min="4324" max="4324" width="4.5" style="222" customWidth="1"/>
    <col min="4325" max="4326" width="4.25" style="222" customWidth="1"/>
    <col min="4327" max="4327" width="4.5" style="222" customWidth="1"/>
    <col min="4328" max="4329" width="4.25" style="222" customWidth="1"/>
    <col min="4330" max="4330" width="4.5" style="222" customWidth="1"/>
    <col min="4331" max="4332" width="4.25" style="222" customWidth="1"/>
    <col min="4333" max="4333" width="4.5" style="222" customWidth="1"/>
    <col min="4334" max="4335" width="4.25" style="222" customWidth="1"/>
    <col min="4336" max="4559" width="9" style="222"/>
    <col min="4560" max="4560" width="5.25" style="222" customWidth="1"/>
    <col min="4561" max="4561" width="8.75" style="222" customWidth="1"/>
    <col min="4562" max="4562" width="3.625" style="222" customWidth="1"/>
    <col min="4563" max="4570" width="3" style="222" customWidth="1"/>
    <col min="4571" max="4574" width="4.5" style="222" customWidth="1"/>
    <col min="4575" max="4576" width="4.25" style="222" customWidth="1"/>
    <col min="4577" max="4577" width="4.5" style="222" customWidth="1"/>
    <col min="4578" max="4579" width="4.25" style="222" customWidth="1"/>
    <col min="4580" max="4580" width="4.5" style="222" customWidth="1"/>
    <col min="4581" max="4582" width="4.25" style="222" customWidth="1"/>
    <col min="4583" max="4583" width="4.5" style="222" customWidth="1"/>
    <col min="4584" max="4585" width="4.25" style="222" customWidth="1"/>
    <col min="4586" max="4586" width="4.5" style="222" customWidth="1"/>
    <col min="4587" max="4588" width="4.25" style="222" customWidth="1"/>
    <col min="4589" max="4589" width="4.5" style="222" customWidth="1"/>
    <col min="4590" max="4591" width="4.25" style="222" customWidth="1"/>
    <col min="4592" max="4815" width="9" style="222"/>
    <col min="4816" max="4816" width="5.25" style="222" customWidth="1"/>
    <col min="4817" max="4817" width="8.75" style="222" customWidth="1"/>
    <col min="4818" max="4818" width="3.625" style="222" customWidth="1"/>
    <col min="4819" max="4826" width="3" style="222" customWidth="1"/>
    <col min="4827" max="4830" width="4.5" style="222" customWidth="1"/>
    <col min="4831" max="4832" width="4.25" style="222" customWidth="1"/>
    <col min="4833" max="4833" width="4.5" style="222" customWidth="1"/>
    <col min="4834" max="4835" width="4.25" style="222" customWidth="1"/>
    <col min="4836" max="4836" width="4.5" style="222" customWidth="1"/>
    <col min="4837" max="4838" width="4.25" style="222" customWidth="1"/>
    <col min="4839" max="4839" width="4.5" style="222" customWidth="1"/>
    <col min="4840" max="4841" width="4.25" style="222" customWidth="1"/>
    <col min="4842" max="4842" width="4.5" style="222" customWidth="1"/>
    <col min="4843" max="4844" width="4.25" style="222" customWidth="1"/>
    <col min="4845" max="4845" width="4.5" style="222" customWidth="1"/>
    <col min="4846" max="4847" width="4.25" style="222" customWidth="1"/>
    <col min="4848" max="5071" width="9" style="222"/>
    <col min="5072" max="5072" width="5.25" style="222" customWidth="1"/>
    <col min="5073" max="5073" width="8.75" style="222" customWidth="1"/>
    <col min="5074" max="5074" width="3.625" style="222" customWidth="1"/>
    <col min="5075" max="5082" width="3" style="222" customWidth="1"/>
    <col min="5083" max="5086" width="4.5" style="222" customWidth="1"/>
    <col min="5087" max="5088" width="4.25" style="222" customWidth="1"/>
    <col min="5089" max="5089" width="4.5" style="222" customWidth="1"/>
    <col min="5090" max="5091" width="4.25" style="222" customWidth="1"/>
    <col min="5092" max="5092" width="4.5" style="222" customWidth="1"/>
    <col min="5093" max="5094" width="4.25" style="222" customWidth="1"/>
    <col min="5095" max="5095" width="4.5" style="222" customWidth="1"/>
    <col min="5096" max="5097" width="4.25" style="222" customWidth="1"/>
    <col min="5098" max="5098" width="4.5" style="222" customWidth="1"/>
    <col min="5099" max="5100" width="4.25" style="222" customWidth="1"/>
    <col min="5101" max="5101" width="4.5" style="222" customWidth="1"/>
    <col min="5102" max="5103" width="4.25" style="222" customWidth="1"/>
    <col min="5104" max="5327" width="9" style="222"/>
    <col min="5328" max="5328" width="5.25" style="222" customWidth="1"/>
    <col min="5329" max="5329" width="8.75" style="222" customWidth="1"/>
    <col min="5330" max="5330" width="3.625" style="222" customWidth="1"/>
    <col min="5331" max="5338" width="3" style="222" customWidth="1"/>
    <col min="5339" max="5342" width="4.5" style="222" customWidth="1"/>
    <col min="5343" max="5344" width="4.25" style="222" customWidth="1"/>
    <col min="5345" max="5345" width="4.5" style="222" customWidth="1"/>
    <col min="5346" max="5347" width="4.25" style="222" customWidth="1"/>
    <col min="5348" max="5348" width="4.5" style="222" customWidth="1"/>
    <col min="5349" max="5350" width="4.25" style="222" customWidth="1"/>
    <col min="5351" max="5351" width="4.5" style="222" customWidth="1"/>
    <col min="5352" max="5353" width="4.25" style="222" customWidth="1"/>
    <col min="5354" max="5354" width="4.5" style="222" customWidth="1"/>
    <col min="5355" max="5356" width="4.25" style="222" customWidth="1"/>
    <col min="5357" max="5357" width="4.5" style="222" customWidth="1"/>
    <col min="5358" max="5359" width="4.25" style="222" customWidth="1"/>
    <col min="5360" max="5583" width="9" style="222"/>
    <col min="5584" max="5584" width="5.25" style="222" customWidth="1"/>
    <col min="5585" max="5585" width="8.75" style="222" customWidth="1"/>
    <col min="5586" max="5586" width="3.625" style="222" customWidth="1"/>
    <col min="5587" max="5594" width="3" style="222" customWidth="1"/>
    <col min="5595" max="5598" width="4.5" style="222" customWidth="1"/>
    <col min="5599" max="5600" width="4.25" style="222" customWidth="1"/>
    <col min="5601" max="5601" width="4.5" style="222" customWidth="1"/>
    <col min="5602" max="5603" width="4.25" style="222" customWidth="1"/>
    <col min="5604" max="5604" width="4.5" style="222" customWidth="1"/>
    <col min="5605" max="5606" width="4.25" style="222" customWidth="1"/>
    <col min="5607" max="5607" width="4.5" style="222" customWidth="1"/>
    <col min="5608" max="5609" width="4.25" style="222" customWidth="1"/>
    <col min="5610" max="5610" width="4.5" style="222" customWidth="1"/>
    <col min="5611" max="5612" width="4.25" style="222" customWidth="1"/>
    <col min="5613" max="5613" width="4.5" style="222" customWidth="1"/>
    <col min="5614" max="5615" width="4.25" style="222" customWidth="1"/>
    <col min="5616" max="5839" width="9" style="222"/>
    <col min="5840" max="5840" width="5.25" style="222" customWidth="1"/>
    <col min="5841" max="5841" width="8.75" style="222" customWidth="1"/>
    <col min="5842" max="5842" width="3.625" style="222" customWidth="1"/>
    <col min="5843" max="5850" width="3" style="222" customWidth="1"/>
    <col min="5851" max="5854" width="4.5" style="222" customWidth="1"/>
    <col min="5855" max="5856" width="4.25" style="222" customWidth="1"/>
    <col min="5857" max="5857" width="4.5" style="222" customWidth="1"/>
    <col min="5858" max="5859" width="4.25" style="222" customWidth="1"/>
    <col min="5860" max="5860" width="4.5" style="222" customWidth="1"/>
    <col min="5861" max="5862" width="4.25" style="222" customWidth="1"/>
    <col min="5863" max="5863" width="4.5" style="222" customWidth="1"/>
    <col min="5864" max="5865" width="4.25" style="222" customWidth="1"/>
    <col min="5866" max="5866" width="4.5" style="222" customWidth="1"/>
    <col min="5867" max="5868" width="4.25" style="222" customWidth="1"/>
    <col min="5869" max="5869" width="4.5" style="222" customWidth="1"/>
    <col min="5870" max="5871" width="4.25" style="222" customWidth="1"/>
    <col min="5872" max="6095" width="9" style="222"/>
    <col min="6096" max="6096" width="5.25" style="222" customWidth="1"/>
    <col min="6097" max="6097" width="8.75" style="222" customWidth="1"/>
    <col min="6098" max="6098" width="3.625" style="222" customWidth="1"/>
    <col min="6099" max="6106" width="3" style="222" customWidth="1"/>
    <col min="6107" max="6110" width="4.5" style="222" customWidth="1"/>
    <col min="6111" max="6112" width="4.25" style="222" customWidth="1"/>
    <col min="6113" max="6113" width="4.5" style="222" customWidth="1"/>
    <col min="6114" max="6115" width="4.25" style="222" customWidth="1"/>
    <col min="6116" max="6116" width="4.5" style="222" customWidth="1"/>
    <col min="6117" max="6118" width="4.25" style="222" customWidth="1"/>
    <col min="6119" max="6119" width="4.5" style="222" customWidth="1"/>
    <col min="6120" max="6121" width="4.25" style="222" customWidth="1"/>
    <col min="6122" max="6122" width="4.5" style="222" customWidth="1"/>
    <col min="6123" max="6124" width="4.25" style="222" customWidth="1"/>
    <col min="6125" max="6125" width="4.5" style="222" customWidth="1"/>
    <col min="6126" max="6127" width="4.25" style="222" customWidth="1"/>
    <col min="6128" max="6351" width="9" style="222"/>
    <col min="6352" max="6352" width="5.25" style="222" customWidth="1"/>
    <col min="6353" max="6353" width="8.75" style="222" customWidth="1"/>
    <col min="6354" max="6354" width="3.625" style="222" customWidth="1"/>
    <col min="6355" max="6362" width="3" style="222" customWidth="1"/>
    <col min="6363" max="6366" width="4.5" style="222" customWidth="1"/>
    <col min="6367" max="6368" width="4.25" style="222" customWidth="1"/>
    <col min="6369" max="6369" width="4.5" style="222" customWidth="1"/>
    <col min="6370" max="6371" width="4.25" style="222" customWidth="1"/>
    <col min="6372" max="6372" width="4.5" style="222" customWidth="1"/>
    <col min="6373" max="6374" width="4.25" style="222" customWidth="1"/>
    <col min="6375" max="6375" width="4.5" style="222" customWidth="1"/>
    <col min="6376" max="6377" width="4.25" style="222" customWidth="1"/>
    <col min="6378" max="6378" width="4.5" style="222" customWidth="1"/>
    <col min="6379" max="6380" width="4.25" style="222" customWidth="1"/>
    <col min="6381" max="6381" width="4.5" style="222" customWidth="1"/>
    <col min="6382" max="6383" width="4.25" style="222" customWidth="1"/>
    <col min="6384" max="6607" width="9" style="222"/>
    <col min="6608" max="6608" width="5.25" style="222" customWidth="1"/>
    <col min="6609" max="6609" width="8.75" style="222" customWidth="1"/>
    <col min="6610" max="6610" width="3.625" style="222" customWidth="1"/>
    <col min="6611" max="6618" width="3" style="222" customWidth="1"/>
    <col min="6619" max="6622" width="4.5" style="222" customWidth="1"/>
    <col min="6623" max="6624" width="4.25" style="222" customWidth="1"/>
    <col min="6625" max="6625" width="4.5" style="222" customWidth="1"/>
    <col min="6626" max="6627" width="4.25" style="222" customWidth="1"/>
    <col min="6628" max="6628" width="4.5" style="222" customWidth="1"/>
    <col min="6629" max="6630" width="4.25" style="222" customWidth="1"/>
    <col min="6631" max="6631" width="4.5" style="222" customWidth="1"/>
    <col min="6632" max="6633" width="4.25" style="222" customWidth="1"/>
    <col min="6634" max="6634" width="4.5" style="222" customWidth="1"/>
    <col min="6635" max="6636" width="4.25" style="222" customWidth="1"/>
    <col min="6637" max="6637" width="4.5" style="222" customWidth="1"/>
    <col min="6638" max="6639" width="4.25" style="222" customWidth="1"/>
    <col min="6640" max="6863" width="9" style="222"/>
    <col min="6864" max="6864" width="5.25" style="222" customWidth="1"/>
    <col min="6865" max="6865" width="8.75" style="222" customWidth="1"/>
    <col min="6866" max="6866" width="3.625" style="222" customWidth="1"/>
    <col min="6867" max="6874" width="3" style="222" customWidth="1"/>
    <col min="6875" max="6878" width="4.5" style="222" customWidth="1"/>
    <col min="6879" max="6880" width="4.25" style="222" customWidth="1"/>
    <col min="6881" max="6881" width="4.5" style="222" customWidth="1"/>
    <col min="6882" max="6883" width="4.25" style="222" customWidth="1"/>
    <col min="6884" max="6884" width="4.5" style="222" customWidth="1"/>
    <col min="6885" max="6886" width="4.25" style="222" customWidth="1"/>
    <col min="6887" max="6887" width="4.5" style="222" customWidth="1"/>
    <col min="6888" max="6889" width="4.25" style="222" customWidth="1"/>
    <col min="6890" max="6890" width="4.5" style="222" customWidth="1"/>
    <col min="6891" max="6892" width="4.25" style="222" customWidth="1"/>
    <col min="6893" max="6893" width="4.5" style="222" customWidth="1"/>
    <col min="6894" max="6895" width="4.25" style="222" customWidth="1"/>
    <col min="6896" max="7119" width="9" style="222"/>
    <col min="7120" max="7120" width="5.25" style="222" customWidth="1"/>
    <col min="7121" max="7121" width="8.75" style="222" customWidth="1"/>
    <col min="7122" max="7122" width="3.625" style="222" customWidth="1"/>
    <col min="7123" max="7130" width="3" style="222" customWidth="1"/>
    <col min="7131" max="7134" width="4.5" style="222" customWidth="1"/>
    <col min="7135" max="7136" width="4.25" style="222" customWidth="1"/>
    <col min="7137" max="7137" width="4.5" style="222" customWidth="1"/>
    <col min="7138" max="7139" width="4.25" style="222" customWidth="1"/>
    <col min="7140" max="7140" width="4.5" style="222" customWidth="1"/>
    <col min="7141" max="7142" width="4.25" style="222" customWidth="1"/>
    <col min="7143" max="7143" width="4.5" style="222" customWidth="1"/>
    <col min="7144" max="7145" width="4.25" style="222" customWidth="1"/>
    <col min="7146" max="7146" width="4.5" style="222" customWidth="1"/>
    <col min="7147" max="7148" width="4.25" style="222" customWidth="1"/>
    <col min="7149" max="7149" width="4.5" style="222" customWidth="1"/>
    <col min="7150" max="7151" width="4.25" style="222" customWidth="1"/>
    <col min="7152" max="7375" width="9" style="222"/>
    <col min="7376" max="7376" width="5.25" style="222" customWidth="1"/>
    <col min="7377" max="7377" width="8.75" style="222" customWidth="1"/>
    <col min="7378" max="7378" width="3.625" style="222" customWidth="1"/>
    <col min="7379" max="7386" width="3" style="222" customWidth="1"/>
    <col min="7387" max="7390" width="4.5" style="222" customWidth="1"/>
    <col min="7391" max="7392" width="4.25" style="222" customWidth="1"/>
    <col min="7393" max="7393" width="4.5" style="222" customWidth="1"/>
    <col min="7394" max="7395" width="4.25" style="222" customWidth="1"/>
    <col min="7396" max="7396" width="4.5" style="222" customWidth="1"/>
    <col min="7397" max="7398" width="4.25" style="222" customWidth="1"/>
    <col min="7399" max="7399" width="4.5" style="222" customWidth="1"/>
    <col min="7400" max="7401" width="4.25" style="222" customWidth="1"/>
    <col min="7402" max="7402" width="4.5" style="222" customWidth="1"/>
    <col min="7403" max="7404" width="4.25" style="222" customWidth="1"/>
    <col min="7405" max="7405" width="4.5" style="222" customWidth="1"/>
    <col min="7406" max="7407" width="4.25" style="222" customWidth="1"/>
    <col min="7408" max="7631" width="9" style="222"/>
    <col min="7632" max="7632" width="5.25" style="222" customWidth="1"/>
    <col min="7633" max="7633" width="8.75" style="222" customWidth="1"/>
    <col min="7634" max="7634" width="3.625" style="222" customWidth="1"/>
    <col min="7635" max="7642" width="3" style="222" customWidth="1"/>
    <col min="7643" max="7646" width="4.5" style="222" customWidth="1"/>
    <col min="7647" max="7648" width="4.25" style="222" customWidth="1"/>
    <col min="7649" max="7649" width="4.5" style="222" customWidth="1"/>
    <col min="7650" max="7651" width="4.25" style="222" customWidth="1"/>
    <col min="7652" max="7652" width="4.5" style="222" customWidth="1"/>
    <col min="7653" max="7654" width="4.25" style="222" customWidth="1"/>
    <col min="7655" max="7655" width="4.5" style="222" customWidth="1"/>
    <col min="7656" max="7657" width="4.25" style="222" customWidth="1"/>
    <col min="7658" max="7658" width="4.5" style="222" customWidth="1"/>
    <col min="7659" max="7660" width="4.25" style="222" customWidth="1"/>
    <col min="7661" max="7661" width="4.5" style="222" customWidth="1"/>
    <col min="7662" max="7663" width="4.25" style="222" customWidth="1"/>
    <col min="7664" max="7887" width="9" style="222"/>
    <col min="7888" max="7888" width="5.25" style="222" customWidth="1"/>
    <col min="7889" max="7889" width="8.75" style="222" customWidth="1"/>
    <col min="7890" max="7890" width="3.625" style="222" customWidth="1"/>
    <col min="7891" max="7898" width="3" style="222" customWidth="1"/>
    <col min="7899" max="7902" width="4.5" style="222" customWidth="1"/>
    <col min="7903" max="7904" width="4.25" style="222" customWidth="1"/>
    <col min="7905" max="7905" width="4.5" style="222" customWidth="1"/>
    <col min="7906" max="7907" width="4.25" style="222" customWidth="1"/>
    <col min="7908" max="7908" width="4.5" style="222" customWidth="1"/>
    <col min="7909" max="7910" width="4.25" style="222" customWidth="1"/>
    <col min="7911" max="7911" width="4.5" style="222" customWidth="1"/>
    <col min="7912" max="7913" width="4.25" style="222" customWidth="1"/>
    <col min="7914" max="7914" width="4.5" style="222" customWidth="1"/>
    <col min="7915" max="7916" width="4.25" style="222" customWidth="1"/>
    <col min="7917" max="7917" width="4.5" style="222" customWidth="1"/>
    <col min="7918" max="7919" width="4.25" style="222" customWidth="1"/>
    <col min="7920" max="8143" width="9" style="222"/>
    <col min="8144" max="8144" width="5.25" style="222" customWidth="1"/>
    <col min="8145" max="8145" width="8.75" style="222" customWidth="1"/>
    <col min="8146" max="8146" width="3.625" style="222" customWidth="1"/>
    <col min="8147" max="8154" width="3" style="222" customWidth="1"/>
    <col min="8155" max="8158" width="4.5" style="222" customWidth="1"/>
    <col min="8159" max="8160" width="4.25" style="222" customWidth="1"/>
    <col min="8161" max="8161" width="4.5" style="222" customWidth="1"/>
    <col min="8162" max="8163" width="4.25" style="222" customWidth="1"/>
    <col min="8164" max="8164" width="4.5" style="222" customWidth="1"/>
    <col min="8165" max="8166" width="4.25" style="222" customWidth="1"/>
    <col min="8167" max="8167" width="4.5" style="222" customWidth="1"/>
    <col min="8168" max="8169" width="4.25" style="222" customWidth="1"/>
    <col min="8170" max="8170" width="4.5" style="222" customWidth="1"/>
    <col min="8171" max="8172" width="4.25" style="222" customWidth="1"/>
    <col min="8173" max="8173" width="4.5" style="222" customWidth="1"/>
    <col min="8174" max="8175" width="4.25" style="222" customWidth="1"/>
    <col min="8176" max="8399" width="9" style="222"/>
    <col min="8400" max="8400" width="5.25" style="222" customWidth="1"/>
    <col min="8401" max="8401" width="8.75" style="222" customWidth="1"/>
    <col min="8402" max="8402" width="3.625" style="222" customWidth="1"/>
    <col min="8403" max="8410" width="3" style="222" customWidth="1"/>
    <col min="8411" max="8414" width="4.5" style="222" customWidth="1"/>
    <col min="8415" max="8416" width="4.25" style="222" customWidth="1"/>
    <col min="8417" max="8417" width="4.5" style="222" customWidth="1"/>
    <col min="8418" max="8419" width="4.25" style="222" customWidth="1"/>
    <col min="8420" max="8420" width="4.5" style="222" customWidth="1"/>
    <col min="8421" max="8422" width="4.25" style="222" customWidth="1"/>
    <col min="8423" max="8423" width="4.5" style="222" customWidth="1"/>
    <col min="8424" max="8425" width="4.25" style="222" customWidth="1"/>
    <col min="8426" max="8426" width="4.5" style="222" customWidth="1"/>
    <col min="8427" max="8428" width="4.25" style="222" customWidth="1"/>
    <col min="8429" max="8429" width="4.5" style="222" customWidth="1"/>
    <col min="8430" max="8431" width="4.25" style="222" customWidth="1"/>
    <col min="8432" max="8655" width="9" style="222"/>
    <col min="8656" max="8656" width="5.25" style="222" customWidth="1"/>
    <col min="8657" max="8657" width="8.75" style="222" customWidth="1"/>
    <col min="8658" max="8658" width="3.625" style="222" customWidth="1"/>
    <col min="8659" max="8666" width="3" style="222" customWidth="1"/>
    <col min="8667" max="8670" width="4.5" style="222" customWidth="1"/>
    <col min="8671" max="8672" width="4.25" style="222" customWidth="1"/>
    <col min="8673" max="8673" width="4.5" style="222" customWidth="1"/>
    <col min="8674" max="8675" width="4.25" style="222" customWidth="1"/>
    <col min="8676" max="8676" width="4.5" style="222" customWidth="1"/>
    <col min="8677" max="8678" width="4.25" style="222" customWidth="1"/>
    <col min="8679" max="8679" width="4.5" style="222" customWidth="1"/>
    <col min="8680" max="8681" width="4.25" style="222" customWidth="1"/>
    <col min="8682" max="8682" width="4.5" style="222" customWidth="1"/>
    <col min="8683" max="8684" width="4.25" style="222" customWidth="1"/>
    <col min="8685" max="8685" width="4.5" style="222" customWidth="1"/>
    <col min="8686" max="8687" width="4.25" style="222" customWidth="1"/>
    <col min="8688" max="8911" width="9" style="222"/>
    <col min="8912" max="8912" width="5.25" style="222" customWidth="1"/>
    <col min="8913" max="8913" width="8.75" style="222" customWidth="1"/>
    <col min="8914" max="8914" width="3.625" style="222" customWidth="1"/>
    <col min="8915" max="8922" width="3" style="222" customWidth="1"/>
    <col min="8923" max="8926" width="4.5" style="222" customWidth="1"/>
    <col min="8927" max="8928" width="4.25" style="222" customWidth="1"/>
    <col min="8929" max="8929" width="4.5" style="222" customWidth="1"/>
    <col min="8930" max="8931" width="4.25" style="222" customWidth="1"/>
    <col min="8932" max="8932" width="4.5" style="222" customWidth="1"/>
    <col min="8933" max="8934" width="4.25" style="222" customWidth="1"/>
    <col min="8935" max="8935" width="4.5" style="222" customWidth="1"/>
    <col min="8936" max="8937" width="4.25" style="222" customWidth="1"/>
    <col min="8938" max="8938" width="4.5" style="222" customWidth="1"/>
    <col min="8939" max="8940" width="4.25" style="222" customWidth="1"/>
    <col min="8941" max="8941" width="4.5" style="222" customWidth="1"/>
    <col min="8942" max="8943" width="4.25" style="222" customWidth="1"/>
    <col min="8944" max="9167" width="9" style="222"/>
    <col min="9168" max="9168" width="5.25" style="222" customWidth="1"/>
    <col min="9169" max="9169" width="8.75" style="222" customWidth="1"/>
    <col min="9170" max="9170" width="3.625" style="222" customWidth="1"/>
    <col min="9171" max="9178" width="3" style="222" customWidth="1"/>
    <col min="9179" max="9182" width="4.5" style="222" customWidth="1"/>
    <col min="9183" max="9184" width="4.25" style="222" customWidth="1"/>
    <col min="9185" max="9185" width="4.5" style="222" customWidth="1"/>
    <col min="9186" max="9187" width="4.25" style="222" customWidth="1"/>
    <col min="9188" max="9188" width="4.5" style="222" customWidth="1"/>
    <col min="9189" max="9190" width="4.25" style="222" customWidth="1"/>
    <col min="9191" max="9191" width="4.5" style="222" customWidth="1"/>
    <col min="9192" max="9193" width="4.25" style="222" customWidth="1"/>
    <col min="9194" max="9194" width="4.5" style="222" customWidth="1"/>
    <col min="9195" max="9196" width="4.25" style="222" customWidth="1"/>
    <col min="9197" max="9197" width="4.5" style="222" customWidth="1"/>
    <col min="9198" max="9199" width="4.25" style="222" customWidth="1"/>
    <col min="9200" max="9423" width="9" style="222"/>
    <col min="9424" max="9424" width="5.25" style="222" customWidth="1"/>
    <col min="9425" max="9425" width="8.75" style="222" customWidth="1"/>
    <col min="9426" max="9426" width="3.625" style="222" customWidth="1"/>
    <col min="9427" max="9434" width="3" style="222" customWidth="1"/>
    <col min="9435" max="9438" width="4.5" style="222" customWidth="1"/>
    <col min="9439" max="9440" width="4.25" style="222" customWidth="1"/>
    <col min="9441" max="9441" width="4.5" style="222" customWidth="1"/>
    <col min="9442" max="9443" width="4.25" style="222" customWidth="1"/>
    <col min="9444" max="9444" width="4.5" style="222" customWidth="1"/>
    <col min="9445" max="9446" width="4.25" style="222" customWidth="1"/>
    <col min="9447" max="9447" width="4.5" style="222" customWidth="1"/>
    <col min="9448" max="9449" width="4.25" style="222" customWidth="1"/>
    <col min="9450" max="9450" width="4.5" style="222" customWidth="1"/>
    <col min="9451" max="9452" width="4.25" style="222" customWidth="1"/>
    <col min="9453" max="9453" width="4.5" style="222" customWidth="1"/>
    <col min="9454" max="9455" width="4.25" style="222" customWidth="1"/>
    <col min="9456" max="9679" width="9" style="222"/>
    <col min="9680" max="9680" width="5.25" style="222" customWidth="1"/>
    <col min="9681" max="9681" width="8.75" style="222" customWidth="1"/>
    <col min="9682" max="9682" width="3.625" style="222" customWidth="1"/>
    <col min="9683" max="9690" width="3" style="222" customWidth="1"/>
    <col min="9691" max="9694" width="4.5" style="222" customWidth="1"/>
    <col min="9695" max="9696" width="4.25" style="222" customWidth="1"/>
    <col min="9697" max="9697" width="4.5" style="222" customWidth="1"/>
    <col min="9698" max="9699" width="4.25" style="222" customWidth="1"/>
    <col min="9700" max="9700" width="4.5" style="222" customWidth="1"/>
    <col min="9701" max="9702" width="4.25" style="222" customWidth="1"/>
    <col min="9703" max="9703" width="4.5" style="222" customWidth="1"/>
    <col min="9704" max="9705" width="4.25" style="222" customWidth="1"/>
    <col min="9706" max="9706" width="4.5" style="222" customWidth="1"/>
    <col min="9707" max="9708" width="4.25" style="222" customWidth="1"/>
    <col min="9709" max="9709" width="4.5" style="222" customWidth="1"/>
    <col min="9710" max="9711" width="4.25" style="222" customWidth="1"/>
    <col min="9712" max="9935" width="9" style="222"/>
    <col min="9936" max="9936" width="5.25" style="222" customWidth="1"/>
    <col min="9937" max="9937" width="8.75" style="222" customWidth="1"/>
    <col min="9938" max="9938" width="3.625" style="222" customWidth="1"/>
    <col min="9939" max="9946" width="3" style="222" customWidth="1"/>
    <col min="9947" max="9950" width="4.5" style="222" customWidth="1"/>
    <col min="9951" max="9952" width="4.25" style="222" customWidth="1"/>
    <col min="9953" max="9953" width="4.5" style="222" customWidth="1"/>
    <col min="9954" max="9955" width="4.25" style="222" customWidth="1"/>
    <col min="9956" max="9956" width="4.5" style="222" customWidth="1"/>
    <col min="9957" max="9958" width="4.25" style="222" customWidth="1"/>
    <col min="9959" max="9959" width="4.5" style="222" customWidth="1"/>
    <col min="9960" max="9961" width="4.25" style="222" customWidth="1"/>
    <col min="9962" max="9962" width="4.5" style="222" customWidth="1"/>
    <col min="9963" max="9964" width="4.25" style="222" customWidth="1"/>
    <col min="9965" max="9965" width="4.5" style="222" customWidth="1"/>
    <col min="9966" max="9967" width="4.25" style="222" customWidth="1"/>
    <col min="9968" max="10191" width="9" style="222"/>
    <col min="10192" max="10192" width="5.25" style="222" customWidth="1"/>
    <col min="10193" max="10193" width="8.75" style="222" customWidth="1"/>
    <col min="10194" max="10194" width="3.625" style="222" customWidth="1"/>
    <col min="10195" max="10202" width="3" style="222" customWidth="1"/>
    <col min="10203" max="10206" width="4.5" style="222" customWidth="1"/>
    <col min="10207" max="10208" width="4.25" style="222" customWidth="1"/>
    <col min="10209" max="10209" width="4.5" style="222" customWidth="1"/>
    <col min="10210" max="10211" width="4.25" style="222" customWidth="1"/>
    <col min="10212" max="10212" width="4.5" style="222" customWidth="1"/>
    <col min="10213" max="10214" width="4.25" style="222" customWidth="1"/>
    <col min="10215" max="10215" width="4.5" style="222" customWidth="1"/>
    <col min="10216" max="10217" width="4.25" style="222" customWidth="1"/>
    <col min="10218" max="10218" width="4.5" style="222" customWidth="1"/>
    <col min="10219" max="10220" width="4.25" style="222" customWidth="1"/>
    <col min="10221" max="10221" width="4.5" style="222" customWidth="1"/>
    <col min="10222" max="10223" width="4.25" style="222" customWidth="1"/>
    <col min="10224" max="10447" width="9" style="222"/>
    <col min="10448" max="10448" width="5.25" style="222" customWidth="1"/>
    <col min="10449" max="10449" width="8.75" style="222" customWidth="1"/>
    <col min="10450" max="10450" width="3.625" style="222" customWidth="1"/>
    <col min="10451" max="10458" width="3" style="222" customWidth="1"/>
    <col min="10459" max="10462" width="4.5" style="222" customWidth="1"/>
    <col min="10463" max="10464" width="4.25" style="222" customWidth="1"/>
    <col min="10465" max="10465" width="4.5" style="222" customWidth="1"/>
    <col min="10466" max="10467" width="4.25" style="222" customWidth="1"/>
    <col min="10468" max="10468" width="4.5" style="222" customWidth="1"/>
    <col min="10469" max="10470" width="4.25" style="222" customWidth="1"/>
    <col min="10471" max="10471" width="4.5" style="222" customWidth="1"/>
    <col min="10472" max="10473" width="4.25" style="222" customWidth="1"/>
    <col min="10474" max="10474" width="4.5" style="222" customWidth="1"/>
    <col min="10475" max="10476" width="4.25" style="222" customWidth="1"/>
    <col min="10477" max="10477" width="4.5" style="222" customWidth="1"/>
    <col min="10478" max="10479" width="4.25" style="222" customWidth="1"/>
    <col min="10480" max="10703" width="9" style="222"/>
    <col min="10704" max="10704" width="5.25" style="222" customWidth="1"/>
    <col min="10705" max="10705" width="8.75" style="222" customWidth="1"/>
    <col min="10706" max="10706" width="3.625" style="222" customWidth="1"/>
    <col min="10707" max="10714" width="3" style="222" customWidth="1"/>
    <col min="10715" max="10718" width="4.5" style="222" customWidth="1"/>
    <col min="10719" max="10720" width="4.25" style="222" customWidth="1"/>
    <col min="10721" max="10721" width="4.5" style="222" customWidth="1"/>
    <col min="10722" max="10723" width="4.25" style="222" customWidth="1"/>
    <col min="10724" max="10724" width="4.5" style="222" customWidth="1"/>
    <col min="10725" max="10726" width="4.25" style="222" customWidth="1"/>
    <col min="10727" max="10727" width="4.5" style="222" customWidth="1"/>
    <col min="10728" max="10729" width="4.25" style="222" customWidth="1"/>
    <col min="10730" max="10730" width="4.5" style="222" customWidth="1"/>
    <col min="10731" max="10732" width="4.25" style="222" customWidth="1"/>
    <col min="10733" max="10733" width="4.5" style="222" customWidth="1"/>
    <col min="10734" max="10735" width="4.25" style="222" customWidth="1"/>
    <col min="10736" max="10959" width="9" style="222"/>
    <col min="10960" max="10960" width="5.25" style="222" customWidth="1"/>
    <col min="10961" max="10961" width="8.75" style="222" customWidth="1"/>
    <col min="10962" max="10962" width="3.625" style="222" customWidth="1"/>
    <col min="10963" max="10970" width="3" style="222" customWidth="1"/>
    <col min="10971" max="10974" width="4.5" style="222" customWidth="1"/>
    <col min="10975" max="10976" width="4.25" style="222" customWidth="1"/>
    <col min="10977" max="10977" width="4.5" style="222" customWidth="1"/>
    <col min="10978" max="10979" width="4.25" style="222" customWidth="1"/>
    <col min="10980" max="10980" width="4.5" style="222" customWidth="1"/>
    <col min="10981" max="10982" width="4.25" style="222" customWidth="1"/>
    <col min="10983" max="10983" width="4.5" style="222" customWidth="1"/>
    <col min="10984" max="10985" width="4.25" style="222" customWidth="1"/>
    <col min="10986" max="10986" width="4.5" style="222" customWidth="1"/>
    <col min="10987" max="10988" width="4.25" style="222" customWidth="1"/>
    <col min="10989" max="10989" width="4.5" style="222" customWidth="1"/>
    <col min="10990" max="10991" width="4.25" style="222" customWidth="1"/>
    <col min="10992" max="11215" width="9" style="222"/>
    <col min="11216" max="11216" width="5.25" style="222" customWidth="1"/>
    <col min="11217" max="11217" width="8.75" style="222" customWidth="1"/>
    <col min="11218" max="11218" width="3.625" style="222" customWidth="1"/>
    <col min="11219" max="11226" width="3" style="222" customWidth="1"/>
    <col min="11227" max="11230" width="4.5" style="222" customWidth="1"/>
    <col min="11231" max="11232" width="4.25" style="222" customWidth="1"/>
    <col min="11233" max="11233" width="4.5" style="222" customWidth="1"/>
    <col min="11234" max="11235" width="4.25" style="222" customWidth="1"/>
    <col min="11236" max="11236" width="4.5" style="222" customWidth="1"/>
    <col min="11237" max="11238" width="4.25" style="222" customWidth="1"/>
    <col min="11239" max="11239" width="4.5" style="222" customWidth="1"/>
    <col min="11240" max="11241" width="4.25" style="222" customWidth="1"/>
    <col min="11242" max="11242" width="4.5" style="222" customWidth="1"/>
    <col min="11243" max="11244" width="4.25" style="222" customWidth="1"/>
    <col min="11245" max="11245" width="4.5" style="222" customWidth="1"/>
    <col min="11246" max="11247" width="4.25" style="222" customWidth="1"/>
    <col min="11248" max="11471" width="9" style="222"/>
    <col min="11472" max="11472" width="5.25" style="222" customWidth="1"/>
    <col min="11473" max="11473" width="8.75" style="222" customWidth="1"/>
    <col min="11474" max="11474" width="3.625" style="222" customWidth="1"/>
    <col min="11475" max="11482" width="3" style="222" customWidth="1"/>
    <col min="11483" max="11486" width="4.5" style="222" customWidth="1"/>
    <col min="11487" max="11488" width="4.25" style="222" customWidth="1"/>
    <col min="11489" max="11489" width="4.5" style="222" customWidth="1"/>
    <col min="11490" max="11491" width="4.25" style="222" customWidth="1"/>
    <col min="11492" max="11492" width="4.5" style="222" customWidth="1"/>
    <col min="11493" max="11494" width="4.25" style="222" customWidth="1"/>
    <col min="11495" max="11495" width="4.5" style="222" customWidth="1"/>
    <col min="11496" max="11497" width="4.25" style="222" customWidth="1"/>
    <col min="11498" max="11498" width="4.5" style="222" customWidth="1"/>
    <col min="11499" max="11500" width="4.25" style="222" customWidth="1"/>
    <col min="11501" max="11501" width="4.5" style="222" customWidth="1"/>
    <col min="11502" max="11503" width="4.25" style="222" customWidth="1"/>
    <col min="11504" max="11727" width="9" style="222"/>
    <col min="11728" max="11728" width="5.25" style="222" customWidth="1"/>
    <col min="11729" max="11729" width="8.75" style="222" customWidth="1"/>
    <col min="11730" max="11730" width="3.625" style="222" customWidth="1"/>
    <col min="11731" max="11738" width="3" style="222" customWidth="1"/>
    <col min="11739" max="11742" width="4.5" style="222" customWidth="1"/>
    <col min="11743" max="11744" width="4.25" style="222" customWidth="1"/>
    <col min="11745" max="11745" width="4.5" style="222" customWidth="1"/>
    <col min="11746" max="11747" width="4.25" style="222" customWidth="1"/>
    <col min="11748" max="11748" width="4.5" style="222" customWidth="1"/>
    <col min="11749" max="11750" width="4.25" style="222" customWidth="1"/>
    <col min="11751" max="11751" width="4.5" style="222" customWidth="1"/>
    <col min="11752" max="11753" width="4.25" style="222" customWidth="1"/>
    <col min="11754" max="11754" width="4.5" style="222" customWidth="1"/>
    <col min="11755" max="11756" width="4.25" style="222" customWidth="1"/>
    <col min="11757" max="11757" width="4.5" style="222" customWidth="1"/>
    <col min="11758" max="11759" width="4.25" style="222" customWidth="1"/>
    <col min="11760" max="11983" width="9" style="222"/>
    <col min="11984" max="11984" width="5.25" style="222" customWidth="1"/>
    <col min="11985" max="11985" width="8.75" style="222" customWidth="1"/>
    <col min="11986" max="11986" width="3.625" style="222" customWidth="1"/>
    <col min="11987" max="11994" width="3" style="222" customWidth="1"/>
    <col min="11995" max="11998" width="4.5" style="222" customWidth="1"/>
    <col min="11999" max="12000" width="4.25" style="222" customWidth="1"/>
    <col min="12001" max="12001" width="4.5" style="222" customWidth="1"/>
    <col min="12002" max="12003" width="4.25" style="222" customWidth="1"/>
    <col min="12004" max="12004" width="4.5" style="222" customWidth="1"/>
    <col min="12005" max="12006" width="4.25" style="222" customWidth="1"/>
    <col min="12007" max="12007" width="4.5" style="222" customWidth="1"/>
    <col min="12008" max="12009" width="4.25" style="222" customWidth="1"/>
    <col min="12010" max="12010" width="4.5" style="222" customWidth="1"/>
    <col min="12011" max="12012" width="4.25" style="222" customWidth="1"/>
    <col min="12013" max="12013" width="4.5" style="222" customWidth="1"/>
    <col min="12014" max="12015" width="4.25" style="222" customWidth="1"/>
    <col min="12016" max="12239" width="9" style="222"/>
    <col min="12240" max="12240" width="5.25" style="222" customWidth="1"/>
    <col min="12241" max="12241" width="8.75" style="222" customWidth="1"/>
    <col min="12242" max="12242" width="3.625" style="222" customWidth="1"/>
    <col min="12243" max="12250" width="3" style="222" customWidth="1"/>
    <col min="12251" max="12254" width="4.5" style="222" customWidth="1"/>
    <col min="12255" max="12256" width="4.25" style="222" customWidth="1"/>
    <col min="12257" max="12257" width="4.5" style="222" customWidth="1"/>
    <col min="12258" max="12259" width="4.25" style="222" customWidth="1"/>
    <col min="12260" max="12260" width="4.5" style="222" customWidth="1"/>
    <col min="12261" max="12262" width="4.25" style="222" customWidth="1"/>
    <col min="12263" max="12263" width="4.5" style="222" customWidth="1"/>
    <col min="12264" max="12265" width="4.25" style="222" customWidth="1"/>
    <col min="12266" max="12266" width="4.5" style="222" customWidth="1"/>
    <col min="12267" max="12268" width="4.25" style="222" customWidth="1"/>
    <col min="12269" max="12269" width="4.5" style="222" customWidth="1"/>
    <col min="12270" max="12271" width="4.25" style="222" customWidth="1"/>
    <col min="12272" max="12495" width="9" style="222"/>
    <col min="12496" max="12496" width="5.25" style="222" customWidth="1"/>
    <col min="12497" max="12497" width="8.75" style="222" customWidth="1"/>
    <col min="12498" max="12498" width="3.625" style="222" customWidth="1"/>
    <col min="12499" max="12506" width="3" style="222" customWidth="1"/>
    <col min="12507" max="12510" width="4.5" style="222" customWidth="1"/>
    <col min="12511" max="12512" width="4.25" style="222" customWidth="1"/>
    <col min="12513" max="12513" width="4.5" style="222" customWidth="1"/>
    <col min="12514" max="12515" width="4.25" style="222" customWidth="1"/>
    <col min="12516" max="12516" width="4.5" style="222" customWidth="1"/>
    <col min="12517" max="12518" width="4.25" style="222" customWidth="1"/>
    <col min="12519" max="12519" width="4.5" style="222" customWidth="1"/>
    <col min="12520" max="12521" width="4.25" style="222" customWidth="1"/>
    <col min="12522" max="12522" width="4.5" style="222" customWidth="1"/>
    <col min="12523" max="12524" width="4.25" style="222" customWidth="1"/>
    <col min="12525" max="12525" width="4.5" style="222" customWidth="1"/>
    <col min="12526" max="12527" width="4.25" style="222" customWidth="1"/>
    <col min="12528" max="12751" width="9" style="222"/>
    <col min="12752" max="12752" width="5.25" style="222" customWidth="1"/>
    <col min="12753" max="12753" width="8.75" style="222" customWidth="1"/>
    <col min="12754" max="12754" width="3.625" style="222" customWidth="1"/>
    <col min="12755" max="12762" width="3" style="222" customWidth="1"/>
    <col min="12763" max="12766" width="4.5" style="222" customWidth="1"/>
    <col min="12767" max="12768" width="4.25" style="222" customWidth="1"/>
    <col min="12769" max="12769" width="4.5" style="222" customWidth="1"/>
    <col min="12770" max="12771" width="4.25" style="222" customWidth="1"/>
    <col min="12772" max="12772" width="4.5" style="222" customWidth="1"/>
    <col min="12773" max="12774" width="4.25" style="222" customWidth="1"/>
    <col min="12775" max="12775" width="4.5" style="222" customWidth="1"/>
    <col min="12776" max="12777" width="4.25" style="222" customWidth="1"/>
    <col min="12778" max="12778" width="4.5" style="222" customWidth="1"/>
    <col min="12779" max="12780" width="4.25" style="222" customWidth="1"/>
    <col min="12781" max="12781" width="4.5" style="222" customWidth="1"/>
    <col min="12782" max="12783" width="4.25" style="222" customWidth="1"/>
    <col min="12784" max="13007" width="9" style="222"/>
    <col min="13008" max="13008" width="5.25" style="222" customWidth="1"/>
    <col min="13009" max="13009" width="8.75" style="222" customWidth="1"/>
    <col min="13010" max="13010" width="3.625" style="222" customWidth="1"/>
    <col min="13011" max="13018" width="3" style="222" customWidth="1"/>
    <col min="13019" max="13022" width="4.5" style="222" customWidth="1"/>
    <col min="13023" max="13024" width="4.25" style="222" customWidth="1"/>
    <col min="13025" max="13025" width="4.5" style="222" customWidth="1"/>
    <col min="13026" max="13027" width="4.25" style="222" customWidth="1"/>
    <col min="13028" max="13028" width="4.5" style="222" customWidth="1"/>
    <col min="13029" max="13030" width="4.25" style="222" customWidth="1"/>
    <col min="13031" max="13031" width="4.5" style="222" customWidth="1"/>
    <col min="13032" max="13033" width="4.25" style="222" customWidth="1"/>
    <col min="13034" max="13034" width="4.5" style="222" customWidth="1"/>
    <col min="13035" max="13036" width="4.25" style="222" customWidth="1"/>
    <col min="13037" max="13037" width="4.5" style="222" customWidth="1"/>
    <col min="13038" max="13039" width="4.25" style="222" customWidth="1"/>
    <col min="13040" max="13263" width="9" style="222"/>
    <col min="13264" max="13264" width="5.25" style="222" customWidth="1"/>
    <col min="13265" max="13265" width="8.75" style="222" customWidth="1"/>
    <col min="13266" max="13266" width="3.625" style="222" customWidth="1"/>
    <col min="13267" max="13274" width="3" style="222" customWidth="1"/>
    <col min="13275" max="13278" width="4.5" style="222" customWidth="1"/>
    <col min="13279" max="13280" width="4.25" style="222" customWidth="1"/>
    <col min="13281" max="13281" width="4.5" style="222" customWidth="1"/>
    <col min="13282" max="13283" width="4.25" style="222" customWidth="1"/>
    <col min="13284" max="13284" width="4.5" style="222" customWidth="1"/>
    <col min="13285" max="13286" width="4.25" style="222" customWidth="1"/>
    <col min="13287" max="13287" width="4.5" style="222" customWidth="1"/>
    <col min="13288" max="13289" width="4.25" style="222" customWidth="1"/>
    <col min="13290" max="13290" width="4.5" style="222" customWidth="1"/>
    <col min="13291" max="13292" width="4.25" style="222" customWidth="1"/>
    <col min="13293" max="13293" width="4.5" style="222" customWidth="1"/>
    <col min="13294" max="13295" width="4.25" style="222" customWidth="1"/>
    <col min="13296" max="13519" width="9" style="222"/>
    <col min="13520" max="13520" width="5.25" style="222" customWidth="1"/>
    <col min="13521" max="13521" width="8.75" style="222" customWidth="1"/>
    <col min="13522" max="13522" width="3.625" style="222" customWidth="1"/>
    <col min="13523" max="13530" width="3" style="222" customWidth="1"/>
    <col min="13531" max="13534" width="4.5" style="222" customWidth="1"/>
    <col min="13535" max="13536" width="4.25" style="222" customWidth="1"/>
    <col min="13537" max="13537" width="4.5" style="222" customWidth="1"/>
    <col min="13538" max="13539" width="4.25" style="222" customWidth="1"/>
    <col min="13540" max="13540" width="4.5" style="222" customWidth="1"/>
    <col min="13541" max="13542" width="4.25" style="222" customWidth="1"/>
    <col min="13543" max="13543" width="4.5" style="222" customWidth="1"/>
    <col min="13544" max="13545" width="4.25" style="222" customWidth="1"/>
    <col min="13546" max="13546" width="4.5" style="222" customWidth="1"/>
    <col min="13547" max="13548" width="4.25" style="222" customWidth="1"/>
    <col min="13549" max="13549" width="4.5" style="222" customWidth="1"/>
    <col min="13550" max="13551" width="4.25" style="222" customWidth="1"/>
    <col min="13552" max="13775" width="9" style="222"/>
    <col min="13776" max="13776" width="5.25" style="222" customWidth="1"/>
    <col min="13777" max="13777" width="8.75" style="222" customWidth="1"/>
    <col min="13778" max="13778" width="3.625" style="222" customWidth="1"/>
    <col min="13779" max="13786" width="3" style="222" customWidth="1"/>
    <col min="13787" max="13790" width="4.5" style="222" customWidth="1"/>
    <col min="13791" max="13792" width="4.25" style="222" customWidth="1"/>
    <col min="13793" max="13793" width="4.5" style="222" customWidth="1"/>
    <col min="13794" max="13795" width="4.25" style="222" customWidth="1"/>
    <col min="13796" max="13796" width="4.5" style="222" customWidth="1"/>
    <col min="13797" max="13798" width="4.25" style="222" customWidth="1"/>
    <col min="13799" max="13799" width="4.5" style="222" customWidth="1"/>
    <col min="13800" max="13801" width="4.25" style="222" customWidth="1"/>
    <col min="13802" max="13802" width="4.5" style="222" customWidth="1"/>
    <col min="13803" max="13804" width="4.25" style="222" customWidth="1"/>
    <col min="13805" max="13805" width="4.5" style="222" customWidth="1"/>
    <col min="13806" max="13807" width="4.25" style="222" customWidth="1"/>
    <col min="13808" max="14031" width="9" style="222"/>
    <col min="14032" max="14032" width="5.25" style="222" customWidth="1"/>
    <col min="14033" max="14033" width="8.75" style="222" customWidth="1"/>
    <col min="14034" max="14034" width="3.625" style="222" customWidth="1"/>
    <col min="14035" max="14042" width="3" style="222" customWidth="1"/>
    <col min="14043" max="14046" width="4.5" style="222" customWidth="1"/>
    <col min="14047" max="14048" width="4.25" style="222" customWidth="1"/>
    <col min="14049" max="14049" width="4.5" style="222" customWidth="1"/>
    <col min="14050" max="14051" width="4.25" style="222" customWidth="1"/>
    <col min="14052" max="14052" width="4.5" style="222" customWidth="1"/>
    <col min="14053" max="14054" width="4.25" style="222" customWidth="1"/>
    <col min="14055" max="14055" width="4.5" style="222" customWidth="1"/>
    <col min="14056" max="14057" width="4.25" style="222" customWidth="1"/>
    <col min="14058" max="14058" width="4.5" style="222" customWidth="1"/>
    <col min="14059" max="14060" width="4.25" style="222" customWidth="1"/>
    <col min="14061" max="14061" width="4.5" style="222" customWidth="1"/>
    <col min="14062" max="14063" width="4.25" style="222" customWidth="1"/>
    <col min="14064" max="14287" width="9" style="222"/>
    <col min="14288" max="14288" width="5.25" style="222" customWidth="1"/>
    <col min="14289" max="14289" width="8.75" style="222" customWidth="1"/>
    <col min="14290" max="14290" width="3.625" style="222" customWidth="1"/>
    <col min="14291" max="14298" width="3" style="222" customWidth="1"/>
    <col min="14299" max="14302" width="4.5" style="222" customWidth="1"/>
    <col min="14303" max="14304" width="4.25" style="222" customWidth="1"/>
    <col min="14305" max="14305" width="4.5" style="222" customWidth="1"/>
    <col min="14306" max="14307" width="4.25" style="222" customWidth="1"/>
    <col min="14308" max="14308" width="4.5" style="222" customWidth="1"/>
    <col min="14309" max="14310" width="4.25" style="222" customWidth="1"/>
    <col min="14311" max="14311" width="4.5" style="222" customWidth="1"/>
    <col min="14312" max="14313" width="4.25" style="222" customWidth="1"/>
    <col min="14314" max="14314" width="4.5" style="222" customWidth="1"/>
    <col min="14315" max="14316" width="4.25" style="222" customWidth="1"/>
    <col min="14317" max="14317" width="4.5" style="222" customWidth="1"/>
    <col min="14318" max="14319" width="4.25" style="222" customWidth="1"/>
    <col min="14320" max="14543" width="9" style="222"/>
    <col min="14544" max="14544" width="5.25" style="222" customWidth="1"/>
    <col min="14545" max="14545" width="8.75" style="222" customWidth="1"/>
    <col min="14546" max="14546" width="3.625" style="222" customWidth="1"/>
    <col min="14547" max="14554" width="3" style="222" customWidth="1"/>
    <col min="14555" max="14558" width="4.5" style="222" customWidth="1"/>
    <col min="14559" max="14560" width="4.25" style="222" customWidth="1"/>
    <col min="14561" max="14561" width="4.5" style="222" customWidth="1"/>
    <col min="14562" max="14563" width="4.25" style="222" customWidth="1"/>
    <col min="14564" max="14564" width="4.5" style="222" customWidth="1"/>
    <col min="14565" max="14566" width="4.25" style="222" customWidth="1"/>
    <col min="14567" max="14567" width="4.5" style="222" customWidth="1"/>
    <col min="14568" max="14569" width="4.25" style="222" customWidth="1"/>
    <col min="14570" max="14570" width="4.5" style="222" customWidth="1"/>
    <col min="14571" max="14572" width="4.25" style="222" customWidth="1"/>
    <col min="14573" max="14573" width="4.5" style="222" customWidth="1"/>
    <col min="14574" max="14575" width="4.25" style="222" customWidth="1"/>
    <col min="14576" max="14799" width="9" style="222"/>
    <col min="14800" max="14800" width="5.25" style="222" customWidth="1"/>
    <col min="14801" max="14801" width="8.75" style="222" customWidth="1"/>
    <col min="14802" max="14802" width="3.625" style="222" customWidth="1"/>
    <col min="14803" max="14810" width="3" style="222" customWidth="1"/>
    <col min="14811" max="14814" width="4.5" style="222" customWidth="1"/>
    <col min="14815" max="14816" width="4.25" style="222" customWidth="1"/>
    <col min="14817" max="14817" width="4.5" style="222" customWidth="1"/>
    <col min="14818" max="14819" width="4.25" style="222" customWidth="1"/>
    <col min="14820" max="14820" width="4.5" style="222" customWidth="1"/>
    <col min="14821" max="14822" width="4.25" style="222" customWidth="1"/>
    <col min="14823" max="14823" width="4.5" style="222" customWidth="1"/>
    <col min="14824" max="14825" width="4.25" style="222" customWidth="1"/>
    <col min="14826" max="14826" width="4.5" style="222" customWidth="1"/>
    <col min="14827" max="14828" width="4.25" style="222" customWidth="1"/>
    <col min="14829" max="14829" width="4.5" style="222" customWidth="1"/>
    <col min="14830" max="14831" width="4.25" style="222" customWidth="1"/>
    <col min="14832" max="15055" width="9" style="222"/>
    <col min="15056" max="15056" width="5.25" style="222" customWidth="1"/>
    <col min="15057" max="15057" width="8.75" style="222" customWidth="1"/>
    <col min="15058" max="15058" width="3.625" style="222" customWidth="1"/>
    <col min="15059" max="15066" width="3" style="222" customWidth="1"/>
    <col min="15067" max="15070" width="4.5" style="222" customWidth="1"/>
    <col min="15071" max="15072" width="4.25" style="222" customWidth="1"/>
    <col min="15073" max="15073" width="4.5" style="222" customWidth="1"/>
    <col min="15074" max="15075" width="4.25" style="222" customWidth="1"/>
    <col min="15076" max="15076" width="4.5" style="222" customWidth="1"/>
    <col min="15077" max="15078" width="4.25" style="222" customWidth="1"/>
    <col min="15079" max="15079" width="4.5" style="222" customWidth="1"/>
    <col min="15080" max="15081" width="4.25" style="222" customWidth="1"/>
    <col min="15082" max="15082" width="4.5" style="222" customWidth="1"/>
    <col min="15083" max="15084" width="4.25" style="222" customWidth="1"/>
    <col min="15085" max="15085" width="4.5" style="222" customWidth="1"/>
    <col min="15086" max="15087" width="4.25" style="222" customWidth="1"/>
    <col min="15088" max="15311" width="9" style="222"/>
    <col min="15312" max="15312" width="5.25" style="222" customWidth="1"/>
    <col min="15313" max="15313" width="8.75" style="222" customWidth="1"/>
    <col min="15314" max="15314" width="3.625" style="222" customWidth="1"/>
    <col min="15315" max="15322" width="3" style="222" customWidth="1"/>
    <col min="15323" max="15326" width="4.5" style="222" customWidth="1"/>
    <col min="15327" max="15328" width="4.25" style="222" customWidth="1"/>
    <col min="15329" max="15329" width="4.5" style="222" customWidth="1"/>
    <col min="15330" max="15331" width="4.25" style="222" customWidth="1"/>
    <col min="15332" max="15332" width="4.5" style="222" customWidth="1"/>
    <col min="15333" max="15334" width="4.25" style="222" customWidth="1"/>
    <col min="15335" max="15335" width="4.5" style="222" customWidth="1"/>
    <col min="15336" max="15337" width="4.25" style="222" customWidth="1"/>
    <col min="15338" max="15338" width="4.5" style="222" customWidth="1"/>
    <col min="15339" max="15340" width="4.25" style="222" customWidth="1"/>
    <col min="15341" max="15341" width="4.5" style="222" customWidth="1"/>
    <col min="15342" max="15343" width="4.25" style="222" customWidth="1"/>
    <col min="15344" max="15567" width="9" style="222"/>
    <col min="15568" max="15568" width="5.25" style="222" customWidth="1"/>
    <col min="15569" max="15569" width="8.75" style="222" customWidth="1"/>
    <col min="15570" max="15570" width="3.625" style="222" customWidth="1"/>
    <col min="15571" max="15578" width="3" style="222" customWidth="1"/>
    <col min="15579" max="15582" width="4.5" style="222" customWidth="1"/>
    <col min="15583" max="15584" width="4.25" style="222" customWidth="1"/>
    <col min="15585" max="15585" width="4.5" style="222" customWidth="1"/>
    <col min="15586" max="15587" width="4.25" style="222" customWidth="1"/>
    <col min="15588" max="15588" width="4.5" style="222" customWidth="1"/>
    <col min="15589" max="15590" width="4.25" style="222" customWidth="1"/>
    <col min="15591" max="15591" width="4.5" style="222" customWidth="1"/>
    <col min="15592" max="15593" width="4.25" style="222" customWidth="1"/>
    <col min="15594" max="15594" width="4.5" style="222" customWidth="1"/>
    <col min="15595" max="15596" width="4.25" style="222" customWidth="1"/>
    <col min="15597" max="15597" width="4.5" style="222" customWidth="1"/>
    <col min="15598" max="15599" width="4.25" style="222" customWidth="1"/>
    <col min="15600" max="15823" width="9" style="222"/>
    <col min="15824" max="15824" width="5.25" style="222" customWidth="1"/>
    <col min="15825" max="15825" width="8.75" style="222" customWidth="1"/>
    <col min="15826" max="15826" width="3.625" style="222" customWidth="1"/>
    <col min="15827" max="15834" width="3" style="222" customWidth="1"/>
    <col min="15835" max="15838" width="4.5" style="222" customWidth="1"/>
    <col min="15839" max="15840" width="4.25" style="222" customWidth="1"/>
    <col min="15841" max="15841" width="4.5" style="222" customWidth="1"/>
    <col min="15842" max="15843" width="4.25" style="222" customWidth="1"/>
    <col min="15844" max="15844" width="4.5" style="222" customWidth="1"/>
    <col min="15845" max="15846" width="4.25" style="222" customWidth="1"/>
    <col min="15847" max="15847" width="4.5" style="222" customWidth="1"/>
    <col min="15848" max="15849" width="4.25" style="222" customWidth="1"/>
    <col min="15850" max="15850" width="4.5" style="222" customWidth="1"/>
    <col min="15851" max="15852" width="4.25" style="222" customWidth="1"/>
    <col min="15853" max="15853" width="4.5" style="222" customWidth="1"/>
    <col min="15854" max="15855" width="4.25" style="222" customWidth="1"/>
    <col min="15856" max="16079" width="9" style="222"/>
    <col min="16080" max="16080" width="5.25" style="222" customWidth="1"/>
    <col min="16081" max="16081" width="8.75" style="222" customWidth="1"/>
    <col min="16082" max="16082" width="3.625" style="222" customWidth="1"/>
    <col min="16083" max="16090" width="3" style="222" customWidth="1"/>
    <col min="16091" max="16094" width="4.5" style="222" customWidth="1"/>
    <col min="16095" max="16096" width="4.25" style="222" customWidth="1"/>
    <col min="16097" max="16097" width="4.5" style="222" customWidth="1"/>
    <col min="16098" max="16099" width="4.25" style="222" customWidth="1"/>
    <col min="16100" max="16100" width="4.5" style="222" customWidth="1"/>
    <col min="16101" max="16102" width="4.25" style="222" customWidth="1"/>
    <col min="16103" max="16103" width="4.5" style="222" customWidth="1"/>
    <col min="16104" max="16105" width="4.25" style="222" customWidth="1"/>
    <col min="16106" max="16106" width="4.5" style="222" customWidth="1"/>
    <col min="16107" max="16108" width="4.25" style="222" customWidth="1"/>
    <col min="16109" max="16109" width="4.5" style="222" customWidth="1"/>
    <col min="16110" max="16111" width="4.25" style="222" customWidth="1"/>
    <col min="16112" max="16384" width="9" style="222"/>
  </cols>
  <sheetData>
    <row r="1" spans="1:19" s="22" customFormat="1" ht="10.95" x14ac:dyDescent="0.4">
      <c r="A1" s="1" t="s">
        <v>985</v>
      </c>
      <c r="S1" s="40"/>
    </row>
    <row r="2" spans="1:19" s="22" customFormat="1" ht="10.95" x14ac:dyDescent="0.4">
      <c r="A2" s="1" t="s">
        <v>33</v>
      </c>
      <c r="S2" s="40"/>
    </row>
    <row r="3" spans="1:19" s="22" customFormat="1" ht="10.95" x14ac:dyDescent="0.4">
      <c r="A3" s="1" t="s">
        <v>986</v>
      </c>
      <c r="S3" s="40"/>
    </row>
    <row r="4" spans="1:19" ht="10.95" x14ac:dyDescent="0.4">
      <c r="A4" s="215" t="s">
        <v>1024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9"/>
      <c r="M4" s="219"/>
      <c r="N4" s="219"/>
      <c r="O4" s="219"/>
      <c r="P4" s="219"/>
    </row>
    <row r="5" spans="1:19" ht="10.95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R5" s="23" t="s">
        <v>56</v>
      </c>
      <c r="S5" s="52"/>
    </row>
    <row r="6" spans="1:19" ht="14" customHeight="1" x14ac:dyDescent="0.4">
      <c r="A6" s="517" t="s">
        <v>1014</v>
      </c>
      <c r="B6" s="528" t="s">
        <v>1015</v>
      </c>
      <c r="C6" s="529"/>
      <c r="D6" s="529"/>
      <c r="E6" s="529"/>
      <c r="F6" s="530"/>
      <c r="G6" s="528" t="s">
        <v>1025</v>
      </c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30"/>
    </row>
    <row r="7" spans="1:19" ht="14" customHeight="1" x14ac:dyDescent="0.4">
      <c r="A7" s="517"/>
      <c r="B7" s="547" t="s">
        <v>76</v>
      </c>
      <c r="C7" s="528" t="s">
        <v>1026</v>
      </c>
      <c r="D7" s="529"/>
      <c r="E7" s="530"/>
      <c r="F7" s="549" t="s">
        <v>78</v>
      </c>
      <c r="G7" s="551" t="s">
        <v>645</v>
      </c>
      <c r="H7" s="552"/>
      <c r="I7" s="553"/>
      <c r="J7" s="528" t="s">
        <v>87</v>
      </c>
      <c r="K7" s="529"/>
      <c r="L7" s="530"/>
      <c r="M7" s="528" t="s">
        <v>1017</v>
      </c>
      <c r="N7" s="529"/>
      <c r="O7" s="530"/>
      <c r="P7" s="528" t="s">
        <v>1018</v>
      </c>
      <c r="Q7" s="529"/>
      <c r="R7" s="530"/>
    </row>
    <row r="8" spans="1:19" ht="42" customHeight="1" x14ac:dyDescent="0.4">
      <c r="A8" s="517"/>
      <c r="B8" s="548"/>
      <c r="C8" s="282" t="s">
        <v>87</v>
      </c>
      <c r="D8" s="282" t="s">
        <v>88</v>
      </c>
      <c r="E8" s="282" t="s">
        <v>89</v>
      </c>
      <c r="F8" s="550"/>
      <c r="G8" s="227" t="s">
        <v>0</v>
      </c>
      <c r="H8" s="228" t="s">
        <v>93</v>
      </c>
      <c r="I8" s="228" t="s">
        <v>94</v>
      </c>
      <c r="J8" s="227" t="s">
        <v>0</v>
      </c>
      <c r="K8" s="228" t="s">
        <v>93</v>
      </c>
      <c r="L8" s="228" t="s">
        <v>94</v>
      </c>
      <c r="M8" s="227" t="s">
        <v>0</v>
      </c>
      <c r="N8" s="228" t="s">
        <v>93</v>
      </c>
      <c r="O8" s="228" t="s">
        <v>94</v>
      </c>
      <c r="P8" s="227" t="s">
        <v>0</v>
      </c>
      <c r="Q8" s="228" t="s">
        <v>93</v>
      </c>
      <c r="R8" s="228" t="s">
        <v>94</v>
      </c>
    </row>
    <row r="9" spans="1:19" ht="14" customHeight="1" x14ac:dyDescent="0.4">
      <c r="A9" s="283"/>
      <c r="B9" s="235">
        <f t="shared" ref="B9:B16" si="0">SUM(C9:F9)</f>
        <v>5</v>
      </c>
      <c r="C9" s="235"/>
      <c r="D9" s="235"/>
      <c r="E9" s="235">
        <v>2</v>
      </c>
      <c r="F9" s="235">
        <v>3</v>
      </c>
      <c r="G9" s="235">
        <f t="shared" ref="G9:G12" si="1">SUM(H9:I9)</f>
        <v>10</v>
      </c>
      <c r="H9" s="235">
        <v>4</v>
      </c>
      <c r="I9" s="235">
        <v>6</v>
      </c>
      <c r="J9" s="235">
        <f t="shared" ref="J9:J16" si="2">SUM(K9:L9)</f>
        <v>2</v>
      </c>
      <c r="K9" s="235"/>
      <c r="L9" s="235">
        <v>2</v>
      </c>
      <c r="M9" s="235">
        <f t="shared" ref="M9:M16" si="3">SUM(N9:O9)</f>
        <v>4</v>
      </c>
      <c r="N9" s="235">
        <v>2</v>
      </c>
      <c r="O9" s="235">
        <v>2</v>
      </c>
      <c r="P9" s="235">
        <f t="shared" ref="P9:P16" si="4">SUM(Q9:R9)</f>
        <v>4</v>
      </c>
      <c r="Q9" s="235">
        <v>2</v>
      </c>
      <c r="R9" s="235">
        <v>2</v>
      </c>
      <c r="S9" s="280"/>
    </row>
    <row r="10" spans="1:19" ht="14" customHeight="1" x14ac:dyDescent="0.4">
      <c r="A10" s="284" t="s">
        <v>592</v>
      </c>
      <c r="B10" s="241">
        <f t="shared" si="0"/>
        <v>89</v>
      </c>
      <c r="C10" s="241">
        <v>27</v>
      </c>
      <c r="D10" s="241">
        <v>30</v>
      </c>
      <c r="E10" s="241">
        <v>27</v>
      </c>
      <c r="F10" s="241">
        <v>5</v>
      </c>
      <c r="G10" s="241">
        <f t="shared" si="1"/>
        <v>309</v>
      </c>
      <c r="H10" s="241">
        <v>209</v>
      </c>
      <c r="I10" s="241">
        <v>100</v>
      </c>
      <c r="J10" s="241">
        <f t="shared" si="2"/>
        <v>98</v>
      </c>
      <c r="K10" s="241">
        <v>63</v>
      </c>
      <c r="L10" s="241">
        <v>35</v>
      </c>
      <c r="M10" s="241">
        <f t="shared" si="3"/>
        <v>110</v>
      </c>
      <c r="N10" s="241">
        <v>77</v>
      </c>
      <c r="O10" s="241">
        <v>33</v>
      </c>
      <c r="P10" s="241">
        <f t="shared" si="4"/>
        <v>101</v>
      </c>
      <c r="Q10" s="241">
        <v>69</v>
      </c>
      <c r="R10" s="241">
        <v>32</v>
      </c>
      <c r="S10" s="246"/>
    </row>
    <row r="11" spans="1:19" ht="14" customHeight="1" x14ac:dyDescent="0.4">
      <c r="A11" s="283"/>
      <c r="B11" s="235">
        <f t="shared" si="0"/>
        <v>5</v>
      </c>
      <c r="C11" s="235">
        <v>1</v>
      </c>
      <c r="D11" s="235"/>
      <c r="E11" s="235">
        <v>2</v>
      </c>
      <c r="F11" s="235">
        <v>2</v>
      </c>
      <c r="G11" s="235">
        <f t="shared" si="1"/>
        <v>12</v>
      </c>
      <c r="H11" s="235">
        <v>2</v>
      </c>
      <c r="I11" s="235">
        <v>10</v>
      </c>
      <c r="J11" s="235">
        <f t="shared" si="2"/>
        <v>6</v>
      </c>
      <c r="K11" s="235"/>
      <c r="L11" s="235">
        <v>6</v>
      </c>
      <c r="M11" s="235">
        <f t="shared" si="3"/>
        <v>2</v>
      </c>
      <c r="N11" s="235"/>
      <c r="O11" s="235">
        <v>2</v>
      </c>
      <c r="P11" s="235">
        <f t="shared" si="4"/>
        <v>4</v>
      </c>
      <c r="Q11" s="235">
        <v>2</v>
      </c>
      <c r="R11" s="235">
        <v>2</v>
      </c>
      <c r="S11" s="280"/>
    </row>
    <row r="12" spans="1:19" ht="14" customHeight="1" x14ac:dyDescent="0.4">
      <c r="A12" s="284" t="s">
        <v>19</v>
      </c>
      <c r="B12" s="241">
        <f t="shared" si="0"/>
        <v>95</v>
      </c>
      <c r="C12" s="241">
        <v>27</v>
      </c>
      <c r="D12" s="241">
        <v>29</v>
      </c>
      <c r="E12" s="241">
        <v>36</v>
      </c>
      <c r="F12" s="241">
        <v>3</v>
      </c>
      <c r="G12" s="241">
        <f t="shared" si="1"/>
        <v>316</v>
      </c>
      <c r="H12" s="241">
        <v>207</v>
      </c>
      <c r="I12" s="241">
        <v>109</v>
      </c>
      <c r="J12" s="241">
        <f t="shared" si="2"/>
        <v>105</v>
      </c>
      <c r="K12" s="241">
        <v>66</v>
      </c>
      <c r="L12" s="241">
        <v>39</v>
      </c>
      <c r="M12" s="241">
        <f t="shared" si="3"/>
        <v>102</v>
      </c>
      <c r="N12" s="241">
        <v>65</v>
      </c>
      <c r="O12" s="241">
        <v>37</v>
      </c>
      <c r="P12" s="241">
        <f t="shared" si="4"/>
        <v>109</v>
      </c>
      <c r="Q12" s="241">
        <v>76</v>
      </c>
      <c r="R12" s="241">
        <v>33</v>
      </c>
      <c r="S12" s="246"/>
    </row>
    <row r="13" spans="1:19" ht="14" customHeight="1" x14ac:dyDescent="0.4">
      <c r="A13" s="283"/>
      <c r="B13" s="235">
        <f t="shared" si="0"/>
        <v>7</v>
      </c>
      <c r="C13" s="235">
        <v>3</v>
      </c>
      <c r="D13" s="235">
        <v>1</v>
      </c>
      <c r="E13" s="235">
        <v>0</v>
      </c>
      <c r="F13" s="235">
        <v>3</v>
      </c>
      <c r="G13" s="235">
        <f>SUM(H13:I13)</f>
        <v>16</v>
      </c>
      <c r="H13" s="235">
        <v>4</v>
      </c>
      <c r="I13" s="235">
        <v>12</v>
      </c>
      <c r="J13" s="235">
        <f t="shared" si="2"/>
        <v>8</v>
      </c>
      <c r="K13" s="235">
        <v>4</v>
      </c>
      <c r="L13" s="235">
        <v>4</v>
      </c>
      <c r="M13" s="235">
        <f t="shared" si="3"/>
        <v>6</v>
      </c>
      <c r="N13" s="235">
        <v>0</v>
      </c>
      <c r="O13" s="235">
        <v>6</v>
      </c>
      <c r="P13" s="235">
        <f t="shared" si="4"/>
        <v>2</v>
      </c>
      <c r="Q13" s="235">
        <v>0</v>
      </c>
      <c r="R13" s="235">
        <v>2</v>
      </c>
      <c r="S13" s="280"/>
    </row>
    <row r="14" spans="1:19" ht="14" customHeight="1" x14ac:dyDescent="0.4">
      <c r="A14" s="284" t="s">
        <v>20</v>
      </c>
      <c r="B14" s="241">
        <f t="shared" si="0"/>
        <v>92</v>
      </c>
      <c r="C14" s="241">
        <v>31</v>
      </c>
      <c r="D14" s="241">
        <v>28</v>
      </c>
      <c r="E14" s="241">
        <v>29</v>
      </c>
      <c r="F14" s="241">
        <v>4</v>
      </c>
      <c r="G14" s="241">
        <f t="shared" ref="G14" si="5">SUM(H14:I14)</f>
        <v>330</v>
      </c>
      <c r="H14" s="241">
        <v>209</v>
      </c>
      <c r="I14" s="241">
        <v>121</v>
      </c>
      <c r="J14" s="241">
        <f t="shared" si="2"/>
        <v>121</v>
      </c>
      <c r="K14" s="241">
        <v>76</v>
      </c>
      <c r="L14" s="241">
        <v>45</v>
      </c>
      <c r="M14" s="241">
        <f t="shared" si="3"/>
        <v>108</v>
      </c>
      <c r="N14" s="241">
        <v>69</v>
      </c>
      <c r="O14" s="241">
        <v>39</v>
      </c>
      <c r="P14" s="241">
        <f t="shared" si="4"/>
        <v>101</v>
      </c>
      <c r="Q14" s="241">
        <v>64</v>
      </c>
      <c r="R14" s="241">
        <v>37</v>
      </c>
      <c r="S14" s="246"/>
    </row>
    <row r="15" spans="1:19" ht="14" customHeight="1" x14ac:dyDescent="0.4">
      <c r="A15" s="283"/>
      <c r="B15" s="235">
        <f t="shared" si="0"/>
        <v>8</v>
      </c>
      <c r="C15" s="235">
        <v>0</v>
      </c>
      <c r="D15" s="235">
        <v>2</v>
      </c>
      <c r="E15" s="235">
        <v>1</v>
      </c>
      <c r="F15" s="235">
        <v>5</v>
      </c>
      <c r="G15" s="235">
        <f>SUM(H15:I15)</f>
        <v>19</v>
      </c>
      <c r="H15" s="235">
        <v>7</v>
      </c>
      <c r="I15" s="235">
        <v>12</v>
      </c>
      <c r="J15" s="235">
        <f t="shared" si="2"/>
        <v>5</v>
      </c>
      <c r="K15" s="235">
        <v>3</v>
      </c>
      <c r="L15" s="235">
        <v>2</v>
      </c>
      <c r="M15" s="235">
        <f t="shared" si="3"/>
        <v>8</v>
      </c>
      <c r="N15" s="235">
        <v>4</v>
      </c>
      <c r="O15" s="235">
        <v>4</v>
      </c>
      <c r="P15" s="235">
        <f t="shared" si="4"/>
        <v>6</v>
      </c>
      <c r="Q15" s="235">
        <v>0</v>
      </c>
      <c r="R15" s="235">
        <v>6</v>
      </c>
      <c r="S15" s="280"/>
    </row>
    <row r="16" spans="1:19" ht="14" customHeight="1" x14ac:dyDescent="0.4">
      <c r="A16" s="284" t="s">
        <v>585</v>
      </c>
      <c r="B16" s="241">
        <f t="shared" si="0"/>
        <v>103</v>
      </c>
      <c r="C16" s="241">
        <v>35</v>
      </c>
      <c r="D16" s="241">
        <v>33</v>
      </c>
      <c r="E16" s="241">
        <v>29</v>
      </c>
      <c r="F16" s="241">
        <v>6</v>
      </c>
      <c r="G16" s="241">
        <f t="shared" ref="G16" si="6">SUM(H16:I16)</f>
        <v>373</v>
      </c>
      <c r="H16" s="241">
        <v>249</v>
      </c>
      <c r="I16" s="241">
        <v>124</v>
      </c>
      <c r="J16" s="241">
        <f t="shared" si="2"/>
        <v>137</v>
      </c>
      <c r="K16" s="241">
        <v>100</v>
      </c>
      <c r="L16" s="241">
        <v>37</v>
      </c>
      <c r="M16" s="241">
        <f t="shared" si="3"/>
        <v>121</v>
      </c>
      <c r="N16" s="241">
        <v>75</v>
      </c>
      <c r="O16" s="241">
        <v>46</v>
      </c>
      <c r="P16" s="241">
        <f t="shared" si="4"/>
        <v>115</v>
      </c>
      <c r="Q16" s="241">
        <v>74</v>
      </c>
      <c r="R16" s="241">
        <v>41</v>
      </c>
      <c r="S16" s="246"/>
    </row>
    <row r="17" spans="1:20" ht="14" customHeight="1" x14ac:dyDescent="0.4">
      <c r="A17" s="283"/>
      <c r="B17" s="235">
        <f>+B44</f>
        <v>9</v>
      </c>
      <c r="C17" s="235">
        <f t="shared" ref="C17:R18" si="7">+C44</f>
        <v>3</v>
      </c>
      <c r="D17" s="235">
        <f t="shared" si="7"/>
        <v>1</v>
      </c>
      <c r="E17" s="235">
        <f t="shared" si="7"/>
        <v>3</v>
      </c>
      <c r="F17" s="235">
        <f t="shared" si="7"/>
        <v>2</v>
      </c>
      <c r="G17" s="235">
        <f t="shared" si="7"/>
        <v>22</v>
      </c>
      <c r="H17" s="235">
        <f t="shared" si="7"/>
        <v>14</v>
      </c>
      <c r="I17" s="235">
        <f t="shared" si="7"/>
        <v>8</v>
      </c>
      <c r="J17" s="235">
        <f t="shared" si="7"/>
        <v>8</v>
      </c>
      <c r="K17" s="235">
        <f t="shared" si="7"/>
        <v>6</v>
      </c>
      <c r="L17" s="235">
        <f t="shared" si="7"/>
        <v>2</v>
      </c>
      <c r="M17" s="235">
        <f t="shared" si="7"/>
        <v>5</v>
      </c>
      <c r="N17" s="235">
        <f t="shared" si="7"/>
        <v>3</v>
      </c>
      <c r="O17" s="235">
        <f t="shared" si="7"/>
        <v>2</v>
      </c>
      <c r="P17" s="235">
        <f t="shared" si="7"/>
        <v>9</v>
      </c>
      <c r="Q17" s="235">
        <f t="shared" si="7"/>
        <v>5</v>
      </c>
      <c r="R17" s="235">
        <f t="shared" si="7"/>
        <v>4</v>
      </c>
      <c r="S17" s="280"/>
    </row>
    <row r="18" spans="1:20" ht="14" customHeight="1" x14ac:dyDescent="0.4">
      <c r="A18" s="284" t="s">
        <v>593</v>
      </c>
      <c r="B18" s="241">
        <f>+B45</f>
        <v>107</v>
      </c>
      <c r="C18" s="241">
        <f t="shared" si="7"/>
        <v>34</v>
      </c>
      <c r="D18" s="241">
        <f t="shared" si="7"/>
        <v>37</v>
      </c>
      <c r="E18" s="241">
        <f t="shared" si="7"/>
        <v>34</v>
      </c>
      <c r="F18" s="241">
        <f>+F45</f>
        <v>2</v>
      </c>
      <c r="G18" s="241">
        <f t="shared" si="7"/>
        <v>379</v>
      </c>
      <c r="H18" s="241">
        <f t="shared" si="7"/>
        <v>256</v>
      </c>
      <c r="I18" s="241">
        <f t="shared" si="7"/>
        <v>123</v>
      </c>
      <c r="J18" s="241">
        <f t="shared" si="7"/>
        <v>121</v>
      </c>
      <c r="K18" s="241">
        <f t="shared" si="7"/>
        <v>79</v>
      </c>
      <c r="L18" s="241">
        <f t="shared" si="7"/>
        <v>42</v>
      </c>
      <c r="M18" s="241">
        <f t="shared" si="7"/>
        <v>134</v>
      </c>
      <c r="N18" s="241">
        <f t="shared" si="7"/>
        <v>99</v>
      </c>
      <c r="O18" s="241">
        <f t="shared" si="7"/>
        <v>35</v>
      </c>
      <c r="P18" s="241">
        <f t="shared" si="7"/>
        <v>124</v>
      </c>
      <c r="Q18" s="241">
        <f t="shared" si="7"/>
        <v>78</v>
      </c>
      <c r="R18" s="241">
        <f t="shared" si="7"/>
        <v>46</v>
      </c>
      <c r="S18" s="246"/>
    </row>
    <row r="19" spans="1:20" ht="10.95" x14ac:dyDescent="0.4">
      <c r="A19" s="222" t="s">
        <v>1027</v>
      </c>
    </row>
    <row r="20" spans="1:20" ht="10.95" x14ac:dyDescent="0.4"/>
    <row r="21" spans="1:20" ht="10.95" x14ac:dyDescent="0.4"/>
    <row r="22" spans="1:20" ht="10.95" x14ac:dyDescent="0.4">
      <c r="A22" s="1" t="s">
        <v>985</v>
      </c>
    </row>
    <row r="23" spans="1:20" ht="10.95" x14ac:dyDescent="0.4">
      <c r="A23" s="1" t="s">
        <v>1023</v>
      </c>
    </row>
    <row r="24" spans="1:20" ht="10.95" x14ac:dyDescent="0.4">
      <c r="A24" s="1" t="s">
        <v>986</v>
      </c>
    </row>
    <row r="25" spans="1:20" ht="10.95" x14ac:dyDescent="0.4">
      <c r="A25" s="215" t="s">
        <v>1024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9"/>
      <c r="M25" s="219"/>
      <c r="N25" s="219"/>
      <c r="O25" s="219"/>
      <c r="P25" s="219"/>
    </row>
    <row r="26" spans="1:20" ht="10.95" x14ac:dyDescent="0.4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R26" s="23" t="s">
        <v>994</v>
      </c>
      <c r="S26" s="52"/>
    </row>
    <row r="27" spans="1:20" ht="14" customHeight="1" x14ac:dyDescent="0.4">
      <c r="A27" s="517" t="s">
        <v>1014</v>
      </c>
      <c r="B27" s="528" t="s">
        <v>1015</v>
      </c>
      <c r="C27" s="529"/>
      <c r="D27" s="529"/>
      <c r="E27" s="529"/>
      <c r="F27" s="530"/>
      <c r="G27" s="528" t="s">
        <v>1025</v>
      </c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30"/>
    </row>
    <row r="28" spans="1:20" ht="14" customHeight="1" x14ac:dyDescent="0.4">
      <c r="A28" s="517"/>
      <c r="B28" s="547" t="s">
        <v>76</v>
      </c>
      <c r="C28" s="528" t="s">
        <v>1026</v>
      </c>
      <c r="D28" s="529"/>
      <c r="E28" s="530"/>
      <c r="F28" s="549" t="s">
        <v>78</v>
      </c>
      <c r="G28" s="551" t="s">
        <v>645</v>
      </c>
      <c r="H28" s="552"/>
      <c r="I28" s="553"/>
      <c r="J28" s="528" t="s">
        <v>87</v>
      </c>
      <c r="K28" s="529"/>
      <c r="L28" s="530"/>
      <c r="M28" s="528" t="s">
        <v>1017</v>
      </c>
      <c r="N28" s="529"/>
      <c r="O28" s="530"/>
      <c r="P28" s="528" t="s">
        <v>1018</v>
      </c>
      <c r="Q28" s="529"/>
      <c r="R28" s="530"/>
      <c r="T28" s="223"/>
    </row>
    <row r="29" spans="1:20" ht="42" customHeight="1" x14ac:dyDescent="0.4">
      <c r="A29" s="517"/>
      <c r="B29" s="548"/>
      <c r="C29" s="282" t="s">
        <v>87</v>
      </c>
      <c r="D29" s="282" t="s">
        <v>88</v>
      </c>
      <c r="E29" s="282" t="s">
        <v>89</v>
      </c>
      <c r="F29" s="550"/>
      <c r="G29" s="227" t="s">
        <v>0</v>
      </c>
      <c r="H29" s="228" t="s">
        <v>93</v>
      </c>
      <c r="I29" s="228" t="s">
        <v>94</v>
      </c>
      <c r="J29" s="227" t="s">
        <v>0</v>
      </c>
      <c r="K29" s="228" t="s">
        <v>93</v>
      </c>
      <c r="L29" s="228" t="s">
        <v>94</v>
      </c>
      <c r="M29" s="227" t="s">
        <v>0</v>
      </c>
      <c r="N29" s="228" t="s">
        <v>93</v>
      </c>
      <c r="O29" s="228" t="s">
        <v>94</v>
      </c>
      <c r="P29" s="227" t="s">
        <v>0</v>
      </c>
      <c r="Q29" s="228" t="s">
        <v>93</v>
      </c>
      <c r="R29" s="228" t="s">
        <v>94</v>
      </c>
      <c r="S29" s="285"/>
      <c r="T29" s="223"/>
    </row>
    <row r="30" spans="1:20" ht="14" customHeight="1" x14ac:dyDescent="0.4">
      <c r="A30" s="229"/>
      <c r="B30" s="235">
        <f>SUM(C30:F30)</f>
        <v>0</v>
      </c>
      <c r="C30" s="235">
        <v>0</v>
      </c>
      <c r="D30" s="235">
        <v>0</v>
      </c>
      <c r="E30" s="235">
        <v>0</v>
      </c>
      <c r="F30" s="235">
        <v>0</v>
      </c>
      <c r="G30" s="235">
        <f>SUM(H30:I30)</f>
        <v>0</v>
      </c>
      <c r="H30" s="235">
        <f>SUM(K30,N30,Q30)</f>
        <v>0</v>
      </c>
      <c r="I30" s="235">
        <f>SUM(L30,O30,R30)</f>
        <v>0</v>
      </c>
      <c r="J30" s="235">
        <f>SUM(K30:L30)</f>
        <v>0</v>
      </c>
      <c r="K30" s="235">
        <v>0</v>
      </c>
      <c r="L30" s="235">
        <v>0</v>
      </c>
      <c r="M30" s="235">
        <f>SUM(N30:O30)</f>
        <v>0</v>
      </c>
      <c r="N30" s="235">
        <v>0</v>
      </c>
      <c r="O30" s="235">
        <v>0</v>
      </c>
      <c r="P30" s="235">
        <f>SUM(Q30:R30)</f>
        <v>0</v>
      </c>
      <c r="Q30" s="235">
        <v>0</v>
      </c>
      <c r="R30" s="235">
        <v>0</v>
      </c>
      <c r="S30" s="296"/>
      <c r="T30" s="223"/>
    </row>
    <row r="31" spans="1:20" ht="14" customHeight="1" x14ac:dyDescent="0.4">
      <c r="A31" s="236" t="s">
        <v>1005</v>
      </c>
      <c r="B31" s="241">
        <f t="shared" ref="B31:B45" si="8">SUM(C31:F31)</f>
        <v>14</v>
      </c>
      <c r="C31" s="241">
        <v>3</v>
      </c>
      <c r="D31" s="241">
        <v>6</v>
      </c>
      <c r="E31" s="241">
        <v>5</v>
      </c>
      <c r="F31" s="240">
        <v>0</v>
      </c>
      <c r="G31" s="286">
        <f t="shared" ref="G31:G45" si="9">SUM(H31:I31)</f>
        <v>55</v>
      </c>
      <c r="H31" s="286">
        <f t="shared" ref="H31:I45" si="10">SUM(K31,N31,Q31)</f>
        <v>39</v>
      </c>
      <c r="I31" s="286">
        <f t="shared" si="10"/>
        <v>16</v>
      </c>
      <c r="J31" s="286">
        <f t="shared" ref="J31:J45" si="11">SUM(K31:L31)</f>
        <v>11</v>
      </c>
      <c r="K31" s="286">
        <v>9</v>
      </c>
      <c r="L31" s="286">
        <v>2</v>
      </c>
      <c r="M31" s="286">
        <f t="shared" ref="M31:M45" si="12">SUM(N31:O31)</f>
        <v>23</v>
      </c>
      <c r="N31" s="286">
        <v>17</v>
      </c>
      <c r="O31" s="286">
        <v>6</v>
      </c>
      <c r="P31" s="286">
        <f t="shared" ref="P31:P45" si="13">SUM(Q31:R31)</f>
        <v>21</v>
      </c>
      <c r="Q31" s="286">
        <v>13</v>
      </c>
      <c r="R31" s="286">
        <v>8</v>
      </c>
      <c r="S31" s="298"/>
      <c r="T31" s="223"/>
    </row>
    <row r="32" spans="1:20" ht="14" customHeight="1" x14ac:dyDescent="0.4">
      <c r="A32" s="229"/>
      <c r="B32" s="235">
        <f t="shared" si="8"/>
        <v>1</v>
      </c>
      <c r="C32" s="235">
        <v>0</v>
      </c>
      <c r="D32" s="235">
        <v>0</v>
      </c>
      <c r="E32" s="235">
        <v>1</v>
      </c>
      <c r="F32" s="235">
        <v>0</v>
      </c>
      <c r="G32" s="235">
        <f t="shared" si="9"/>
        <v>1</v>
      </c>
      <c r="H32" s="235">
        <f t="shared" si="10"/>
        <v>1</v>
      </c>
      <c r="I32" s="235">
        <f t="shared" si="10"/>
        <v>0</v>
      </c>
      <c r="J32" s="235">
        <f t="shared" si="11"/>
        <v>0</v>
      </c>
      <c r="K32" s="235">
        <v>0</v>
      </c>
      <c r="L32" s="235">
        <v>0</v>
      </c>
      <c r="M32" s="235">
        <f t="shared" si="12"/>
        <v>0</v>
      </c>
      <c r="N32" s="235">
        <v>0</v>
      </c>
      <c r="O32" s="235">
        <v>0</v>
      </c>
      <c r="P32" s="235">
        <f t="shared" si="13"/>
        <v>1</v>
      </c>
      <c r="Q32" s="235">
        <v>1</v>
      </c>
      <c r="R32" s="235">
        <v>0</v>
      </c>
      <c r="S32" s="296"/>
      <c r="T32" s="223"/>
    </row>
    <row r="33" spans="1:20" ht="14" customHeight="1" x14ac:dyDescent="0.4">
      <c r="A33" s="236" t="s">
        <v>1006</v>
      </c>
      <c r="B33" s="241">
        <f t="shared" si="8"/>
        <v>11</v>
      </c>
      <c r="C33" s="241">
        <v>2</v>
      </c>
      <c r="D33" s="241">
        <v>4</v>
      </c>
      <c r="E33" s="241">
        <v>5</v>
      </c>
      <c r="F33" s="240">
        <v>0</v>
      </c>
      <c r="G33" s="286">
        <f t="shared" si="9"/>
        <v>35</v>
      </c>
      <c r="H33" s="286">
        <f>SUM(K33,N33,Q33)</f>
        <v>22</v>
      </c>
      <c r="I33" s="286">
        <f t="shared" si="10"/>
        <v>13</v>
      </c>
      <c r="J33" s="286">
        <f t="shared" si="11"/>
        <v>7</v>
      </c>
      <c r="K33" s="286">
        <v>2</v>
      </c>
      <c r="L33" s="286">
        <v>5</v>
      </c>
      <c r="M33" s="286">
        <f t="shared" si="12"/>
        <v>13</v>
      </c>
      <c r="N33" s="286">
        <v>9</v>
      </c>
      <c r="O33" s="286">
        <v>4</v>
      </c>
      <c r="P33" s="286">
        <f t="shared" si="13"/>
        <v>15</v>
      </c>
      <c r="Q33" s="286">
        <v>11</v>
      </c>
      <c r="R33" s="240">
        <v>4</v>
      </c>
      <c r="S33" s="299"/>
      <c r="T33" s="223"/>
    </row>
    <row r="34" spans="1:20" ht="14" customHeight="1" x14ac:dyDescent="0.4">
      <c r="A34" s="229"/>
      <c r="B34" s="235">
        <f t="shared" si="8"/>
        <v>4</v>
      </c>
      <c r="C34" s="235">
        <v>1</v>
      </c>
      <c r="D34" s="235">
        <v>1</v>
      </c>
      <c r="E34" s="235">
        <v>1</v>
      </c>
      <c r="F34" s="235">
        <v>1</v>
      </c>
      <c r="G34" s="235">
        <f t="shared" si="9"/>
        <v>11</v>
      </c>
      <c r="H34" s="235">
        <f t="shared" si="10"/>
        <v>5</v>
      </c>
      <c r="I34" s="235">
        <f t="shared" si="10"/>
        <v>6</v>
      </c>
      <c r="J34" s="235">
        <f t="shared" si="11"/>
        <v>3</v>
      </c>
      <c r="K34" s="235">
        <v>1</v>
      </c>
      <c r="L34" s="235">
        <v>2</v>
      </c>
      <c r="M34" s="235">
        <f t="shared" si="12"/>
        <v>4</v>
      </c>
      <c r="N34" s="235">
        <v>2</v>
      </c>
      <c r="O34" s="235">
        <v>2</v>
      </c>
      <c r="P34" s="235">
        <f t="shared" si="13"/>
        <v>4</v>
      </c>
      <c r="Q34" s="235">
        <v>2</v>
      </c>
      <c r="R34" s="235">
        <v>2</v>
      </c>
      <c r="S34" s="296"/>
      <c r="T34" s="223"/>
    </row>
    <row r="35" spans="1:20" ht="14" customHeight="1" x14ac:dyDescent="0.4">
      <c r="A35" s="236" t="s">
        <v>1007</v>
      </c>
      <c r="B35" s="241">
        <f t="shared" si="8"/>
        <v>18</v>
      </c>
      <c r="C35" s="241">
        <v>6</v>
      </c>
      <c r="D35" s="241">
        <v>5</v>
      </c>
      <c r="E35" s="241">
        <v>6</v>
      </c>
      <c r="F35" s="241">
        <v>1</v>
      </c>
      <c r="G35" s="286">
        <f t="shared" si="9"/>
        <v>60</v>
      </c>
      <c r="H35" s="286">
        <f t="shared" si="10"/>
        <v>36</v>
      </c>
      <c r="I35" s="286">
        <f t="shared" si="10"/>
        <v>24</v>
      </c>
      <c r="J35" s="286">
        <f t="shared" si="11"/>
        <v>18</v>
      </c>
      <c r="K35" s="286">
        <v>9</v>
      </c>
      <c r="L35" s="286">
        <v>9</v>
      </c>
      <c r="M35" s="286">
        <f t="shared" si="12"/>
        <v>21</v>
      </c>
      <c r="N35" s="286">
        <v>15</v>
      </c>
      <c r="O35" s="286">
        <v>6</v>
      </c>
      <c r="P35" s="286">
        <f t="shared" si="13"/>
        <v>21</v>
      </c>
      <c r="Q35" s="286">
        <v>12</v>
      </c>
      <c r="R35" s="286">
        <v>9</v>
      </c>
      <c r="S35" s="298"/>
      <c r="T35" s="223"/>
    </row>
    <row r="36" spans="1:20" ht="14" customHeight="1" x14ac:dyDescent="0.4">
      <c r="A36" s="229"/>
      <c r="B36" s="235">
        <f t="shared" si="8"/>
        <v>2</v>
      </c>
      <c r="C36" s="235">
        <v>1</v>
      </c>
      <c r="D36" s="235">
        <v>0</v>
      </c>
      <c r="E36" s="235">
        <v>0</v>
      </c>
      <c r="F36" s="235">
        <v>1</v>
      </c>
      <c r="G36" s="235">
        <f t="shared" si="9"/>
        <v>6</v>
      </c>
      <c r="H36" s="235">
        <f t="shared" si="10"/>
        <v>5</v>
      </c>
      <c r="I36" s="235">
        <f t="shared" si="10"/>
        <v>1</v>
      </c>
      <c r="J36" s="235">
        <f t="shared" si="11"/>
        <v>3</v>
      </c>
      <c r="K36" s="235">
        <v>3</v>
      </c>
      <c r="L36" s="235">
        <v>0</v>
      </c>
      <c r="M36" s="235">
        <f t="shared" si="12"/>
        <v>1</v>
      </c>
      <c r="N36" s="235">
        <v>1</v>
      </c>
      <c r="O36" s="235">
        <v>0</v>
      </c>
      <c r="P36" s="235">
        <f t="shared" si="13"/>
        <v>2</v>
      </c>
      <c r="Q36" s="235">
        <v>1</v>
      </c>
      <c r="R36" s="235">
        <v>1</v>
      </c>
      <c r="S36" s="296"/>
      <c r="T36" s="223"/>
    </row>
    <row r="37" spans="1:20" ht="14" customHeight="1" x14ac:dyDescent="0.4">
      <c r="A37" s="236" t="s">
        <v>1008</v>
      </c>
      <c r="B37" s="241">
        <f t="shared" si="8"/>
        <v>15</v>
      </c>
      <c r="C37" s="241">
        <v>6</v>
      </c>
      <c r="D37" s="241">
        <v>5</v>
      </c>
      <c r="E37" s="241">
        <v>3</v>
      </c>
      <c r="F37" s="241">
        <v>1</v>
      </c>
      <c r="G37" s="286">
        <f t="shared" si="9"/>
        <v>39</v>
      </c>
      <c r="H37" s="286">
        <f t="shared" si="10"/>
        <v>28</v>
      </c>
      <c r="I37" s="286">
        <f t="shared" si="10"/>
        <v>11</v>
      </c>
      <c r="J37" s="286">
        <f t="shared" si="11"/>
        <v>18</v>
      </c>
      <c r="K37" s="286">
        <v>13</v>
      </c>
      <c r="L37" s="286">
        <v>5</v>
      </c>
      <c r="M37" s="286">
        <f t="shared" si="12"/>
        <v>12</v>
      </c>
      <c r="N37" s="286">
        <v>10</v>
      </c>
      <c r="O37" s="286">
        <v>2</v>
      </c>
      <c r="P37" s="286">
        <f t="shared" si="13"/>
        <v>9</v>
      </c>
      <c r="Q37" s="286">
        <v>5</v>
      </c>
      <c r="R37" s="286">
        <v>4</v>
      </c>
      <c r="S37" s="298"/>
      <c r="T37" s="223"/>
    </row>
    <row r="38" spans="1:20" ht="14" customHeight="1" x14ac:dyDescent="0.4">
      <c r="A38" s="229"/>
      <c r="B38" s="235">
        <f t="shared" si="8"/>
        <v>0</v>
      </c>
      <c r="C38" s="235">
        <v>0</v>
      </c>
      <c r="D38" s="235">
        <v>0</v>
      </c>
      <c r="E38" s="235">
        <v>0</v>
      </c>
      <c r="F38" s="235">
        <v>0</v>
      </c>
      <c r="G38" s="235">
        <f t="shared" si="9"/>
        <v>0</v>
      </c>
      <c r="H38" s="235">
        <f t="shared" si="10"/>
        <v>0</v>
      </c>
      <c r="I38" s="235">
        <f t="shared" si="10"/>
        <v>0</v>
      </c>
      <c r="J38" s="235">
        <f t="shared" si="11"/>
        <v>0</v>
      </c>
      <c r="K38" s="235">
        <v>0</v>
      </c>
      <c r="L38" s="235">
        <v>0</v>
      </c>
      <c r="M38" s="235">
        <f t="shared" si="12"/>
        <v>0</v>
      </c>
      <c r="N38" s="235">
        <v>0</v>
      </c>
      <c r="O38" s="235">
        <v>0</v>
      </c>
      <c r="P38" s="235">
        <f t="shared" si="13"/>
        <v>0</v>
      </c>
      <c r="Q38" s="235">
        <v>0</v>
      </c>
      <c r="R38" s="235">
        <v>0</v>
      </c>
      <c r="S38" s="296"/>
      <c r="T38" s="223"/>
    </row>
    <row r="39" spans="1:20" ht="14" customHeight="1" x14ac:dyDescent="0.4">
      <c r="A39" s="236" t="s">
        <v>1009</v>
      </c>
      <c r="B39" s="241">
        <f t="shared" si="8"/>
        <v>16</v>
      </c>
      <c r="C39" s="241">
        <v>6</v>
      </c>
      <c r="D39" s="241">
        <v>5</v>
      </c>
      <c r="E39" s="241">
        <v>5</v>
      </c>
      <c r="F39" s="240">
        <v>0</v>
      </c>
      <c r="G39" s="286">
        <f t="shared" si="9"/>
        <v>70</v>
      </c>
      <c r="H39" s="286">
        <f t="shared" si="10"/>
        <v>46</v>
      </c>
      <c r="I39" s="286">
        <f t="shared" si="10"/>
        <v>24</v>
      </c>
      <c r="J39" s="286">
        <f t="shared" si="11"/>
        <v>26</v>
      </c>
      <c r="K39" s="286">
        <v>16</v>
      </c>
      <c r="L39" s="286">
        <v>10</v>
      </c>
      <c r="M39" s="286">
        <f t="shared" si="12"/>
        <v>21</v>
      </c>
      <c r="N39" s="286">
        <v>16</v>
      </c>
      <c r="O39" s="286">
        <v>5</v>
      </c>
      <c r="P39" s="286">
        <f t="shared" si="13"/>
        <v>23</v>
      </c>
      <c r="Q39" s="286">
        <v>14</v>
      </c>
      <c r="R39" s="286">
        <v>9</v>
      </c>
      <c r="S39" s="298"/>
      <c r="T39" s="223"/>
    </row>
    <row r="40" spans="1:20" ht="14" customHeight="1" x14ac:dyDescent="0.4">
      <c r="A40" s="229"/>
      <c r="B40" s="235">
        <f t="shared" si="8"/>
        <v>0</v>
      </c>
      <c r="C40" s="235">
        <v>0</v>
      </c>
      <c r="D40" s="235">
        <v>0</v>
      </c>
      <c r="E40" s="235">
        <v>0</v>
      </c>
      <c r="F40" s="235">
        <v>0</v>
      </c>
      <c r="G40" s="235">
        <f t="shared" si="9"/>
        <v>0</v>
      </c>
      <c r="H40" s="235">
        <f t="shared" si="10"/>
        <v>0</v>
      </c>
      <c r="I40" s="235">
        <f t="shared" si="10"/>
        <v>0</v>
      </c>
      <c r="J40" s="235">
        <f t="shared" si="11"/>
        <v>0</v>
      </c>
      <c r="K40" s="235">
        <v>0</v>
      </c>
      <c r="L40" s="235">
        <v>0</v>
      </c>
      <c r="M40" s="235">
        <f t="shared" si="12"/>
        <v>0</v>
      </c>
      <c r="N40" s="235">
        <v>0</v>
      </c>
      <c r="O40" s="235">
        <v>0</v>
      </c>
      <c r="P40" s="235">
        <f t="shared" si="13"/>
        <v>0</v>
      </c>
      <c r="Q40" s="235">
        <v>0</v>
      </c>
      <c r="R40" s="235">
        <v>0</v>
      </c>
      <c r="S40" s="296"/>
      <c r="T40" s="223"/>
    </row>
    <row r="41" spans="1:20" ht="14" customHeight="1" x14ac:dyDescent="0.4">
      <c r="A41" s="236" t="s">
        <v>1010</v>
      </c>
      <c r="B41" s="241">
        <f t="shared" si="8"/>
        <v>21</v>
      </c>
      <c r="C41" s="241">
        <v>8</v>
      </c>
      <c r="D41" s="241">
        <v>7</v>
      </c>
      <c r="E41" s="241">
        <v>6</v>
      </c>
      <c r="F41" s="240">
        <v>0</v>
      </c>
      <c r="G41" s="286">
        <f t="shared" si="9"/>
        <v>89</v>
      </c>
      <c r="H41" s="286">
        <f t="shared" si="10"/>
        <v>63</v>
      </c>
      <c r="I41" s="286">
        <f t="shared" si="10"/>
        <v>26</v>
      </c>
      <c r="J41" s="286">
        <f t="shared" si="11"/>
        <v>33</v>
      </c>
      <c r="K41" s="286">
        <v>24</v>
      </c>
      <c r="L41" s="286">
        <v>9</v>
      </c>
      <c r="M41" s="286">
        <f t="shared" si="12"/>
        <v>32</v>
      </c>
      <c r="N41" s="286">
        <v>22</v>
      </c>
      <c r="O41" s="286">
        <v>10</v>
      </c>
      <c r="P41" s="286">
        <f t="shared" si="13"/>
        <v>24</v>
      </c>
      <c r="Q41" s="286">
        <v>17</v>
      </c>
      <c r="R41" s="286">
        <v>7</v>
      </c>
      <c r="S41" s="298"/>
      <c r="T41" s="223"/>
    </row>
    <row r="42" spans="1:20" ht="14" customHeight="1" x14ac:dyDescent="0.4">
      <c r="A42" s="229"/>
      <c r="B42" s="235">
        <f t="shared" si="8"/>
        <v>2</v>
      </c>
      <c r="C42" s="235">
        <v>1</v>
      </c>
      <c r="D42" s="235">
        <v>0</v>
      </c>
      <c r="E42" s="235">
        <v>1</v>
      </c>
      <c r="F42" s="235">
        <v>0</v>
      </c>
      <c r="G42" s="235">
        <f t="shared" si="9"/>
        <v>4</v>
      </c>
      <c r="H42" s="235">
        <f t="shared" si="10"/>
        <v>3</v>
      </c>
      <c r="I42" s="235">
        <f t="shared" si="10"/>
        <v>1</v>
      </c>
      <c r="J42" s="235">
        <f t="shared" si="11"/>
        <v>2</v>
      </c>
      <c r="K42" s="235">
        <v>2</v>
      </c>
      <c r="L42" s="235">
        <v>0</v>
      </c>
      <c r="M42" s="235">
        <f t="shared" si="12"/>
        <v>0</v>
      </c>
      <c r="N42" s="235">
        <v>0</v>
      </c>
      <c r="O42" s="235">
        <v>0</v>
      </c>
      <c r="P42" s="235">
        <f t="shared" si="13"/>
        <v>2</v>
      </c>
      <c r="Q42" s="235">
        <v>1</v>
      </c>
      <c r="R42" s="235">
        <v>1</v>
      </c>
      <c r="S42" s="296"/>
      <c r="T42" s="223"/>
    </row>
    <row r="43" spans="1:20" ht="14" customHeight="1" x14ac:dyDescent="0.4">
      <c r="A43" s="236" t="s">
        <v>1011</v>
      </c>
      <c r="B43" s="241">
        <f t="shared" si="8"/>
        <v>12</v>
      </c>
      <c r="C43" s="241">
        <v>3</v>
      </c>
      <c r="D43" s="241">
        <v>5</v>
      </c>
      <c r="E43" s="241">
        <v>4</v>
      </c>
      <c r="F43" s="240">
        <v>0</v>
      </c>
      <c r="G43" s="286">
        <f t="shared" si="9"/>
        <v>31</v>
      </c>
      <c r="H43" s="286">
        <f t="shared" si="10"/>
        <v>22</v>
      </c>
      <c r="I43" s="286">
        <f t="shared" si="10"/>
        <v>9</v>
      </c>
      <c r="J43" s="286">
        <f t="shared" si="11"/>
        <v>8</v>
      </c>
      <c r="K43" s="286">
        <v>6</v>
      </c>
      <c r="L43" s="286">
        <v>2</v>
      </c>
      <c r="M43" s="286">
        <f t="shared" si="12"/>
        <v>12</v>
      </c>
      <c r="N43" s="286">
        <v>10</v>
      </c>
      <c r="O43" s="286">
        <v>2</v>
      </c>
      <c r="P43" s="286">
        <f t="shared" si="13"/>
        <v>11</v>
      </c>
      <c r="Q43" s="286">
        <v>6</v>
      </c>
      <c r="R43" s="286">
        <v>5</v>
      </c>
      <c r="S43" s="298"/>
      <c r="T43" s="223"/>
    </row>
    <row r="44" spans="1:20" ht="14" customHeight="1" x14ac:dyDescent="0.4">
      <c r="A44" s="229"/>
      <c r="B44" s="235">
        <f t="shared" si="8"/>
        <v>9</v>
      </c>
      <c r="C44" s="235">
        <f t="shared" ref="C44:R45" si="14">SUM(C30,C32,C34,C36,C38,C40,C42)</f>
        <v>3</v>
      </c>
      <c r="D44" s="235">
        <f t="shared" si="14"/>
        <v>1</v>
      </c>
      <c r="E44" s="235">
        <f t="shared" si="14"/>
        <v>3</v>
      </c>
      <c r="F44" s="235">
        <f t="shared" si="14"/>
        <v>2</v>
      </c>
      <c r="G44" s="235">
        <f t="shared" si="9"/>
        <v>22</v>
      </c>
      <c r="H44" s="235">
        <f t="shared" si="10"/>
        <v>14</v>
      </c>
      <c r="I44" s="235">
        <f t="shared" si="10"/>
        <v>8</v>
      </c>
      <c r="J44" s="235">
        <f t="shared" si="11"/>
        <v>8</v>
      </c>
      <c r="K44" s="235">
        <f t="shared" si="14"/>
        <v>6</v>
      </c>
      <c r="L44" s="235">
        <f t="shared" si="14"/>
        <v>2</v>
      </c>
      <c r="M44" s="235">
        <f t="shared" si="12"/>
        <v>5</v>
      </c>
      <c r="N44" s="235">
        <f t="shared" si="14"/>
        <v>3</v>
      </c>
      <c r="O44" s="235">
        <f t="shared" si="14"/>
        <v>2</v>
      </c>
      <c r="P44" s="235">
        <f t="shared" si="13"/>
        <v>9</v>
      </c>
      <c r="Q44" s="235">
        <f t="shared" si="14"/>
        <v>5</v>
      </c>
      <c r="R44" s="235">
        <f t="shared" si="14"/>
        <v>4</v>
      </c>
      <c r="S44" s="296"/>
      <c r="T44" s="223"/>
    </row>
    <row r="45" spans="1:20" ht="14" customHeight="1" x14ac:dyDescent="0.4">
      <c r="A45" s="236" t="s">
        <v>3</v>
      </c>
      <c r="B45" s="241">
        <f t="shared" si="8"/>
        <v>107</v>
      </c>
      <c r="C45" s="241">
        <f t="shared" si="14"/>
        <v>34</v>
      </c>
      <c r="D45" s="241">
        <f t="shared" si="14"/>
        <v>37</v>
      </c>
      <c r="E45" s="241">
        <f t="shared" si="14"/>
        <v>34</v>
      </c>
      <c r="F45" s="241">
        <f t="shared" si="14"/>
        <v>2</v>
      </c>
      <c r="G45" s="241">
        <f t="shared" si="9"/>
        <v>379</v>
      </c>
      <c r="H45" s="241">
        <f t="shared" si="10"/>
        <v>256</v>
      </c>
      <c r="I45" s="241">
        <f t="shared" si="10"/>
        <v>123</v>
      </c>
      <c r="J45" s="241">
        <f t="shared" si="11"/>
        <v>121</v>
      </c>
      <c r="K45" s="241">
        <f t="shared" si="14"/>
        <v>79</v>
      </c>
      <c r="L45" s="241">
        <f t="shared" si="14"/>
        <v>42</v>
      </c>
      <c r="M45" s="241">
        <f t="shared" si="12"/>
        <v>134</v>
      </c>
      <c r="N45" s="241">
        <f t="shared" si="14"/>
        <v>99</v>
      </c>
      <c r="O45" s="241">
        <f t="shared" si="14"/>
        <v>35</v>
      </c>
      <c r="P45" s="241">
        <f t="shared" si="13"/>
        <v>124</v>
      </c>
      <c r="Q45" s="241">
        <f t="shared" si="14"/>
        <v>78</v>
      </c>
      <c r="R45" s="241">
        <f t="shared" si="14"/>
        <v>46</v>
      </c>
      <c r="S45" s="297"/>
      <c r="T45" s="223"/>
    </row>
    <row r="46" spans="1:20" ht="10.95" x14ac:dyDescent="0.4">
      <c r="A46" s="222" t="s">
        <v>1027</v>
      </c>
    </row>
  </sheetData>
  <mergeCells count="20">
    <mergeCell ref="A6:A8"/>
    <mergeCell ref="B6:F6"/>
    <mergeCell ref="G6:R6"/>
    <mergeCell ref="B7:B8"/>
    <mergeCell ref="C7:E7"/>
    <mergeCell ref="F7:F8"/>
    <mergeCell ref="G7:I7"/>
    <mergeCell ref="J7:L7"/>
    <mergeCell ref="M7:O7"/>
    <mergeCell ref="P7:R7"/>
    <mergeCell ref="P28:R28"/>
    <mergeCell ref="A27:A29"/>
    <mergeCell ref="B27:F27"/>
    <mergeCell ref="G27:R27"/>
    <mergeCell ref="B28:B29"/>
    <mergeCell ref="C28:E28"/>
    <mergeCell ref="F28:F29"/>
    <mergeCell ref="G28:I28"/>
    <mergeCell ref="J28:L28"/>
    <mergeCell ref="M28:O28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showZeros="0" zoomScaleNormal="100" workbookViewId="0">
      <selection activeCell="W30" sqref="W30"/>
    </sheetView>
  </sheetViews>
  <sheetFormatPr defaultRowHeight="14" customHeight="1" x14ac:dyDescent="0.4"/>
  <cols>
    <col min="1" max="1" width="9.375" style="220" customWidth="1"/>
    <col min="2" max="2" width="3.75" style="220" customWidth="1"/>
    <col min="3" max="3" width="3.75" style="220" bestFit="1" customWidth="1"/>
    <col min="4" max="18" width="3.75" style="220" customWidth="1"/>
    <col min="19" max="19" width="3.75" style="221" customWidth="1"/>
    <col min="20" max="239" width="9" style="222"/>
    <col min="240" max="240" width="5.25" style="222" customWidth="1"/>
    <col min="241" max="241" width="8.75" style="222" customWidth="1"/>
    <col min="242" max="242" width="3.625" style="222" customWidth="1"/>
    <col min="243" max="250" width="3" style="222" customWidth="1"/>
    <col min="251" max="254" width="4.5" style="222" customWidth="1"/>
    <col min="255" max="256" width="4.25" style="222" customWidth="1"/>
    <col min="257" max="257" width="4.5" style="222" customWidth="1"/>
    <col min="258" max="259" width="4.25" style="222" customWidth="1"/>
    <col min="260" max="260" width="4.5" style="222" customWidth="1"/>
    <col min="261" max="262" width="4.25" style="222" customWidth="1"/>
    <col min="263" max="263" width="4.5" style="222" customWidth="1"/>
    <col min="264" max="265" width="4.25" style="222" customWidth="1"/>
    <col min="266" max="266" width="4.5" style="222" customWidth="1"/>
    <col min="267" max="268" width="4.25" style="222" customWidth="1"/>
    <col min="269" max="269" width="4.5" style="222" customWidth="1"/>
    <col min="270" max="271" width="4.25" style="222" customWidth="1"/>
    <col min="272" max="495" width="9" style="222"/>
    <col min="496" max="496" width="5.25" style="222" customWidth="1"/>
    <col min="497" max="497" width="8.75" style="222" customWidth="1"/>
    <col min="498" max="498" width="3.625" style="222" customWidth="1"/>
    <col min="499" max="506" width="3" style="222" customWidth="1"/>
    <col min="507" max="510" width="4.5" style="222" customWidth="1"/>
    <col min="511" max="512" width="4.25" style="222" customWidth="1"/>
    <col min="513" max="513" width="4.5" style="222" customWidth="1"/>
    <col min="514" max="515" width="4.25" style="222" customWidth="1"/>
    <col min="516" max="516" width="4.5" style="222" customWidth="1"/>
    <col min="517" max="518" width="4.25" style="222" customWidth="1"/>
    <col min="519" max="519" width="4.5" style="222" customWidth="1"/>
    <col min="520" max="521" width="4.25" style="222" customWidth="1"/>
    <col min="522" max="522" width="4.5" style="222" customWidth="1"/>
    <col min="523" max="524" width="4.25" style="222" customWidth="1"/>
    <col min="525" max="525" width="4.5" style="222" customWidth="1"/>
    <col min="526" max="527" width="4.25" style="222" customWidth="1"/>
    <col min="528" max="751" width="9" style="222"/>
    <col min="752" max="752" width="5.25" style="222" customWidth="1"/>
    <col min="753" max="753" width="8.75" style="222" customWidth="1"/>
    <col min="754" max="754" width="3.625" style="222" customWidth="1"/>
    <col min="755" max="762" width="3" style="222" customWidth="1"/>
    <col min="763" max="766" width="4.5" style="222" customWidth="1"/>
    <col min="767" max="768" width="4.25" style="222" customWidth="1"/>
    <col min="769" max="769" width="4.5" style="222" customWidth="1"/>
    <col min="770" max="771" width="4.25" style="222" customWidth="1"/>
    <col min="772" max="772" width="4.5" style="222" customWidth="1"/>
    <col min="773" max="774" width="4.25" style="222" customWidth="1"/>
    <col min="775" max="775" width="4.5" style="222" customWidth="1"/>
    <col min="776" max="777" width="4.25" style="222" customWidth="1"/>
    <col min="778" max="778" width="4.5" style="222" customWidth="1"/>
    <col min="779" max="780" width="4.25" style="222" customWidth="1"/>
    <col min="781" max="781" width="4.5" style="222" customWidth="1"/>
    <col min="782" max="783" width="4.25" style="222" customWidth="1"/>
    <col min="784" max="1007" width="9" style="222"/>
    <col min="1008" max="1008" width="5.25" style="222" customWidth="1"/>
    <col min="1009" max="1009" width="8.75" style="222" customWidth="1"/>
    <col min="1010" max="1010" width="3.625" style="222" customWidth="1"/>
    <col min="1011" max="1018" width="3" style="222" customWidth="1"/>
    <col min="1019" max="1022" width="4.5" style="222" customWidth="1"/>
    <col min="1023" max="1024" width="4.25" style="222" customWidth="1"/>
    <col min="1025" max="1025" width="4.5" style="222" customWidth="1"/>
    <col min="1026" max="1027" width="4.25" style="222" customWidth="1"/>
    <col min="1028" max="1028" width="4.5" style="222" customWidth="1"/>
    <col min="1029" max="1030" width="4.25" style="222" customWidth="1"/>
    <col min="1031" max="1031" width="4.5" style="222" customWidth="1"/>
    <col min="1032" max="1033" width="4.25" style="222" customWidth="1"/>
    <col min="1034" max="1034" width="4.5" style="222" customWidth="1"/>
    <col min="1035" max="1036" width="4.25" style="222" customWidth="1"/>
    <col min="1037" max="1037" width="4.5" style="222" customWidth="1"/>
    <col min="1038" max="1039" width="4.25" style="222" customWidth="1"/>
    <col min="1040" max="1263" width="9" style="222"/>
    <col min="1264" max="1264" width="5.25" style="222" customWidth="1"/>
    <col min="1265" max="1265" width="8.75" style="222" customWidth="1"/>
    <col min="1266" max="1266" width="3.625" style="222" customWidth="1"/>
    <col min="1267" max="1274" width="3" style="222" customWidth="1"/>
    <col min="1275" max="1278" width="4.5" style="222" customWidth="1"/>
    <col min="1279" max="1280" width="4.25" style="222" customWidth="1"/>
    <col min="1281" max="1281" width="4.5" style="222" customWidth="1"/>
    <col min="1282" max="1283" width="4.25" style="222" customWidth="1"/>
    <col min="1284" max="1284" width="4.5" style="222" customWidth="1"/>
    <col min="1285" max="1286" width="4.25" style="222" customWidth="1"/>
    <col min="1287" max="1287" width="4.5" style="222" customWidth="1"/>
    <col min="1288" max="1289" width="4.25" style="222" customWidth="1"/>
    <col min="1290" max="1290" width="4.5" style="222" customWidth="1"/>
    <col min="1291" max="1292" width="4.25" style="222" customWidth="1"/>
    <col min="1293" max="1293" width="4.5" style="222" customWidth="1"/>
    <col min="1294" max="1295" width="4.25" style="222" customWidth="1"/>
    <col min="1296" max="1519" width="9" style="222"/>
    <col min="1520" max="1520" width="5.25" style="222" customWidth="1"/>
    <col min="1521" max="1521" width="8.75" style="222" customWidth="1"/>
    <col min="1522" max="1522" width="3.625" style="222" customWidth="1"/>
    <col min="1523" max="1530" width="3" style="222" customWidth="1"/>
    <col min="1531" max="1534" width="4.5" style="222" customWidth="1"/>
    <col min="1535" max="1536" width="4.25" style="222" customWidth="1"/>
    <col min="1537" max="1537" width="4.5" style="222" customWidth="1"/>
    <col min="1538" max="1539" width="4.25" style="222" customWidth="1"/>
    <col min="1540" max="1540" width="4.5" style="222" customWidth="1"/>
    <col min="1541" max="1542" width="4.25" style="222" customWidth="1"/>
    <col min="1543" max="1543" width="4.5" style="222" customWidth="1"/>
    <col min="1544" max="1545" width="4.25" style="222" customWidth="1"/>
    <col min="1546" max="1546" width="4.5" style="222" customWidth="1"/>
    <col min="1547" max="1548" width="4.25" style="222" customWidth="1"/>
    <col min="1549" max="1549" width="4.5" style="222" customWidth="1"/>
    <col min="1550" max="1551" width="4.25" style="222" customWidth="1"/>
    <col min="1552" max="1775" width="9" style="222"/>
    <col min="1776" max="1776" width="5.25" style="222" customWidth="1"/>
    <col min="1777" max="1777" width="8.75" style="222" customWidth="1"/>
    <col min="1778" max="1778" width="3.625" style="222" customWidth="1"/>
    <col min="1779" max="1786" width="3" style="222" customWidth="1"/>
    <col min="1787" max="1790" width="4.5" style="222" customWidth="1"/>
    <col min="1791" max="1792" width="4.25" style="222" customWidth="1"/>
    <col min="1793" max="1793" width="4.5" style="222" customWidth="1"/>
    <col min="1794" max="1795" width="4.25" style="222" customWidth="1"/>
    <col min="1796" max="1796" width="4.5" style="222" customWidth="1"/>
    <col min="1797" max="1798" width="4.25" style="222" customWidth="1"/>
    <col min="1799" max="1799" width="4.5" style="222" customWidth="1"/>
    <col min="1800" max="1801" width="4.25" style="222" customWidth="1"/>
    <col min="1802" max="1802" width="4.5" style="222" customWidth="1"/>
    <col min="1803" max="1804" width="4.25" style="222" customWidth="1"/>
    <col min="1805" max="1805" width="4.5" style="222" customWidth="1"/>
    <col min="1806" max="1807" width="4.25" style="222" customWidth="1"/>
    <col min="1808" max="2031" width="9" style="222"/>
    <col min="2032" max="2032" width="5.25" style="222" customWidth="1"/>
    <col min="2033" max="2033" width="8.75" style="222" customWidth="1"/>
    <col min="2034" max="2034" width="3.625" style="222" customWidth="1"/>
    <col min="2035" max="2042" width="3" style="222" customWidth="1"/>
    <col min="2043" max="2046" width="4.5" style="222" customWidth="1"/>
    <col min="2047" max="2048" width="4.25" style="222" customWidth="1"/>
    <col min="2049" max="2049" width="4.5" style="222" customWidth="1"/>
    <col min="2050" max="2051" width="4.25" style="222" customWidth="1"/>
    <col min="2052" max="2052" width="4.5" style="222" customWidth="1"/>
    <col min="2053" max="2054" width="4.25" style="222" customWidth="1"/>
    <col min="2055" max="2055" width="4.5" style="222" customWidth="1"/>
    <col min="2056" max="2057" width="4.25" style="222" customWidth="1"/>
    <col min="2058" max="2058" width="4.5" style="222" customWidth="1"/>
    <col min="2059" max="2060" width="4.25" style="222" customWidth="1"/>
    <col min="2061" max="2061" width="4.5" style="222" customWidth="1"/>
    <col min="2062" max="2063" width="4.25" style="222" customWidth="1"/>
    <col min="2064" max="2287" width="9" style="222"/>
    <col min="2288" max="2288" width="5.25" style="222" customWidth="1"/>
    <col min="2289" max="2289" width="8.75" style="222" customWidth="1"/>
    <col min="2290" max="2290" width="3.625" style="222" customWidth="1"/>
    <col min="2291" max="2298" width="3" style="222" customWidth="1"/>
    <col min="2299" max="2302" width="4.5" style="222" customWidth="1"/>
    <col min="2303" max="2304" width="4.25" style="222" customWidth="1"/>
    <col min="2305" max="2305" width="4.5" style="222" customWidth="1"/>
    <col min="2306" max="2307" width="4.25" style="222" customWidth="1"/>
    <col min="2308" max="2308" width="4.5" style="222" customWidth="1"/>
    <col min="2309" max="2310" width="4.25" style="222" customWidth="1"/>
    <col min="2311" max="2311" width="4.5" style="222" customWidth="1"/>
    <col min="2312" max="2313" width="4.25" style="222" customWidth="1"/>
    <col min="2314" max="2314" width="4.5" style="222" customWidth="1"/>
    <col min="2315" max="2316" width="4.25" style="222" customWidth="1"/>
    <col min="2317" max="2317" width="4.5" style="222" customWidth="1"/>
    <col min="2318" max="2319" width="4.25" style="222" customWidth="1"/>
    <col min="2320" max="2543" width="9" style="222"/>
    <col min="2544" max="2544" width="5.25" style="222" customWidth="1"/>
    <col min="2545" max="2545" width="8.75" style="222" customWidth="1"/>
    <col min="2546" max="2546" width="3.625" style="222" customWidth="1"/>
    <col min="2547" max="2554" width="3" style="222" customWidth="1"/>
    <col min="2555" max="2558" width="4.5" style="222" customWidth="1"/>
    <col min="2559" max="2560" width="4.25" style="222" customWidth="1"/>
    <col min="2561" max="2561" width="4.5" style="222" customWidth="1"/>
    <col min="2562" max="2563" width="4.25" style="222" customWidth="1"/>
    <col min="2564" max="2564" width="4.5" style="222" customWidth="1"/>
    <col min="2565" max="2566" width="4.25" style="222" customWidth="1"/>
    <col min="2567" max="2567" width="4.5" style="222" customWidth="1"/>
    <col min="2568" max="2569" width="4.25" style="222" customWidth="1"/>
    <col min="2570" max="2570" width="4.5" style="222" customWidth="1"/>
    <col min="2571" max="2572" width="4.25" style="222" customWidth="1"/>
    <col min="2573" max="2573" width="4.5" style="222" customWidth="1"/>
    <col min="2574" max="2575" width="4.25" style="222" customWidth="1"/>
    <col min="2576" max="2799" width="9" style="222"/>
    <col min="2800" max="2800" width="5.25" style="222" customWidth="1"/>
    <col min="2801" max="2801" width="8.75" style="222" customWidth="1"/>
    <col min="2802" max="2802" width="3.625" style="222" customWidth="1"/>
    <col min="2803" max="2810" width="3" style="222" customWidth="1"/>
    <col min="2811" max="2814" width="4.5" style="222" customWidth="1"/>
    <col min="2815" max="2816" width="4.25" style="222" customWidth="1"/>
    <col min="2817" max="2817" width="4.5" style="222" customWidth="1"/>
    <col min="2818" max="2819" width="4.25" style="222" customWidth="1"/>
    <col min="2820" max="2820" width="4.5" style="222" customWidth="1"/>
    <col min="2821" max="2822" width="4.25" style="222" customWidth="1"/>
    <col min="2823" max="2823" width="4.5" style="222" customWidth="1"/>
    <col min="2824" max="2825" width="4.25" style="222" customWidth="1"/>
    <col min="2826" max="2826" width="4.5" style="222" customWidth="1"/>
    <col min="2827" max="2828" width="4.25" style="222" customWidth="1"/>
    <col min="2829" max="2829" width="4.5" style="222" customWidth="1"/>
    <col min="2830" max="2831" width="4.25" style="222" customWidth="1"/>
    <col min="2832" max="3055" width="9" style="222"/>
    <col min="3056" max="3056" width="5.25" style="222" customWidth="1"/>
    <col min="3057" max="3057" width="8.75" style="222" customWidth="1"/>
    <col min="3058" max="3058" width="3.625" style="222" customWidth="1"/>
    <col min="3059" max="3066" width="3" style="222" customWidth="1"/>
    <col min="3067" max="3070" width="4.5" style="222" customWidth="1"/>
    <col min="3071" max="3072" width="4.25" style="222" customWidth="1"/>
    <col min="3073" max="3073" width="4.5" style="222" customWidth="1"/>
    <col min="3074" max="3075" width="4.25" style="222" customWidth="1"/>
    <col min="3076" max="3076" width="4.5" style="222" customWidth="1"/>
    <col min="3077" max="3078" width="4.25" style="222" customWidth="1"/>
    <col min="3079" max="3079" width="4.5" style="222" customWidth="1"/>
    <col min="3080" max="3081" width="4.25" style="222" customWidth="1"/>
    <col min="3082" max="3082" width="4.5" style="222" customWidth="1"/>
    <col min="3083" max="3084" width="4.25" style="222" customWidth="1"/>
    <col min="3085" max="3085" width="4.5" style="222" customWidth="1"/>
    <col min="3086" max="3087" width="4.25" style="222" customWidth="1"/>
    <col min="3088" max="3311" width="9" style="222"/>
    <col min="3312" max="3312" width="5.25" style="222" customWidth="1"/>
    <col min="3313" max="3313" width="8.75" style="222" customWidth="1"/>
    <col min="3314" max="3314" width="3.625" style="222" customWidth="1"/>
    <col min="3315" max="3322" width="3" style="222" customWidth="1"/>
    <col min="3323" max="3326" width="4.5" style="222" customWidth="1"/>
    <col min="3327" max="3328" width="4.25" style="222" customWidth="1"/>
    <col min="3329" max="3329" width="4.5" style="222" customWidth="1"/>
    <col min="3330" max="3331" width="4.25" style="222" customWidth="1"/>
    <col min="3332" max="3332" width="4.5" style="222" customWidth="1"/>
    <col min="3333" max="3334" width="4.25" style="222" customWidth="1"/>
    <col min="3335" max="3335" width="4.5" style="222" customWidth="1"/>
    <col min="3336" max="3337" width="4.25" style="222" customWidth="1"/>
    <col min="3338" max="3338" width="4.5" style="222" customWidth="1"/>
    <col min="3339" max="3340" width="4.25" style="222" customWidth="1"/>
    <col min="3341" max="3341" width="4.5" style="222" customWidth="1"/>
    <col min="3342" max="3343" width="4.25" style="222" customWidth="1"/>
    <col min="3344" max="3567" width="9" style="222"/>
    <col min="3568" max="3568" width="5.25" style="222" customWidth="1"/>
    <col min="3569" max="3569" width="8.75" style="222" customWidth="1"/>
    <col min="3570" max="3570" width="3.625" style="222" customWidth="1"/>
    <col min="3571" max="3578" width="3" style="222" customWidth="1"/>
    <col min="3579" max="3582" width="4.5" style="222" customWidth="1"/>
    <col min="3583" max="3584" width="4.25" style="222" customWidth="1"/>
    <col min="3585" max="3585" width="4.5" style="222" customWidth="1"/>
    <col min="3586" max="3587" width="4.25" style="222" customWidth="1"/>
    <col min="3588" max="3588" width="4.5" style="222" customWidth="1"/>
    <col min="3589" max="3590" width="4.25" style="222" customWidth="1"/>
    <col min="3591" max="3591" width="4.5" style="222" customWidth="1"/>
    <col min="3592" max="3593" width="4.25" style="222" customWidth="1"/>
    <col min="3594" max="3594" width="4.5" style="222" customWidth="1"/>
    <col min="3595" max="3596" width="4.25" style="222" customWidth="1"/>
    <col min="3597" max="3597" width="4.5" style="222" customWidth="1"/>
    <col min="3598" max="3599" width="4.25" style="222" customWidth="1"/>
    <col min="3600" max="3823" width="9" style="222"/>
    <col min="3824" max="3824" width="5.25" style="222" customWidth="1"/>
    <col min="3825" max="3825" width="8.75" style="222" customWidth="1"/>
    <col min="3826" max="3826" width="3.625" style="222" customWidth="1"/>
    <col min="3827" max="3834" width="3" style="222" customWidth="1"/>
    <col min="3835" max="3838" width="4.5" style="222" customWidth="1"/>
    <col min="3839" max="3840" width="4.25" style="222" customWidth="1"/>
    <col min="3841" max="3841" width="4.5" style="222" customWidth="1"/>
    <col min="3842" max="3843" width="4.25" style="222" customWidth="1"/>
    <col min="3844" max="3844" width="4.5" style="222" customWidth="1"/>
    <col min="3845" max="3846" width="4.25" style="222" customWidth="1"/>
    <col min="3847" max="3847" width="4.5" style="222" customWidth="1"/>
    <col min="3848" max="3849" width="4.25" style="222" customWidth="1"/>
    <col min="3850" max="3850" width="4.5" style="222" customWidth="1"/>
    <col min="3851" max="3852" width="4.25" style="222" customWidth="1"/>
    <col min="3853" max="3853" width="4.5" style="222" customWidth="1"/>
    <col min="3854" max="3855" width="4.25" style="222" customWidth="1"/>
    <col min="3856" max="4079" width="9" style="222"/>
    <col min="4080" max="4080" width="5.25" style="222" customWidth="1"/>
    <col min="4081" max="4081" width="8.75" style="222" customWidth="1"/>
    <col min="4082" max="4082" width="3.625" style="222" customWidth="1"/>
    <col min="4083" max="4090" width="3" style="222" customWidth="1"/>
    <col min="4091" max="4094" width="4.5" style="222" customWidth="1"/>
    <col min="4095" max="4096" width="4.25" style="222" customWidth="1"/>
    <col min="4097" max="4097" width="4.5" style="222" customWidth="1"/>
    <col min="4098" max="4099" width="4.25" style="222" customWidth="1"/>
    <col min="4100" max="4100" width="4.5" style="222" customWidth="1"/>
    <col min="4101" max="4102" width="4.25" style="222" customWidth="1"/>
    <col min="4103" max="4103" width="4.5" style="222" customWidth="1"/>
    <col min="4104" max="4105" width="4.25" style="222" customWidth="1"/>
    <col min="4106" max="4106" width="4.5" style="222" customWidth="1"/>
    <col min="4107" max="4108" width="4.25" style="222" customWidth="1"/>
    <col min="4109" max="4109" width="4.5" style="222" customWidth="1"/>
    <col min="4110" max="4111" width="4.25" style="222" customWidth="1"/>
    <col min="4112" max="4335" width="9" style="222"/>
    <col min="4336" max="4336" width="5.25" style="222" customWidth="1"/>
    <col min="4337" max="4337" width="8.75" style="222" customWidth="1"/>
    <col min="4338" max="4338" width="3.625" style="222" customWidth="1"/>
    <col min="4339" max="4346" width="3" style="222" customWidth="1"/>
    <col min="4347" max="4350" width="4.5" style="222" customWidth="1"/>
    <col min="4351" max="4352" width="4.25" style="222" customWidth="1"/>
    <col min="4353" max="4353" width="4.5" style="222" customWidth="1"/>
    <col min="4354" max="4355" width="4.25" style="222" customWidth="1"/>
    <col min="4356" max="4356" width="4.5" style="222" customWidth="1"/>
    <col min="4357" max="4358" width="4.25" style="222" customWidth="1"/>
    <col min="4359" max="4359" width="4.5" style="222" customWidth="1"/>
    <col min="4360" max="4361" width="4.25" style="222" customWidth="1"/>
    <col min="4362" max="4362" width="4.5" style="222" customWidth="1"/>
    <col min="4363" max="4364" width="4.25" style="222" customWidth="1"/>
    <col min="4365" max="4365" width="4.5" style="222" customWidth="1"/>
    <col min="4366" max="4367" width="4.25" style="222" customWidth="1"/>
    <col min="4368" max="4591" width="9" style="222"/>
    <col min="4592" max="4592" width="5.25" style="222" customWidth="1"/>
    <col min="4593" max="4593" width="8.75" style="222" customWidth="1"/>
    <col min="4594" max="4594" width="3.625" style="222" customWidth="1"/>
    <col min="4595" max="4602" width="3" style="222" customWidth="1"/>
    <col min="4603" max="4606" width="4.5" style="222" customWidth="1"/>
    <col min="4607" max="4608" width="4.25" style="222" customWidth="1"/>
    <col min="4609" max="4609" width="4.5" style="222" customWidth="1"/>
    <col min="4610" max="4611" width="4.25" style="222" customWidth="1"/>
    <col min="4612" max="4612" width="4.5" style="222" customWidth="1"/>
    <col min="4613" max="4614" width="4.25" style="222" customWidth="1"/>
    <col min="4615" max="4615" width="4.5" style="222" customWidth="1"/>
    <col min="4616" max="4617" width="4.25" style="222" customWidth="1"/>
    <col min="4618" max="4618" width="4.5" style="222" customWidth="1"/>
    <col min="4619" max="4620" width="4.25" style="222" customWidth="1"/>
    <col min="4621" max="4621" width="4.5" style="222" customWidth="1"/>
    <col min="4622" max="4623" width="4.25" style="222" customWidth="1"/>
    <col min="4624" max="4847" width="9" style="222"/>
    <col min="4848" max="4848" width="5.25" style="222" customWidth="1"/>
    <col min="4849" max="4849" width="8.75" style="222" customWidth="1"/>
    <col min="4850" max="4850" width="3.625" style="222" customWidth="1"/>
    <col min="4851" max="4858" width="3" style="222" customWidth="1"/>
    <col min="4859" max="4862" width="4.5" style="222" customWidth="1"/>
    <col min="4863" max="4864" width="4.25" style="222" customWidth="1"/>
    <col min="4865" max="4865" width="4.5" style="222" customWidth="1"/>
    <col min="4866" max="4867" width="4.25" style="222" customWidth="1"/>
    <col min="4868" max="4868" width="4.5" style="222" customWidth="1"/>
    <col min="4869" max="4870" width="4.25" style="222" customWidth="1"/>
    <col min="4871" max="4871" width="4.5" style="222" customWidth="1"/>
    <col min="4872" max="4873" width="4.25" style="222" customWidth="1"/>
    <col min="4874" max="4874" width="4.5" style="222" customWidth="1"/>
    <col min="4875" max="4876" width="4.25" style="222" customWidth="1"/>
    <col min="4877" max="4877" width="4.5" style="222" customWidth="1"/>
    <col min="4878" max="4879" width="4.25" style="222" customWidth="1"/>
    <col min="4880" max="5103" width="9" style="222"/>
    <col min="5104" max="5104" width="5.25" style="222" customWidth="1"/>
    <col min="5105" max="5105" width="8.75" style="222" customWidth="1"/>
    <col min="5106" max="5106" width="3.625" style="222" customWidth="1"/>
    <col min="5107" max="5114" width="3" style="222" customWidth="1"/>
    <col min="5115" max="5118" width="4.5" style="222" customWidth="1"/>
    <col min="5119" max="5120" width="4.25" style="222" customWidth="1"/>
    <col min="5121" max="5121" width="4.5" style="222" customWidth="1"/>
    <col min="5122" max="5123" width="4.25" style="222" customWidth="1"/>
    <col min="5124" max="5124" width="4.5" style="222" customWidth="1"/>
    <col min="5125" max="5126" width="4.25" style="222" customWidth="1"/>
    <col min="5127" max="5127" width="4.5" style="222" customWidth="1"/>
    <col min="5128" max="5129" width="4.25" style="222" customWidth="1"/>
    <col min="5130" max="5130" width="4.5" style="222" customWidth="1"/>
    <col min="5131" max="5132" width="4.25" style="222" customWidth="1"/>
    <col min="5133" max="5133" width="4.5" style="222" customWidth="1"/>
    <col min="5134" max="5135" width="4.25" style="222" customWidth="1"/>
    <col min="5136" max="5359" width="9" style="222"/>
    <col min="5360" max="5360" width="5.25" style="222" customWidth="1"/>
    <col min="5361" max="5361" width="8.75" style="222" customWidth="1"/>
    <col min="5362" max="5362" width="3.625" style="222" customWidth="1"/>
    <col min="5363" max="5370" width="3" style="222" customWidth="1"/>
    <col min="5371" max="5374" width="4.5" style="222" customWidth="1"/>
    <col min="5375" max="5376" width="4.25" style="222" customWidth="1"/>
    <col min="5377" max="5377" width="4.5" style="222" customWidth="1"/>
    <col min="5378" max="5379" width="4.25" style="222" customWidth="1"/>
    <col min="5380" max="5380" width="4.5" style="222" customWidth="1"/>
    <col min="5381" max="5382" width="4.25" style="222" customWidth="1"/>
    <col min="5383" max="5383" width="4.5" style="222" customWidth="1"/>
    <col min="5384" max="5385" width="4.25" style="222" customWidth="1"/>
    <col min="5386" max="5386" width="4.5" style="222" customWidth="1"/>
    <col min="5387" max="5388" width="4.25" style="222" customWidth="1"/>
    <col min="5389" max="5389" width="4.5" style="222" customWidth="1"/>
    <col min="5390" max="5391" width="4.25" style="222" customWidth="1"/>
    <col min="5392" max="5615" width="9" style="222"/>
    <col min="5616" max="5616" width="5.25" style="222" customWidth="1"/>
    <col min="5617" max="5617" width="8.75" style="222" customWidth="1"/>
    <col min="5618" max="5618" width="3.625" style="222" customWidth="1"/>
    <col min="5619" max="5626" width="3" style="222" customWidth="1"/>
    <col min="5627" max="5630" width="4.5" style="222" customWidth="1"/>
    <col min="5631" max="5632" width="4.25" style="222" customWidth="1"/>
    <col min="5633" max="5633" width="4.5" style="222" customWidth="1"/>
    <col min="5634" max="5635" width="4.25" style="222" customWidth="1"/>
    <col min="5636" max="5636" width="4.5" style="222" customWidth="1"/>
    <col min="5637" max="5638" width="4.25" style="222" customWidth="1"/>
    <col min="5639" max="5639" width="4.5" style="222" customWidth="1"/>
    <col min="5640" max="5641" width="4.25" style="222" customWidth="1"/>
    <col min="5642" max="5642" width="4.5" style="222" customWidth="1"/>
    <col min="5643" max="5644" width="4.25" style="222" customWidth="1"/>
    <col min="5645" max="5645" width="4.5" style="222" customWidth="1"/>
    <col min="5646" max="5647" width="4.25" style="222" customWidth="1"/>
    <col min="5648" max="5871" width="9" style="222"/>
    <col min="5872" max="5872" width="5.25" style="222" customWidth="1"/>
    <col min="5873" max="5873" width="8.75" style="222" customWidth="1"/>
    <col min="5874" max="5874" width="3.625" style="222" customWidth="1"/>
    <col min="5875" max="5882" width="3" style="222" customWidth="1"/>
    <col min="5883" max="5886" width="4.5" style="222" customWidth="1"/>
    <col min="5887" max="5888" width="4.25" style="222" customWidth="1"/>
    <col min="5889" max="5889" width="4.5" style="222" customWidth="1"/>
    <col min="5890" max="5891" width="4.25" style="222" customWidth="1"/>
    <col min="5892" max="5892" width="4.5" style="222" customWidth="1"/>
    <col min="5893" max="5894" width="4.25" style="222" customWidth="1"/>
    <col min="5895" max="5895" width="4.5" style="222" customWidth="1"/>
    <col min="5896" max="5897" width="4.25" style="222" customWidth="1"/>
    <col min="5898" max="5898" width="4.5" style="222" customWidth="1"/>
    <col min="5899" max="5900" width="4.25" style="222" customWidth="1"/>
    <col min="5901" max="5901" width="4.5" style="222" customWidth="1"/>
    <col min="5902" max="5903" width="4.25" style="222" customWidth="1"/>
    <col min="5904" max="6127" width="9" style="222"/>
    <col min="6128" max="6128" width="5.25" style="222" customWidth="1"/>
    <col min="6129" max="6129" width="8.75" style="222" customWidth="1"/>
    <col min="6130" max="6130" width="3.625" style="222" customWidth="1"/>
    <col min="6131" max="6138" width="3" style="222" customWidth="1"/>
    <col min="6139" max="6142" width="4.5" style="222" customWidth="1"/>
    <col min="6143" max="6144" width="4.25" style="222" customWidth="1"/>
    <col min="6145" max="6145" width="4.5" style="222" customWidth="1"/>
    <col min="6146" max="6147" width="4.25" style="222" customWidth="1"/>
    <col min="6148" max="6148" width="4.5" style="222" customWidth="1"/>
    <col min="6149" max="6150" width="4.25" style="222" customWidth="1"/>
    <col min="6151" max="6151" width="4.5" style="222" customWidth="1"/>
    <col min="6152" max="6153" width="4.25" style="222" customWidth="1"/>
    <col min="6154" max="6154" width="4.5" style="222" customWidth="1"/>
    <col min="6155" max="6156" width="4.25" style="222" customWidth="1"/>
    <col min="6157" max="6157" width="4.5" style="222" customWidth="1"/>
    <col min="6158" max="6159" width="4.25" style="222" customWidth="1"/>
    <col min="6160" max="6383" width="9" style="222"/>
    <col min="6384" max="6384" width="5.25" style="222" customWidth="1"/>
    <col min="6385" max="6385" width="8.75" style="222" customWidth="1"/>
    <col min="6386" max="6386" width="3.625" style="222" customWidth="1"/>
    <col min="6387" max="6394" width="3" style="222" customWidth="1"/>
    <col min="6395" max="6398" width="4.5" style="222" customWidth="1"/>
    <col min="6399" max="6400" width="4.25" style="222" customWidth="1"/>
    <col min="6401" max="6401" width="4.5" style="222" customWidth="1"/>
    <col min="6402" max="6403" width="4.25" style="222" customWidth="1"/>
    <col min="6404" max="6404" width="4.5" style="222" customWidth="1"/>
    <col min="6405" max="6406" width="4.25" style="222" customWidth="1"/>
    <col min="6407" max="6407" width="4.5" style="222" customWidth="1"/>
    <col min="6408" max="6409" width="4.25" style="222" customWidth="1"/>
    <col min="6410" max="6410" width="4.5" style="222" customWidth="1"/>
    <col min="6411" max="6412" width="4.25" style="222" customWidth="1"/>
    <col min="6413" max="6413" width="4.5" style="222" customWidth="1"/>
    <col min="6414" max="6415" width="4.25" style="222" customWidth="1"/>
    <col min="6416" max="6639" width="9" style="222"/>
    <col min="6640" max="6640" width="5.25" style="222" customWidth="1"/>
    <col min="6641" max="6641" width="8.75" style="222" customWidth="1"/>
    <col min="6642" max="6642" width="3.625" style="222" customWidth="1"/>
    <col min="6643" max="6650" width="3" style="222" customWidth="1"/>
    <col min="6651" max="6654" width="4.5" style="222" customWidth="1"/>
    <col min="6655" max="6656" width="4.25" style="222" customWidth="1"/>
    <col min="6657" max="6657" width="4.5" style="222" customWidth="1"/>
    <col min="6658" max="6659" width="4.25" style="222" customWidth="1"/>
    <col min="6660" max="6660" width="4.5" style="222" customWidth="1"/>
    <col min="6661" max="6662" width="4.25" style="222" customWidth="1"/>
    <col min="6663" max="6663" width="4.5" style="222" customWidth="1"/>
    <col min="6664" max="6665" width="4.25" style="222" customWidth="1"/>
    <col min="6666" max="6666" width="4.5" style="222" customWidth="1"/>
    <col min="6667" max="6668" width="4.25" style="222" customWidth="1"/>
    <col min="6669" max="6669" width="4.5" style="222" customWidth="1"/>
    <col min="6670" max="6671" width="4.25" style="222" customWidth="1"/>
    <col min="6672" max="6895" width="9" style="222"/>
    <col min="6896" max="6896" width="5.25" style="222" customWidth="1"/>
    <col min="6897" max="6897" width="8.75" style="222" customWidth="1"/>
    <col min="6898" max="6898" width="3.625" style="222" customWidth="1"/>
    <col min="6899" max="6906" width="3" style="222" customWidth="1"/>
    <col min="6907" max="6910" width="4.5" style="222" customWidth="1"/>
    <col min="6911" max="6912" width="4.25" style="222" customWidth="1"/>
    <col min="6913" max="6913" width="4.5" style="222" customWidth="1"/>
    <col min="6914" max="6915" width="4.25" style="222" customWidth="1"/>
    <col min="6916" max="6916" width="4.5" style="222" customWidth="1"/>
    <col min="6917" max="6918" width="4.25" style="222" customWidth="1"/>
    <col min="6919" max="6919" width="4.5" style="222" customWidth="1"/>
    <col min="6920" max="6921" width="4.25" style="222" customWidth="1"/>
    <col min="6922" max="6922" width="4.5" style="222" customWidth="1"/>
    <col min="6923" max="6924" width="4.25" style="222" customWidth="1"/>
    <col min="6925" max="6925" width="4.5" style="222" customWidth="1"/>
    <col min="6926" max="6927" width="4.25" style="222" customWidth="1"/>
    <col min="6928" max="7151" width="9" style="222"/>
    <col min="7152" max="7152" width="5.25" style="222" customWidth="1"/>
    <col min="7153" max="7153" width="8.75" style="222" customWidth="1"/>
    <col min="7154" max="7154" width="3.625" style="222" customWidth="1"/>
    <col min="7155" max="7162" width="3" style="222" customWidth="1"/>
    <col min="7163" max="7166" width="4.5" style="222" customWidth="1"/>
    <col min="7167" max="7168" width="4.25" style="222" customWidth="1"/>
    <col min="7169" max="7169" width="4.5" style="222" customWidth="1"/>
    <col min="7170" max="7171" width="4.25" style="222" customWidth="1"/>
    <col min="7172" max="7172" width="4.5" style="222" customWidth="1"/>
    <col min="7173" max="7174" width="4.25" style="222" customWidth="1"/>
    <col min="7175" max="7175" width="4.5" style="222" customWidth="1"/>
    <col min="7176" max="7177" width="4.25" style="222" customWidth="1"/>
    <col min="7178" max="7178" width="4.5" style="222" customWidth="1"/>
    <col min="7179" max="7180" width="4.25" style="222" customWidth="1"/>
    <col min="7181" max="7181" width="4.5" style="222" customWidth="1"/>
    <col min="7182" max="7183" width="4.25" style="222" customWidth="1"/>
    <col min="7184" max="7407" width="9" style="222"/>
    <col min="7408" max="7408" width="5.25" style="222" customWidth="1"/>
    <col min="7409" max="7409" width="8.75" style="222" customWidth="1"/>
    <col min="7410" max="7410" width="3.625" style="222" customWidth="1"/>
    <col min="7411" max="7418" width="3" style="222" customWidth="1"/>
    <col min="7419" max="7422" width="4.5" style="222" customWidth="1"/>
    <col min="7423" max="7424" width="4.25" style="222" customWidth="1"/>
    <col min="7425" max="7425" width="4.5" style="222" customWidth="1"/>
    <col min="7426" max="7427" width="4.25" style="222" customWidth="1"/>
    <col min="7428" max="7428" width="4.5" style="222" customWidth="1"/>
    <col min="7429" max="7430" width="4.25" style="222" customWidth="1"/>
    <col min="7431" max="7431" width="4.5" style="222" customWidth="1"/>
    <col min="7432" max="7433" width="4.25" style="222" customWidth="1"/>
    <col min="7434" max="7434" width="4.5" style="222" customWidth="1"/>
    <col min="7435" max="7436" width="4.25" style="222" customWidth="1"/>
    <col min="7437" max="7437" width="4.5" style="222" customWidth="1"/>
    <col min="7438" max="7439" width="4.25" style="222" customWidth="1"/>
    <col min="7440" max="7663" width="9" style="222"/>
    <col min="7664" max="7664" width="5.25" style="222" customWidth="1"/>
    <col min="7665" max="7665" width="8.75" style="222" customWidth="1"/>
    <col min="7666" max="7666" width="3.625" style="222" customWidth="1"/>
    <col min="7667" max="7674" width="3" style="222" customWidth="1"/>
    <col min="7675" max="7678" width="4.5" style="222" customWidth="1"/>
    <col min="7679" max="7680" width="4.25" style="222" customWidth="1"/>
    <col min="7681" max="7681" width="4.5" style="222" customWidth="1"/>
    <col min="7682" max="7683" width="4.25" style="222" customWidth="1"/>
    <col min="7684" max="7684" width="4.5" style="222" customWidth="1"/>
    <col min="7685" max="7686" width="4.25" style="222" customWidth="1"/>
    <col min="7687" max="7687" width="4.5" style="222" customWidth="1"/>
    <col min="7688" max="7689" width="4.25" style="222" customWidth="1"/>
    <col min="7690" max="7690" width="4.5" style="222" customWidth="1"/>
    <col min="7691" max="7692" width="4.25" style="222" customWidth="1"/>
    <col min="7693" max="7693" width="4.5" style="222" customWidth="1"/>
    <col min="7694" max="7695" width="4.25" style="222" customWidth="1"/>
    <col min="7696" max="7919" width="9" style="222"/>
    <col min="7920" max="7920" width="5.25" style="222" customWidth="1"/>
    <col min="7921" max="7921" width="8.75" style="222" customWidth="1"/>
    <col min="7922" max="7922" width="3.625" style="222" customWidth="1"/>
    <col min="7923" max="7930" width="3" style="222" customWidth="1"/>
    <col min="7931" max="7934" width="4.5" style="222" customWidth="1"/>
    <col min="7935" max="7936" width="4.25" style="222" customWidth="1"/>
    <col min="7937" max="7937" width="4.5" style="222" customWidth="1"/>
    <col min="7938" max="7939" width="4.25" style="222" customWidth="1"/>
    <col min="7940" max="7940" width="4.5" style="222" customWidth="1"/>
    <col min="7941" max="7942" width="4.25" style="222" customWidth="1"/>
    <col min="7943" max="7943" width="4.5" style="222" customWidth="1"/>
    <col min="7944" max="7945" width="4.25" style="222" customWidth="1"/>
    <col min="7946" max="7946" width="4.5" style="222" customWidth="1"/>
    <col min="7947" max="7948" width="4.25" style="222" customWidth="1"/>
    <col min="7949" max="7949" width="4.5" style="222" customWidth="1"/>
    <col min="7950" max="7951" width="4.25" style="222" customWidth="1"/>
    <col min="7952" max="8175" width="9" style="222"/>
    <col min="8176" max="8176" width="5.25" style="222" customWidth="1"/>
    <col min="8177" max="8177" width="8.75" style="222" customWidth="1"/>
    <col min="8178" max="8178" width="3.625" style="222" customWidth="1"/>
    <col min="8179" max="8186" width="3" style="222" customWidth="1"/>
    <col min="8187" max="8190" width="4.5" style="222" customWidth="1"/>
    <col min="8191" max="8192" width="4.25" style="222" customWidth="1"/>
    <col min="8193" max="8193" width="4.5" style="222" customWidth="1"/>
    <col min="8194" max="8195" width="4.25" style="222" customWidth="1"/>
    <col min="8196" max="8196" width="4.5" style="222" customWidth="1"/>
    <col min="8197" max="8198" width="4.25" style="222" customWidth="1"/>
    <col min="8199" max="8199" width="4.5" style="222" customWidth="1"/>
    <col min="8200" max="8201" width="4.25" style="222" customWidth="1"/>
    <col min="8202" max="8202" width="4.5" style="222" customWidth="1"/>
    <col min="8203" max="8204" width="4.25" style="222" customWidth="1"/>
    <col min="8205" max="8205" width="4.5" style="222" customWidth="1"/>
    <col min="8206" max="8207" width="4.25" style="222" customWidth="1"/>
    <col min="8208" max="8431" width="9" style="222"/>
    <col min="8432" max="8432" width="5.25" style="222" customWidth="1"/>
    <col min="8433" max="8433" width="8.75" style="222" customWidth="1"/>
    <col min="8434" max="8434" width="3.625" style="222" customWidth="1"/>
    <col min="8435" max="8442" width="3" style="222" customWidth="1"/>
    <col min="8443" max="8446" width="4.5" style="222" customWidth="1"/>
    <col min="8447" max="8448" width="4.25" style="222" customWidth="1"/>
    <col min="8449" max="8449" width="4.5" style="222" customWidth="1"/>
    <col min="8450" max="8451" width="4.25" style="222" customWidth="1"/>
    <col min="8452" max="8452" width="4.5" style="222" customWidth="1"/>
    <col min="8453" max="8454" width="4.25" style="222" customWidth="1"/>
    <col min="8455" max="8455" width="4.5" style="222" customWidth="1"/>
    <col min="8456" max="8457" width="4.25" style="222" customWidth="1"/>
    <col min="8458" max="8458" width="4.5" style="222" customWidth="1"/>
    <col min="8459" max="8460" width="4.25" style="222" customWidth="1"/>
    <col min="8461" max="8461" width="4.5" style="222" customWidth="1"/>
    <col min="8462" max="8463" width="4.25" style="222" customWidth="1"/>
    <col min="8464" max="8687" width="9" style="222"/>
    <col min="8688" max="8688" width="5.25" style="222" customWidth="1"/>
    <col min="8689" max="8689" width="8.75" style="222" customWidth="1"/>
    <col min="8690" max="8690" width="3.625" style="222" customWidth="1"/>
    <col min="8691" max="8698" width="3" style="222" customWidth="1"/>
    <col min="8699" max="8702" width="4.5" style="222" customWidth="1"/>
    <col min="8703" max="8704" width="4.25" style="222" customWidth="1"/>
    <col min="8705" max="8705" width="4.5" style="222" customWidth="1"/>
    <col min="8706" max="8707" width="4.25" style="222" customWidth="1"/>
    <col min="8708" max="8708" width="4.5" style="222" customWidth="1"/>
    <col min="8709" max="8710" width="4.25" style="222" customWidth="1"/>
    <col min="8711" max="8711" width="4.5" style="222" customWidth="1"/>
    <col min="8712" max="8713" width="4.25" style="222" customWidth="1"/>
    <col min="8714" max="8714" width="4.5" style="222" customWidth="1"/>
    <col min="8715" max="8716" width="4.25" style="222" customWidth="1"/>
    <col min="8717" max="8717" width="4.5" style="222" customWidth="1"/>
    <col min="8718" max="8719" width="4.25" style="222" customWidth="1"/>
    <col min="8720" max="8943" width="9" style="222"/>
    <col min="8944" max="8944" width="5.25" style="222" customWidth="1"/>
    <col min="8945" max="8945" width="8.75" style="222" customWidth="1"/>
    <col min="8946" max="8946" width="3.625" style="222" customWidth="1"/>
    <col min="8947" max="8954" width="3" style="222" customWidth="1"/>
    <col min="8955" max="8958" width="4.5" style="222" customWidth="1"/>
    <col min="8959" max="8960" width="4.25" style="222" customWidth="1"/>
    <col min="8961" max="8961" width="4.5" style="222" customWidth="1"/>
    <col min="8962" max="8963" width="4.25" style="222" customWidth="1"/>
    <col min="8964" max="8964" width="4.5" style="222" customWidth="1"/>
    <col min="8965" max="8966" width="4.25" style="222" customWidth="1"/>
    <col min="8967" max="8967" width="4.5" style="222" customWidth="1"/>
    <col min="8968" max="8969" width="4.25" style="222" customWidth="1"/>
    <col min="8970" max="8970" width="4.5" style="222" customWidth="1"/>
    <col min="8971" max="8972" width="4.25" style="222" customWidth="1"/>
    <col min="8973" max="8973" width="4.5" style="222" customWidth="1"/>
    <col min="8974" max="8975" width="4.25" style="222" customWidth="1"/>
    <col min="8976" max="9199" width="9" style="222"/>
    <col min="9200" max="9200" width="5.25" style="222" customWidth="1"/>
    <col min="9201" max="9201" width="8.75" style="222" customWidth="1"/>
    <col min="9202" max="9202" width="3.625" style="222" customWidth="1"/>
    <col min="9203" max="9210" width="3" style="222" customWidth="1"/>
    <col min="9211" max="9214" width="4.5" style="222" customWidth="1"/>
    <col min="9215" max="9216" width="4.25" style="222" customWidth="1"/>
    <col min="9217" max="9217" width="4.5" style="222" customWidth="1"/>
    <col min="9218" max="9219" width="4.25" style="222" customWidth="1"/>
    <col min="9220" max="9220" width="4.5" style="222" customWidth="1"/>
    <col min="9221" max="9222" width="4.25" style="222" customWidth="1"/>
    <col min="9223" max="9223" width="4.5" style="222" customWidth="1"/>
    <col min="9224" max="9225" width="4.25" style="222" customWidth="1"/>
    <col min="9226" max="9226" width="4.5" style="222" customWidth="1"/>
    <col min="9227" max="9228" width="4.25" style="222" customWidth="1"/>
    <col min="9229" max="9229" width="4.5" style="222" customWidth="1"/>
    <col min="9230" max="9231" width="4.25" style="222" customWidth="1"/>
    <col min="9232" max="9455" width="9" style="222"/>
    <col min="9456" max="9456" width="5.25" style="222" customWidth="1"/>
    <col min="9457" max="9457" width="8.75" style="222" customWidth="1"/>
    <col min="9458" max="9458" width="3.625" style="222" customWidth="1"/>
    <col min="9459" max="9466" width="3" style="222" customWidth="1"/>
    <col min="9467" max="9470" width="4.5" style="222" customWidth="1"/>
    <col min="9471" max="9472" width="4.25" style="222" customWidth="1"/>
    <col min="9473" max="9473" width="4.5" style="222" customWidth="1"/>
    <col min="9474" max="9475" width="4.25" style="222" customWidth="1"/>
    <col min="9476" max="9476" width="4.5" style="222" customWidth="1"/>
    <col min="9477" max="9478" width="4.25" style="222" customWidth="1"/>
    <col min="9479" max="9479" width="4.5" style="222" customWidth="1"/>
    <col min="9480" max="9481" width="4.25" style="222" customWidth="1"/>
    <col min="9482" max="9482" width="4.5" style="222" customWidth="1"/>
    <col min="9483" max="9484" width="4.25" style="222" customWidth="1"/>
    <col min="9485" max="9485" width="4.5" style="222" customWidth="1"/>
    <col min="9486" max="9487" width="4.25" style="222" customWidth="1"/>
    <col min="9488" max="9711" width="9" style="222"/>
    <col min="9712" max="9712" width="5.25" style="222" customWidth="1"/>
    <col min="9713" max="9713" width="8.75" style="222" customWidth="1"/>
    <col min="9714" max="9714" width="3.625" style="222" customWidth="1"/>
    <col min="9715" max="9722" width="3" style="222" customWidth="1"/>
    <col min="9723" max="9726" width="4.5" style="222" customWidth="1"/>
    <col min="9727" max="9728" width="4.25" style="222" customWidth="1"/>
    <col min="9729" max="9729" width="4.5" style="222" customWidth="1"/>
    <col min="9730" max="9731" width="4.25" style="222" customWidth="1"/>
    <col min="9732" max="9732" width="4.5" style="222" customWidth="1"/>
    <col min="9733" max="9734" width="4.25" style="222" customWidth="1"/>
    <col min="9735" max="9735" width="4.5" style="222" customWidth="1"/>
    <col min="9736" max="9737" width="4.25" style="222" customWidth="1"/>
    <col min="9738" max="9738" width="4.5" style="222" customWidth="1"/>
    <col min="9739" max="9740" width="4.25" style="222" customWidth="1"/>
    <col min="9741" max="9741" width="4.5" style="222" customWidth="1"/>
    <col min="9742" max="9743" width="4.25" style="222" customWidth="1"/>
    <col min="9744" max="9967" width="9" style="222"/>
    <col min="9968" max="9968" width="5.25" style="222" customWidth="1"/>
    <col min="9969" max="9969" width="8.75" style="222" customWidth="1"/>
    <col min="9970" max="9970" width="3.625" style="222" customWidth="1"/>
    <col min="9971" max="9978" width="3" style="222" customWidth="1"/>
    <col min="9979" max="9982" width="4.5" style="222" customWidth="1"/>
    <col min="9983" max="9984" width="4.25" style="222" customWidth="1"/>
    <col min="9985" max="9985" width="4.5" style="222" customWidth="1"/>
    <col min="9986" max="9987" width="4.25" style="222" customWidth="1"/>
    <col min="9988" max="9988" width="4.5" style="222" customWidth="1"/>
    <col min="9989" max="9990" width="4.25" style="222" customWidth="1"/>
    <col min="9991" max="9991" width="4.5" style="222" customWidth="1"/>
    <col min="9992" max="9993" width="4.25" style="222" customWidth="1"/>
    <col min="9994" max="9994" width="4.5" style="222" customWidth="1"/>
    <col min="9995" max="9996" width="4.25" style="222" customWidth="1"/>
    <col min="9997" max="9997" width="4.5" style="222" customWidth="1"/>
    <col min="9998" max="9999" width="4.25" style="222" customWidth="1"/>
    <col min="10000" max="10223" width="9" style="222"/>
    <col min="10224" max="10224" width="5.25" style="222" customWidth="1"/>
    <col min="10225" max="10225" width="8.75" style="222" customWidth="1"/>
    <col min="10226" max="10226" width="3.625" style="222" customWidth="1"/>
    <col min="10227" max="10234" width="3" style="222" customWidth="1"/>
    <col min="10235" max="10238" width="4.5" style="222" customWidth="1"/>
    <col min="10239" max="10240" width="4.25" style="222" customWidth="1"/>
    <col min="10241" max="10241" width="4.5" style="222" customWidth="1"/>
    <col min="10242" max="10243" width="4.25" style="222" customWidth="1"/>
    <col min="10244" max="10244" width="4.5" style="222" customWidth="1"/>
    <col min="10245" max="10246" width="4.25" style="222" customWidth="1"/>
    <col min="10247" max="10247" width="4.5" style="222" customWidth="1"/>
    <col min="10248" max="10249" width="4.25" style="222" customWidth="1"/>
    <col min="10250" max="10250" width="4.5" style="222" customWidth="1"/>
    <col min="10251" max="10252" width="4.25" style="222" customWidth="1"/>
    <col min="10253" max="10253" width="4.5" style="222" customWidth="1"/>
    <col min="10254" max="10255" width="4.25" style="222" customWidth="1"/>
    <col min="10256" max="10479" width="9" style="222"/>
    <col min="10480" max="10480" width="5.25" style="222" customWidth="1"/>
    <col min="10481" max="10481" width="8.75" style="222" customWidth="1"/>
    <col min="10482" max="10482" width="3.625" style="222" customWidth="1"/>
    <col min="10483" max="10490" width="3" style="222" customWidth="1"/>
    <col min="10491" max="10494" width="4.5" style="222" customWidth="1"/>
    <col min="10495" max="10496" width="4.25" style="222" customWidth="1"/>
    <col min="10497" max="10497" width="4.5" style="222" customWidth="1"/>
    <col min="10498" max="10499" width="4.25" style="222" customWidth="1"/>
    <col min="10500" max="10500" width="4.5" style="222" customWidth="1"/>
    <col min="10501" max="10502" width="4.25" style="222" customWidth="1"/>
    <col min="10503" max="10503" width="4.5" style="222" customWidth="1"/>
    <col min="10504" max="10505" width="4.25" style="222" customWidth="1"/>
    <col min="10506" max="10506" width="4.5" style="222" customWidth="1"/>
    <col min="10507" max="10508" width="4.25" style="222" customWidth="1"/>
    <col min="10509" max="10509" width="4.5" style="222" customWidth="1"/>
    <col min="10510" max="10511" width="4.25" style="222" customWidth="1"/>
    <col min="10512" max="10735" width="9" style="222"/>
    <col min="10736" max="10736" width="5.25" style="222" customWidth="1"/>
    <col min="10737" max="10737" width="8.75" style="222" customWidth="1"/>
    <col min="10738" max="10738" width="3.625" style="222" customWidth="1"/>
    <col min="10739" max="10746" width="3" style="222" customWidth="1"/>
    <col min="10747" max="10750" width="4.5" style="222" customWidth="1"/>
    <col min="10751" max="10752" width="4.25" style="222" customWidth="1"/>
    <col min="10753" max="10753" width="4.5" style="222" customWidth="1"/>
    <col min="10754" max="10755" width="4.25" style="222" customWidth="1"/>
    <col min="10756" max="10756" width="4.5" style="222" customWidth="1"/>
    <col min="10757" max="10758" width="4.25" style="222" customWidth="1"/>
    <col min="10759" max="10759" width="4.5" style="222" customWidth="1"/>
    <col min="10760" max="10761" width="4.25" style="222" customWidth="1"/>
    <col min="10762" max="10762" width="4.5" style="222" customWidth="1"/>
    <col min="10763" max="10764" width="4.25" style="222" customWidth="1"/>
    <col min="10765" max="10765" width="4.5" style="222" customWidth="1"/>
    <col min="10766" max="10767" width="4.25" style="222" customWidth="1"/>
    <col min="10768" max="10991" width="9" style="222"/>
    <col min="10992" max="10992" width="5.25" style="222" customWidth="1"/>
    <col min="10993" max="10993" width="8.75" style="222" customWidth="1"/>
    <col min="10994" max="10994" width="3.625" style="222" customWidth="1"/>
    <col min="10995" max="11002" width="3" style="222" customWidth="1"/>
    <col min="11003" max="11006" width="4.5" style="222" customWidth="1"/>
    <col min="11007" max="11008" width="4.25" style="222" customWidth="1"/>
    <col min="11009" max="11009" width="4.5" style="222" customWidth="1"/>
    <col min="11010" max="11011" width="4.25" style="222" customWidth="1"/>
    <col min="11012" max="11012" width="4.5" style="222" customWidth="1"/>
    <col min="11013" max="11014" width="4.25" style="222" customWidth="1"/>
    <col min="11015" max="11015" width="4.5" style="222" customWidth="1"/>
    <col min="11016" max="11017" width="4.25" style="222" customWidth="1"/>
    <col min="11018" max="11018" width="4.5" style="222" customWidth="1"/>
    <col min="11019" max="11020" width="4.25" style="222" customWidth="1"/>
    <col min="11021" max="11021" width="4.5" style="222" customWidth="1"/>
    <col min="11022" max="11023" width="4.25" style="222" customWidth="1"/>
    <col min="11024" max="11247" width="9" style="222"/>
    <col min="11248" max="11248" width="5.25" style="222" customWidth="1"/>
    <col min="11249" max="11249" width="8.75" style="222" customWidth="1"/>
    <col min="11250" max="11250" width="3.625" style="222" customWidth="1"/>
    <col min="11251" max="11258" width="3" style="222" customWidth="1"/>
    <col min="11259" max="11262" width="4.5" style="222" customWidth="1"/>
    <col min="11263" max="11264" width="4.25" style="222" customWidth="1"/>
    <col min="11265" max="11265" width="4.5" style="222" customWidth="1"/>
    <col min="11266" max="11267" width="4.25" style="222" customWidth="1"/>
    <col min="11268" max="11268" width="4.5" style="222" customWidth="1"/>
    <col min="11269" max="11270" width="4.25" style="222" customWidth="1"/>
    <col min="11271" max="11271" width="4.5" style="222" customWidth="1"/>
    <col min="11272" max="11273" width="4.25" style="222" customWidth="1"/>
    <col min="11274" max="11274" width="4.5" style="222" customWidth="1"/>
    <col min="11275" max="11276" width="4.25" style="222" customWidth="1"/>
    <col min="11277" max="11277" width="4.5" style="222" customWidth="1"/>
    <col min="11278" max="11279" width="4.25" style="222" customWidth="1"/>
    <col min="11280" max="11503" width="9" style="222"/>
    <col min="11504" max="11504" width="5.25" style="222" customWidth="1"/>
    <col min="11505" max="11505" width="8.75" style="222" customWidth="1"/>
    <col min="11506" max="11506" width="3.625" style="222" customWidth="1"/>
    <col min="11507" max="11514" width="3" style="222" customWidth="1"/>
    <col min="11515" max="11518" width="4.5" style="222" customWidth="1"/>
    <col min="11519" max="11520" width="4.25" style="222" customWidth="1"/>
    <col min="11521" max="11521" width="4.5" style="222" customWidth="1"/>
    <col min="11522" max="11523" width="4.25" style="222" customWidth="1"/>
    <col min="11524" max="11524" width="4.5" style="222" customWidth="1"/>
    <col min="11525" max="11526" width="4.25" style="222" customWidth="1"/>
    <col min="11527" max="11527" width="4.5" style="222" customWidth="1"/>
    <col min="11528" max="11529" width="4.25" style="222" customWidth="1"/>
    <col min="11530" max="11530" width="4.5" style="222" customWidth="1"/>
    <col min="11531" max="11532" width="4.25" style="222" customWidth="1"/>
    <col min="11533" max="11533" width="4.5" style="222" customWidth="1"/>
    <col min="11534" max="11535" width="4.25" style="222" customWidth="1"/>
    <col min="11536" max="11759" width="9" style="222"/>
    <col min="11760" max="11760" width="5.25" style="222" customWidth="1"/>
    <col min="11761" max="11761" width="8.75" style="222" customWidth="1"/>
    <col min="11762" max="11762" width="3.625" style="222" customWidth="1"/>
    <col min="11763" max="11770" width="3" style="222" customWidth="1"/>
    <col min="11771" max="11774" width="4.5" style="222" customWidth="1"/>
    <col min="11775" max="11776" width="4.25" style="222" customWidth="1"/>
    <col min="11777" max="11777" width="4.5" style="222" customWidth="1"/>
    <col min="11778" max="11779" width="4.25" style="222" customWidth="1"/>
    <col min="11780" max="11780" width="4.5" style="222" customWidth="1"/>
    <col min="11781" max="11782" width="4.25" style="222" customWidth="1"/>
    <col min="11783" max="11783" width="4.5" style="222" customWidth="1"/>
    <col min="11784" max="11785" width="4.25" style="222" customWidth="1"/>
    <col min="11786" max="11786" width="4.5" style="222" customWidth="1"/>
    <col min="11787" max="11788" width="4.25" style="222" customWidth="1"/>
    <col min="11789" max="11789" width="4.5" style="222" customWidth="1"/>
    <col min="11790" max="11791" width="4.25" style="222" customWidth="1"/>
    <col min="11792" max="12015" width="9" style="222"/>
    <col min="12016" max="12016" width="5.25" style="222" customWidth="1"/>
    <col min="12017" max="12017" width="8.75" style="222" customWidth="1"/>
    <col min="12018" max="12018" width="3.625" style="222" customWidth="1"/>
    <col min="12019" max="12026" width="3" style="222" customWidth="1"/>
    <col min="12027" max="12030" width="4.5" style="222" customWidth="1"/>
    <col min="12031" max="12032" width="4.25" style="222" customWidth="1"/>
    <col min="12033" max="12033" width="4.5" style="222" customWidth="1"/>
    <col min="12034" max="12035" width="4.25" style="222" customWidth="1"/>
    <col min="12036" max="12036" width="4.5" style="222" customWidth="1"/>
    <col min="12037" max="12038" width="4.25" style="222" customWidth="1"/>
    <col min="12039" max="12039" width="4.5" style="222" customWidth="1"/>
    <col min="12040" max="12041" width="4.25" style="222" customWidth="1"/>
    <col min="12042" max="12042" width="4.5" style="222" customWidth="1"/>
    <col min="12043" max="12044" width="4.25" style="222" customWidth="1"/>
    <col min="12045" max="12045" width="4.5" style="222" customWidth="1"/>
    <col min="12046" max="12047" width="4.25" style="222" customWidth="1"/>
    <col min="12048" max="12271" width="9" style="222"/>
    <col min="12272" max="12272" width="5.25" style="222" customWidth="1"/>
    <col min="12273" max="12273" width="8.75" style="222" customWidth="1"/>
    <col min="12274" max="12274" width="3.625" style="222" customWidth="1"/>
    <col min="12275" max="12282" width="3" style="222" customWidth="1"/>
    <col min="12283" max="12286" width="4.5" style="222" customWidth="1"/>
    <col min="12287" max="12288" width="4.25" style="222" customWidth="1"/>
    <col min="12289" max="12289" width="4.5" style="222" customWidth="1"/>
    <col min="12290" max="12291" width="4.25" style="222" customWidth="1"/>
    <col min="12292" max="12292" width="4.5" style="222" customWidth="1"/>
    <col min="12293" max="12294" width="4.25" style="222" customWidth="1"/>
    <col min="12295" max="12295" width="4.5" style="222" customWidth="1"/>
    <col min="12296" max="12297" width="4.25" style="222" customWidth="1"/>
    <col min="12298" max="12298" width="4.5" style="222" customWidth="1"/>
    <col min="12299" max="12300" width="4.25" style="222" customWidth="1"/>
    <col min="12301" max="12301" width="4.5" style="222" customWidth="1"/>
    <col min="12302" max="12303" width="4.25" style="222" customWidth="1"/>
    <col min="12304" max="12527" width="9" style="222"/>
    <col min="12528" max="12528" width="5.25" style="222" customWidth="1"/>
    <col min="12529" max="12529" width="8.75" style="222" customWidth="1"/>
    <col min="12530" max="12530" width="3.625" style="222" customWidth="1"/>
    <col min="12531" max="12538" width="3" style="222" customWidth="1"/>
    <col min="12539" max="12542" width="4.5" style="222" customWidth="1"/>
    <col min="12543" max="12544" width="4.25" style="222" customWidth="1"/>
    <col min="12545" max="12545" width="4.5" style="222" customWidth="1"/>
    <col min="12546" max="12547" width="4.25" style="222" customWidth="1"/>
    <col min="12548" max="12548" width="4.5" style="222" customWidth="1"/>
    <col min="12549" max="12550" width="4.25" style="222" customWidth="1"/>
    <col min="12551" max="12551" width="4.5" style="222" customWidth="1"/>
    <col min="12552" max="12553" width="4.25" style="222" customWidth="1"/>
    <col min="12554" max="12554" width="4.5" style="222" customWidth="1"/>
    <col min="12555" max="12556" width="4.25" style="222" customWidth="1"/>
    <col min="12557" max="12557" width="4.5" style="222" customWidth="1"/>
    <col min="12558" max="12559" width="4.25" style="222" customWidth="1"/>
    <col min="12560" max="12783" width="9" style="222"/>
    <col min="12784" max="12784" width="5.25" style="222" customWidth="1"/>
    <col min="12785" max="12785" width="8.75" style="222" customWidth="1"/>
    <col min="12786" max="12786" width="3.625" style="222" customWidth="1"/>
    <col min="12787" max="12794" width="3" style="222" customWidth="1"/>
    <col min="12795" max="12798" width="4.5" style="222" customWidth="1"/>
    <col min="12799" max="12800" width="4.25" style="222" customWidth="1"/>
    <col min="12801" max="12801" width="4.5" style="222" customWidth="1"/>
    <col min="12802" max="12803" width="4.25" style="222" customWidth="1"/>
    <col min="12804" max="12804" width="4.5" style="222" customWidth="1"/>
    <col min="12805" max="12806" width="4.25" style="222" customWidth="1"/>
    <col min="12807" max="12807" width="4.5" style="222" customWidth="1"/>
    <col min="12808" max="12809" width="4.25" style="222" customWidth="1"/>
    <col min="12810" max="12810" width="4.5" style="222" customWidth="1"/>
    <col min="12811" max="12812" width="4.25" style="222" customWidth="1"/>
    <col min="12813" max="12813" width="4.5" style="222" customWidth="1"/>
    <col min="12814" max="12815" width="4.25" style="222" customWidth="1"/>
    <col min="12816" max="13039" width="9" style="222"/>
    <col min="13040" max="13040" width="5.25" style="222" customWidth="1"/>
    <col min="13041" max="13041" width="8.75" style="222" customWidth="1"/>
    <col min="13042" max="13042" width="3.625" style="222" customWidth="1"/>
    <col min="13043" max="13050" width="3" style="222" customWidth="1"/>
    <col min="13051" max="13054" width="4.5" style="222" customWidth="1"/>
    <col min="13055" max="13056" width="4.25" style="222" customWidth="1"/>
    <col min="13057" max="13057" width="4.5" style="222" customWidth="1"/>
    <col min="13058" max="13059" width="4.25" style="222" customWidth="1"/>
    <col min="13060" max="13060" width="4.5" style="222" customWidth="1"/>
    <col min="13061" max="13062" width="4.25" style="222" customWidth="1"/>
    <col min="13063" max="13063" width="4.5" style="222" customWidth="1"/>
    <col min="13064" max="13065" width="4.25" style="222" customWidth="1"/>
    <col min="13066" max="13066" width="4.5" style="222" customWidth="1"/>
    <col min="13067" max="13068" width="4.25" style="222" customWidth="1"/>
    <col min="13069" max="13069" width="4.5" style="222" customWidth="1"/>
    <col min="13070" max="13071" width="4.25" style="222" customWidth="1"/>
    <col min="13072" max="13295" width="9" style="222"/>
    <col min="13296" max="13296" width="5.25" style="222" customWidth="1"/>
    <col min="13297" max="13297" width="8.75" style="222" customWidth="1"/>
    <col min="13298" max="13298" width="3.625" style="222" customWidth="1"/>
    <col min="13299" max="13306" width="3" style="222" customWidth="1"/>
    <col min="13307" max="13310" width="4.5" style="222" customWidth="1"/>
    <col min="13311" max="13312" width="4.25" style="222" customWidth="1"/>
    <col min="13313" max="13313" width="4.5" style="222" customWidth="1"/>
    <col min="13314" max="13315" width="4.25" style="222" customWidth="1"/>
    <col min="13316" max="13316" width="4.5" style="222" customWidth="1"/>
    <col min="13317" max="13318" width="4.25" style="222" customWidth="1"/>
    <col min="13319" max="13319" width="4.5" style="222" customWidth="1"/>
    <col min="13320" max="13321" width="4.25" style="222" customWidth="1"/>
    <col min="13322" max="13322" width="4.5" style="222" customWidth="1"/>
    <col min="13323" max="13324" width="4.25" style="222" customWidth="1"/>
    <col min="13325" max="13325" width="4.5" style="222" customWidth="1"/>
    <col min="13326" max="13327" width="4.25" style="222" customWidth="1"/>
    <col min="13328" max="13551" width="9" style="222"/>
    <col min="13552" max="13552" width="5.25" style="222" customWidth="1"/>
    <col min="13553" max="13553" width="8.75" style="222" customWidth="1"/>
    <col min="13554" max="13554" width="3.625" style="222" customWidth="1"/>
    <col min="13555" max="13562" width="3" style="222" customWidth="1"/>
    <col min="13563" max="13566" width="4.5" style="222" customWidth="1"/>
    <col min="13567" max="13568" width="4.25" style="222" customWidth="1"/>
    <col min="13569" max="13569" width="4.5" style="222" customWidth="1"/>
    <col min="13570" max="13571" width="4.25" style="222" customWidth="1"/>
    <col min="13572" max="13572" width="4.5" style="222" customWidth="1"/>
    <col min="13573" max="13574" width="4.25" style="222" customWidth="1"/>
    <col min="13575" max="13575" width="4.5" style="222" customWidth="1"/>
    <col min="13576" max="13577" width="4.25" style="222" customWidth="1"/>
    <col min="13578" max="13578" width="4.5" style="222" customWidth="1"/>
    <col min="13579" max="13580" width="4.25" style="222" customWidth="1"/>
    <col min="13581" max="13581" width="4.5" style="222" customWidth="1"/>
    <col min="13582" max="13583" width="4.25" style="222" customWidth="1"/>
    <col min="13584" max="13807" width="9" style="222"/>
    <col min="13808" max="13808" width="5.25" style="222" customWidth="1"/>
    <col min="13809" max="13809" width="8.75" style="222" customWidth="1"/>
    <col min="13810" max="13810" width="3.625" style="222" customWidth="1"/>
    <col min="13811" max="13818" width="3" style="222" customWidth="1"/>
    <col min="13819" max="13822" width="4.5" style="222" customWidth="1"/>
    <col min="13823" max="13824" width="4.25" style="222" customWidth="1"/>
    <col min="13825" max="13825" width="4.5" style="222" customWidth="1"/>
    <col min="13826" max="13827" width="4.25" style="222" customWidth="1"/>
    <col min="13828" max="13828" width="4.5" style="222" customWidth="1"/>
    <col min="13829" max="13830" width="4.25" style="222" customWidth="1"/>
    <col min="13831" max="13831" width="4.5" style="222" customWidth="1"/>
    <col min="13832" max="13833" width="4.25" style="222" customWidth="1"/>
    <col min="13834" max="13834" width="4.5" style="222" customWidth="1"/>
    <col min="13835" max="13836" width="4.25" style="222" customWidth="1"/>
    <col min="13837" max="13837" width="4.5" style="222" customWidth="1"/>
    <col min="13838" max="13839" width="4.25" style="222" customWidth="1"/>
    <col min="13840" max="14063" width="9" style="222"/>
    <col min="14064" max="14064" width="5.25" style="222" customWidth="1"/>
    <col min="14065" max="14065" width="8.75" style="222" customWidth="1"/>
    <col min="14066" max="14066" width="3.625" style="222" customWidth="1"/>
    <col min="14067" max="14074" width="3" style="222" customWidth="1"/>
    <col min="14075" max="14078" width="4.5" style="222" customWidth="1"/>
    <col min="14079" max="14080" width="4.25" style="222" customWidth="1"/>
    <col min="14081" max="14081" width="4.5" style="222" customWidth="1"/>
    <col min="14082" max="14083" width="4.25" style="222" customWidth="1"/>
    <col min="14084" max="14084" width="4.5" style="222" customWidth="1"/>
    <col min="14085" max="14086" width="4.25" style="222" customWidth="1"/>
    <col min="14087" max="14087" width="4.5" style="222" customWidth="1"/>
    <col min="14088" max="14089" width="4.25" style="222" customWidth="1"/>
    <col min="14090" max="14090" width="4.5" style="222" customWidth="1"/>
    <col min="14091" max="14092" width="4.25" style="222" customWidth="1"/>
    <col min="14093" max="14093" width="4.5" style="222" customWidth="1"/>
    <col min="14094" max="14095" width="4.25" style="222" customWidth="1"/>
    <col min="14096" max="14319" width="9" style="222"/>
    <col min="14320" max="14320" width="5.25" style="222" customWidth="1"/>
    <col min="14321" max="14321" width="8.75" style="222" customWidth="1"/>
    <col min="14322" max="14322" width="3.625" style="222" customWidth="1"/>
    <col min="14323" max="14330" width="3" style="222" customWidth="1"/>
    <col min="14331" max="14334" width="4.5" style="222" customWidth="1"/>
    <col min="14335" max="14336" width="4.25" style="222" customWidth="1"/>
    <col min="14337" max="14337" width="4.5" style="222" customWidth="1"/>
    <col min="14338" max="14339" width="4.25" style="222" customWidth="1"/>
    <col min="14340" max="14340" width="4.5" style="222" customWidth="1"/>
    <col min="14341" max="14342" width="4.25" style="222" customWidth="1"/>
    <col min="14343" max="14343" width="4.5" style="222" customWidth="1"/>
    <col min="14344" max="14345" width="4.25" style="222" customWidth="1"/>
    <col min="14346" max="14346" width="4.5" style="222" customWidth="1"/>
    <col min="14347" max="14348" width="4.25" style="222" customWidth="1"/>
    <col min="14349" max="14349" width="4.5" style="222" customWidth="1"/>
    <col min="14350" max="14351" width="4.25" style="222" customWidth="1"/>
    <col min="14352" max="14575" width="9" style="222"/>
    <col min="14576" max="14576" width="5.25" style="222" customWidth="1"/>
    <col min="14577" max="14577" width="8.75" style="222" customWidth="1"/>
    <col min="14578" max="14578" width="3.625" style="222" customWidth="1"/>
    <col min="14579" max="14586" width="3" style="222" customWidth="1"/>
    <col min="14587" max="14590" width="4.5" style="222" customWidth="1"/>
    <col min="14591" max="14592" width="4.25" style="222" customWidth="1"/>
    <col min="14593" max="14593" width="4.5" style="222" customWidth="1"/>
    <col min="14594" max="14595" width="4.25" style="222" customWidth="1"/>
    <col min="14596" max="14596" width="4.5" style="222" customWidth="1"/>
    <col min="14597" max="14598" width="4.25" style="222" customWidth="1"/>
    <col min="14599" max="14599" width="4.5" style="222" customWidth="1"/>
    <col min="14600" max="14601" width="4.25" style="222" customWidth="1"/>
    <col min="14602" max="14602" width="4.5" style="222" customWidth="1"/>
    <col min="14603" max="14604" width="4.25" style="222" customWidth="1"/>
    <col min="14605" max="14605" width="4.5" style="222" customWidth="1"/>
    <col min="14606" max="14607" width="4.25" style="222" customWidth="1"/>
    <col min="14608" max="14831" width="9" style="222"/>
    <col min="14832" max="14832" width="5.25" style="222" customWidth="1"/>
    <col min="14833" max="14833" width="8.75" style="222" customWidth="1"/>
    <col min="14834" max="14834" width="3.625" style="222" customWidth="1"/>
    <col min="14835" max="14842" width="3" style="222" customWidth="1"/>
    <col min="14843" max="14846" width="4.5" style="222" customWidth="1"/>
    <col min="14847" max="14848" width="4.25" style="222" customWidth="1"/>
    <col min="14849" max="14849" width="4.5" style="222" customWidth="1"/>
    <col min="14850" max="14851" width="4.25" style="222" customWidth="1"/>
    <col min="14852" max="14852" width="4.5" style="222" customWidth="1"/>
    <col min="14853" max="14854" width="4.25" style="222" customWidth="1"/>
    <col min="14855" max="14855" width="4.5" style="222" customWidth="1"/>
    <col min="14856" max="14857" width="4.25" style="222" customWidth="1"/>
    <col min="14858" max="14858" width="4.5" style="222" customWidth="1"/>
    <col min="14859" max="14860" width="4.25" style="222" customWidth="1"/>
    <col min="14861" max="14861" width="4.5" style="222" customWidth="1"/>
    <col min="14862" max="14863" width="4.25" style="222" customWidth="1"/>
    <col min="14864" max="15087" width="9" style="222"/>
    <col min="15088" max="15088" width="5.25" style="222" customWidth="1"/>
    <col min="15089" max="15089" width="8.75" style="222" customWidth="1"/>
    <col min="15090" max="15090" width="3.625" style="222" customWidth="1"/>
    <col min="15091" max="15098" width="3" style="222" customWidth="1"/>
    <col min="15099" max="15102" width="4.5" style="222" customWidth="1"/>
    <col min="15103" max="15104" width="4.25" style="222" customWidth="1"/>
    <col min="15105" max="15105" width="4.5" style="222" customWidth="1"/>
    <col min="15106" max="15107" width="4.25" style="222" customWidth="1"/>
    <col min="15108" max="15108" width="4.5" style="222" customWidth="1"/>
    <col min="15109" max="15110" width="4.25" style="222" customWidth="1"/>
    <col min="15111" max="15111" width="4.5" style="222" customWidth="1"/>
    <col min="15112" max="15113" width="4.25" style="222" customWidth="1"/>
    <col min="15114" max="15114" width="4.5" style="222" customWidth="1"/>
    <col min="15115" max="15116" width="4.25" style="222" customWidth="1"/>
    <col min="15117" max="15117" width="4.5" style="222" customWidth="1"/>
    <col min="15118" max="15119" width="4.25" style="222" customWidth="1"/>
    <col min="15120" max="15343" width="9" style="222"/>
    <col min="15344" max="15344" width="5.25" style="222" customWidth="1"/>
    <col min="15345" max="15345" width="8.75" style="222" customWidth="1"/>
    <col min="15346" max="15346" width="3.625" style="222" customWidth="1"/>
    <col min="15347" max="15354" width="3" style="222" customWidth="1"/>
    <col min="15355" max="15358" width="4.5" style="222" customWidth="1"/>
    <col min="15359" max="15360" width="4.25" style="222" customWidth="1"/>
    <col min="15361" max="15361" width="4.5" style="222" customWidth="1"/>
    <col min="15362" max="15363" width="4.25" style="222" customWidth="1"/>
    <col min="15364" max="15364" width="4.5" style="222" customWidth="1"/>
    <col min="15365" max="15366" width="4.25" style="222" customWidth="1"/>
    <col min="15367" max="15367" width="4.5" style="222" customWidth="1"/>
    <col min="15368" max="15369" width="4.25" style="222" customWidth="1"/>
    <col min="15370" max="15370" width="4.5" style="222" customWidth="1"/>
    <col min="15371" max="15372" width="4.25" style="222" customWidth="1"/>
    <col min="15373" max="15373" width="4.5" style="222" customWidth="1"/>
    <col min="15374" max="15375" width="4.25" style="222" customWidth="1"/>
    <col min="15376" max="15599" width="9" style="222"/>
    <col min="15600" max="15600" width="5.25" style="222" customWidth="1"/>
    <col min="15601" max="15601" width="8.75" style="222" customWidth="1"/>
    <col min="15602" max="15602" width="3.625" style="222" customWidth="1"/>
    <col min="15603" max="15610" width="3" style="222" customWidth="1"/>
    <col min="15611" max="15614" width="4.5" style="222" customWidth="1"/>
    <col min="15615" max="15616" width="4.25" style="222" customWidth="1"/>
    <col min="15617" max="15617" width="4.5" style="222" customWidth="1"/>
    <col min="15618" max="15619" width="4.25" style="222" customWidth="1"/>
    <col min="15620" max="15620" width="4.5" style="222" customWidth="1"/>
    <col min="15621" max="15622" width="4.25" style="222" customWidth="1"/>
    <col min="15623" max="15623" width="4.5" style="222" customWidth="1"/>
    <col min="15624" max="15625" width="4.25" style="222" customWidth="1"/>
    <col min="15626" max="15626" width="4.5" style="222" customWidth="1"/>
    <col min="15627" max="15628" width="4.25" style="222" customWidth="1"/>
    <col min="15629" max="15629" width="4.5" style="222" customWidth="1"/>
    <col min="15630" max="15631" width="4.25" style="222" customWidth="1"/>
    <col min="15632" max="15855" width="9" style="222"/>
    <col min="15856" max="15856" width="5.25" style="222" customWidth="1"/>
    <col min="15857" max="15857" width="8.75" style="222" customWidth="1"/>
    <col min="15858" max="15858" width="3.625" style="222" customWidth="1"/>
    <col min="15859" max="15866" width="3" style="222" customWidth="1"/>
    <col min="15867" max="15870" width="4.5" style="222" customWidth="1"/>
    <col min="15871" max="15872" width="4.25" style="222" customWidth="1"/>
    <col min="15873" max="15873" width="4.5" style="222" customWidth="1"/>
    <col min="15874" max="15875" width="4.25" style="222" customWidth="1"/>
    <col min="15876" max="15876" width="4.5" style="222" customWidth="1"/>
    <col min="15877" max="15878" width="4.25" style="222" customWidth="1"/>
    <col min="15879" max="15879" width="4.5" style="222" customWidth="1"/>
    <col min="15880" max="15881" width="4.25" style="222" customWidth="1"/>
    <col min="15882" max="15882" width="4.5" style="222" customWidth="1"/>
    <col min="15883" max="15884" width="4.25" style="222" customWidth="1"/>
    <col min="15885" max="15885" width="4.5" style="222" customWidth="1"/>
    <col min="15886" max="15887" width="4.25" style="222" customWidth="1"/>
    <col min="15888" max="16111" width="9" style="222"/>
    <col min="16112" max="16112" width="5.25" style="222" customWidth="1"/>
    <col min="16113" max="16113" width="8.75" style="222" customWidth="1"/>
    <col min="16114" max="16114" width="3.625" style="222" customWidth="1"/>
    <col min="16115" max="16122" width="3" style="222" customWidth="1"/>
    <col min="16123" max="16126" width="4.5" style="222" customWidth="1"/>
    <col min="16127" max="16128" width="4.25" style="222" customWidth="1"/>
    <col min="16129" max="16129" width="4.5" style="222" customWidth="1"/>
    <col min="16130" max="16131" width="4.25" style="222" customWidth="1"/>
    <col min="16132" max="16132" width="4.5" style="222" customWidth="1"/>
    <col min="16133" max="16134" width="4.25" style="222" customWidth="1"/>
    <col min="16135" max="16135" width="4.5" style="222" customWidth="1"/>
    <col min="16136" max="16137" width="4.25" style="222" customWidth="1"/>
    <col min="16138" max="16138" width="4.5" style="222" customWidth="1"/>
    <col min="16139" max="16140" width="4.25" style="222" customWidth="1"/>
    <col min="16141" max="16141" width="4.5" style="222" customWidth="1"/>
    <col min="16142" max="16143" width="4.25" style="222" customWidth="1"/>
    <col min="16144" max="16384" width="9" style="222"/>
  </cols>
  <sheetData>
    <row r="1" spans="1:19" s="22" customFormat="1" ht="10.95" x14ac:dyDescent="0.4">
      <c r="A1" s="1" t="s">
        <v>985</v>
      </c>
      <c r="S1" s="40"/>
    </row>
    <row r="2" spans="1:19" s="22" customFormat="1" ht="10.95" x14ac:dyDescent="0.4">
      <c r="A2" s="1" t="s">
        <v>33</v>
      </c>
      <c r="S2" s="40"/>
    </row>
    <row r="3" spans="1:19" s="22" customFormat="1" ht="10.95" x14ac:dyDescent="0.4">
      <c r="A3" s="1" t="s">
        <v>986</v>
      </c>
      <c r="S3" s="40"/>
    </row>
    <row r="4" spans="1:19" ht="10.95" x14ac:dyDescent="0.4">
      <c r="A4" s="215" t="s">
        <v>1028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9"/>
      <c r="M4" s="219"/>
      <c r="N4" s="219"/>
      <c r="O4" s="219"/>
      <c r="P4" s="219"/>
    </row>
    <row r="5" spans="1:19" ht="10.95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R5" s="23" t="s">
        <v>56</v>
      </c>
      <c r="S5" s="52"/>
    </row>
    <row r="6" spans="1:19" ht="14" customHeight="1" x14ac:dyDescent="0.4">
      <c r="A6" s="517" t="s">
        <v>1014</v>
      </c>
      <c r="B6" s="528" t="s">
        <v>1015</v>
      </c>
      <c r="C6" s="529"/>
      <c r="D6" s="529"/>
      <c r="E6" s="529"/>
      <c r="F6" s="530"/>
      <c r="G6" s="528" t="s">
        <v>1025</v>
      </c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30"/>
    </row>
    <row r="7" spans="1:19" ht="14" customHeight="1" x14ac:dyDescent="0.4">
      <c r="A7" s="517"/>
      <c r="B7" s="547" t="s">
        <v>76</v>
      </c>
      <c r="C7" s="528" t="s">
        <v>1026</v>
      </c>
      <c r="D7" s="529"/>
      <c r="E7" s="530"/>
      <c r="F7" s="549" t="s">
        <v>78</v>
      </c>
      <c r="G7" s="551" t="s">
        <v>645</v>
      </c>
      <c r="H7" s="552"/>
      <c r="I7" s="553"/>
      <c r="J7" s="528" t="s">
        <v>87</v>
      </c>
      <c r="K7" s="529"/>
      <c r="L7" s="530"/>
      <c r="M7" s="528" t="s">
        <v>1017</v>
      </c>
      <c r="N7" s="529"/>
      <c r="O7" s="530"/>
      <c r="P7" s="528" t="s">
        <v>1018</v>
      </c>
      <c r="Q7" s="529"/>
      <c r="R7" s="530"/>
    </row>
    <row r="8" spans="1:19" ht="42" customHeight="1" x14ac:dyDescent="0.4">
      <c r="A8" s="517"/>
      <c r="B8" s="548"/>
      <c r="C8" s="282" t="s">
        <v>87</v>
      </c>
      <c r="D8" s="282" t="s">
        <v>88</v>
      </c>
      <c r="E8" s="282" t="s">
        <v>89</v>
      </c>
      <c r="F8" s="550"/>
      <c r="G8" s="227" t="s">
        <v>0</v>
      </c>
      <c r="H8" s="228" t="s">
        <v>93</v>
      </c>
      <c r="I8" s="228" t="s">
        <v>94</v>
      </c>
      <c r="J8" s="227" t="s">
        <v>0</v>
      </c>
      <c r="K8" s="228" t="s">
        <v>93</v>
      </c>
      <c r="L8" s="228" t="s">
        <v>94</v>
      </c>
      <c r="M8" s="227" t="s">
        <v>0</v>
      </c>
      <c r="N8" s="228" t="s">
        <v>93</v>
      </c>
      <c r="O8" s="228" t="s">
        <v>94</v>
      </c>
      <c r="P8" s="227" t="s">
        <v>0</v>
      </c>
      <c r="Q8" s="228" t="s">
        <v>93</v>
      </c>
      <c r="R8" s="228" t="s">
        <v>94</v>
      </c>
    </row>
    <row r="9" spans="1:19" ht="14" customHeight="1" x14ac:dyDescent="0.4">
      <c r="A9" s="283"/>
      <c r="B9" s="235">
        <f t="shared" ref="B9:B16" si="0">SUM(C9:F9)</f>
        <v>6</v>
      </c>
      <c r="C9" s="235">
        <v>2</v>
      </c>
      <c r="D9" s="235">
        <v>2</v>
      </c>
      <c r="E9" s="235">
        <v>0</v>
      </c>
      <c r="F9" s="235">
        <v>2</v>
      </c>
      <c r="G9" s="235">
        <f t="shared" ref="G9:G16" si="1">SUM(H9:I9)</f>
        <v>14</v>
      </c>
      <c r="H9" s="235">
        <f t="shared" ref="H9:I16" si="2">SUM(K9,N9,Q9)</f>
        <v>7</v>
      </c>
      <c r="I9" s="235">
        <f t="shared" si="2"/>
        <v>7</v>
      </c>
      <c r="J9" s="235">
        <f t="shared" ref="J9:J16" si="3">SUM(K9:L9)</f>
        <v>6</v>
      </c>
      <c r="K9" s="235">
        <v>3</v>
      </c>
      <c r="L9" s="235">
        <v>3</v>
      </c>
      <c r="M9" s="235">
        <f t="shared" ref="M9:M16" si="4">SUM(N9:O9)</f>
        <v>6</v>
      </c>
      <c r="N9" s="235">
        <v>3</v>
      </c>
      <c r="O9" s="235">
        <v>3</v>
      </c>
      <c r="P9" s="235">
        <f t="shared" ref="P9:P16" si="5">SUM(Q9:R9)</f>
        <v>2</v>
      </c>
      <c r="Q9" s="235">
        <v>1</v>
      </c>
      <c r="R9" s="235">
        <v>1</v>
      </c>
      <c r="S9" s="280"/>
    </row>
    <row r="10" spans="1:19" ht="14" customHeight="1" x14ac:dyDescent="0.4">
      <c r="A10" s="284" t="s">
        <v>592</v>
      </c>
      <c r="B10" s="241">
        <f t="shared" si="0"/>
        <v>109</v>
      </c>
      <c r="C10" s="241">
        <v>38</v>
      </c>
      <c r="D10" s="241">
        <v>38</v>
      </c>
      <c r="E10" s="241">
        <v>31</v>
      </c>
      <c r="F10" s="241">
        <v>2</v>
      </c>
      <c r="G10" s="241">
        <f t="shared" si="1"/>
        <v>582</v>
      </c>
      <c r="H10" s="241">
        <f t="shared" si="2"/>
        <v>364</v>
      </c>
      <c r="I10" s="241">
        <f t="shared" si="2"/>
        <v>218</v>
      </c>
      <c r="J10" s="241">
        <f t="shared" si="3"/>
        <v>205</v>
      </c>
      <c r="K10" s="241">
        <v>125</v>
      </c>
      <c r="L10" s="241">
        <v>80</v>
      </c>
      <c r="M10" s="241">
        <f t="shared" si="4"/>
        <v>202</v>
      </c>
      <c r="N10" s="241">
        <v>128</v>
      </c>
      <c r="O10" s="241">
        <v>74</v>
      </c>
      <c r="P10" s="241">
        <f t="shared" si="5"/>
        <v>175</v>
      </c>
      <c r="Q10" s="241">
        <v>111</v>
      </c>
      <c r="R10" s="241">
        <v>64</v>
      </c>
      <c r="S10" s="246"/>
    </row>
    <row r="11" spans="1:19" ht="14" customHeight="1" x14ac:dyDescent="0.4">
      <c r="A11" s="283"/>
      <c r="B11" s="235">
        <f t="shared" si="0"/>
        <v>7</v>
      </c>
      <c r="C11" s="235">
        <v>1</v>
      </c>
      <c r="D11" s="235">
        <v>1</v>
      </c>
      <c r="E11" s="235">
        <v>3</v>
      </c>
      <c r="F11" s="235">
        <v>2</v>
      </c>
      <c r="G11" s="235">
        <f t="shared" si="1"/>
        <v>16</v>
      </c>
      <c r="H11" s="235">
        <f>SUM(K11,N11,Q11)</f>
        <v>8</v>
      </c>
      <c r="I11" s="235">
        <f t="shared" si="2"/>
        <v>8</v>
      </c>
      <c r="J11" s="235">
        <f t="shared" si="3"/>
        <v>4</v>
      </c>
      <c r="K11" s="235">
        <v>1</v>
      </c>
      <c r="L11" s="235">
        <v>3</v>
      </c>
      <c r="M11" s="235">
        <f t="shared" si="4"/>
        <v>6</v>
      </c>
      <c r="N11" s="235">
        <v>3</v>
      </c>
      <c r="O11" s="235">
        <v>3</v>
      </c>
      <c r="P11" s="235">
        <f t="shared" si="5"/>
        <v>6</v>
      </c>
      <c r="Q11" s="235">
        <v>4</v>
      </c>
      <c r="R11" s="235">
        <v>2</v>
      </c>
      <c r="S11" s="280"/>
    </row>
    <row r="12" spans="1:19" ht="14" customHeight="1" x14ac:dyDescent="0.4">
      <c r="A12" s="284" t="s">
        <v>19</v>
      </c>
      <c r="B12" s="241">
        <f t="shared" si="0"/>
        <v>110</v>
      </c>
      <c r="C12" s="241">
        <v>32</v>
      </c>
      <c r="D12" s="241">
        <v>37</v>
      </c>
      <c r="E12" s="241">
        <v>39</v>
      </c>
      <c r="F12" s="241">
        <v>2</v>
      </c>
      <c r="G12" s="241">
        <f t="shared" si="1"/>
        <v>596</v>
      </c>
      <c r="H12" s="241">
        <f>SUM(K12,N12,Q12)</f>
        <v>370</v>
      </c>
      <c r="I12" s="241">
        <f>SUM(L12,O12,R12)</f>
        <v>226</v>
      </c>
      <c r="J12" s="241">
        <f t="shared" si="3"/>
        <v>195</v>
      </c>
      <c r="K12" s="241">
        <v>124</v>
      </c>
      <c r="L12" s="241">
        <v>71</v>
      </c>
      <c r="M12" s="241">
        <f t="shared" si="4"/>
        <v>201</v>
      </c>
      <c r="N12" s="241">
        <v>119</v>
      </c>
      <c r="O12" s="241">
        <v>82</v>
      </c>
      <c r="P12" s="241">
        <f t="shared" si="5"/>
        <v>200</v>
      </c>
      <c r="Q12" s="241">
        <v>127</v>
      </c>
      <c r="R12" s="241">
        <v>73</v>
      </c>
      <c r="S12" s="246"/>
    </row>
    <row r="13" spans="1:19" ht="14" customHeight="1" x14ac:dyDescent="0.4">
      <c r="A13" s="283"/>
      <c r="B13" s="235">
        <f t="shared" si="0"/>
        <v>5</v>
      </c>
      <c r="C13" s="235">
        <v>1</v>
      </c>
      <c r="D13" s="235">
        <v>0</v>
      </c>
      <c r="E13" s="235">
        <v>0</v>
      </c>
      <c r="F13" s="235">
        <v>4</v>
      </c>
      <c r="G13" s="235">
        <f t="shared" si="1"/>
        <v>13</v>
      </c>
      <c r="H13" s="235">
        <f t="shared" si="2"/>
        <v>6</v>
      </c>
      <c r="I13" s="235">
        <f t="shared" si="2"/>
        <v>7</v>
      </c>
      <c r="J13" s="235">
        <f t="shared" si="3"/>
        <v>4</v>
      </c>
      <c r="K13" s="235">
        <v>2</v>
      </c>
      <c r="L13" s="235">
        <v>2</v>
      </c>
      <c r="M13" s="235">
        <f t="shared" si="4"/>
        <v>4</v>
      </c>
      <c r="N13" s="235">
        <v>1</v>
      </c>
      <c r="O13" s="235">
        <v>3</v>
      </c>
      <c r="P13" s="235">
        <f t="shared" si="5"/>
        <v>5</v>
      </c>
      <c r="Q13" s="235">
        <v>3</v>
      </c>
      <c r="R13" s="235">
        <v>2</v>
      </c>
      <c r="S13" s="280"/>
    </row>
    <row r="14" spans="1:19" ht="14" customHeight="1" x14ac:dyDescent="0.4">
      <c r="A14" s="284" t="s">
        <v>20</v>
      </c>
      <c r="B14" s="241">
        <f t="shared" si="0"/>
        <v>107</v>
      </c>
      <c r="C14" s="241">
        <v>35</v>
      </c>
      <c r="D14" s="241">
        <v>31</v>
      </c>
      <c r="E14" s="241">
        <v>37</v>
      </c>
      <c r="F14" s="241">
        <v>4</v>
      </c>
      <c r="G14" s="241">
        <f t="shared" si="1"/>
        <v>572</v>
      </c>
      <c r="H14" s="241">
        <f t="shared" si="2"/>
        <v>360</v>
      </c>
      <c r="I14" s="241">
        <f t="shared" si="2"/>
        <v>212</v>
      </c>
      <c r="J14" s="241">
        <f t="shared" si="3"/>
        <v>185</v>
      </c>
      <c r="K14" s="241">
        <v>123</v>
      </c>
      <c r="L14" s="241">
        <v>62</v>
      </c>
      <c r="M14" s="241">
        <f t="shared" si="4"/>
        <v>193</v>
      </c>
      <c r="N14" s="241">
        <v>123</v>
      </c>
      <c r="O14" s="241">
        <v>70</v>
      </c>
      <c r="P14" s="241">
        <f t="shared" si="5"/>
        <v>194</v>
      </c>
      <c r="Q14" s="241">
        <v>114</v>
      </c>
      <c r="R14" s="241">
        <v>80</v>
      </c>
      <c r="S14" s="246"/>
    </row>
    <row r="15" spans="1:19" ht="14" customHeight="1" x14ac:dyDescent="0.4">
      <c r="A15" s="283"/>
      <c r="B15" s="235">
        <f t="shared" si="0"/>
        <v>4</v>
      </c>
      <c r="C15" s="235">
        <v>0</v>
      </c>
      <c r="D15" s="235">
        <v>1</v>
      </c>
      <c r="E15" s="235">
        <v>1</v>
      </c>
      <c r="F15" s="235">
        <v>2</v>
      </c>
      <c r="G15" s="235">
        <f t="shared" si="1"/>
        <v>9</v>
      </c>
      <c r="H15" s="235">
        <f t="shared" si="2"/>
        <v>2</v>
      </c>
      <c r="I15" s="235">
        <f t="shared" si="2"/>
        <v>7</v>
      </c>
      <c r="J15" s="235">
        <f t="shared" si="3"/>
        <v>2</v>
      </c>
      <c r="K15" s="235">
        <v>0</v>
      </c>
      <c r="L15" s="235">
        <v>2</v>
      </c>
      <c r="M15" s="235">
        <f t="shared" si="4"/>
        <v>4</v>
      </c>
      <c r="N15" s="235">
        <v>2</v>
      </c>
      <c r="O15" s="235">
        <v>2</v>
      </c>
      <c r="P15" s="235">
        <f t="shared" si="5"/>
        <v>3</v>
      </c>
      <c r="Q15" s="235">
        <v>0</v>
      </c>
      <c r="R15" s="235">
        <v>3</v>
      </c>
      <c r="S15" s="280"/>
    </row>
    <row r="16" spans="1:19" ht="14" customHeight="1" x14ac:dyDescent="0.4">
      <c r="A16" s="284" t="s">
        <v>585</v>
      </c>
      <c r="B16" s="241">
        <f t="shared" si="0"/>
        <v>108</v>
      </c>
      <c r="C16" s="241">
        <v>38</v>
      </c>
      <c r="D16" s="241">
        <v>36</v>
      </c>
      <c r="E16" s="241">
        <v>32</v>
      </c>
      <c r="F16" s="241">
        <v>2</v>
      </c>
      <c r="G16" s="241">
        <f t="shared" si="1"/>
        <v>579</v>
      </c>
      <c r="H16" s="241">
        <f t="shared" si="2"/>
        <v>374</v>
      </c>
      <c r="I16" s="241">
        <f t="shared" si="2"/>
        <v>205</v>
      </c>
      <c r="J16" s="241">
        <f t="shared" si="3"/>
        <v>208</v>
      </c>
      <c r="K16" s="241">
        <v>132</v>
      </c>
      <c r="L16" s="241">
        <v>76</v>
      </c>
      <c r="M16" s="241">
        <f t="shared" si="4"/>
        <v>184</v>
      </c>
      <c r="N16" s="241">
        <v>123</v>
      </c>
      <c r="O16" s="241">
        <v>61</v>
      </c>
      <c r="P16" s="241">
        <f t="shared" si="5"/>
        <v>187</v>
      </c>
      <c r="Q16" s="241">
        <v>119</v>
      </c>
      <c r="R16" s="241">
        <v>68</v>
      </c>
      <c r="S16" s="246"/>
    </row>
    <row r="17" spans="1:20" ht="14" customHeight="1" x14ac:dyDescent="0.4">
      <c r="A17" s="283"/>
      <c r="B17" s="235">
        <f>B46</f>
        <v>4</v>
      </c>
      <c r="C17" s="235">
        <f t="shared" ref="C17:R18" si="6">C46</f>
        <v>1</v>
      </c>
      <c r="D17" s="235">
        <f t="shared" si="6"/>
        <v>0</v>
      </c>
      <c r="E17" s="235">
        <f t="shared" si="6"/>
        <v>1</v>
      </c>
      <c r="F17" s="235">
        <f t="shared" si="6"/>
        <v>2</v>
      </c>
      <c r="G17" s="235">
        <f t="shared" si="6"/>
        <v>11</v>
      </c>
      <c r="H17" s="235">
        <f t="shared" si="6"/>
        <v>2</v>
      </c>
      <c r="I17" s="235">
        <f t="shared" si="6"/>
        <v>9</v>
      </c>
      <c r="J17" s="235">
        <f t="shared" si="6"/>
        <v>5</v>
      </c>
      <c r="K17" s="235">
        <f t="shared" si="6"/>
        <v>0</v>
      </c>
      <c r="L17" s="235">
        <f t="shared" si="6"/>
        <v>5</v>
      </c>
      <c r="M17" s="235">
        <f t="shared" si="6"/>
        <v>2</v>
      </c>
      <c r="N17" s="235">
        <f t="shared" si="6"/>
        <v>0</v>
      </c>
      <c r="O17" s="235">
        <f t="shared" si="6"/>
        <v>2</v>
      </c>
      <c r="P17" s="235">
        <f t="shared" si="6"/>
        <v>4</v>
      </c>
      <c r="Q17" s="235">
        <f t="shared" si="6"/>
        <v>2</v>
      </c>
      <c r="R17" s="235">
        <f t="shared" si="6"/>
        <v>2</v>
      </c>
      <c r="S17" s="280"/>
    </row>
    <row r="18" spans="1:20" ht="14" customHeight="1" x14ac:dyDescent="0.4">
      <c r="A18" s="284" t="s">
        <v>593</v>
      </c>
      <c r="B18" s="241">
        <f>B47</f>
        <v>111</v>
      </c>
      <c r="C18" s="241">
        <f t="shared" si="6"/>
        <v>36</v>
      </c>
      <c r="D18" s="241">
        <f t="shared" si="6"/>
        <v>38</v>
      </c>
      <c r="E18" s="241">
        <f t="shared" si="6"/>
        <v>35</v>
      </c>
      <c r="F18" s="241">
        <f t="shared" si="6"/>
        <v>2</v>
      </c>
      <c r="G18" s="241">
        <f t="shared" si="6"/>
        <v>584</v>
      </c>
      <c r="H18" s="241">
        <f t="shared" si="6"/>
        <v>372</v>
      </c>
      <c r="I18" s="241">
        <f t="shared" si="6"/>
        <v>212</v>
      </c>
      <c r="J18" s="241">
        <f t="shared" si="6"/>
        <v>197</v>
      </c>
      <c r="K18" s="241">
        <f t="shared" si="6"/>
        <v>123</v>
      </c>
      <c r="L18" s="241">
        <f t="shared" si="6"/>
        <v>74</v>
      </c>
      <c r="M18" s="241">
        <f t="shared" si="6"/>
        <v>206</v>
      </c>
      <c r="N18" s="241">
        <f t="shared" si="6"/>
        <v>129</v>
      </c>
      <c r="O18" s="241">
        <f t="shared" si="6"/>
        <v>77</v>
      </c>
      <c r="P18" s="241">
        <f t="shared" si="6"/>
        <v>181</v>
      </c>
      <c r="Q18" s="241">
        <f t="shared" si="6"/>
        <v>120</v>
      </c>
      <c r="R18" s="241">
        <f t="shared" si="6"/>
        <v>61</v>
      </c>
      <c r="S18" s="246"/>
    </row>
    <row r="19" spans="1:20" ht="10.95" x14ac:dyDescent="0.4">
      <c r="A19" s="222" t="s">
        <v>1027</v>
      </c>
    </row>
    <row r="20" spans="1:20" ht="10.95" x14ac:dyDescent="0.4"/>
    <row r="21" spans="1:20" ht="10.95" x14ac:dyDescent="0.4"/>
    <row r="22" spans="1:20" ht="10.95" x14ac:dyDescent="0.4">
      <c r="A22" s="1" t="s">
        <v>985</v>
      </c>
    </row>
    <row r="23" spans="1:20" ht="10.95" x14ac:dyDescent="0.4">
      <c r="A23" s="1" t="s">
        <v>1023</v>
      </c>
    </row>
    <row r="24" spans="1:20" ht="10.95" x14ac:dyDescent="0.4">
      <c r="A24" s="1" t="s">
        <v>986</v>
      </c>
    </row>
    <row r="25" spans="1:20" ht="10.95" x14ac:dyDescent="0.4">
      <c r="A25" s="215" t="s">
        <v>1028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9"/>
      <c r="M25" s="219"/>
      <c r="N25" s="219"/>
      <c r="O25" s="219"/>
      <c r="P25" s="219"/>
    </row>
    <row r="26" spans="1:20" ht="10.95" x14ac:dyDescent="0.4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R26" s="23" t="s">
        <v>994</v>
      </c>
      <c r="S26" s="52"/>
    </row>
    <row r="27" spans="1:20" ht="14" customHeight="1" x14ac:dyDescent="0.4">
      <c r="A27" s="517" t="s">
        <v>1014</v>
      </c>
      <c r="B27" s="528" t="s">
        <v>1015</v>
      </c>
      <c r="C27" s="529"/>
      <c r="D27" s="529"/>
      <c r="E27" s="529"/>
      <c r="F27" s="530"/>
      <c r="G27" s="528" t="s">
        <v>1025</v>
      </c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30"/>
    </row>
    <row r="28" spans="1:20" ht="14" customHeight="1" x14ac:dyDescent="0.4">
      <c r="A28" s="517"/>
      <c r="B28" s="547" t="s">
        <v>76</v>
      </c>
      <c r="C28" s="528" t="s">
        <v>1026</v>
      </c>
      <c r="D28" s="529"/>
      <c r="E28" s="530"/>
      <c r="F28" s="549" t="s">
        <v>78</v>
      </c>
      <c r="G28" s="551" t="s">
        <v>645</v>
      </c>
      <c r="H28" s="552"/>
      <c r="I28" s="553"/>
      <c r="J28" s="528" t="s">
        <v>87</v>
      </c>
      <c r="K28" s="529"/>
      <c r="L28" s="530"/>
      <c r="M28" s="528" t="s">
        <v>1017</v>
      </c>
      <c r="N28" s="529"/>
      <c r="O28" s="530"/>
      <c r="P28" s="528" t="s">
        <v>1018</v>
      </c>
      <c r="Q28" s="529"/>
      <c r="R28" s="530"/>
      <c r="T28" s="223"/>
    </row>
    <row r="29" spans="1:20" ht="42" customHeight="1" x14ac:dyDescent="0.4">
      <c r="A29" s="517"/>
      <c r="B29" s="548"/>
      <c r="C29" s="282" t="s">
        <v>87</v>
      </c>
      <c r="D29" s="282" t="s">
        <v>88</v>
      </c>
      <c r="E29" s="282" t="s">
        <v>89</v>
      </c>
      <c r="F29" s="550"/>
      <c r="G29" s="227" t="s">
        <v>0</v>
      </c>
      <c r="H29" s="228" t="s">
        <v>93</v>
      </c>
      <c r="I29" s="228" t="s">
        <v>94</v>
      </c>
      <c r="J29" s="227" t="s">
        <v>0</v>
      </c>
      <c r="K29" s="228" t="s">
        <v>93</v>
      </c>
      <c r="L29" s="228" t="s">
        <v>94</v>
      </c>
      <c r="M29" s="227" t="s">
        <v>0</v>
      </c>
      <c r="N29" s="228" t="s">
        <v>93</v>
      </c>
      <c r="O29" s="228" t="s">
        <v>94</v>
      </c>
      <c r="P29" s="227" t="s">
        <v>0</v>
      </c>
      <c r="Q29" s="228" t="s">
        <v>93</v>
      </c>
      <c r="R29" s="228" t="s">
        <v>94</v>
      </c>
      <c r="S29" s="285"/>
      <c r="T29" s="223"/>
    </row>
    <row r="30" spans="1:20" ht="14" customHeight="1" x14ac:dyDescent="0.4">
      <c r="A30" s="229"/>
      <c r="B30" s="235">
        <f>SUM(C30:F30)</f>
        <v>0</v>
      </c>
      <c r="C30" s="235">
        <v>0</v>
      </c>
      <c r="D30" s="235">
        <v>0</v>
      </c>
      <c r="E30" s="235">
        <v>0</v>
      </c>
      <c r="F30" s="235">
        <v>0</v>
      </c>
      <c r="G30" s="235">
        <f>SUM(H30:I30)</f>
        <v>0</v>
      </c>
      <c r="H30" s="235">
        <v>0</v>
      </c>
      <c r="I30" s="235">
        <v>0</v>
      </c>
      <c r="J30" s="235">
        <f>SUM(K30:L30)</f>
        <v>0</v>
      </c>
      <c r="K30" s="235">
        <v>0</v>
      </c>
      <c r="L30" s="235">
        <v>0</v>
      </c>
      <c r="M30" s="235">
        <f>SUM(N30:O30)</f>
        <v>0</v>
      </c>
      <c r="N30" s="235">
        <v>0</v>
      </c>
      <c r="O30" s="235">
        <v>0</v>
      </c>
      <c r="P30" s="235">
        <f>SUM(Q30:R30)</f>
        <v>0</v>
      </c>
      <c r="Q30" s="235">
        <v>0</v>
      </c>
      <c r="R30" s="235">
        <v>0</v>
      </c>
      <c r="S30" s="296"/>
      <c r="T30" s="223"/>
    </row>
    <row r="31" spans="1:20" ht="14" customHeight="1" x14ac:dyDescent="0.4">
      <c r="A31" s="236" t="s">
        <v>1005</v>
      </c>
      <c r="B31" s="241">
        <f t="shared" ref="B31:B47" si="7">SUM(C31:F31)</f>
        <v>18</v>
      </c>
      <c r="C31" s="241">
        <v>6</v>
      </c>
      <c r="D31" s="241">
        <v>6</v>
      </c>
      <c r="E31" s="241">
        <v>6</v>
      </c>
      <c r="F31" s="240">
        <v>0</v>
      </c>
      <c r="G31" s="241">
        <f>SUM(H31:I31)</f>
        <v>93</v>
      </c>
      <c r="H31" s="287">
        <f>SUM(K31,N31,Q31)</f>
        <v>56</v>
      </c>
      <c r="I31" s="287">
        <f>SUM(L31,O31,R31)</f>
        <v>37</v>
      </c>
      <c r="J31" s="241">
        <f t="shared" ref="J31:J47" si="8">SUM(K31:L31)</f>
        <v>28</v>
      </c>
      <c r="K31" s="241">
        <v>16</v>
      </c>
      <c r="L31" s="241">
        <v>12</v>
      </c>
      <c r="M31" s="241">
        <f t="shared" ref="M31:M47" si="9">SUM(N31:O31)</f>
        <v>30</v>
      </c>
      <c r="N31" s="241">
        <v>17</v>
      </c>
      <c r="O31" s="241">
        <v>13</v>
      </c>
      <c r="P31" s="241">
        <f t="shared" ref="P31:P47" si="10">SUM(Q31:R31)</f>
        <v>35</v>
      </c>
      <c r="Q31" s="241">
        <v>23</v>
      </c>
      <c r="R31" s="241">
        <v>12</v>
      </c>
      <c r="S31" s="297"/>
      <c r="T31" s="223"/>
    </row>
    <row r="32" spans="1:20" ht="14" customHeight="1" x14ac:dyDescent="0.4">
      <c r="A32" s="229"/>
      <c r="B32" s="235">
        <f t="shared" si="7"/>
        <v>0</v>
      </c>
      <c r="C32" s="235">
        <v>0</v>
      </c>
      <c r="D32" s="235">
        <v>0</v>
      </c>
      <c r="E32" s="235">
        <v>0</v>
      </c>
      <c r="F32" s="235">
        <v>0</v>
      </c>
      <c r="G32" s="235">
        <f t="shared" ref="G32:G47" si="11">SUM(H32:I32)</f>
        <v>0</v>
      </c>
      <c r="H32" s="235">
        <f t="shared" ref="H32:I42" si="12">SUM(K32,N32,Q32)</f>
        <v>0</v>
      </c>
      <c r="I32" s="235">
        <f t="shared" si="12"/>
        <v>0</v>
      </c>
      <c r="J32" s="235">
        <f t="shared" si="8"/>
        <v>0</v>
      </c>
      <c r="K32" s="235">
        <v>0</v>
      </c>
      <c r="L32" s="235">
        <v>0</v>
      </c>
      <c r="M32" s="235">
        <f t="shared" si="9"/>
        <v>0</v>
      </c>
      <c r="N32" s="235">
        <v>0</v>
      </c>
      <c r="O32" s="235">
        <v>0</v>
      </c>
      <c r="P32" s="235">
        <f t="shared" si="10"/>
        <v>0</v>
      </c>
      <c r="Q32" s="235">
        <v>0</v>
      </c>
      <c r="R32" s="235">
        <v>0</v>
      </c>
      <c r="S32" s="296"/>
      <c r="T32" s="223"/>
    </row>
    <row r="33" spans="1:20" ht="14" customHeight="1" x14ac:dyDescent="0.4">
      <c r="A33" s="236" t="s">
        <v>1006</v>
      </c>
      <c r="B33" s="241">
        <f t="shared" si="7"/>
        <v>12</v>
      </c>
      <c r="C33" s="241">
        <v>5</v>
      </c>
      <c r="D33" s="241">
        <v>3</v>
      </c>
      <c r="E33" s="241">
        <v>4</v>
      </c>
      <c r="F33" s="240">
        <v>0</v>
      </c>
      <c r="G33" s="241">
        <f t="shared" si="11"/>
        <v>55</v>
      </c>
      <c r="H33" s="286">
        <f>SUM(K33,N33,Q33)</f>
        <v>37</v>
      </c>
      <c r="I33" s="286">
        <f t="shared" si="12"/>
        <v>18</v>
      </c>
      <c r="J33" s="241">
        <f t="shared" si="8"/>
        <v>21</v>
      </c>
      <c r="K33" s="241">
        <v>13</v>
      </c>
      <c r="L33" s="241">
        <v>8</v>
      </c>
      <c r="M33" s="241">
        <f t="shared" si="9"/>
        <v>19</v>
      </c>
      <c r="N33" s="241">
        <v>16</v>
      </c>
      <c r="O33" s="241">
        <v>3</v>
      </c>
      <c r="P33" s="241">
        <f t="shared" si="10"/>
        <v>15</v>
      </c>
      <c r="Q33" s="241">
        <v>8</v>
      </c>
      <c r="R33" s="241">
        <v>7</v>
      </c>
      <c r="S33" s="297"/>
      <c r="T33" s="223"/>
    </row>
    <row r="34" spans="1:20" ht="14" customHeight="1" x14ac:dyDescent="0.4">
      <c r="A34" s="229"/>
      <c r="B34" s="235">
        <f t="shared" si="7"/>
        <v>2</v>
      </c>
      <c r="C34" s="235">
        <v>1</v>
      </c>
      <c r="D34" s="235">
        <v>0</v>
      </c>
      <c r="E34" s="235">
        <v>0</v>
      </c>
      <c r="F34" s="235">
        <v>1</v>
      </c>
      <c r="G34" s="235">
        <f t="shared" si="11"/>
        <v>6</v>
      </c>
      <c r="H34" s="235">
        <f t="shared" si="12"/>
        <v>0</v>
      </c>
      <c r="I34" s="235">
        <f t="shared" si="12"/>
        <v>6</v>
      </c>
      <c r="J34" s="235">
        <f t="shared" si="8"/>
        <v>4</v>
      </c>
      <c r="K34" s="235">
        <v>0</v>
      </c>
      <c r="L34" s="235">
        <v>4</v>
      </c>
      <c r="M34" s="235">
        <f t="shared" si="9"/>
        <v>1</v>
      </c>
      <c r="N34" s="235">
        <v>0</v>
      </c>
      <c r="O34" s="235">
        <v>1</v>
      </c>
      <c r="P34" s="235">
        <f t="shared" si="10"/>
        <v>1</v>
      </c>
      <c r="Q34" s="235">
        <v>0</v>
      </c>
      <c r="R34" s="235">
        <v>1</v>
      </c>
      <c r="S34" s="296"/>
      <c r="T34" s="223"/>
    </row>
    <row r="35" spans="1:20" ht="14" customHeight="1" x14ac:dyDescent="0.4">
      <c r="A35" s="236" t="s">
        <v>1007</v>
      </c>
      <c r="B35" s="241">
        <f t="shared" si="7"/>
        <v>14</v>
      </c>
      <c r="C35" s="241">
        <v>5</v>
      </c>
      <c r="D35" s="241">
        <v>5</v>
      </c>
      <c r="E35" s="241">
        <v>3</v>
      </c>
      <c r="F35" s="241">
        <v>1</v>
      </c>
      <c r="G35" s="241">
        <f t="shared" si="11"/>
        <v>72</v>
      </c>
      <c r="H35" s="286">
        <f t="shared" si="12"/>
        <v>45</v>
      </c>
      <c r="I35" s="286">
        <f t="shared" si="12"/>
        <v>27</v>
      </c>
      <c r="J35" s="241">
        <f t="shared" si="8"/>
        <v>26</v>
      </c>
      <c r="K35" s="241">
        <v>13</v>
      </c>
      <c r="L35" s="241">
        <v>13</v>
      </c>
      <c r="M35" s="241">
        <f t="shared" si="9"/>
        <v>29</v>
      </c>
      <c r="N35" s="241">
        <v>20</v>
      </c>
      <c r="O35" s="241">
        <v>9</v>
      </c>
      <c r="P35" s="241">
        <f t="shared" si="10"/>
        <v>17</v>
      </c>
      <c r="Q35" s="241">
        <v>12</v>
      </c>
      <c r="R35" s="241">
        <v>5</v>
      </c>
      <c r="S35" s="297"/>
      <c r="T35" s="223"/>
    </row>
    <row r="36" spans="1:20" ht="14" customHeight="1" x14ac:dyDescent="0.4">
      <c r="A36" s="229"/>
      <c r="B36" s="235">
        <f t="shared" si="7"/>
        <v>2</v>
      </c>
      <c r="C36" s="235">
        <v>0</v>
      </c>
      <c r="D36" s="235">
        <v>0</v>
      </c>
      <c r="E36" s="235">
        <v>1</v>
      </c>
      <c r="F36" s="235">
        <v>1</v>
      </c>
      <c r="G36" s="235">
        <f t="shared" si="11"/>
        <v>5</v>
      </c>
      <c r="H36" s="235">
        <f t="shared" si="12"/>
        <v>2</v>
      </c>
      <c r="I36" s="235">
        <f t="shared" si="12"/>
        <v>3</v>
      </c>
      <c r="J36" s="235">
        <f t="shared" si="8"/>
        <v>1</v>
      </c>
      <c r="K36" s="235">
        <v>0</v>
      </c>
      <c r="L36" s="235">
        <v>1</v>
      </c>
      <c r="M36" s="235">
        <f t="shared" si="9"/>
        <v>1</v>
      </c>
      <c r="N36" s="235">
        <v>0</v>
      </c>
      <c r="O36" s="235">
        <v>1</v>
      </c>
      <c r="P36" s="235">
        <f t="shared" si="10"/>
        <v>3</v>
      </c>
      <c r="Q36" s="235">
        <v>2</v>
      </c>
      <c r="R36" s="235">
        <v>1</v>
      </c>
      <c r="S36" s="296"/>
      <c r="T36" s="223"/>
    </row>
    <row r="37" spans="1:20" ht="14" customHeight="1" x14ac:dyDescent="0.4">
      <c r="A37" s="236" t="s">
        <v>1008</v>
      </c>
      <c r="B37" s="241">
        <f t="shared" si="7"/>
        <v>13</v>
      </c>
      <c r="C37" s="241">
        <v>2</v>
      </c>
      <c r="D37" s="241">
        <v>5</v>
      </c>
      <c r="E37" s="241">
        <v>5</v>
      </c>
      <c r="F37" s="240">
        <v>1</v>
      </c>
      <c r="G37" s="241">
        <f t="shared" si="11"/>
        <v>34</v>
      </c>
      <c r="H37" s="286">
        <f t="shared" si="12"/>
        <v>18</v>
      </c>
      <c r="I37" s="286">
        <f t="shared" si="12"/>
        <v>16</v>
      </c>
      <c r="J37" s="241">
        <f t="shared" si="8"/>
        <v>7</v>
      </c>
      <c r="K37" s="241">
        <v>3</v>
      </c>
      <c r="L37" s="241">
        <v>4</v>
      </c>
      <c r="M37" s="241">
        <f t="shared" si="9"/>
        <v>13</v>
      </c>
      <c r="N37" s="241">
        <v>5</v>
      </c>
      <c r="O37" s="241">
        <v>8</v>
      </c>
      <c r="P37" s="241">
        <f t="shared" si="10"/>
        <v>14</v>
      </c>
      <c r="Q37" s="241">
        <v>10</v>
      </c>
      <c r="R37" s="241">
        <v>4</v>
      </c>
      <c r="S37" s="297"/>
      <c r="T37" s="223"/>
    </row>
    <row r="38" spans="1:20" ht="14" customHeight="1" x14ac:dyDescent="0.4">
      <c r="A38" s="229"/>
      <c r="B38" s="235">
        <f t="shared" si="7"/>
        <v>0</v>
      </c>
      <c r="C38" s="235">
        <v>0</v>
      </c>
      <c r="D38" s="235">
        <v>0</v>
      </c>
      <c r="E38" s="235">
        <v>0</v>
      </c>
      <c r="F38" s="235">
        <v>0</v>
      </c>
      <c r="G38" s="235">
        <f t="shared" si="11"/>
        <v>0</v>
      </c>
      <c r="H38" s="235">
        <f t="shared" si="12"/>
        <v>0</v>
      </c>
      <c r="I38" s="235">
        <f t="shared" si="12"/>
        <v>0</v>
      </c>
      <c r="J38" s="235">
        <f t="shared" si="8"/>
        <v>0</v>
      </c>
      <c r="K38" s="235">
        <v>0</v>
      </c>
      <c r="L38" s="235">
        <v>0</v>
      </c>
      <c r="M38" s="235">
        <f t="shared" si="9"/>
        <v>0</v>
      </c>
      <c r="N38" s="235">
        <v>0</v>
      </c>
      <c r="O38" s="235">
        <v>0</v>
      </c>
      <c r="P38" s="235">
        <f t="shared" si="10"/>
        <v>0</v>
      </c>
      <c r="Q38" s="235">
        <v>0</v>
      </c>
      <c r="R38" s="235">
        <v>0</v>
      </c>
      <c r="S38" s="296"/>
      <c r="T38" s="223"/>
    </row>
    <row r="39" spans="1:20" ht="14" customHeight="1" x14ac:dyDescent="0.4">
      <c r="A39" s="236" t="s">
        <v>1009</v>
      </c>
      <c r="B39" s="241">
        <f t="shared" si="7"/>
        <v>19</v>
      </c>
      <c r="C39" s="241">
        <v>7</v>
      </c>
      <c r="D39" s="241">
        <v>7</v>
      </c>
      <c r="E39" s="241">
        <v>5</v>
      </c>
      <c r="F39" s="240">
        <v>0</v>
      </c>
      <c r="G39" s="241">
        <f t="shared" si="11"/>
        <v>106</v>
      </c>
      <c r="H39" s="286">
        <f t="shared" si="12"/>
        <v>77</v>
      </c>
      <c r="I39" s="286">
        <f t="shared" si="12"/>
        <v>29</v>
      </c>
      <c r="J39" s="241">
        <f t="shared" si="8"/>
        <v>38</v>
      </c>
      <c r="K39" s="241">
        <v>30</v>
      </c>
      <c r="L39" s="241">
        <v>8</v>
      </c>
      <c r="M39" s="241">
        <f t="shared" si="9"/>
        <v>40</v>
      </c>
      <c r="N39" s="241">
        <v>27</v>
      </c>
      <c r="O39" s="241">
        <v>13</v>
      </c>
      <c r="P39" s="241">
        <f t="shared" si="10"/>
        <v>28</v>
      </c>
      <c r="Q39" s="241">
        <v>20</v>
      </c>
      <c r="R39" s="241">
        <v>8</v>
      </c>
      <c r="S39" s="297"/>
      <c r="T39" s="223"/>
    </row>
    <row r="40" spans="1:20" ht="14" customHeight="1" x14ac:dyDescent="0.4">
      <c r="A40" s="229"/>
      <c r="B40" s="235">
        <f t="shared" si="7"/>
        <v>0</v>
      </c>
      <c r="C40" s="235">
        <v>0</v>
      </c>
      <c r="D40" s="235">
        <v>0</v>
      </c>
      <c r="E40" s="235">
        <v>0</v>
      </c>
      <c r="F40" s="235">
        <v>0</v>
      </c>
      <c r="G40" s="235">
        <f t="shared" si="11"/>
        <v>0</v>
      </c>
      <c r="H40" s="235">
        <f t="shared" si="12"/>
        <v>0</v>
      </c>
      <c r="I40" s="235">
        <f t="shared" si="12"/>
        <v>0</v>
      </c>
      <c r="J40" s="235">
        <f t="shared" si="8"/>
        <v>0</v>
      </c>
      <c r="K40" s="235">
        <v>0</v>
      </c>
      <c r="L40" s="235">
        <v>0</v>
      </c>
      <c r="M40" s="235">
        <f t="shared" si="9"/>
        <v>0</v>
      </c>
      <c r="N40" s="235">
        <v>0</v>
      </c>
      <c r="O40" s="235">
        <v>0</v>
      </c>
      <c r="P40" s="235">
        <f t="shared" si="10"/>
        <v>0</v>
      </c>
      <c r="Q40" s="235">
        <v>0</v>
      </c>
      <c r="R40" s="235">
        <v>0</v>
      </c>
      <c r="S40" s="296"/>
      <c r="T40" s="223"/>
    </row>
    <row r="41" spans="1:20" ht="14" customHeight="1" x14ac:dyDescent="0.4">
      <c r="A41" s="236" t="s">
        <v>1010</v>
      </c>
      <c r="B41" s="241">
        <f t="shared" si="7"/>
        <v>16</v>
      </c>
      <c r="C41" s="241">
        <v>6</v>
      </c>
      <c r="D41" s="241">
        <v>5</v>
      </c>
      <c r="E41" s="241">
        <v>5</v>
      </c>
      <c r="F41" s="240">
        <v>0</v>
      </c>
      <c r="G41" s="241">
        <f t="shared" si="11"/>
        <v>92</v>
      </c>
      <c r="H41" s="286">
        <f t="shared" si="12"/>
        <v>58</v>
      </c>
      <c r="I41" s="286">
        <f t="shared" si="12"/>
        <v>34</v>
      </c>
      <c r="J41" s="241">
        <f t="shared" si="8"/>
        <v>35</v>
      </c>
      <c r="K41" s="241">
        <v>21</v>
      </c>
      <c r="L41" s="241">
        <v>14</v>
      </c>
      <c r="M41" s="241">
        <f t="shared" si="9"/>
        <v>32</v>
      </c>
      <c r="N41" s="241">
        <v>18</v>
      </c>
      <c r="O41" s="241">
        <v>14</v>
      </c>
      <c r="P41" s="241">
        <f t="shared" si="10"/>
        <v>25</v>
      </c>
      <c r="Q41" s="241">
        <v>19</v>
      </c>
      <c r="R41" s="241">
        <v>6</v>
      </c>
      <c r="S41" s="297"/>
      <c r="T41" s="223"/>
    </row>
    <row r="42" spans="1:20" ht="14" customHeight="1" x14ac:dyDescent="0.4">
      <c r="A42" s="229"/>
      <c r="B42" s="235">
        <f t="shared" si="7"/>
        <v>0</v>
      </c>
      <c r="C42" s="235">
        <v>0</v>
      </c>
      <c r="D42" s="235">
        <v>0</v>
      </c>
      <c r="E42" s="235">
        <v>0</v>
      </c>
      <c r="F42" s="235">
        <v>0</v>
      </c>
      <c r="G42" s="235">
        <f t="shared" si="11"/>
        <v>0</v>
      </c>
      <c r="H42" s="235">
        <f>SUM(K42,N42,Q42)</f>
        <v>0</v>
      </c>
      <c r="I42" s="235">
        <f t="shared" si="12"/>
        <v>0</v>
      </c>
      <c r="J42" s="235">
        <f t="shared" si="8"/>
        <v>0</v>
      </c>
      <c r="K42" s="235">
        <v>0</v>
      </c>
      <c r="L42" s="235">
        <v>0</v>
      </c>
      <c r="M42" s="235">
        <f t="shared" si="9"/>
        <v>0</v>
      </c>
      <c r="N42" s="235">
        <v>0</v>
      </c>
      <c r="O42" s="235">
        <v>0</v>
      </c>
      <c r="P42" s="235">
        <f t="shared" si="10"/>
        <v>0</v>
      </c>
      <c r="Q42" s="235">
        <v>0</v>
      </c>
      <c r="R42" s="235">
        <v>0</v>
      </c>
      <c r="S42" s="296"/>
      <c r="T42" s="223"/>
    </row>
    <row r="43" spans="1:20" ht="14" customHeight="1" x14ac:dyDescent="0.4">
      <c r="A43" s="236" t="s">
        <v>1011</v>
      </c>
      <c r="B43" s="241">
        <f t="shared" si="7"/>
        <v>7</v>
      </c>
      <c r="C43" s="241">
        <v>1</v>
      </c>
      <c r="D43" s="241">
        <v>3</v>
      </c>
      <c r="E43" s="241">
        <v>3</v>
      </c>
      <c r="F43" s="241">
        <v>0</v>
      </c>
      <c r="G43" s="241">
        <f t="shared" si="11"/>
        <v>16</v>
      </c>
      <c r="H43" s="287">
        <f>SUM(K43,N43,Q43)</f>
        <v>9</v>
      </c>
      <c r="I43" s="287">
        <f>SUM(L43,O43,R43)</f>
        <v>7</v>
      </c>
      <c r="J43" s="241">
        <f t="shared" si="8"/>
        <v>2</v>
      </c>
      <c r="K43" s="241">
        <v>1</v>
      </c>
      <c r="L43" s="241">
        <v>1</v>
      </c>
      <c r="M43" s="241">
        <f t="shared" si="9"/>
        <v>6</v>
      </c>
      <c r="N43" s="241">
        <v>4</v>
      </c>
      <c r="O43" s="241">
        <v>2</v>
      </c>
      <c r="P43" s="241">
        <f t="shared" si="10"/>
        <v>8</v>
      </c>
      <c r="Q43" s="241">
        <v>4</v>
      </c>
      <c r="R43" s="241">
        <v>4</v>
      </c>
      <c r="S43" s="297"/>
      <c r="T43" s="223"/>
    </row>
    <row r="44" spans="1:20" ht="14" customHeight="1" x14ac:dyDescent="0.4">
      <c r="A44" s="288" t="s">
        <v>1029</v>
      </c>
      <c r="B44" s="235">
        <f t="shared" si="7"/>
        <v>0</v>
      </c>
      <c r="C44" s="235">
        <v>0</v>
      </c>
      <c r="D44" s="235">
        <v>0</v>
      </c>
      <c r="E44" s="235">
        <v>0</v>
      </c>
      <c r="F44" s="235">
        <v>0</v>
      </c>
      <c r="G44" s="235">
        <f t="shared" si="11"/>
        <v>0</v>
      </c>
      <c r="H44" s="235">
        <f>SUM(K44,N44,Q44)</f>
        <v>0</v>
      </c>
      <c r="I44" s="235">
        <f t="shared" ref="I44" si="13">SUM(L44,O44,R44)</f>
        <v>0</v>
      </c>
      <c r="J44" s="235">
        <f t="shared" si="8"/>
        <v>0</v>
      </c>
      <c r="K44" s="235">
        <v>0</v>
      </c>
      <c r="L44" s="235">
        <v>0</v>
      </c>
      <c r="M44" s="235">
        <f t="shared" si="9"/>
        <v>0</v>
      </c>
      <c r="N44" s="235">
        <v>0</v>
      </c>
      <c r="O44" s="235">
        <v>0</v>
      </c>
      <c r="P44" s="235">
        <f t="shared" si="10"/>
        <v>0</v>
      </c>
      <c r="Q44" s="235">
        <v>0</v>
      </c>
      <c r="R44" s="235">
        <v>0</v>
      </c>
      <c r="S44" s="296"/>
      <c r="T44" s="223"/>
    </row>
    <row r="45" spans="1:20" ht="14" customHeight="1" x14ac:dyDescent="0.4">
      <c r="A45" s="236" t="s">
        <v>1030</v>
      </c>
      <c r="B45" s="241">
        <f t="shared" si="7"/>
        <v>12</v>
      </c>
      <c r="C45" s="241">
        <v>4</v>
      </c>
      <c r="D45" s="241">
        <v>4</v>
      </c>
      <c r="E45" s="241">
        <v>4</v>
      </c>
      <c r="F45" s="240">
        <v>0</v>
      </c>
      <c r="G45" s="241">
        <f t="shared" si="11"/>
        <v>116</v>
      </c>
      <c r="H45" s="287">
        <f>SUM(K45,N45,Q45)</f>
        <v>72</v>
      </c>
      <c r="I45" s="287">
        <f>SUM(L45,O45,R45)</f>
        <v>44</v>
      </c>
      <c r="J45" s="241">
        <f t="shared" si="8"/>
        <v>40</v>
      </c>
      <c r="K45" s="241">
        <v>26</v>
      </c>
      <c r="L45" s="241">
        <v>14</v>
      </c>
      <c r="M45" s="241">
        <f t="shared" si="9"/>
        <v>37</v>
      </c>
      <c r="N45" s="241">
        <v>22</v>
      </c>
      <c r="O45" s="241">
        <v>15</v>
      </c>
      <c r="P45" s="241">
        <f t="shared" si="10"/>
        <v>39</v>
      </c>
      <c r="Q45" s="241">
        <v>24</v>
      </c>
      <c r="R45" s="241">
        <v>15</v>
      </c>
      <c r="S45" s="297"/>
      <c r="T45" s="223"/>
    </row>
    <row r="46" spans="1:20" ht="14" customHeight="1" x14ac:dyDescent="0.4">
      <c r="A46" s="283"/>
      <c r="B46" s="235">
        <f t="shared" si="7"/>
        <v>4</v>
      </c>
      <c r="C46" s="235">
        <f t="shared" ref="C46:R47" si="14">SUM(C30,C32,C34,C36,C38,C40,C42,C44)</f>
        <v>1</v>
      </c>
      <c r="D46" s="235">
        <f t="shared" si="14"/>
        <v>0</v>
      </c>
      <c r="E46" s="235">
        <f t="shared" si="14"/>
        <v>1</v>
      </c>
      <c r="F46" s="235">
        <f t="shared" si="14"/>
        <v>2</v>
      </c>
      <c r="G46" s="235">
        <f t="shared" si="11"/>
        <v>11</v>
      </c>
      <c r="H46" s="235">
        <f t="shared" si="14"/>
        <v>2</v>
      </c>
      <c r="I46" s="235">
        <f t="shared" si="14"/>
        <v>9</v>
      </c>
      <c r="J46" s="235">
        <f t="shared" si="8"/>
        <v>5</v>
      </c>
      <c r="K46" s="235">
        <f t="shared" si="14"/>
        <v>0</v>
      </c>
      <c r="L46" s="235">
        <f t="shared" si="14"/>
        <v>5</v>
      </c>
      <c r="M46" s="235">
        <f t="shared" si="9"/>
        <v>2</v>
      </c>
      <c r="N46" s="235">
        <f t="shared" si="14"/>
        <v>0</v>
      </c>
      <c r="O46" s="235">
        <f t="shared" si="14"/>
        <v>2</v>
      </c>
      <c r="P46" s="235">
        <f t="shared" si="10"/>
        <v>4</v>
      </c>
      <c r="Q46" s="235">
        <f t="shared" si="14"/>
        <v>2</v>
      </c>
      <c r="R46" s="235">
        <f t="shared" si="14"/>
        <v>2</v>
      </c>
      <c r="S46" s="296"/>
      <c r="T46" s="223"/>
    </row>
    <row r="47" spans="1:20" ht="14" customHeight="1" x14ac:dyDescent="0.4">
      <c r="A47" s="236" t="s">
        <v>3</v>
      </c>
      <c r="B47" s="241">
        <f t="shared" si="7"/>
        <v>111</v>
      </c>
      <c r="C47" s="241">
        <f t="shared" si="14"/>
        <v>36</v>
      </c>
      <c r="D47" s="241">
        <f t="shared" si="14"/>
        <v>38</v>
      </c>
      <c r="E47" s="241">
        <f t="shared" si="14"/>
        <v>35</v>
      </c>
      <c r="F47" s="241">
        <f t="shared" si="14"/>
        <v>2</v>
      </c>
      <c r="G47" s="241">
        <f t="shared" si="11"/>
        <v>584</v>
      </c>
      <c r="H47" s="241">
        <f t="shared" si="14"/>
        <v>372</v>
      </c>
      <c r="I47" s="241">
        <f t="shared" si="14"/>
        <v>212</v>
      </c>
      <c r="J47" s="241">
        <f t="shared" si="8"/>
        <v>197</v>
      </c>
      <c r="K47" s="241">
        <f t="shared" si="14"/>
        <v>123</v>
      </c>
      <c r="L47" s="241">
        <f t="shared" si="14"/>
        <v>74</v>
      </c>
      <c r="M47" s="241">
        <f t="shared" si="9"/>
        <v>206</v>
      </c>
      <c r="N47" s="241">
        <f t="shared" si="14"/>
        <v>129</v>
      </c>
      <c r="O47" s="241">
        <f t="shared" si="14"/>
        <v>77</v>
      </c>
      <c r="P47" s="241">
        <f t="shared" si="10"/>
        <v>181</v>
      </c>
      <c r="Q47" s="241">
        <f t="shared" si="14"/>
        <v>120</v>
      </c>
      <c r="R47" s="241">
        <f>SUM(R31,R33,R35,R37,R39,R41,R43,R45)</f>
        <v>61</v>
      </c>
      <c r="S47" s="297"/>
      <c r="T47" s="223"/>
    </row>
    <row r="48" spans="1:20" ht="10.95" x14ac:dyDescent="0.4">
      <c r="A48" s="222" t="s">
        <v>1027</v>
      </c>
    </row>
  </sheetData>
  <mergeCells count="20">
    <mergeCell ref="A6:A8"/>
    <mergeCell ref="B6:F6"/>
    <mergeCell ref="G6:R6"/>
    <mergeCell ref="B7:B8"/>
    <mergeCell ref="C7:E7"/>
    <mergeCell ref="F7:F8"/>
    <mergeCell ref="G7:I7"/>
    <mergeCell ref="J7:L7"/>
    <mergeCell ref="M7:O7"/>
    <mergeCell ref="P7:R7"/>
    <mergeCell ref="P28:R28"/>
    <mergeCell ref="A27:A29"/>
    <mergeCell ref="B27:F27"/>
    <mergeCell ref="G27:R27"/>
    <mergeCell ref="B28:B29"/>
    <mergeCell ref="C28:E28"/>
    <mergeCell ref="F28:F29"/>
    <mergeCell ref="G28:I28"/>
    <mergeCell ref="J28:L28"/>
    <mergeCell ref="M28:O28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showGridLines="0" zoomScaleNormal="100" workbookViewId="0">
      <selection activeCell="AF28" sqref="AF28"/>
    </sheetView>
  </sheetViews>
  <sheetFormatPr defaultRowHeight="20" customHeight="1" x14ac:dyDescent="0.4"/>
  <cols>
    <col min="1" max="1" width="10.5" style="22" bestFit="1" customWidth="1"/>
    <col min="2" max="20" width="3.75" style="22" customWidth="1"/>
    <col min="21" max="24" width="2.5" style="22" customWidth="1"/>
    <col min="25" max="27" width="3.75" style="22" customWidth="1"/>
    <col min="28" max="30" width="2.5" style="22" customWidth="1"/>
    <col min="31" max="16384" width="9" style="22"/>
  </cols>
  <sheetData>
    <row r="1" spans="1:30" ht="10.95" x14ac:dyDescent="0.4">
      <c r="A1" s="1" t="s">
        <v>985</v>
      </c>
    </row>
    <row r="2" spans="1:30" ht="10.95" x14ac:dyDescent="0.4">
      <c r="A2" s="1" t="s">
        <v>33</v>
      </c>
    </row>
    <row r="3" spans="1:30" ht="10.95" x14ac:dyDescent="0.4">
      <c r="A3" s="1" t="s">
        <v>1031</v>
      </c>
    </row>
    <row r="4" spans="1:30" ht="10.95" x14ac:dyDescent="0.4">
      <c r="AD4" s="23" t="s">
        <v>56</v>
      </c>
    </row>
    <row r="5" spans="1:30" ht="20" customHeight="1" x14ac:dyDescent="0.4">
      <c r="A5" s="454" t="s">
        <v>21</v>
      </c>
      <c r="B5" s="454" t="s">
        <v>58</v>
      </c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 t="s">
        <v>59</v>
      </c>
      <c r="Q5" s="454"/>
      <c r="R5" s="454"/>
      <c r="S5" s="454"/>
      <c r="T5" s="454"/>
      <c r="U5" s="454"/>
      <c r="V5" s="454"/>
      <c r="W5" s="454"/>
      <c r="X5" s="454"/>
      <c r="Y5" s="456" t="s">
        <v>60</v>
      </c>
      <c r="Z5" s="454"/>
      <c r="AA5" s="454"/>
      <c r="AB5" s="454" t="s">
        <v>51</v>
      </c>
      <c r="AC5" s="454"/>
      <c r="AD5" s="454"/>
    </row>
    <row r="6" spans="1:30" ht="40" customHeight="1" x14ac:dyDescent="0.4">
      <c r="A6" s="454"/>
      <c r="B6" s="454" t="s">
        <v>22</v>
      </c>
      <c r="C6" s="454"/>
      <c r="D6" s="454"/>
      <c r="E6" s="455" t="s">
        <v>1032</v>
      </c>
      <c r="F6" s="455" t="s">
        <v>36</v>
      </c>
      <c r="G6" s="455" t="s">
        <v>1033</v>
      </c>
      <c r="H6" s="455" t="s">
        <v>37</v>
      </c>
      <c r="I6" s="455" t="s">
        <v>38</v>
      </c>
      <c r="J6" s="455" t="s">
        <v>1034</v>
      </c>
      <c r="K6" s="455" t="s">
        <v>39</v>
      </c>
      <c r="L6" s="455" t="s">
        <v>40</v>
      </c>
      <c r="M6" s="455" t="s">
        <v>41</v>
      </c>
      <c r="N6" s="455" t="s">
        <v>42</v>
      </c>
      <c r="O6" s="455" t="s">
        <v>1035</v>
      </c>
      <c r="P6" s="454" t="s">
        <v>22</v>
      </c>
      <c r="Q6" s="454"/>
      <c r="R6" s="454"/>
      <c r="S6" s="454" t="s">
        <v>52</v>
      </c>
      <c r="T6" s="454"/>
      <c r="U6" s="455" t="s">
        <v>1036</v>
      </c>
      <c r="V6" s="455" t="s">
        <v>45</v>
      </c>
      <c r="W6" s="455" t="s">
        <v>46</v>
      </c>
      <c r="X6" s="455" t="s">
        <v>47</v>
      </c>
      <c r="Y6" s="454"/>
      <c r="Z6" s="454"/>
      <c r="AA6" s="454"/>
      <c r="AB6" s="455" t="s">
        <v>48</v>
      </c>
      <c r="AC6" s="455" t="s">
        <v>49</v>
      </c>
      <c r="AD6" s="455" t="s">
        <v>50</v>
      </c>
    </row>
    <row r="7" spans="1:30" ht="20" customHeight="1" x14ac:dyDescent="0.4">
      <c r="A7" s="454"/>
      <c r="B7" s="81" t="s">
        <v>3</v>
      </c>
      <c r="C7" s="81" t="s">
        <v>1</v>
      </c>
      <c r="D7" s="81" t="s">
        <v>2</v>
      </c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81" t="s">
        <v>3</v>
      </c>
      <c r="Q7" s="81" t="s">
        <v>1</v>
      </c>
      <c r="R7" s="81" t="s">
        <v>2</v>
      </c>
      <c r="S7" s="30" t="s">
        <v>43</v>
      </c>
      <c r="T7" s="26" t="s">
        <v>44</v>
      </c>
      <c r="U7" s="455"/>
      <c r="V7" s="455"/>
      <c r="W7" s="455"/>
      <c r="X7" s="455"/>
      <c r="Y7" s="81" t="s">
        <v>3</v>
      </c>
      <c r="Z7" s="81" t="s">
        <v>1</v>
      </c>
      <c r="AA7" s="81" t="s">
        <v>2</v>
      </c>
      <c r="AB7" s="455"/>
      <c r="AC7" s="455"/>
      <c r="AD7" s="455"/>
    </row>
    <row r="8" spans="1:30" s="40" customFormat="1" ht="20" customHeight="1" x14ac:dyDescent="0.4">
      <c r="A8" s="83"/>
      <c r="B8" s="289">
        <v>18</v>
      </c>
      <c r="C8" s="289">
        <v>10</v>
      </c>
      <c r="D8" s="289">
        <v>8</v>
      </c>
      <c r="E8" s="78"/>
      <c r="F8" s="78"/>
      <c r="G8" s="78"/>
      <c r="H8" s="78"/>
      <c r="I8" s="78"/>
      <c r="J8" s="289">
        <v>3</v>
      </c>
      <c r="K8" s="290"/>
      <c r="L8" s="78"/>
      <c r="M8" s="78"/>
      <c r="N8" s="78"/>
      <c r="O8" s="78">
        <v>15</v>
      </c>
      <c r="P8" s="78"/>
      <c r="Q8" s="78"/>
      <c r="R8" s="78"/>
      <c r="S8" s="78"/>
      <c r="T8" s="290"/>
      <c r="U8" s="78"/>
      <c r="V8" s="78"/>
      <c r="W8" s="290"/>
      <c r="X8" s="78"/>
      <c r="Y8" s="289">
        <f t="shared" ref="Y8:Y15" si="0">SUM(Z8:AA8)</f>
        <v>18</v>
      </c>
      <c r="Z8" s="289">
        <v>10</v>
      </c>
      <c r="AA8" s="289">
        <v>8</v>
      </c>
      <c r="AB8" s="78"/>
      <c r="AC8" s="78"/>
      <c r="AD8" s="78"/>
    </row>
    <row r="9" spans="1:30" s="40" customFormat="1" ht="20" customHeight="1" x14ac:dyDescent="0.4">
      <c r="A9" s="84" t="s">
        <v>592</v>
      </c>
      <c r="B9" s="291">
        <f t="shared" ref="B9" si="1">SUM(C9:D9)</f>
        <v>798</v>
      </c>
      <c r="C9" s="291">
        <v>290</v>
      </c>
      <c r="D9" s="291">
        <v>508</v>
      </c>
      <c r="E9" s="277">
        <v>8</v>
      </c>
      <c r="F9" s="277">
        <v>3</v>
      </c>
      <c r="G9" s="277">
        <v>12</v>
      </c>
      <c r="H9" s="277">
        <v>13</v>
      </c>
      <c r="I9" s="277">
        <v>2</v>
      </c>
      <c r="J9" s="291">
        <v>550</v>
      </c>
      <c r="K9" s="292">
        <v>0</v>
      </c>
      <c r="L9" s="277">
        <v>15</v>
      </c>
      <c r="M9" s="277">
        <v>1</v>
      </c>
      <c r="N9" s="277">
        <v>11</v>
      </c>
      <c r="O9" s="277">
        <v>183</v>
      </c>
      <c r="P9" s="277">
        <f t="shared" ref="P9" si="2">SUM(Q9:R9)</f>
        <v>43</v>
      </c>
      <c r="Q9" s="277">
        <v>19</v>
      </c>
      <c r="R9" s="277">
        <v>24</v>
      </c>
      <c r="S9" s="277">
        <v>37</v>
      </c>
      <c r="T9" s="292">
        <v>0</v>
      </c>
      <c r="U9" s="277">
        <v>5</v>
      </c>
      <c r="V9" s="292">
        <v>0</v>
      </c>
      <c r="W9" s="292">
        <v>0</v>
      </c>
      <c r="X9" s="277">
        <v>1</v>
      </c>
      <c r="Y9" s="291">
        <f t="shared" si="0"/>
        <v>841</v>
      </c>
      <c r="Z9" s="291">
        <v>309</v>
      </c>
      <c r="AA9" s="291">
        <v>532</v>
      </c>
      <c r="AB9" s="277">
        <v>26</v>
      </c>
      <c r="AC9" s="277">
        <v>8</v>
      </c>
      <c r="AD9" s="277">
        <v>8</v>
      </c>
    </row>
    <row r="10" spans="1:30" s="40" customFormat="1" ht="20" customHeight="1" x14ac:dyDescent="0.4">
      <c r="A10" s="83"/>
      <c r="B10" s="289">
        <v>15</v>
      </c>
      <c r="C10" s="289">
        <v>15</v>
      </c>
      <c r="D10" s="289"/>
      <c r="E10" s="78"/>
      <c r="F10" s="78"/>
      <c r="G10" s="78"/>
      <c r="H10" s="78"/>
      <c r="I10" s="78"/>
      <c r="J10" s="289">
        <v>3</v>
      </c>
      <c r="K10" s="290"/>
      <c r="L10" s="78"/>
      <c r="M10" s="78"/>
      <c r="N10" s="78"/>
      <c r="O10" s="78">
        <v>12</v>
      </c>
      <c r="P10" s="78"/>
      <c r="Q10" s="78"/>
      <c r="R10" s="78"/>
      <c r="S10" s="78"/>
      <c r="T10" s="290"/>
      <c r="U10" s="78"/>
      <c r="V10" s="78"/>
      <c r="W10" s="290"/>
      <c r="X10" s="78"/>
      <c r="Y10" s="289">
        <f t="shared" si="0"/>
        <v>15</v>
      </c>
      <c r="Z10" s="289">
        <v>15</v>
      </c>
      <c r="AA10" s="289"/>
      <c r="AB10" s="78"/>
      <c r="AC10" s="78"/>
      <c r="AD10" s="78"/>
    </row>
    <row r="11" spans="1:30" s="40" customFormat="1" ht="20" customHeight="1" x14ac:dyDescent="0.4">
      <c r="A11" s="84" t="s">
        <v>19</v>
      </c>
      <c r="B11" s="291">
        <f t="shared" ref="B11" si="3">SUM(C11:D11)</f>
        <v>824</v>
      </c>
      <c r="C11" s="291">
        <v>288</v>
      </c>
      <c r="D11" s="291">
        <v>536</v>
      </c>
      <c r="E11" s="277">
        <v>8</v>
      </c>
      <c r="F11" s="277">
        <v>2</v>
      </c>
      <c r="G11" s="277">
        <v>13</v>
      </c>
      <c r="H11" s="277">
        <v>11</v>
      </c>
      <c r="I11" s="277">
        <v>3</v>
      </c>
      <c r="J11" s="291">
        <v>581</v>
      </c>
      <c r="K11" s="292">
        <v>0</v>
      </c>
      <c r="L11" s="277">
        <v>15</v>
      </c>
      <c r="M11" s="277">
        <v>1</v>
      </c>
      <c r="N11" s="277">
        <v>11</v>
      </c>
      <c r="O11" s="277">
        <v>179</v>
      </c>
      <c r="P11" s="277">
        <f t="shared" ref="P11" si="4">SUM(Q11:R11)</f>
        <v>41</v>
      </c>
      <c r="Q11" s="277">
        <v>15</v>
      </c>
      <c r="R11" s="277">
        <v>26</v>
      </c>
      <c r="S11" s="277">
        <v>36</v>
      </c>
      <c r="T11" s="292">
        <v>0</v>
      </c>
      <c r="U11" s="277">
        <v>5</v>
      </c>
      <c r="V11" s="292">
        <v>0</v>
      </c>
      <c r="W11" s="292">
        <v>0</v>
      </c>
      <c r="X11" s="292">
        <v>0</v>
      </c>
      <c r="Y11" s="291">
        <f t="shared" si="0"/>
        <v>865</v>
      </c>
      <c r="Z11" s="291">
        <v>303</v>
      </c>
      <c r="AA11" s="291">
        <v>562</v>
      </c>
      <c r="AB11" s="277">
        <v>26</v>
      </c>
      <c r="AC11" s="277">
        <v>8</v>
      </c>
      <c r="AD11" s="277">
        <v>8</v>
      </c>
    </row>
    <row r="12" spans="1:30" s="40" customFormat="1" ht="20" customHeight="1" x14ac:dyDescent="0.4">
      <c r="A12" s="83"/>
      <c r="B12" s="289">
        <f>SUM(C12:D12)</f>
        <v>19</v>
      </c>
      <c r="C12" s="293">
        <v>12</v>
      </c>
      <c r="D12" s="293">
        <v>7</v>
      </c>
      <c r="E12" s="293">
        <v>0</v>
      </c>
      <c r="F12" s="293">
        <v>0</v>
      </c>
      <c r="G12" s="293">
        <v>0</v>
      </c>
      <c r="H12" s="293">
        <v>0</v>
      </c>
      <c r="I12" s="293">
        <v>0</v>
      </c>
      <c r="J12" s="293">
        <v>5</v>
      </c>
      <c r="K12" s="293">
        <v>0</v>
      </c>
      <c r="L12" s="293">
        <v>0</v>
      </c>
      <c r="M12" s="293">
        <v>0</v>
      </c>
      <c r="N12" s="293">
        <v>0</v>
      </c>
      <c r="O12" s="293">
        <v>14</v>
      </c>
      <c r="P12" s="78"/>
      <c r="Q12" s="293">
        <f t="shared" ref="Q12:X12" si="5">+Q40</f>
        <v>0</v>
      </c>
      <c r="R12" s="293">
        <f t="shared" si="5"/>
        <v>0</v>
      </c>
      <c r="S12" s="293">
        <f t="shared" si="5"/>
        <v>0</v>
      </c>
      <c r="T12" s="293">
        <f t="shared" si="5"/>
        <v>0</v>
      </c>
      <c r="U12" s="293">
        <f t="shared" si="5"/>
        <v>0</v>
      </c>
      <c r="V12" s="293">
        <f t="shared" si="5"/>
        <v>0</v>
      </c>
      <c r="W12" s="293">
        <f t="shared" si="5"/>
        <v>0</v>
      </c>
      <c r="X12" s="293">
        <f t="shared" si="5"/>
        <v>0</v>
      </c>
      <c r="Y12" s="289">
        <f t="shared" si="0"/>
        <v>19</v>
      </c>
      <c r="Z12" s="293">
        <f t="shared" ref="Z12:AA15" si="6">C12+Q12</f>
        <v>12</v>
      </c>
      <c r="AA12" s="293">
        <f t="shared" si="6"/>
        <v>7</v>
      </c>
      <c r="AB12" s="293">
        <f t="shared" ref="AB12:AD12" si="7">+AB40</f>
        <v>0</v>
      </c>
      <c r="AC12" s="293">
        <f t="shared" si="7"/>
        <v>0</v>
      </c>
      <c r="AD12" s="293">
        <f t="shared" si="7"/>
        <v>0</v>
      </c>
    </row>
    <row r="13" spans="1:30" s="40" customFormat="1" ht="20" customHeight="1" x14ac:dyDescent="0.4">
      <c r="A13" s="84" t="s">
        <v>20</v>
      </c>
      <c r="B13" s="291">
        <f t="shared" ref="B13" si="8">SUM(C13:D13)</f>
        <v>816</v>
      </c>
      <c r="C13" s="291">
        <v>280</v>
      </c>
      <c r="D13" s="291">
        <v>536</v>
      </c>
      <c r="E13" s="291">
        <v>8</v>
      </c>
      <c r="F13" s="291">
        <v>1</v>
      </c>
      <c r="G13" s="291">
        <v>14</v>
      </c>
      <c r="H13" s="291">
        <v>9</v>
      </c>
      <c r="I13" s="291">
        <v>6</v>
      </c>
      <c r="J13" s="291">
        <v>590</v>
      </c>
      <c r="K13" s="292">
        <v>0</v>
      </c>
      <c r="L13" s="291">
        <v>14</v>
      </c>
      <c r="M13" s="291">
        <v>1</v>
      </c>
      <c r="N13" s="291">
        <v>7</v>
      </c>
      <c r="O13" s="291">
        <v>166</v>
      </c>
      <c r="P13" s="277">
        <f>SUM(Q13:R13)</f>
        <v>35</v>
      </c>
      <c r="Q13" s="291">
        <v>14</v>
      </c>
      <c r="R13" s="291">
        <v>21</v>
      </c>
      <c r="S13" s="291">
        <v>31</v>
      </c>
      <c r="T13" s="292">
        <v>0</v>
      </c>
      <c r="U13" s="291">
        <v>4</v>
      </c>
      <c r="V13" s="292">
        <v>0</v>
      </c>
      <c r="W13" s="292">
        <v>0</v>
      </c>
      <c r="X13" s="291">
        <v>0</v>
      </c>
      <c r="Y13" s="291">
        <f t="shared" si="0"/>
        <v>851</v>
      </c>
      <c r="Z13" s="291">
        <f t="shared" si="6"/>
        <v>294</v>
      </c>
      <c r="AA13" s="291">
        <f t="shared" si="6"/>
        <v>557</v>
      </c>
      <c r="AB13" s="291">
        <v>26</v>
      </c>
      <c r="AC13" s="291">
        <v>8</v>
      </c>
      <c r="AD13" s="291">
        <v>8</v>
      </c>
    </row>
    <row r="14" spans="1:30" s="40" customFormat="1" ht="20" customHeight="1" x14ac:dyDescent="0.4">
      <c r="A14" s="83"/>
      <c r="B14" s="289">
        <f>SUM(C14:D14)</f>
        <v>15</v>
      </c>
      <c r="C14" s="293">
        <v>13</v>
      </c>
      <c r="D14" s="293">
        <v>2</v>
      </c>
      <c r="E14" s="293">
        <v>0</v>
      </c>
      <c r="F14" s="293">
        <v>0</v>
      </c>
      <c r="G14" s="293">
        <v>0</v>
      </c>
      <c r="H14" s="293">
        <v>0</v>
      </c>
      <c r="I14" s="293">
        <v>0</v>
      </c>
      <c r="J14" s="293">
        <v>2</v>
      </c>
      <c r="K14" s="293">
        <v>0</v>
      </c>
      <c r="L14" s="293">
        <v>0</v>
      </c>
      <c r="M14" s="293">
        <v>0</v>
      </c>
      <c r="N14" s="293">
        <v>0</v>
      </c>
      <c r="O14" s="293">
        <v>13</v>
      </c>
      <c r="P14" s="78"/>
      <c r="Q14" s="293">
        <f t="shared" ref="Q14:AD14" si="9">+Q42</f>
        <v>0</v>
      </c>
      <c r="R14" s="293">
        <f t="shared" si="9"/>
        <v>0</v>
      </c>
      <c r="S14" s="293">
        <f t="shared" si="9"/>
        <v>0</v>
      </c>
      <c r="T14" s="293">
        <f t="shared" si="9"/>
        <v>0</v>
      </c>
      <c r="U14" s="293">
        <f t="shared" si="9"/>
        <v>0</v>
      </c>
      <c r="V14" s="293">
        <f t="shared" si="9"/>
        <v>0</v>
      </c>
      <c r="W14" s="293">
        <f t="shared" si="9"/>
        <v>0</v>
      </c>
      <c r="X14" s="293">
        <f t="shared" si="9"/>
        <v>0</v>
      </c>
      <c r="Y14" s="289">
        <f t="shared" si="0"/>
        <v>15</v>
      </c>
      <c r="Z14" s="293">
        <f t="shared" si="6"/>
        <v>13</v>
      </c>
      <c r="AA14" s="293">
        <f t="shared" si="6"/>
        <v>2</v>
      </c>
      <c r="AB14" s="293">
        <f t="shared" si="9"/>
        <v>0</v>
      </c>
      <c r="AC14" s="293">
        <f t="shared" si="9"/>
        <v>0</v>
      </c>
      <c r="AD14" s="293">
        <f t="shared" si="9"/>
        <v>0</v>
      </c>
    </row>
    <row r="15" spans="1:30" s="40" customFormat="1" ht="20" customHeight="1" x14ac:dyDescent="0.4">
      <c r="A15" s="84" t="s">
        <v>585</v>
      </c>
      <c r="B15" s="291">
        <f t="shared" ref="B15" si="10">SUM(C15:D15)</f>
        <v>838</v>
      </c>
      <c r="C15" s="291">
        <v>285</v>
      </c>
      <c r="D15" s="291">
        <v>553</v>
      </c>
      <c r="E15" s="291">
        <v>8</v>
      </c>
      <c r="F15" s="291">
        <v>0</v>
      </c>
      <c r="G15" s="291">
        <v>15</v>
      </c>
      <c r="H15" s="291">
        <v>9</v>
      </c>
      <c r="I15" s="291">
        <v>7</v>
      </c>
      <c r="J15" s="291">
        <v>582</v>
      </c>
      <c r="K15" s="292">
        <v>0</v>
      </c>
      <c r="L15" s="291">
        <v>12</v>
      </c>
      <c r="M15" s="291">
        <v>3</v>
      </c>
      <c r="N15" s="291">
        <v>7</v>
      </c>
      <c r="O15" s="291">
        <v>195</v>
      </c>
      <c r="P15" s="277">
        <f>SUM(Q15:R15)</f>
        <v>37</v>
      </c>
      <c r="Q15" s="291">
        <v>14</v>
      </c>
      <c r="R15" s="291">
        <v>23</v>
      </c>
      <c r="S15" s="291">
        <v>32</v>
      </c>
      <c r="T15" s="292">
        <v>0</v>
      </c>
      <c r="U15" s="291">
        <v>4</v>
      </c>
      <c r="V15" s="292">
        <v>1</v>
      </c>
      <c r="W15" s="292">
        <v>0</v>
      </c>
      <c r="X15" s="291">
        <v>0</v>
      </c>
      <c r="Y15" s="291">
        <f t="shared" si="0"/>
        <v>875</v>
      </c>
      <c r="Z15" s="291">
        <f t="shared" si="6"/>
        <v>299</v>
      </c>
      <c r="AA15" s="291">
        <f t="shared" si="6"/>
        <v>576</v>
      </c>
      <c r="AB15" s="291">
        <v>26</v>
      </c>
      <c r="AC15" s="291">
        <v>8</v>
      </c>
      <c r="AD15" s="291">
        <v>8</v>
      </c>
    </row>
    <row r="16" spans="1:30" s="40" customFormat="1" ht="20" customHeight="1" x14ac:dyDescent="0.4">
      <c r="A16" s="83"/>
      <c r="B16" s="293">
        <f>+B44</f>
        <v>23</v>
      </c>
      <c r="C16" s="293">
        <f t="shared" ref="C16:AD17" si="11">+C44</f>
        <v>10</v>
      </c>
      <c r="D16" s="293">
        <f t="shared" si="11"/>
        <v>13</v>
      </c>
      <c r="E16" s="293">
        <f t="shared" si="11"/>
        <v>0</v>
      </c>
      <c r="F16" s="293">
        <f t="shared" si="11"/>
        <v>0</v>
      </c>
      <c r="G16" s="293">
        <f t="shared" si="11"/>
        <v>7</v>
      </c>
      <c r="H16" s="293">
        <f t="shared" si="11"/>
        <v>1</v>
      </c>
      <c r="I16" s="293">
        <f t="shared" si="11"/>
        <v>0</v>
      </c>
      <c r="J16" s="293">
        <f t="shared" si="11"/>
        <v>1</v>
      </c>
      <c r="K16" s="293">
        <f t="shared" si="11"/>
        <v>0</v>
      </c>
      <c r="L16" s="293">
        <f t="shared" si="11"/>
        <v>0</v>
      </c>
      <c r="M16" s="293">
        <f t="shared" si="11"/>
        <v>0</v>
      </c>
      <c r="N16" s="293">
        <f t="shared" si="11"/>
        <v>0</v>
      </c>
      <c r="O16" s="293">
        <f t="shared" si="11"/>
        <v>14</v>
      </c>
      <c r="P16" s="293">
        <f t="shared" si="11"/>
        <v>0</v>
      </c>
      <c r="Q16" s="293">
        <f t="shared" si="11"/>
        <v>0</v>
      </c>
      <c r="R16" s="293">
        <f t="shared" si="11"/>
        <v>0</v>
      </c>
      <c r="S16" s="293">
        <f t="shared" si="11"/>
        <v>0</v>
      </c>
      <c r="T16" s="293">
        <f t="shared" si="11"/>
        <v>0</v>
      </c>
      <c r="U16" s="293">
        <f t="shared" si="11"/>
        <v>0</v>
      </c>
      <c r="V16" s="293">
        <f t="shared" si="11"/>
        <v>0</v>
      </c>
      <c r="W16" s="293">
        <f t="shared" si="11"/>
        <v>0</v>
      </c>
      <c r="X16" s="293">
        <f t="shared" si="11"/>
        <v>0</v>
      </c>
      <c r="Y16" s="293">
        <f t="shared" si="11"/>
        <v>23</v>
      </c>
      <c r="Z16" s="293">
        <f t="shared" si="11"/>
        <v>10</v>
      </c>
      <c r="AA16" s="293">
        <f t="shared" si="11"/>
        <v>13</v>
      </c>
      <c r="AB16" s="293">
        <f t="shared" si="11"/>
        <v>0</v>
      </c>
      <c r="AC16" s="293">
        <f t="shared" si="11"/>
        <v>0</v>
      </c>
      <c r="AD16" s="293">
        <f t="shared" si="11"/>
        <v>0</v>
      </c>
    </row>
    <row r="17" spans="1:30" s="40" customFormat="1" ht="20" customHeight="1" x14ac:dyDescent="0.4">
      <c r="A17" s="84" t="s">
        <v>593</v>
      </c>
      <c r="B17" s="291">
        <f>+B45</f>
        <v>877</v>
      </c>
      <c r="C17" s="291">
        <f t="shared" si="11"/>
        <v>300</v>
      </c>
      <c r="D17" s="291">
        <f t="shared" si="11"/>
        <v>577</v>
      </c>
      <c r="E17" s="291">
        <f t="shared" si="11"/>
        <v>8</v>
      </c>
      <c r="F17" s="291">
        <f t="shared" si="11"/>
        <v>2</v>
      </c>
      <c r="G17" s="291">
        <f t="shared" si="11"/>
        <v>13</v>
      </c>
      <c r="H17" s="291">
        <f t="shared" si="11"/>
        <v>11</v>
      </c>
      <c r="I17" s="291">
        <f t="shared" si="11"/>
        <v>9</v>
      </c>
      <c r="J17" s="291">
        <f t="shared" si="11"/>
        <v>606</v>
      </c>
      <c r="K17" s="292">
        <f t="shared" si="11"/>
        <v>0</v>
      </c>
      <c r="L17" s="291">
        <f t="shared" si="11"/>
        <v>12</v>
      </c>
      <c r="M17" s="291">
        <f t="shared" si="11"/>
        <v>3</v>
      </c>
      <c r="N17" s="291">
        <f t="shared" si="11"/>
        <v>7</v>
      </c>
      <c r="O17" s="291">
        <f t="shared" si="11"/>
        <v>206</v>
      </c>
      <c r="P17" s="291">
        <f t="shared" si="11"/>
        <v>36</v>
      </c>
      <c r="Q17" s="291">
        <f t="shared" si="11"/>
        <v>13</v>
      </c>
      <c r="R17" s="291">
        <f t="shared" si="11"/>
        <v>23</v>
      </c>
      <c r="S17" s="291">
        <f t="shared" si="11"/>
        <v>32</v>
      </c>
      <c r="T17" s="292">
        <f t="shared" si="11"/>
        <v>0</v>
      </c>
      <c r="U17" s="291">
        <f t="shared" si="11"/>
        <v>4</v>
      </c>
      <c r="V17" s="292">
        <f t="shared" si="11"/>
        <v>0</v>
      </c>
      <c r="W17" s="292">
        <f t="shared" si="11"/>
        <v>0</v>
      </c>
      <c r="X17" s="291">
        <f t="shared" si="11"/>
        <v>0</v>
      </c>
      <c r="Y17" s="291">
        <f t="shared" si="11"/>
        <v>913</v>
      </c>
      <c r="Z17" s="291">
        <f t="shared" si="11"/>
        <v>313</v>
      </c>
      <c r="AA17" s="291">
        <f t="shared" si="11"/>
        <v>600</v>
      </c>
      <c r="AB17" s="291">
        <f t="shared" si="11"/>
        <v>26</v>
      </c>
      <c r="AC17" s="291">
        <f t="shared" si="11"/>
        <v>8</v>
      </c>
      <c r="AD17" s="291">
        <f t="shared" si="11"/>
        <v>8</v>
      </c>
    </row>
    <row r="18" spans="1:30" ht="10.95" x14ac:dyDescent="0.4">
      <c r="A18" s="22" t="s">
        <v>1037</v>
      </c>
    </row>
    <row r="19" spans="1:30" ht="10.95" x14ac:dyDescent="0.4"/>
    <row r="20" spans="1:30" ht="10.95" x14ac:dyDescent="0.4"/>
    <row r="21" spans="1:30" ht="10.95" x14ac:dyDescent="0.4">
      <c r="A21" s="1" t="s">
        <v>985</v>
      </c>
    </row>
    <row r="22" spans="1:30" ht="10.95" x14ac:dyDescent="0.4">
      <c r="A22" s="1" t="s">
        <v>1038</v>
      </c>
    </row>
    <row r="23" spans="1:30" ht="10.95" x14ac:dyDescent="0.4">
      <c r="A23" s="1" t="s">
        <v>1031</v>
      </c>
    </row>
    <row r="24" spans="1:30" ht="10.95" x14ac:dyDescent="0.4">
      <c r="AD24" s="23" t="s">
        <v>595</v>
      </c>
    </row>
    <row r="25" spans="1:30" ht="20" customHeight="1" x14ac:dyDescent="0.4">
      <c r="A25" s="454" t="s">
        <v>111</v>
      </c>
      <c r="B25" s="454" t="s">
        <v>58</v>
      </c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 t="s">
        <v>59</v>
      </c>
      <c r="Q25" s="454"/>
      <c r="R25" s="454"/>
      <c r="S25" s="454"/>
      <c r="T25" s="454"/>
      <c r="U25" s="454"/>
      <c r="V25" s="454"/>
      <c r="W25" s="454"/>
      <c r="X25" s="454"/>
      <c r="Y25" s="456" t="s">
        <v>60</v>
      </c>
      <c r="Z25" s="454"/>
      <c r="AA25" s="454"/>
      <c r="AB25" s="454" t="s">
        <v>51</v>
      </c>
      <c r="AC25" s="454"/>
      <c r="AD25" s="454"/>
    </row>
    <row r="26" spans="1:30" ht="40" customHeight="1" x14ac:dyDescent="0.4">
      <c r="A26" s="454"/>
      <c r="B26" s="454" t="s">
        <v>22</v>
      </c>
      <c r="C26" s="454"/>
      <c r="D26" s="454"/>
      <c r="E26" s="455" t="s">
        <v>1032</v>
      </c>
      <c r="F26" s="455" t="s">
        <v>36</v>
      </c>
      <c r="G26" s="455" t="s">
        <v>1033</v>
      </c>
      <c r="H26" s="455" t="s">
        <v>37</v>
      </c>
      <c r="I26" s="455" t="s">
        <v>38</v>
      </c>
      <c r="J26" s="455" t="s">
        <v>1034</v>
      </c>
      <c r="K26" s="455" t="s">
        <v>39</v>
      </c>
      <c r="L26" s="455" t="s">
        <v>40</v>
      </c>
      <c r="M26" s="455" t="s">
        <v>41</v>
      </c>
      <c r="N26" s="455" t="s">
        <v>42</v>
      </c>
      <c r="O26" s="455" t="s">
        <v>1035</v>
      </c>
      <c r="P26" s="454" t="s">
        <v>22</v>
      </c>
      <c r="Q26" s="454"/>
      <c r="R26" s="454"/>
      <c r="S26" s="454" t="s">
        <v>52</v>
      </c>
      <c r="T26" s="454"/>
      <c r="U26" s="455" t="s">
        <v>1036</v>
      </c>
      <c r="V26" s="455" t="s">
        <v>45</v>
      </c>
      <c r="W26" s="455" t="s">
        <v>46</v>
      </c>
      <c r="X26" s="455" t="s">
        <v>47</v>
      </c>
      <c r="Y26" s="454"/>
      <c r="Z26" s="454"/>
      <c r="AA26" s="454"/>
      <c r="AB26" s="455" t="s">
        <v>48</v>
      </c>
      <c r="AC26" s="455" t="s">
        <v>49</v>
      </c>
      <c r="AD26" s="455" t="s">
        <v>50</v>
      </c>
    </row>
    <row r="27" spans="1:30" ht="20" customHeight="1" x14ac:dyDescent="0.4">
      <c r="A27" s="454"/>
      <c r="B27" s="81" t="s">
        <v>3</v>
      </c>
      <c r="C27" s="81" t="s">
        <v>1</v>
      </c>
      <c r="D27" s="81" t="s">
        <v>2</v>
      </c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81" t="s">
        <v>3</v>
      </c>
      <c r="Q27" s="81" t="s">
        <v>1</v>
      </c>
      <c r="R27" s="81" t="s">
        <v>2</v>
      </c>
      <c r="S27" s="30" t="s">
        <v>43</v>
      </c>
      <c r="T27" s="26" t="s">
        <v>44</v>
      </c>
      <c r="U27" s="455"/>
      <c r="V27" s="455"/>
      <c r="W27" s="455"/>
      <c r="X27" s="455"/>
      <c r="Y27" s="81" t="s">
        <v>3</v>
      </c>
      <c r="Z27" s="81" t="s">
        <v>1</v>
      </c>
      <c r="AA27" s="81" t="s">
        <v>2</v>
      </c>
      <c r="AB27" s="455"/>
      <c r="AC27" s="455"/>
      <c r="AD27" s="455"/>
    </row>
    <row r="28" spans="1:30" s="40" customFormat="1" ht="18" customHeight="1" x14ac:dyDescent="0.4">
      <c r="A28" s="85"/>
      <c r="B28" s="289">
        <f>SUM(E28:O28)</f>
        <v>2</v>
      </c>
      <c r="C28" s="289">
        <v>1</v>
      </c>
      <c r="D28" s="289">
        <v>1</v>
      </c>
      <c r="E28" s="78"/>
      <c r="F28" s="78"/>
      <c r="G28" s="78"/>
      <c r="H28" s="78"/>
      <c r="I28" s="78"/>
      <c r="J28" s="289">
        <v>1</v>
      </c>
      <c r="K28" s="290"/>
      <c r="L28" s="78"/>
      <c r="M28" s="78"/>
      <c r="N28" s="78"/>
      <c r="O28" s="78">
        <v>1</v>
      </c>
      <c r="P28" s="78"/>
      <c r="Q28" s="78"/>
      <c r="R28" s="78"/>
      <c r="S28" s="78"/>
      <c r="T28" s="290"/>
      <c r="U28" s="78"/>
      <c r="V28" s="78"/>
      <c r="W28" s="290"/>
      <c r="X28" s="78"/>
      <c r="Y28" s="293">
        <f>SUM(Z28:AA28)</f>
        <v>2</v>
      </c>
      <c r="Z28" s="293">
        <f>SUM(C28,Q28)</f>
        <v>1</v>
      </c>
      <c r="AA28" s="293">
        <f>SUM(D28,R28)</f>
        <v>1</v>
      </c>
      <c r="AB28" s="78"/>
      <c r="AC28" s="78"/>
      <c r="AD28" s="78"/>
    </row>
    <row r="29" spans="1:30" s="40" customFormat="1" ht="18" customHeight="1" x14ac:dyDescent="0.4">
      <c r="A29" s="86" t="s">
        <v>1005</v>
      </c>
      <c r="B29" s="294">
        <f>SUM(E29:O29)</f>
        <v>119</v>
      </c>
      <c r="C29" s="294">
        <v>37</v>
      </c>
      <c r="D29" s="294">
        <v>82</v>
      </c>
      <c r="E29" s="79">
        <v>1</v>
      </c>
      <c r="F29" s="292">
        <v>1</v>
      </c>
      <c r="G29" s="79">
        <v>1</v>
      </c>
      <c r="H29" s="79">
        <v>2</v>
      </c>
      <c r="I29" s="79">
        <v>1</v>
      </c>
      <c r="J29" s="294">
        <v>83</v>
      </c>
      <c r="K29" s="292">
        <v>0</v>
      </c>
      <c r="L29" s="79">
        <v>1</v>
      </c>
      <c r="M29" s="292">
        <v>1</v>
      </c>
      <c r="N29" s="79">
        <v>1</v>
      </c>
      <c r="O29" s="79">
        <v>27</v>
      </c>
      <c r="P29" s="79">
        <f t="shared" ref="P29:P41" si="12">SUM(S29:X29)</f>
        <v>4</v>
      </c>
      <c r="Q29" s="79">
        <v>1</v>
      </c>
      <c r="R29" s="79">
        <v>3</v>
      </c>
      <c r="S29" s="79">
        <v>4</v>
      </c>
      <c r="T29" s="292">
        <v>0</v>
      </c>
      <c r="U29" s="292">
        <v>0</v>
      </c>
      <c r="V29" s="292">
        <v>0</v>
      </c>
      <c r="W29" s="292">
        <v>0</v>
      </c>
      <c r="X29" s="292">
        <v>0</v>
      </c>
      <c r="Y29" s="294">
        <f t="shared" ref="Y29:Y43" si="13">SUM(Z29:AA29)</f>
        <v>123</v>
      </c>
      <c r="Z29" s="294">
        <f>SUM(C29,Q29)</f>
        <v>38</v>
      </c>
      <c r="AA29" s="294">
        <f t="shared" ref="AA29:AA43" si="14">SUM(D29,R29)</f>
        <v>85</v>
      </c>
      <c r="AB29" s="79">
        <v>3</v>
      </c>
      <c r="AC29" s="79">
        <v>1</v>
      </c>
      <c r="AD29" s="79">
        <v>1</v>
      </c>
    </row>
    <row r="30" spans="1:30" s="40" customFormat="1" ht="18" customHeight="1" x14ac:dyDescent="0.4">
      <c r="A30" s="85"/>
      <c r="B30" s="289">
        <f>SUM(E30:O30)</f>
        <v>1</v>
      </c>
      <c r="C30" s="289">
        <v>1</v>
      </c>
      <c r="D30" s="289"/>
      <c r="E30" s="78"/>
      <c r="F30" s="78"/>
      <c r="G30" s="78"/>
      <c r="H30" s="78"/>
      <c r="I30" s="78"/>
      <c r="J30" s="289"/>
      <c r="K30" s="290"/>
      <c r="L30" s="78"/>
      <c r="M30" s="78"/>
      <c r="N30" s="78"/>
      <c r="O30" s="78">
        <v>1</v>
      </c>
      <c r="P30" s="78"/>
      <c r="Q30" s="78"/>
      <c r="R30" s="78"/>
      <c r="S30" s="78"/>
      <c r="T30" s="290"/>
      <c r="U30" s="78"/>
      <c r="V30" s="78"/>
      <c r="W30" s="290"/>
      <c r="X30" s="78"/>
      <c r="Y30" s="293">
        <f t="shared" si="13"/>
        <v>1</v>
      </c>
      <c r="Z30" s="293">
        <f t="shared" ref="Z30:Z43" si="15">SUM(C30,Q30)</f>
        <v>1</v>
      </c>
      <c r="AA30" s="293">
        <f t="shared" si="14"/>
        <v>0</v>
      </c>
      <c r="AB30" s="78"/>
      <c r="AC30" s="78"/>
      <c r="AD30" s="78"/>
    </row>
    <row r="31" spans="1:30" s="40" customFormat="1" ht="18" customHeight="1" x14ac:dyDescent="0.4">
      <c r="A31" s="86" t="s">
        <v>1006</v>
      </c>
      <c r="B31" s="294">
        <f t="shared" ref="B31:B43" si="16">SUM(E31:O31)</f>
        <v>95</v>
      </c>
      <c r="C31" s="294">
        <v>31</v>
      </c>
      <c r="D31" s="294">
        <v>64</v>
      </c>
      <c r="E31" s="79">
        <v>1</v>
      </c>
      <c r="F31" s="292">
        <v>0</v>
      </c>
      <c r="G31" s="79">
        <v>2</v>
      </c>
      <c r="H31" s="292">
        <v>2</v>
      </c>
      <c r="I31" s="292">
        <v>0</v>
      </c>
      <c r="J31" s="294">
        <v>71</v>
      </c>
      <c r="K31" s="292">
        <v>0</v>
      </c>
      <c r="L31" s="79">
        <v>2</v>
      </c>
      <c r="M31" s="292">
        <v>0</v>
      </c>
      <c r="N31" s="79">
        <v>1</v>
      </c>
      <c r="O31" s="79">
        <v>16</v>
      </c>
      <c r="P31" s="79">
        <f t="shared" si="12"/>
        <v>5</v>
      </c>
      <c r="Q31" s="79">
        <v>1</v>
      </c>
      <c r="R31" s="79">
        <v>4</v>
      </c>
      <c r="S31" s="79">
        <v>4</v>
      </c>
      <c r="T31" s="292">
        <v>0</v>
      </c>
      <c r="U31" s="292">
        <v>1</v>
      </c>
      <c r="V31" s="292">
        <v>0</v>
      </c>
      <c r="W31" s="292">
        <v>0</v>
      </c>
      <c r="X31" s="292">
        <v>0</v>
      </c>
      <c r="Y31" s="294">
        <f t="shared" si="13"/>
        <v>100</v>
      </c>
      <c r="Z31" s="294">
        <f t="shared" si="15"/>
        <v>32</v>
      </c>
      <c r="AA31" s="294">
        <f t="shared" si="14"/>
        <v>68</v>
      </c>
      <c r="AB31" s="79">
        <v>3</v>
      </c>
      <c r="AC31" s="79">
        <v>1</v>
      </c>
      <c r="AD31" s="79">
        <v>1</v>
      </c>
    </row>
    <row r="32" spans="1:30" s="40" customFormat="1" ht="18" customHeight="1" x14ac:dyDescent="0.4">
      <c r="A32" s="85"/>
      <c r="B32" s="289">
        <f t="shared" si="16"/>
        <v>10</v>
      </c>
      <c r="C32" s="289">
        <v>1</v>
      </c>
      <c r="D32" s="289">
        <v>9</v>
      </c>
      <c r="E32" s="78"/>
      <c r="F32" s="78"/>
      <c r="G32" s="78">
        <v>7</v>
      </c>
      <c r="H32" s="78">
        <v>1</v>
      </c>
      <c r="I32" s="78"/>
      <c r="J32" s="289"/>
      <c r="K32" s="290"/>
      <c r="L32" s="78"/>
      <c r="M32" s="78"/>
      <c r="N32" s="78"/>
      <c r="O32" s="78">
        <v>2</v>
      </c>
      <c r="P32" s="78"/>
      <c r="Q32" s="78"/>
      <c r="R32" s="78"/>
      <c r="S32" s="78"/>
      <c r="T32" s="290"/>
      <c r="U32" s="78"/>
      <c r="V32" s="78"/>
      <c r="W32" s="290"/>
      <c r="X32" s="78"/>
      <c r="Y32" s="293">
        <f t="shared" si="13"/>
        <v>10</v>
      </c>
      <c r="Z32" s="293">
        <f t="shared" si="15"/>
        <v>1</v>
      </c>
      <c r="AA32" s="293">
        <f t="shared" si="14"/>
        <v>9</v>
      </c>
      <c r="AB32" s="78"/>
      <c r="AC32" s="78"/>
      <c r="AD32" s="78"/>
    </row>
    <row r="33" spans="1:30" s="40" customFormat="1" ht="18" customHeight="1" x14ac:dyDescent="0.4">
      <c r="A33" s="86" t="s">
        <v>1007</v>
      </c>
      <c r="B33" s="294">
        <f t="shared" si="16"/>
        <v>114</v>
      </c>
      <c r="C33" s="294">
        <v>43</v>
      </c>
      <c r="D33" s="294">
        <v>71</v>
      </c>
      <c r="E33" s="79">
        <v>1</v>
      </c>
      <c r="F33" s="292">
        <v>0</v>
      </c>
      <c r="G33" s="79">
        <v>2</v>
      </c>
      <c r="H33" s="79">
        <v>1</v>
      </c>
      <c r="I33" s="292">
        <v>0</v>
      </c>
      <c r="J33" s="294">
        <v>77</v>
      </c>
      <c r="K33" s="292">
        <v>0</v>
      </c>
      <c r="L33" s="79">
        <v>2</v>
      </c>
      <c r="M33" s="292">
        <v>0</v>
      </c>
      <c r="N33" s="79">
        <v>1</v>
      </c>
      <c r="O33" s="79">
        <v>30</v>
      </c>
      <c r="P33" s="79">
        <f t="shared" si="12"/>
        <v>6</v>
      </c>
      <c r="Q33" s="79">
        <v>3</v>
      </c>
      <c r="R33" s="79">
        <v>3</v>
      </c>
      <c r="S33" s="79">
        <v>4</v>
      </c>
      <c r="T33" s="292">
        <v>0</v>
      </c>
      <c r="U33" s="79">
        <v>2</v>
      </c>
      <c r="V33" s="292">
        <v>0</v>
      </c>
      <c r="W33" s="292">
        <v>0</v>
      </c>
      <c r="X33" s="292">
        <v>0</v>
      </c>
      <c r="Y33" s="294">
        <f t="shared" si="13"/>
        <v>120</v>
      </c>
      <c r="Z33" s="294">
        <f t="shared" si="15"/>
        <v>46</v>
      </c>
      <c r="AA33" s="294">
        <f t="shared" si="14"/>
        <v>74</v>
      </c>
      <c r="AB33" s="79">
        <v>3</v>
      </c>
      <c r="AC33" s="79">
        <v>1</v>
      </c>
      <c r="AD33" s="79">
        <v>1</v>
      </c>
    </row>
    <row r="34" spans="1:30" s="40" customFormat="1" ht="18" customHeight="1" x14ac:dyDescent="0.4">
      <c r="A34" s="85"/>
      <c r="B34" s="289">
        <f t="shared" si="16"/>
        <v>1</v>
      </c>
      <c r="C34" s="289">
        <v>1</v>
      </c>
      <c r="D34" s="289"/>
      <c r="E34" s="78"/>
      <c r="F34" s="78"/>
      <c r="G34" s="78"/>
      <c r="H34" s="78"/>
      <c r="I34" s="78"/>
      <c r="J34" s="289"/>
      <c r="K34" s="290"/>
      <c r="L34" s="78"/>
      <c r="M34" s="78"/>
      <c r="N34" s="78"/>
      <c r="O34" s="78">
        <v>1</v>
      </c>
      <c r="P34" s="78"/>
      <c r="Q34" s="78"/>
      <c r="R34" s="78"/>
      <c r="S34" s="78"/>
      <c r="T34" s="290"/>
      <c r="U34" s="78"/>
      <c r="V34" s="78"/>
      <c r="W34" s="290"/>
      <c r="X34" s="78"/>
      <c r="Y34" s="293">
        <f t="shared" si="13"/>
        <v>1</v>
      </c>
      <c r="Z34" s="293">
        <f t="shared" si="15"/>
        <v>1</v>
      </c>
      <c r="AA34" s="293">
        <f t="shared" si="14"/>
        <v>0</v>
      </c>
      <c r="AB34" s="78"/>
      <c r="AC34" s="78"/>
      <c r="AD34" s="78"/>
    </row>
    <row r="35" spans="1:30" s="40" customFormat="1" ht="18" customHeight="1" x14ac:dyDescent="0.4">
      <c r="A35" s="86" t="s">
        <v>1008</v>
      </c>
      <c r="B35" s="294">
        <f t="shared" si="16"/>
        <v>122</v>
      </c>
      <c r="C35" s="294">
        <v>41</v>
      </c>
      <c r="D35" s="294">
        <v>81</v>
      </c>
      <c r="E35" s="79">
        <v>1</v>
      </c>
      <c r="F35" s="292">
        <v>0</v>
      </c>
      <c r="G35" s="79">
        <v>2</v>
      </c>
      <c r="H35" s="79">
        <v>1</v>
      </c>
      <c r="I35" s="79">
        <v>3</v>
      </c>
      <c r="J35" s="294">
        <v>90</v>
      </c>
      <c r="K35" s="292">
        <v>0</v>
      </c>
      <c r="L35" s="79">
        <v>2</v>
      </c>
      <c r="M35" s="292">
        <v>0</v>
      </c>
      <c r="N35" s="79">
        <v>1</v>
      </c>
      <c r="O35" s="79">
        <v>22</v>
      </c>
      <c r="P35" s="79">
        <f t="shared" si="12"/>
        <v>7</v>
      </c>
      <c r="Q35" s="79">
        <v>2</v>
      </c>
      <c r="R35" s="79">
        <v>5</v>
      </c>
      <c r="S35" s="79">
        <v>6</v>
      </c>
      <c r="T35" s="292">
        <v>0</v>
      </c>
      <c r="U35" s="79">
        <v>1</v>
      </c>
      <c r="V35" s="292">
        <v>0</v>
      </c>
      <c r="W35" s="292">
        <v>0</v>
      </c>
      <c r="X35" s="292">
        <v>0</v>
      </c>
      <c r="Y35" s="294">
        <f t="shared" si="13"/>
        <v>129</v>
      </c>
      <c r="Z35" s="294">
        <f t="shared" si="15"/>
        <v>43</v>
      </c>
      <c r="AA35" s="294">
        <f t="shared" si="14"/>
        <v>86</v>
      </c>
      <c r="AB35" s="79">
        <v>4</v>
      </c>
      <c r="AC35" s="79">
        <v>1</v>
      </c>
      <c r="AD35" s="79">
        <v>1</v>
      </c>
    </row>
    <row r="36" spans="1:30" s="40" customFormat="1" ht="18" customHeight="1" x14ac:dyDescent="0.4">
      <c r="A36" s="85"/>
      <c r="B36" s="289">
        <f t="shared" si="16"/>
        <v>2</v>
      </c>
      <c r="C36" s="289">
        <v>1</v>
      </c>
      <c r="D36" s="289">
        <v>1</v>
      </c>
      <c r="E36" s="78"/>
      <c r="F36" s="78"/>
      <c r="G36" s="78"/>
      <c r="H36" s="78"/>
      <c r="I36" s="78"/>
      <c r="J36" s="289"/>
      <c r="K36" s="290"/>
      <c r="L36" s="78"/>
      <c r="M36" s="78"/>
      <c r="N36" s="78"/>
      <c r="O36" s="78">
        <v>2</v>
      </c>
      <c r="P36" s="78"/>
      <c r="Q36" s="78"/>
      <c r="R36" s="78"/>
      <c r="S36" s="78"/>
      <c r="T36" s="290"/>
      <c r="U36" s="78"/>
      <c r="V36" s="78"/>
      <c r="W36" s="290"/>
      <c r="X36" s="78"/>
      <c r="Y36" s="293">
        <f t="shared" si="13"/>
        <v>2</v>
      </c>
      <c r="Z36" s="293">
        <f t="shared" si="15"/>
        <v>1</v>
      </c>
      <c r="AA36" s="293">
        <f t="shared" si="14"/>
        <v>1</v>
      </c>
      <c r="AB36" s="78"/>
      <c r="AC36" s="78"/>
      <c r="AD36" s="78"/>
    </row>
    <row r="37" spans="1:30" s="40" customFormat="1" ht="18" customHeight="1" x14ac:dyDescent="0.4">
      <c r="A37" s="86" t="s">
        <v>1009</v>
      </c>
      <c r="B37" s="294">
        <f t="shared" si="16"/>
        <v>148</v>
      </c>
      <c r="C37" s="294">
        <v>52</v>
      </c>
      <c r="D37" s="294">
        <v>96</v>
      </c>
      <c r="E37" s="79">
        <v>1</v>
      </c>
      <c r="F37" s="292">
        <v>1</v>
      </c>
      <c r="G37" s="79">
        <v>1</v>
      </c>
      <c r="H37" s="292">
        <v>0</v>
      </c>
      <c r="I37" s="292">
        <v>1</v>
      </c>
      <c r="J37" s="294">
        <v>95</v>
      </c>
      <c r="K37" s="292">
        <v>0</v>
      </c>
      <c r="L37" s="79">
        <v>1</v>
      </c>
      <c r="M37" s="292">
        <v>1</v>
      </c>
      <c r="N37" s="79">
        <v>1</v>
      </c>
      <c r="O37" s="79">
        <v>46</v>
      </c>
      <c r="P37" s="79">
        <f t="shared" si="12"/>
        <v>4</v>
      </c>
      <c r="Q37" s="79">
        <v>1</v>
      </c>
      <c r="R37" s="79">
        <v>3</v>
      </c>
      <c r="S37" s="79">
        <v>4</v>
      </c>
      <c r="T37" s="292">
        <v>0</v>
      </c>
      <c r="U37" s="292">
        <v>0</v>
      </c>
      <c r="V37" s="292">
        <v>0</v>
      </c>
      <c r="W37" s="292">
        <v>0</v>
      </c>
      <c r="X37" s="292">
        <v>0</v>
      </c>
      <c r="Y37" s="294">
        <f t="shared" si="13"/>
        <v>152</v>
      </c>
      <c r="Z37" s="294">
        <f t="shared" si="15"/>
        <v>53</v>
      </c>
      <c r="AA37" s="294">
        <f t="shared" si="14"/>
        <v>99</v>
      </c>
      <c r="AB37" s="79">
        <v>3</v>
      </c>
      <c r="AC37" s="79">
        <v>1</v>
      </c>
      <c r="AD37" s="79">
        <v>1</v>
      </c>
    </row>
    <row r="38" spans="1:30" s="40" customFormat="1" ht="18" customHeight="1" x14ac:dyDescent="0.4">
      <c r="A38" s="85"/>
      <c r="B38" s="289">
        <f t="shared" si="16"/>
        <v>4</v>
      </c>
      <c r="C38" s="289">
        <v>3</v>
      </c>
      <c r="D38" s="289">
        <v>1</v>
      </c>
      <c r="E38" s="78"/>
      <c r="F38" s="78"/>
      <c r="G38" s="78"/>
      <c r="H38" s="78"/>
      <c r="I38" s="78"/>
      <c r="J38" s="289"/>
      <c r="K38" s="290"/>
      <c r="L38" s="78"/>
      <c r="M38" s="78"/>
      <c r="N38" s="78"/>
      <c r="O38" s="78">
        <v>4</v>
      </c>
      <c r="P38" s="78"/>
      <c r="Q38" s="78"/>
      <c r="R38" s="78"/>
      <c r="S38" s="78"/>
      <c r="T38" s="290"/>
      <c r="U38" s="78"/>
      <c r="V38" s="78"/>
      <c r="W38" s="290"/>
      <c r="X38" s="78"/>
      <c r="Y38" s="293">
        <f t="shared" si="13"/>
        <v>4</v>
      </c>
      <c r="Z38" s="293">
        <f t="shared" si="15"/>
        <v>3</v>
      </c>
      <c r="AA38" s="293">
        <f t="shared" si="14"/>
        <v>1</v>
      </c>
      <c r="AB38" s="78"/>
      <c r="AC38" s="78"/>
      <c r="AD38" s="78"/>
    </row>
    <row r="39" spans="1:30" s="40" customFormat="1" ht="18" customHeight="1" x14ac:dyDescent="0.4">
      <c r="A39" s="86" t="s">
        <v>1010</v>
      </c>
      <c r="B39" s="294">
        <f t="shared" si="16"/>
        <v>147</v>
      </c>
      <c r="C39" s="294">
        <v>49</v>
      </c>
      <c r="D39" s="294">
        <v>98</v>
      </c>
      <c r="E39" s="79">
        <v>1</v>
      </c>
      <c r="F39" s="292">
        <v>0</v>
      </c>
      <c r="G39" s="79">
        <v>2</v>
      </c>
      <c r="H39" s="79">
        <v>2</v>
      </c>
      <c r="I39" s="292">
        <v>0</v>
      </c>
      <c r="J39" s="294">
        <v>99</v>
      </c>
      <c r="K39" s="292">
        <v>0</v>
      </c>
      <c r="L39" s="79">
        <v>1</v>
      </c>
      <c r="M39" s="79">
        <v>1</v>
      </c>
      <c r="N39" s="79">
        <v>1</v>
      </c>
      <c r="O39" s="79">
        <v>40</v>
      </c>
      <c r="P39" s="79">
        <f t="shared" si="12"/>
        <v>4</v>
      </c>
      <c r="Q39" s="79">
        <v>2</v>
      </c>
      <c r="R39" s="79">
        <v>2</v>
      </c>
      <c r="S39" s="79">
        <v>4</v>
      </c>
      <c r="T39" s="292">
        <v>0</v>
      </c>
      <c r="U39" s="292">
        <v>0</v>
      </c>
      <c r="V39" s="292">
        <v>0</v>
      </c>
      <c r="W39" s="292">
        <v>0</v>
      </c>
      <c r="X39" s="292">
        <v>0</v>
      </c>
      <c r="Y39" s="294">
        <f t="shared" si="13"/>
        <v>151</v>
      </c>
      <c r="Z39" s="294">
        <f t="shared" si="15"/>
        <v>51</v>
      </c>
      <c r="AA39" s="294">
        <f t="shared" si="14"/>
        <v>100</v>
      </c>
      <c r="AB39" s="79">
        <v>3</v>
      </c>
      <c r="AC39" s="79">
        <v>1</v>
      </c>
      <c r="AD39" s="79">
        <v>1</v>
      </c>
    </row>
    <row r="40" spans="1:30" s="40" customFormat="1" ht="18" customHeight="1" x14ac:dyDescent="0.4">
      <c r="A40" s="85"/>
      <c r="B40" s="289">
        <f t="shared" si="16"/>
        <v>2</v>
      </c>
      <c r="C40" s="289">
        <v>1</v>
      </c>
      <c r="D40" s="289">
        <v>1</v>
      </c>
      <c r="E40" s="78"/>
      <c r="F40" s="78"/>
      <c r="G40" s="78"/>
      <c r="H40" s="78"/>
      <c r="I40" s="78"/>
      <c r="J40" s="289"/>
      <c r="K40" s="290"/>
      <c r="L40" s="78"/>
      <c r="M40" s="78"/>
      <c r="N40" s="78"/>
      <c r="O40" s="78">
        <v>2</v>
      </c>
      <c r="P40" s="78"/>
      <c r="Q40" s="78"/>
      <c r="R40" s="78"/>
      <c r="S40" s="78"/>
      <c r="T40" s="290"/>
      <c r="U40" s="78"/>
      <c r="V40" s="78"/>
      <c r="W40" s="290"/>
      <c r="X40" s="78"/>
      <c r="Y40" s="293">
        <f t="shared" si="13"/>
        <v>2</v>
      </c>
      <c r="Z40" s="293">
        <f t="shared" si="15"/>
        <v>1</v>
      </c>
      <c r="AA40" s="293">
        <f t="shared" si="14"/>
        <v>1</v>
      </c>
      <c r="AB40" s="78"/>
      <c r="AC40" s="78"/>
      <c r="AD40" s="78"/>
    </row>
    <row r="41" spans="1:30" s="40" customFormat="1" ht="18" customHeight="1" x14ac:dyDescent="0.4">
      <c r="A41" s="86" t="s">
        <v>1011</v>
      </c>
      <c r="B41" s="294">
        <f t="shared" si="16"/>
        <v>92</v>
      </c>
      <c r="C41" s="294">
        <v>33</v>
      </c>
      <c r="D41" s="294">
        <v>59</v>
      </c>
      <c r="E41" s="79">
        <v>1</v>
      </c>
      <c r="F41" s="292">
        <v>0</v>
      </c>
      <c r="G41" s="79">
        <v>2</v>
      </c>
      <c r="H41" s="292">
        <v>2</v>
      </c>
      <c r="I41" s="79">
        <v>2</v>
      </c>
      <c r="J41" s="294">
        <v>65</v>
      </c>
      <c r="K41" s="292">
        <v>0</v>
      </c>
      <c r="L41" s="79">
        <v>2</v>
      </c>
      <c r="M41" s="292">
        <v>0</v>
      </c>
      <c r="N41" s="79">
        <v>1</v>
      </c>
      <c r="O41" s="79">
        <v>17</v>
      </c>
      <c r="P41" s="79">
        <f t="shared" si="12"/>
        <v>4</v>
      </c>
      <c r="Q41" s="79">
        <v>3</v>
      </c>
      <c r="R41" s="79">
        <v>1</v>
      </c>
      <c r="S41" s="79">
        <v>4</v>
      </c>
      <c r="T41" s="292">
        <v>0</v>
      </c>
      <c r="U41" s="292">
        <v>0</v>
      </c>
      <c r="V41" s="292">
        <v>0</v>
      </c>
      <c r="W41" s="292">
        <v>0</v>
      </c>
      <c r="X41" s="292">
        <v>0</v>
      </c>
      <c r="Y41" s="294">
        <f t="shared" si="13"/>
        <v>96</v>
      </c>
      <c r="Z41" s="294">
        <f t="shared" si="15"/>
        <v>36</v>
      </c>
      <c r="AA41" s="294">
        <f t="shared" si="14"/>
        <v>60</v>
      </c>
      <c r="AB41" s="79">
        <v>4</v>
      </c>
      <c r="AC41" s="79">
        <v>1</v>
      </c>
      <c r="AD41" s="79">
        <v>1</v>
      </c>
    </row>
    <row r="42" spans="1:30" s="40" customFormat="1" ht="18" customHeight="1" x14ac:dyDescent="0.4">
      <c r="A42" s="85" t="s">
        <v>1029</v>
      </c>
      <c r="B42" s="289">
        <f t="shared" si="16"/>
        <v>1</v>
      </c>
      <c r="C42" s="289">
        <v>1</v>
      </c>
      <c r="D42" s="289"/>
      <c r="E42" s="78"/>
      <c r="F42" s="78"/>
      <c r="G42" s="78"/>
      <c r="H42" s="78"/>
      <c r="I42" s="78"/>
      <c r="J42" s="289"/>
      <c r="K42" s="290"/>
      <c r="L42" s="78"/>
      <c r="M42" s="78"/>
      <c r="N42" s="78"/>
      <c r="O42" s="78">
        <v>1</v>
      </c>
      <c r="P42" s="78"/>
      <c r="Q42" s="78"/>
      <c r="R42" s="78"/>
      <c r="S42" s="78"/>
      <c r="T42" s="290"/>
      <c r="U42" s="78"/>
      <c r="V42" s="78"/>
      <c r="W42" s="290"/>
      <c r="X42" s="78"/>
      <c r="Y42" s="293">
        <f t="shared" si="13"/>
        <v>1</v>
      </c>
      <c r="Z42" s="293">
        <f t="shared" si="15"/>
        <v>1</v>
      </c>
      <c r="AA42" s="293">
        <f t="shared" si="14"/>
        <v>0</v>
      </c>
      <c r="AB42" s="78"/>
      <c r="AC42" s="78"/>
      <c r="AD42" s="78"/>
    </row>
    <row r="43" spans="1:30" s="40" customFormat="1" ht="18" customHeight="1" x14ac:dyDescent="0.4">
      <c r="A43" s="86" t="s">
        <v>1039</v>
      </c>
      <c r="B43" s="294">
        <f t="shared" si="16"/>
        <v>40</v>
      </c>
      <c r="C43" s="294">
        <v>14</v>
      </c>
      <c r="D43" s="294">
        <v>26</v>
      </c>
      <c r="E43" s="79">
        <v>1</v>
      </c>
      <c r="F43" s="292">
        <v>0</v>
      </c>
      <c r="G43" s="79">
        <v>1</v>
      </c>
      <c r="H43" s="79">
        <v>1</v>
      </c>
      <c r="I43" s="79">
        <v>2</v>
      </c>
      <c r="J43" s="294">
        <v>26</v>
      </c>
      <c r="K43" s="292">
        <v>0</v>
      </c>
      <c r="L43" s="79">
        <v>1</v>
      </c>
      <c r="M43" s="292">
        <v>0</v>
      </c>
      <c r="N43" s="292">
        <v>0</v>
      </c>
      <c r="O43" s="79">
        <v>8</v>
      </c>
      <c r="P43" s="79">
        <f>SUM(S43:X43)</f>
        <v>2</v>
      </c>
      <c r="Q43" s="292">
        <v>0</v>
      </c>
      <c r="R43" s="79">
        <v>2</v>
      </c>
      <c r="S43" s="79">
        <v>2</v>
      </c>
      <c r="T43" s="292">
        <v>0</v>
      </c>
      <c r="U43" s="292">
        <v>0</v>
      </c>
      <c r="V43" s="292">
        <v>0</v>
      </c>
      <c r="W43" s="292">
        <v>0</v>
      </c>
      <c r="X43" s="292">
        <v>0</v>
      </c>
      <c r="Y43" s="294">
        <f t="shared" si="13"/>
        <v>42</v>
      </c>
      <c r="Z43" s="294">
        <f t="shared" si="15"/>
        <v>14</v>
      </c>
      <c r="AA43" s="294">
        <f t="shared" si="14"/>
        <v>28</v>
      </c>
      <c r="AB43" s="79">
        <v>3</v>
      </c>
      <c r="AC43" s="79">
        <v>1</v>
      </c>
      <c r="AD43" s="79">
        <v>1</v>
      </c>
    </row>
    <row r="44" spans="1:30" ht="18" customHeight="1" x14ac:dyDescent="0.4">
      <c r="A44" s="295"/>
      <c r="B44" s="293">
        <f>SUM(B28,B30,B32,B34,B36,B38,B40,B42)</f>
        <v>23</v>
      </c>
      <c r="C44" s="293">
        <f t="shared" ref="C44:AD44" si="17">SUM(C28,C30,C32,C34,C36,C38,C40,C42)</f>
        <v>10</v>
      </c>
      <c r="D44" s="293">
        <f t="shared" si="17"/>
        <v>13</v>
      </c>
      <c r="E44" s="293">
        <f t="shared" si="17"/>
        <v>0</v>
      </c>
      <c r="F44" s="293">
        <f t="shared" si="17"/>
        <v>0</v>
      </c>
      <c r="G44" s="293">
        <f t="shared" si="17"/>
        <v>7</v>
      </c>
      <c r="H44" s="293">
        <f t="shared" si="17"/>
        <v>1</v>
      </c>
      <c r="I44" s="293">
        <f t="shared" si="17"/>
        <v>0</v>
      </c>
      <c r="J44" s="293">
        <f t="shared" si="17"/>
        <v>1</v>
      </c>
      <c r="K44" s="293">
        <f t="shared" si="17"/>
        <v>0</v>
      </c>
      <c r="L44" s="293">
        <f t="shared" si="17"/>
        <v>0</v>
      </c>
      <c r="M44" s="293">
        <f t="shared" si="17"/>
        <v>0</v>
      </c>
      <c r="N44" s="293">
        <f t="shared" si="17"/>
        <v>0</v>
      </c>
      <c r="O44" s="293">
        <f t="shared" si="17"/>
        <v>14</v>
      </c>
      <c r="P44" s="293">
        <f t="shared" si="17"/>
        <v>0</v>
      </c>
      <c r="Q44" s="293">
        <f t="shared" si="17"/>
        <v>0</v>
      </c>
      <c r="R44" s="293">
        <f t="shared" si="17"/>
        <v>0</v>
      </c>
      <c r="S44" s="293">
        <f t="shared" si="17"/>
        <v>0</v>
      </c>
      <c r="T44" s="293">
        <f t="shared" si="17"/>
        <v>0</v>
      </c>
      <c r="U44" s="293">
        <f t="shared" si="17"/>
        <v>0</v>
      </c>
      <c r="V44" s="293">
        <f t="shared" si="17"/>
        <v>0</v>
      </c>
      <c r="W44" s="293">
        <f t="shared" si="17"/>
        <v>0</v>
      </c>
      <c r="X44" s="293">
        <f t="shared" si="17"/>
        <v>0</v>
      </c>
      <c r="Y44" s="293">
        <f t="shared" si="17"/>
        <v>23</v>
      </c>
      <c r="Z44" s="293">
        <f t="shared" si="17"/>
        <v>10</v>
      </c>
      <c r="AA44" s="293">
        <f t="shared" si="17"/>
        <v>13</v>
      </c>
      <c r="AB44" s="293">
        <f t="shared" si="17"/>
        <v>0</v>
      </c>
      <c r="AC44" s="293">
        <f t="shared" si="17"/>
        <v>0</v>
      </c>
      <c r="AD44" s="293">
        <f t="shared" si="17"/>
        <v>0</v>
      </c>
    </row>
    <row r="45" spans="1:30" ht="18" customHeight="1" x14ac:dyDescent="0.4">
      <c r="A45" s="86" t="s">
        <v>3</v>
      </c>
      <c r="B45" s="291">
        <f t="shared" ref="B45:AD45" si="18">SUM(B29,B31,B33,B35,B37,B39,B41,B43)</f>
        <v>877</v>
      </c>
      <c r="C45" s="291">
        <f t="shared" si="18"/>
        <v>300</v>
      </c>
      <c r="D45" s="291">
        <f t="shared" si="18"/>
        <v>577</v>
      </c>
      <c r="E45" s="291">
        <f>SUM(E29,E31,E33,E35,E37,E39,E41,E43)</f>
        <v>8</v>
      </c>
      <c r="F45" s="291">
        <f t="shared" si="18"/>
        <v>2</v>
      </c>
      <c r="G45" s="291">
        <f t="shared" si="18"/>
        <v>13</v>
      </c>
      <c r="H45" s="291">
        <f t="shared" si="18"/>
        <v>11</v>
      </c>
      <c r="I45" s="291">
        <f t="shared" si="18"/>
        <v>9</v>
      </c>
      <c r="J45" s="291">
        <f t="shared" si="18"/>
        <v>606</v>
      </c>
      <c r="K45" s="291">
        <f t="shared" si="18"/>
        <v>0</v>
      </c>
      <c r="L45" s="291">
        <f t="shared" si="18"/>
        <v>12</v>
      </c>
      <c r="M45" s="291">
        <f t="shared" si="18"/>
        <v>3</v>
      </c>
      <c r="N45" s="291">
        <f t="shared" si="18"/>
        <v>7</v>
      </c>
      <c r="O45" s="291">
        <f t="shared" si="18"/>
        <v>206</v>
      </c>
      <c r="P45" s="291">
        <f t="shared" si="18"/>
        <v>36</v>
      </c>
      <c r="Q45" s="291">
        <f t="shared" si="18"/>
        <v>13</v>
      </c>
      <c r="R45" s="291">
        <f t="shared" si="18"/>
        <v>23</v>
      </c>
      <c r="S45" s="291">
        <f t="shared" si="18"/>
        <v>32</v>
      </c>
      <c r="T45" s="291">
        <f t="shared" si="18"/>
        <v>0</v>
      </c>
      <c r="U45" s="291">
        <f t="shared" si="18"/>
        <v>4</v>
      </c>
      <c r="V45" s="291">
        <f t="shared" si="18"/>
        <v>0</v>
      </c>
      <c r="W45" s="291">
        <f t="shared" si="18"/>
        <v>0</v>
      </c>
      <c r="X45" s="291">
        <f t="shared" si="18"/>
        <v>0</v>
      </c>
      <c r="Y45" s="291">
        <f t="shared" si="18"/>
        <v>913</v>
      </c>
      <c r="Z45" s="291">
        <f t="shared" si="18"/>
        <v>313</v>
      </c>
      <c r="AA45" s="291">
        <f t="shared" si="18"/>
        <v>600</v>
      </c>
      <c r="AB45" s="291">
        <f t="shared" si="18"/>
        <v>26</v>
      </c>
      <c r="AC45" s="291">
        <f t="shared" si="18"/>
        <v>8</v>
      </c>
      <c r="AD45" s="291">
        <f t="shared" si="18"/>
        <v>8</v>
      </c>
    </row>
    <row r="46" spans="1:30" ht="10.95" x14ac:dyDescent="0.4">
      <c r="A46" s="22" t="s">
        <v>1037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</row>
    <row r="47" spans="1:30" ht="20" customHeight="1" x14ac:dyDescent="0.4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</row>
  </sheetData>
  <mergeCells count="52">
    <mergeCell ref="AB5:AD5"/>
    <mergeCell ref="B6:D6"/>
    <mergeCell ref="E6:E7"/>
    <mergeCell ref="F6:F7"/>
    <mergeCell ref="G6:G7"/>
    <mergeCell ref="H6:H7"/>
    <mergeCell ref="N6:N7"/>
    <mergeCell ref="AB6:AB7"/>
    <mergeCell ref="AC6:AC7"/>
    <mergeCell ref="AD6:AD7"/>
    <mergeCell ref="A5:A7"/>
    <mergeCell ref="B5:O5"/>
    <mergeCell ref="P5:X5"/>
    <mergeCell ref="Y5:AA6"/>
    <mergeCell ref="I6:I7"/>
    <mergeCell ref="J6:J7"/>
    <mergeCell ref="K6:K7"/>
    <mergeCell ref="L6:L7"/>
    <mergeCell ref="M6:M7"/>
    <mergeCell ref="X6:X7"/>
    <mergeCell ref="O6:O7"/>
    <mergeCell ref="P6:R6"/>
    <mergeCell ref="S6:T6"/>
    <mergeCell ref="U6:U7"/>
    <mergeCell ref="V6:V7"/>
    <mergeCell ref="W6:W7"/>
    <mergeCell ref="A25:A27"/>
    <mergeCell ref="B25:O25"/>
    <mergeCell ref="P25:X25"/>
    <mergeCell ref="Y25:AA26"/>
    <mergeCell ref="AB25:AD25"/>
    <mergeCell ref="B26:D26"/>
    <mergeCell ref="P26:R26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AC26:AC27"/>
    <mergeCell ref="AD26:AD27"/>
    <mergeCell ref="S26:T26"/>
    <mergeCell ref="U26:U27"/>
    <mergeCell ref="V26:V27"/>
    <mergeCell ref="W26:W27"/>
    <mergeCell ref="X26:X27"/>
    <mergeCell ref="AB26:AB27"/>
  </mergeCells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zoomScaleNormal="100" zoomScaleSheetLayoutView="100" workbookViewId="0">
      <pane ySplit="6" topLeftCell="A7" activePane="bottomLeft" state="frozen"/>
      <selection activeCell="G3" sqref="G3:P5"/>
      <selection pane="bottomLeft" activeCell="F19" sqref="F19"/>
    </sheetView>
  </sheetViews>
  <sheetFormatPr defaultRowHeight="21.3" customHeight="1" x14ac:dyDescent="0.4"/>
  <cols>
    <col min="1" max="1" width="1.625" style="420" customWidth="1"/>
    <col min="2" max="2" width="12.625" style="420" customWidth="1"/>
    <col min="3" max="3" width="1.625" style="417" customWidth="1"/>
    <col min="4" max="4" width="11.75" style="418" customWidth="1"/>
    <col min="5" max="5" width="13" style="419" bestFit="1" customWidth="1"/>
    <col min="6" max="6" width="9.75" style="418" customWidth="1"/>
    <col min="7" max="7" width="8.625" style="418" bestFit="1" customWidth="1"/>
    <col min="8" max="16" width="5.5" style="417" customWidth="1"/>
    <col min="17" max="16384" width="9" style="420"/>
  </cols>
  <sheetData>
    <row r="1" spans="1:16" ht="21.3" customHeight="1" x14ac:dyDescent="0.4">
      <c r="A1" s="416" t="s">
        <v>1337</v>
      </c>
      <c r="B1" s="416"/>
      <c r="H1" s="419"/>
    </row>
    <row r="2" spans="1:16" ht="18.2" x14ac:dyDescent="0.4">
      <c r="P2" s="379" t="s">
        <v>1542</v>
      </c>
    </row>
    <row r="3" spans="1:16" ht="21.3" customHeight="1" x14ac:dyDescent="0.4">
      <c r="A3" s="554" t="s">
        <v>1339</v>
      </c>
      <c r="B3" s="555"/>
      <c r="C3" s="556"/>
      <c r="D3" s="557" t="s">
        <v>1340</v>
      </c>
      <c r="E3" s="557"/>
      <c r="F3" s="558" t="s">
        <v>1341</v>
      </c>
      <c r="G3" s="558" t="s">
        <v>1342</v>
      </c>
      <c r="H3" s="502" t="s">
        <v>1506</v>
      </c>
      <c r="I3" s="502"/>
      <c r="J3" s="502"/>
      <c r="K3" s="502"/>
      <c r="L3" s="502"/>
      <c r="M3" s="502"/>
      <c r="N3" s="502"/>
      <c r="O3" s="563" t="s">
        <v>1305</v>
      </c>
      <c r="P3" s="564"/>
    </row>
    <row r="4" spans="1:16" ht="24.75" customHeight="1" x14ac:dyDescent="0.4">
      <c r="A4" s="554"/>
      <c r="B4" s="555"/>
      <c r="C4" s="556"/>
      <c r="D4" s="557" t="s">
        <v>1345</v>
      </c>
      <c r="E4" s="565" t="s">
        <v>1346</v>
      </c>
      <c r="F4" s="559"/>
      <c r="G4" s="559"/>
      <c r="H4" s="561" t="s">
        <v>1543</v>
      </c>
      <c r="I4" s="561" t="s">
        <v>1544</v>
      </c>
      <c r="J4" s="561" t="s">
        <v>1545</v>
      </c>
      <c r="K4" s="561" t="s">
        <v>1546</v>
      </c>
      <c r="L4" s="561" t="s">
        <v>1547</v>
      </c>
      <c r="M4" s="561" t="s">
        <v>1548</v>
      </c>
      <c r="N4" s="561" t="s">
        <v>1549</v>
      </c>
      <c r="O4" s="561" t="s">
        <v>1513</v>
      </c>
      <c r="P4" s="562" t="s">
        <v>1353</v>
      </c>
    </row>
    <row r="5" spans="1:16" ht="24.75" customHeight="1" x14ac:dyDescent="0.4">
      <c r="A5" s="554"/>
      <c r="B5" s="555"/>
      <c r="C5" s="556"/>
      <c r="D5" s="557"/>
      <c r="E5" s="557"/>
      <c r="F5" s="560"/>
      <c r="G5" s="560"/>
      <c r="H5" s="562"/>
      <c r="I5" s="562"/>
      <c r="J5" s="562"/>
      <c r="K5" s="562"/>
      <c r="L5" s="562"/>
      <c r="M5" s="562"/>
      <c r="N5" s="562"/>
      <c r="O5" s="562"/>
      <c r="P5" s="562"/>
    </row>
    <row r="6" spans="1:16" ht="21.3" customHeight="1" x14ac:dyDescent="0.4">
      <c r="A6" s="421"/>
      <c r="B6" s="422" t="s">
        <v>1356</v>
      </c>
      <c r="C6" s="423"/>
      <c r="D6" s="424">
        <v>117293.39000000001</v>
      </c>
      <c r="E6" s="433">
        <v>12976.12</v>
      </c>
      <c r="F6" s="424">
        <v>68420.02</v>
      </c>
      <c r="G6" s="424">
        <v>293</v>
      </c>
      <c r="H6" s="425">
        <v>3</v>
      </c>
      <c r="I6" s="425">
        <v>8</v>
      </c>
      <c r="J6" s="425">
        <v>11</v>
      </c>
      <c r="K6" s="425">
        <v>10</v>
      </c>
      <c r="L6" s="425">
        <v>4</v>
      </c>
      <c r="M6" s="425">
        <v>5</v>
      </c>
      <c r="N6" s="425">
        <v>16</v>
      </c>
      <c r="O6" s="425">
        <v>8</v>
      </c>
      <c r="P6" s="425">
        <v>7</v>
      </c>
    </row>
    <row r="7" spans="1:16" ht="21.3" customHeight="1" x14ac:dyDescent="0.4">
      <c r="A7" s="421"/>
      <c r="B7" s="422" t="s">
        <v>1550</v>
      </c>
      <c r="C7" s="426"/>
      <c r="D7" s="424">
        <v>11310</v>
      </c>
      <c r="E7" s="433" t="s">
        <v>582</v>
      </c>
      <c r="F7" s="424">
        <v>7353.75</v>
      </c>
      <c r="G7" s="424">
        <v>37</v>
      </c>
      <c r="H7" s="427" t="s">
        <v>582</v>
      </c>
      <c r="I7" s="427">
        <v>1</v>
      </c>
      <c r="J7" s="427">
        <v>3</v>
      </c>
      <c r="K7" s="427">
        <v>2</v>
      </c>
      <c r="L7" s="427">
        <v>1</v>
      </c>
      <c r="M7" s="427" t="s">
        <v>582</v>
      </c>
      <c r="N7" s="427" t="s">
        <v>582</v>
      </c>
      <c r="O7" s="428" t="s">
        <v>1358</v>
      </c>
      <c r="P7" s="428" t="s">
        <v>1358</v>
      </c>
    </row>
    <row r="8" spans="1:16" ht="21.3" customHeight="1" x14ac:dyDescent="0.4">
      <c r="A8" s="421"/>
      <c r="B8" s="422" t="s">
        <v>1551</v>
      </c>
      <c r="C8" s="426"/>
      <c r="D8" s="424">
        <v>12976.12</v>
      </c>
      <c r="E8" s="433">
        <v>12976.12</v>
      </c>
      <c r="F8" s="424">
        <v>7485.29</v>
      </c>
      <c r="G8" s="424">
        <v>32</v>
      </c>
      <c r="H8" s="427" t="s">
        <v>582</v>
      </c>
      <c r="I8" s="427">
        <v>1</v>
      </c>
      <c r="J8" s="427">
        <v>1</v>
      </c>
      <c r="K8" s="427">
        <v>3</v>
      </c>
      <c r="L8" s="427" t="s">
        <v>582</v>
      </c>
      <c r="M8" s="427">
        <v>1</v>
      </c>
      <c r="N8" s="427" t="s">
        <v>582</v>
      </c>
      <c r="O8" s="428" t="s">
        <v>1358</v>
      </c>
      <c r="P8" s="428" t="s">
        <v>1358</v>
      </c>
    </row>
    <row r="9" spans="1:16" ht="21.3" customHeight="1" x14ac:dyDescent="0.4">
      <c r="A9" s="421"/>
      <c r="B9" s="422" t="s">
        <v>1552</v>
      </c>
      <c r="C9" s="426"/>
      <c r="D9" s="424">
        <v>18181</v>
      </c>
      <c r="E9" s="405" t="s">
        <v>582</v>
      </c>
      <c r="F9" s="424">
        <v>9819.06</v>
      </c>
      <c r="G9" s="424">
        <v>45</v>
      </c>
      <c r="H9" s="427">
        <v>2</v>
      </c>
      <c r="I9" s="427">
        <v>1</v>
      </c>
      <c r="J9" s="427">
        <v>3</v>
      </c>
      <c r="K9" s="427">
        <v>2</v>
      </c>
      <c r="L9" s="427">
        <v>1</v>
      </c>
      <c r="M9" s="427">
        <v>1</v>
      </c>
      <c r="N9" s="427">
        <v>1</v>
      </c>
      <c r="O9" s="428" t="s">
        <v>1358</v>
      </c>
      <c r="P9" s="428" t="s">
        <v>1358</v>
      </c>
    </row>
    <row r="10" spans="1:16" ht="21.3" customHeight="1" x14ac:dyDescent="0.4">
      <c r="A10" s="421"/>
      <c r="B10" s="422" t="s">
        <v>1553</v>
      </c>
      <c r="C10" s="426"/>
      <c r="D10" s="424">
        <v>16647.68</v>
      </c>
      <c r="E10" s="405" t="s">
        <v>582</v>
      </c>
      <c r="F10" s="424">
        <v>11156.33</v>
      </c>
      <c r="G10" s="424">
        <v>37</v>
      </c>
      <c r="H10" s="427" t="s">
        <v>582</v>
      </c>
      <c r="I10" s="427">
        <v>1</v>
      </c>
      <c r="J10" s="427" t="s">
        <v>582</v>
      </c>
      <c r="K10" s="427" t="s">
        <v>582</v>
      </c>
      <c r="L10" s="427" t="s">
        <v>582</v>
      </c>
      <c r="M10" s="427" t="s">
        <v>582</v>
      </c>
      <c r="N10" s="427" t="s">
        <v>582</v>
      </c>
      <c r="O10" s="428" t="s">
        <v>1358</v>
      </c>
      <c r="P10" s="428" t="s">
        <v>1358</v>
      </c>
    </row>
    <row r="11" spans="1:16" ht="21.3" customHeight="1" x14ac:dyDescent="0.4">
      <c r="A11" s="421"/>
      <c r="B11" s="422" t="s">
        <v>1554</v>
      </c>
      <c r="C11" s="426"/>
      <c r="D11" s="424">
        <v>14464.88</v>
      </c>
      <c r="E11" s="405" t="s">
        <v>582</v>
      </c>
      <c r="F11" s="424">
        <v>8536.51</v>
      </c>
      <c r="G11" s="424">
        <v>47</v>
      </c>
      <c r="H11" s="427" t="s">
        <v>582</v>
      </c>
      <c r="I11" s="427">
        <v>1</v>
      </c>
      <c r="J11" s="427">
        <v>1</v>
      </c>
      <c r="K11" s="427">
        <v>1</v>
      </c>
      <c r="L11" s="427">
        <v>1</v>
      </c>
      <c r="M11" s="427">
        <v>1</v>
      </c>
      <c r="N11" s="427">
        <v>2</v>
      </c>
      <c r="O11" s="428" t="s">
        <v>1358</v>
      </c>
      <c r="P11" s="428" t="s">
        <v>1358</v>
      </c>
    </row>
    <row r="12" spans="1:16" ht="21.3" customHeight="1" x14ac:dyDescent="0.4">
      <c r="A12" s="421"/>
      <c r="B12" s="422" t="s">
        <v>1555</v>
      </c>
      <c r="C12" s="426"/>
      <c r="D12" s="424">
        <v>22139</v>
      </c>
      <c r="E12" s="405" t="s">
        <v>582</v>
      </c>
      <c r="F12" s="424">
        <v>9115</v>
      </c>
      <c r="G12" s="424">
        <v>51</v>
      </c>
      <c r="H12" s="427">
        <v>1</v>
      </c>
      <c r="I12" s="427">
        <v>1</v>
      </c>
      <c r="J12" s="427">
        <v>2</v>
      </c>
      <c r="K12" s="427">
        <v>1</v>
      </c>
      <c r="L12" s="427" t="s">
        <v>582</v>
      </c>
      <c r="M12" s="427">
        <v>1</v>
      </c>
      <c r="N12" s="427" t="s">
        <v>582</v>
      </c>
      <c r="O12" s="428" t="s">
        <v>1358</v>
      </c>
      <c r="P12" s="428" t="s">
        <v>1358</v>
      </c>
    </row>
    <row r="13" spans="1:16" ht="21.3" customHeight="1" x14ac:dyDescent="0.4">
      <c r="A13" s="421"/>
      <c r="B13" s="422" t="s">
        <v>1556</v>
      </c>
      <c r="C13" s="426"/>
      <c r="D13" s="424">
        <v>18207.080000000002</v>
      </c>
      <c r="E13" s="405" t="s">
        <v>582</v>
      </c>
      <c r="F13" s="424">
        <v>9124.3799999999992</v>
      </c>
      <c r="G13" s="424">
        <v>32</v>
      </c>
      <c r="H13" s="427" t="s">
        <v>582</v>
      </c>
      <c r="I13" s="427">
        <v>1</v>
      </c>
      <c r="J13" s="427">
        <v>1</v>
      </c>
      <c r="K13" s="427" t="s">
        <v>582</v>
      </c>
      <c r="L13" s="427" t="s">
        <v>582</v>
      </c>
      <c r="M13" s="427" t="s">
        <v>582</v>
      </c>
      <c r="N13" s="427">
        <v>1</v>
      </c>
      <c r="O13" s="428" t="s">
        <v>1358</v>
      </c>
      <c r="P13" s="428" t="s">
        <v>1358</v>
      </c>
    </row>
    <row r="14" spans="1:16" ht="21.3" customHeight="1" x14ac:dyDescent="0.4">
      <c r="A14" s="421"/>
      <c r="B14" s="422" t="s">
        <v>1557</v>
      </c>
      <c r="C14" s="426"/>
      <c r="D14" s="424">
        <v>3367.63</v>
      </c>
      <c r="E14" s="405"/>
      <c r="F14" s="424">
        <v>5829.7</v>
      </c>
      <c r="G14" s="424">
        <v>12</v>
      </c>
      <c r="H14" s="427" t="s">
        <v>582</v>
      </c>
      <c r="I14" s="427">
        <v>1</v>
      </c>
      <c r="J14" s="427" t="s">
        <v>582</v>
      </c>
      <c r="K14" s="427">
        <v>1</v>
      </c>
      <c r="L14" s="427">
        <v>1</v>
      </c>
      <c r="M14" s="427">
        <v>1</v>
      </c>
      <c r="N14" s="427">
        <v>12</v>
      </c>
      <c r="O14" s="428" t="s">
        <v>1358</v>
      </c>
      <c r="P14" s="428" t="s">
        <v>582</v>
      </c>
    </row>
    <row r="15" spans="1:16" ht="13.1" x14ac:dyDescent="0.4">
      <c r="A15" s="429"/>
      <c r="B15" s="429" t="s">
        <v>1558</v>
      </c>
      <c r="C15" s="430"/>
      <c r="D15" s="431"/>
      <c r="E15" s="432"/>
      <c r="F15" s="431"/>
      <c r="G15" s="431"/>
      <c r="H15" s="430"/>
      <c r="I15" s="430"/>
      <c r="J15" s="430"/>
      <c r="K15" s="430"/>
      <c r="L15" s="430"/>
      <c r="M15" s="430"/>
      <c r="N15" s="430"/>
      <c r="O15" s="430"/>
      <c r="P15" s="430"/>
    </row>
  </sheetData>
  <mergeCells count="17">
    <mergeCell ref="O3:P3"/>
    <mergeCell ref="D4:D5"/>
    <mergeCell ref="E4:E5"/>
    <mergeCell ref="H4:H5"/>
    <mergeCell ref="I4:I5"/>
    <mergeCell ref="P4:P5"/>
    <mergeCell ref="O4:O5"/>
    <mergeCell ref="A3:C5"/>
    <mergeCell ref="D3:E3"/>
    <mergeCell ref="F3:F5"/>
    <mergeCell ref="G3:G5"/>
    <mergeCell ref="H3:N3"/>
    <mergeCell ref="J4:J5"/>
    <mergeCell ref="K4:K5"/>
    <mergeCell ref="L4:L5"/>
    <mergeCell ref="M4:M5"/>
    <mergeCell ref="N4:N5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zoomScale="130" zoomScaleNormal="130" workbookViewId="0">
      <selection activeCell="K20" sqref="K20"/>
    </sheetView>
  </sheetViews>
  <sheetFormatPr defaultRowHeight="18" customHeight="1" x14ac:dyDescent="0.4"/>
  <cols>
    <col min="1" max="1" width="9" style="22" customWidth="1"/>
    <col min="2" max="9" width="7.625" style="22" customWidth="1"/>
    <col min="10" max="10" width="6" style="22" bestFit="1" customWidth="1"/>
    <col min="11" max="12" width="4.5" style="22" bestFit="1" customWidth="1"/>
    <col min="13" max="13" width="6" style="22" bestFit="1" customWidth="1"/>
    <col min="14" max="14" width="7.5" style="22" bestFit="1" customWidth="1"/>
    <col min="15" max="15" width="3.75" style="22" bestFit="1" customWidth="1"/>
    <col min="16" max="17" width="4.5" style="22" customWidth="1"/>
    <col min="18" max="16384" width="9" style="22"/>
  </cols>
  <sheetData>
    <row r="1" spans="1:9" ht="10.95" x14ac:dyDescent="0.4">
      <c r="A1" s="1" t="s">
        <v>1040</v>
      </c>
    </row>
    <row r="2" spans="1:9" ht="10.95" x14ac:dyDescent="0.4">
      <c r="A2" s="1" t="s">
        <v>1041</v>
      </c>
    </row>
    <row r="3" spans="1:9" ht="10.95" x14ac:dyDescent="0.4">
      <c r="I3" s="23" t="s">
        <v>940</v>
      </c>
    </row>
    <row r="4" spans="1:9" ht="18" customHeight="1" x14ac:dyDescent="0.4">
      <c r="A4" s="454" t="s">
        <v>21</v>
      </c>
      <c r="B4" s="454" t="s">
        <v>1042</v>
      </c>
      <c r="C4" s="454"/>
      <c r="D4" s="454"/>
      <c r="E4" s="454"/>
      <c r="F4" s="454" t="s">
        <v>1043</v>
      </c>
      <c r="G4" s="454"/>
      <c r="H4" s="454"/>
      <c r="I4" s="454"/>
    </row>
    <row r="5" spans="1:9" ht="18" customHeight="1" x14ac:dyDescent="0.4">
      <c r="A5" s="454"/>
      <c r="B5" s="456" t="s">
        <v>1044</v>
      </c>
      <c r="C5" s="456" t="s">
        <v>1045</v>
      </c>
      <c r="D5" s="456" t="s">
        <v>1046</v>
      </c>
      <c r="E5" s="456" t="s">
        <v>1047</v>
      </c>
      <c r="F5" s="456" t="s">
        <v>1044</v>
      </c>
      <c r="G5" s="456" t="s">
        <v>1045</v>
      </c>
      <c r="H5" s="456" t="s">
        <v>1046</v>
      </c>
      <c r="I5" s="456" t="s">
        <v>1047</v>
      </c>
    </row>
    <row r="6" spans="1:9" ht="18" customHeight="1" x14ac:dyDescent="0.4">
      <c r="A6" s="454"/>
      <c r="B6" s="454"/>
      <c r="C6" s="454"/>
      <c r="D6" s="454"/>
      <c r="E6" s="454"/>
      <c r="F6" s="454"/>
      <c r="G6" s="454"/>
      <c r="H6" s="454"/>
      <c r="I6" s="454"/>
    </row>
    <row r="7" spans="1:9" ht="18" customHeight="1" x14ac:dyDescent="0.4">
      <c r="A7" s="25" t="s">
        <v>961</v>
      </c>
      <c r="B7" s="44">
        <v>99</v>
      </c>
      <c r="C7" s="208">
        <v>99</v>
      </c>
      <c r="D7" s="44">
        <v>0</v>
      </c>
      <c r="E7" s="44">
        <v>0</v>
      </c>
      <c r="F7" s="44">
        <v>177</v>
      </c>
      <c r="G7" s="44">
        <v>1</v>
      </c>
      <c r="H7" s="208">
        <v>31</v>
      </c>
      <c r="I7" s="208">
        <v>145</v>
      </c>
    </row>
    <row r="8" spans="1:9" ht="18" customHeight="1" x14ac:dyDescent="0.4">
      <c r="A8" s="25" t="s">
        <v>968</v>
      </c>
      <c r="B8" s="44">
        <v>101</v>
      </c>
      <c r="C8" s="208">
        <v>101</v>
      </c>
      <c r="D8" s="44">
        <v>0</v>
      </c>
      <c r="E8" s="44">
        <v>0</v>
      </c>
      <c r="F8" s="44">
        <v>172</v>
      </c>
      <c r="G8" s="44">
        <v>2</v>
      </c>
      <c r="H8" s="208">
        <v>38</v>
      </c>
      <c r="I8" s="208">
        <v>132</v>
      </c>
    </row>
    <row r="9" spans="1:9" ht="18" customHeight="1" x14ac:dyDescent="0.4">
      <c r="A9" s="25" t="s">
        <v>1048</v>
      </c>
      <c r="B9" s="208">
        <v>105</v>
      </c>
      <c r="C9" s="208">
        <v>103</v>
      </c>
      <c r="D9" s="44">
        <v>0</v>
      </c>
      <c r="E9" s="208">
        <v>2</v>
      </c>
      <c r="F9" s="208">
        <v>198</v>
      </c>
      <c r="G9" s="208">
        <v>0</v>
      </c>
      <c r="H9" s="208">
        <v>39</v>
      </c>
      <c r="I9" s="208">
        <v>159</v>
      </c>
    </row>
    <row r="10" spans="1:9" ht="18" customHeight="1" x14ac:dyDescent="0.4">
      <c r="A10" s="25" t="s">
        <v>964</v>
      </c>
      <c r="B10" s="208">
        <f>SUM(C10:E10)</f>
        <v>101</v>
      </c>
      <c r="C10" s="208">
        <v>101</v>
      </c>
      <c r="D10" s="44">
        <v>0</v>
      </c>
      <c r="E10" s="44">
        <v>0</v>
      </c>
      <c r="F10" s="208">
        <f>SUM(G10:I10)</f>
        <v>188</v>
      </c>
      <c r="G10" s="208">
        <v>0</v>
      </c>
      <c r="H10" s="208">
        <v>45</v>
      </c>
      <c r="I10" s="208">
        <v>143</v>
      </c>
    </row>
    <row r="11" spans="1:9" ht="18" customHeight="1" x14ac:dyDescent="0.4">
      <c r="A11" s="25" t="s">
        <v>965</v>
      </c>
      <c r="B11" s="208">
        <f>SUM(C11:E11)</f>
        <v>114</v>
      </c>
      <c r="C11" s="208">
        <v>112</v>
      </c>
      <c r="D11" s="44">
        <v>1</v>
      </c>
      <c r="E11" s="208">
        <v>1</v>
      </c>
      <c r="F11" s="208">
        <f>SUM(G11:I11)</f>
        <v>181</v>
      </c>
      <c r="G11" s="208">
        <v>0</v>
      </c>
      <c r="H11" s="208">
        <v>36</v>
      </c>
      <c r="I11" s="208">
        <v>145</v>
      </c>
    </row>
    <row r="12" spans="1:9" ht="10.95" x14ac:dyDescent="0.4">
      <c r="A12" s="22" t="s">
        <v>1049</v>
      </c>
    </row>
  </sheetData>
  <mergeCells count="11">
    <mergeCell ref="I5:I6"/>
    <mergeCell ref="A4:A6"/>
    <mergeCell ref="B4:E4"/>
    <mergeCell ref="F4:I4"/>
    <mergeCell ref="B5:B6"/>
    <mergeCell ref="C5:C6"/>
    <mergeCell ref="D5:D6"/>
    <mergeCell ref="E5:E6"/>
    <mergeCell ref="F5:F6"/>
    <mergeCell ref="G5:G6"/>
    <mergeCell ref="H5:H6"/>
  </mergeCells>
  <phoneticPr fontId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zoomScale="110" zoomScaleNormal="110" workbookViewId="0">
      <selection activeCell="P27" sqref="P27"/>
    </sheetView>
  </sheetViews>
  <sheetFormatPr defaultRowHeight="18" customHeight="1" x14ac:dyDescent="0.4"/>
  <cols>
    <col min="1" max="1" width="9" style="22"/>
    <col min="2" max="2" width="6.125" style="22" bestFit="1" customWidth="1"/>
    <col min="3" max="4" width="6" style="22" bestFit="1" customWidth="1"/>
    <col min="5" max="5" width="6" style="22" customWidth="1"/>
    <col min="6" max="8" width="6" style="22" bestFit="1" customWidth="1"/>
    <col min="9" max="9" width="6" style="22" customWidth="1"/>
    <col min="10" max="12" width="6" style="22" bestFit="1" customWidth="1"/>
    <col min="13" max="13" width="6" style="22" customWidth="1"/>
    <col min="14" max="16" width="6" style="22" bestFit="1" customWidth="1"/>
    <col min="17" max="17" width="6" style="22" customWidth="1"/>
    <col min="18" max="20" width="6" style="22" bestFit="1" customWidth="1"/>
    <col min="21" max="34" width="6" style="22" customWidth="1"/>
    <col min="35" max="16384" width="9" style="22"/>
  </cols>
  <sheetData>
    <row r="1" spans="1:18" ht="10.95" x14ac:dyDescent="0.4">
      <c r="A1" s="1" t="s">
        <v>1050</v>
      </c>
      <c r="B1" s="1"/>
    </row>
    <row r="2" spans="1:18" ht="10.95" x14ac:dyDescent="0.4">
      <c r="A2" s="1" t="s">
        <v>33</v>
      </c>
      <c r="B2" s="1"/>
    </row>
    <row r="3" spans="1:18" ht="10.95" x14ac:dyDescent="0.4">
      <c r="A3" s="1" t="s">
        <v>1051</v>
      </c>
      <c r="B3" s="1"/>
    </row>
    <row r="4" spans="1:18" ht="10.95" x14ac:dyDescent="0.4">
      <c r="A4" s="1" t="s">
        <v>1052</v>
      </c>
      <c r="B4" s="1"/>
    </row>
    <row r="5" spans="1:18" ht="10.95" x14ac:dyDescent="0.4">
      <c r="R5" s="23" t="s">
        <v>1053</v>
      </c>
    </row>
    <row r="6" spans="1:18" ht="18" customHeight="1" x14ac:dyDescent="0.4">
      <c r="A6" s="568" t="s">
        <v>1054</v>
      </c>
      <c r="B6" s="569"/>
      <c r="C6" s="481" t="s">
        <v>688</v>
      </c>
      <c r="D6" s="503"/>
      <c r="E6" s="503"/>
      <c r="F6" s="482"/>
      <c r="G6" s="481" t="s">
        <v>1055</v>
      </c>
      <c r="H6" s="503"/>
      <c r="I6" s="503"/>
      <c r="J6" s="482"/>
      <c r="K6" s="481" t="s">
        <v>585</v>
      </c>
      <c r="L6" s="503"/>
      <c r="M6" s="503"/>
      <c r="N6" s="482"/>
      <c r="O6" s="481" t="s">
        <v>593</v>
      </c>
      <c r="P6" s="503"/>
      <c r="Q6" s="503"/>
      <c r="R6" s="482"/>
    </row>
    <row r="7" spans="1:18" ht="18" customHeight="1" x14ac:dyDescent="0.4">
      <c r="A7" s="570"/>
      <c r="B7" s="571"/>
      <c r="C7" s="81" t="s">
        <v>7</v>
      </c>
      <c r="D7" s="81" t="s">
        <v>690</v>
      </c>
      <c r="E7" s="81" t="s">
        <v>2</v>
      </c>
      <c r="F7" s="81" t="s">
        <v>988</v>
      </c>
      <c r="G7" s="81" t="s">
        <v>7</v>
      </c>
      <c r="H7" s="81" t="s">
        <v>690</v>
      </c>
      <c r="I7" s="81" t="s">
        <v>2</v>
      </c>
      <c r="J7" s="81" t="s">
        <v>988</v>
      </c>
      <c r="K7" s="81" t="s">
        <v>7</v>
      </c>
      <c r="L7" s="81" t="s">
        <v>690</v>
      </c>
      <c r="M7" s="81" t="s">
        <v>2</v>
      </c>
      <c r="N7" s="81" t="s">
        <v>988</v>
      </c>
      <c r="O7" s="81" t="s">
        <v>7</v>
      </c>
      <c r="P7" s="81" t="s">
        <v>690</v>
      </c>
      <c r="Q7" s="81" t="s">
        <v>2</v>
      </c>
      <c r="R7" s="81" t="s">
        <v>988</v>
      </c>
    </row>
    <row r="8" spans="1:18" ht="18" customHeight="1" x14ac:dyDescent="0.4">
      <c r="A8" s="25" t="s">
        <v>592</v>
      </c>
      <c r="B8" s="81" t="s">
        <v>1056</v>
      </c>
      <c r="C8" s="26">
        <f t="shared" ref="C8:C11" si="0">SUM(D8:E8)</f>
        <v>3637</v>
      </c>
      <c r="D8" s="26">
        <v>1559</v>
      </c>
      <c r="E8" s="26">
        <v>2078</v>
      </c>
      <c r="F8" s="26">
        <v>93</v>
      </c>
      <c r="G8" s="26">
        <f t="shared" ref="G8:G11" si="1">SUM(H8:I8)</f>
        <v>1234</v>
      </c>
      <c r="H8" s="26">
        <v>520</v>
      </c>
      <c r="I8" s="26">
        <v>714</v>
      </c>
      <c r="J8" s="26">
        <v>31</v>
      </c>
      <c r="K8" s="26">
        <f t="shared" ref="K8:K11" si="2">SUM(L8:M8)</f>
        <v>1220</v>
      </c>
      <c r="L8" s="26">
        <v>526</v>
      </c>
      <c r="M8" s="26">
        <v>694</v>
      </c>
      <c r="N8" s="26">
        <v>31</v>
      </c>
      <c r="O8" s="26">
        <f t="shared" ref="O8:O11" si="3">SUM(P8:Q8)</f>
        <v>1183</v>
      </c>
      <c r="P8" s="26">
        <v>513</v>
      </c>
      <c r="Q8" s="26">
        <v>670</v>
      </c>
      <c r="R8" s="26">
        <v>31</v>
      </c>
    </row>
    <row r="9" spans="1:18" ht="18" customHeight="1" x14ac:dyDescent="0.4">
      <c r="A9" s="25" t="s">
        <v>19</v>
      </c>
      <c r="B9" s="81" t="s">
        <v>1056</v>
      </c>
      <c r="C9" s="26">
        <f t="shared" si="0"/>
        <v>3653</v>
      </c>
      <c r="D9" s="26">
        <v>1561</v>
      </c>
      <c r="E9" s="26">
        <v>2092</v>
      </c>
      <c r="F9" s="26">
        <v>93</v>
      </c>
      <c r="G9" s="26">
        <f t="shared" si="1"/>
        <v>1242</v>
      </c>
      <c r="H9" s="26">
        <v>535</v>
      </c>
      <c r="I9" s="26">
        <v>707</v>
      </c>
      <c r="J9" s="26">
        <v>31</v>
      </c>
      <c r="K9" s="26">
        <f t="shared" si="2"/>
        <v>1217</v>
      </c>
      <c r="L9" s="26">
        <v>515</v>
      </c>
      <c r="M9" s="26">
        <v>702</v>
      </c>
      <c r="N9" s="26">
        <v>31</v>
      </c>
      <c r="O9" s="26">
        <f t="shared" si="3"/>
        <v>1194</v>
      </c>
      <c r="P9" s="26">
        <v>511</v>
      </c>
      <c r="Q9" s="26">
        <v>683</v>
      </c>
      <c r="R9" s="26">
        <v>31</v>
      </c>
    </row>
    <row r="10" spans="1:18" ht="18" customHeight="1" x14ac:dyDescent="0.4">
      <c r="A10" s="25" t="s">
        <v>591</v>
      </c>
      <c r="B10" s="81" t="s">
        <v>1056</v>
      </c>
      <c r="C10" s="26">
        <f t="shared" si="0"/>
        <v>3655</v>
      </c>
      <c r="D10" s="26">
        <v>1540</v>
      </c>
      <c r="E10" s="26">
        <v>2115</v>
      </c>
      <c r="F10" s="26">
        <v>93</v>
      </c>
      <c r="G10" s="26">
        <f t="shared" si="1"/>
        <v>1243</v>
      </c>
      <c r="H10" s="26">
        <v>510</v>
      </c>
      <c r="I10" s="26">
        <v>733</v>
      </c>
      <c r="J10" s="26">
        <v>31</v>
      </c>
      <c r="K10" s="26">
        <f t="shared" si="2"/>
        <v>1210</v>
      </c>
      <c r="L10" s="26">
        <v>523</v>
      </c>
      <c r="M10" s="26">
        <v>687</v>
      </c>
      <c r="N10" s="26">
        <v>31</v>
      </c>
      <c r="O10" s="26">
        <f t="shared" si="3"/>
        <v>1202</v>
      </c>
      <c r="P10" s="26">
        <v>507</v>
      </c>
      <c r="Q10" s="26">
        <v>695</v>
      </c>
      <c r="R10" s="26">
        <v>31</v>
      </c>
    </row>
    <row r="11" spans="1:18" ht="18" customHeight="1" x14ac:dyDescent="0.4">
      <c r="A11" s="25" t="s">
        <v>585</v>
      </c>
      <c r="B11" s="81" t="s">
        <v>1056</v>
      </c>
      <c r="C11" s="26">
        <f t="shared" si="0"/>
        <v>3652</v>
      </c>
      <c r="D11" s="26">
        <v>1538</v>
      </c>
      <c r="E11" s="26">
        <v>2114</v>
      </c>
      <c r="F11" s="26">
        <v>93</v>
      </c>
      <c r="G11" s="26">
        <f t="shared" si="1"/>
        <v>1237</v>
      </c>
      <c r="H11" s="26">
        <v>520</v>
      </c>
      <c r="I11" s="26">
        <v>717</v>
      </c>
      <c r="J11" s="26">
        <v>31</v>
      </c>
      <c r="K11" s="26">
        <f t="shared" si="2"/>
        <v>1230</v>
      </c>
      <c r="L11" s="26">
        <v>505</v>
      </c>
      <c r="M11" s="26">
        <v>725</v>
      </c>
      <c r="N11" s="26">
        <v>31</v>
      </c>
      <c r="O11" s="26">
        <f t="shared" si="3"/>
        <v>1185</v>
      </c>
      <c r="P11" s="26">
        <v>513</v>
      </c>
      <c r="Q11" s="26">
        <v>672</v>
      </c>
      <c r="R11" s="26">
        <v>31</v>
      </c>
    </row>
    <row r="12" spans="1:18" ht="18" customHeight="1" x14ac:dyDescent="0.4">
      <c r="A12" s="25" t="s">
        <v>593</v>
      </c>
      <c r="B12" s="81" t="s">
        <v>1056</v>
      </c>
      <c r="C12" s="26">
        <f>C25</f>
        <v>3664</v>
      </c>
      <c r="D12" s="26">
        <f>D25</f>
        <v>1554</v>
      </c>
      <c r="E12" s="26">
        <f t="shared" ref="E12:R12" si="4">E25</f>
        <v>2110</v>
      </c>
      <c r="F12" s="26">
        <f t="shared" si="4"/>
        <v>93</v>
      </c>
      <c r="G12" s="26">
        <f t="shared" si="4"/>
        <v>1244</v>
      </c>
      <c r="H12" s="26">
        <f t="shared" si="4"/>
        <v>548</v>
      </c>
      <c r="I12" s="26">
        <f t="shared" si="4"/>
        <v>696</v>
      </c>
      <c r="J12" s="26">
        <f t="shared" si="4"/>
        <v>31</v>
      </c>
      <c r="K12" s="26">
        <f t="shared" si="4"/>
        <v>1211</v>
      </c>
      <c r="L12" s="26">
        <f t="shared" si="4"/>
        <v>509</v>
      </c>
      <c r="M12" s="26">
        <f t="shared" si="4"/>
        <v>702</v>
      </c>
      <c r="N12" s="26">
        <f t="shared" si="4"/>
        <v>31</v>
      </c>
      <c r="O12" s="26">
        <f t="shared" si="4"/>
        <v>1209</v>
      </c>
      <c r="P12" s="26">
        <f t="shared" si="4"/>
        <v>497</v>
      </c>
      <c r="Q12" s="26">
        <f t="shared" si="4"/>
        <v>712</v>
      </c>
      <c r="R12" s="26">
        <f t="shared" si="4"/>
        <v>31</v>
      </c>
    </row>
    <row r="14" spans="1:18" ht="10.95" x14ac:dyDescent="0.4">
      <c r="A14" s="1" t="s">
        <v>1050</v>
      </c>
      <c r="B14" s="1"/>
    </row>
    <row r="15" spans="1:18" ht="10.95" x14ac:dyDescent="0.4">
      <c r="A15" s="1" t="s">
        <v>1057</v>
      </c>
      <c r="B15" s="1"/>
    </row>
    <row r="16" spans="1:18" ht="10.95" x14ac:dyDescent="0.4">
      <c r="A16" s="1" t="s">
        <v>1051</v>
      </c>
      <c r="B16" s="1"/>
    </row>
    <row r="17" spans="1:18" ht="10.95" x14ac:dyDescent="0.4">
      <c r="A17" s="1" t="s">
        <v>1052</v>
      </c>
      <c r="B17" s="1"/>
    </row>
    <row r="18" spans="1:18" ht="10.95" x14ac:dyDescent="0.4">
      <c r="R18" s="23" t="s">
        <v>1058</v>
      </c>
    </row>
    <row r="19" spans="1:18" ht="18" customHeight="1" x14ac:dyDescent="0.4">
      <c r="A19" s="568" t="s">
        <v>995</v>
      </c>
      <c r="B19" s="569"/>
      <c r="C19" s="481" t="s">
        <v>688</v>
      </c>
      <c r="D19" s="503"/>
      <c r="E19" s="503"/>
      <c r="F19" s="482"/>
      <c r="G19" s="481" t="s">
        <v>1055</v>
      </c>
      <c r="H19" s="503"/>
      <c r="I19" s="503"/>
      <c r="J19" s="482"/>
      <c r="K19" s="481" t="s">
        <v>585</v>
      </c>
      <c r="L19" s="503"/>
      <c r="M19" s="503"/>
      <c r="N19" s="482"/>
      <c r="O19" s="481" t="s">
        <v>593</v>
      </c>
      <c r="P19" s="503"/>
      <c r="Q19" s="503"/>
      <c r="R19" s="482"/>
    </row>
    <row r="20" spans="1:18" ht="18" customHeight="1" x14ac:dyDescent="0.4">
      <c r="A20" s="570"/>
      <c r="B20" s="571"/>
      <c r="C20" s="81" t="s">
        <v>7</v>
      </c>
      <c r="D20" s="81" t="s">
        <v>690</v>
      </c>
      <c r="E20" s="81" t="s">
        <v>2</v>
      </c>
      <c r="F20" s="81" t="s">
        <v>988</v>
      </c>
      <c r="G20" s="81" t="s">
        <v>7</v>
      </c>
      <c r="H20" s="81" t="s">
        <v>690</v>
      </c>
      <c r="I20" s="81" t="s">
        <v>2</v>
      </c>
      <c r="J20" s="81" t="s">
        <v>988</v>
      </c>
      <c r="K20" s="81" t="s">
        <v>7</v>
      </c>
      <c r="L20" s="81" t="s">
        <v>690</v>
      </c>
      <c r="M20" s="81" t="s">
        <v>2</v>
      </c>
      <c r="N20" s="81" t="s">
        <v>988</v>
      </c>
      <c r="O20" s="81" t="s">
        <v>7</v>
      </c>
      <c r="P20" s="81" t="s">
        <v>690</v>
      </c>
      <c r="Q20" s="81" t="s">
        <v>2</v>
      </c>
      <c r="R20" s="81" t="s">
        <v>988</v>
      </c>
    </row>
    <row r="21" spans="1:18" ht="18" customHeight="1" x14ac:dyDescent="0.4">
      <c r="A21" s="566" t="s">
        <v>1059</v>
      </c>
      <c r="B21" s="567"/>
      <c r="C21" s="26">
        <f>SUM(D21:E21)</f>
        <v>951</v>
      </c>
      <c r="D21" s="26">
        <f t="shared" ref="D21:F24" si="5">SUM(H21,L21,P21)</f>
        <v>446</v>
      </c>
      <c r="E21" s="26">
        <f t="shared" si="5"/>
        <v>505</v>
      </c>
      <c r="F21" s="26">
        <f t="shared" si="5"/>
        <v>24</v>
      </c>
      <c r="G21" s="26">
        <f>SUM(H21:I21)</f>
        <v>321</v>
      </c>
      <c r="H21" s="26">
        <v>152</v>
      </c>
      <c r="I21" s="26">
        <v>169</v>
      </c>
      <c r="J21" s="26">
        <v>8</v>
      </c>
      <c r="K21" s="26">
        <f>SUM(L21:M21)</f>
        <v>316</v>
      </c>
      <c r="L21" s="26">
        <v>159</v>
      </c>
      <c r="M21" s="26">
        <v>157</v>
      </c>
      <c r="N21" s="26">
        <v>8</v>
      </c>
      <c r="O21" s="26">
        <f>SUM(P21:Q21)</f>
        <v>314</v>
      </c>
      <c r="P21" s="26">
        <v>135</v>
      </c>
      <c r="Q21" s="26">
        <v>179</v>
      </c>
      <c r="R21" s="26">
        <v>8</v>
      </c>
    </row>
    <row r="22" spans="1:18" ht="18" customHeight="1" x14ac:dyDescent="0.4">
      <c r="A22" s="566" t="s">
        <v>1060</v>
      </c>
      <c r="B22" s="567"/>
      <c r="C22" s="26">
        <f>SUM(D22:E22)</f>
        <v>832</v>
      </c>
      <c r="D22" s="26">
        <f t="shared" si="5"/>
        <v>679</v>
      </c>
      <c r="E22" s="26">
        <f t="shared" si="5"/>
        <v>153</v>
      </c>
      <c r="F22" s="26">
        <f t="shared" si="5"/>
        <v>21</v>
      </c>
      <c r="G22" s="26">
        <f>SUM(H22:I22)</f>
        <v>281</v>
      </c>
      <c r="H22" s="26">
        <v>234</v>
      </c>
      <c r="I22" s="26">
        <v>47</v>
      </c>
      <c r="J22" s="26">
        <v>7</v>
      </c>
      <c r="K22" s="26">
        <f>SUM(L22:M22)</f>
        <v>273</v>
      </c>
      <c r="L22" s="26">
        <v>211</v>
      </c>
      <c r="M22" s="26">
        <v>62</v>
      </c>
      <c r="N22" s="26">
        <v>7</v>
      </c>
      <c r="O22" s="26">
        <f>SUM(P22:Q22)</f>
        <v>278</v>
      </c>
      <c r="P22" s="26">
        <v>234</v>
      </c>
      <c r="Q22" s="26">
        <v>44</v>
      </c>
      <c r="R22" s="26">
        <v>7</v>
      </c>
    </row>
    <row r="23" spans="1:18" ht="18" customHeight="1" x14ac:dyDescent="0.4">
      <c r="A23" s="566" t="s">
        <v>1061</v>
      </c>
      <c r="B23" s="567"/>
      <c r="C23" s="26">
        <f>SUM(D23:E23)</f>
        <v>936</v>
      </c>
      <c r="D23" s="208">
        <f t="shared" si="5"/>
        <v>0</v>
      </c>
      <c r="E23" s="26">
        <f t="shared" si="5"/>
        <v>936</v>
      </c>
      <c r="F23" s="26">
        <f t="shared" si="5"/>
        <v>24</v>
      </c>
      <c r="G23" s="26">
        <f>SUM(H23:I23)</f>
        <v>322</v>
      </c>
      <c r="H23" s="208">
        <v>0</v>
      </c>
      <c r="I23" s="26">
        <v>322</v>
      </c>
      <c r="J23" s="26">
        <v>8</v>
      </c>
      <c r="K23" s="26">
        <f>SUM(L23:M23)</f>
        <v>303</v>
      </c>
      <c r="L23" s="208">
        <v>0</v>
      </c>
      <c r="M23" s="26">
        <v>303</v>
      </c>
      <c r="N23" s="26">
        <v>8</v>
      </c>
      <c r="O23" s="26">
        <f>SUM(P23:Q23)</f>
        <v>311</v>
      </c>
      <c r="P23" s="208">
        <v>0</v>
      </c>
      <c r="Q23" s="26">
        <v>311</v>
      </c>
      <c r="R23" s="26">
        <v>8</v>
      </c>
    </row>
    <row r="24" spans="1:18" ht="18" customHeight="1" x14ac:dyDescent="0.4">
      <c r="A24" s="566" t="s">
        <v>1062</v>
      </c>
      <c r="B24" s="567"/>
      <c r="C24" s="26">
        <f>SUM(D24:E24)</f>
        <v>945</v>
      </c>
      <c r="D24" s="26">
        <f t="shared" si="5"/>
        <v>429</v>
      </c>
      <c r="E24" s="26">
        <f t="shared" si="5"/>
        <v>516</v>
      </c>
      <c r="F24" s="26">
        <f t="shared" si="5"/>
        <v>24</v>
      </c>
      <c r="G24" s="26">
        <f>SUM(H24:I24)</f>
        <v>320</v>
      </c>
      <c r="H24" s="26">
        <v>162</v>
      </c>
      <c r="I24" s="26">
        <v>158</v>
      </c>
      <c r="J24" s="26">
        <v>8</v>
      </c>
      <c r="K24" s="26">
        <f>SUM(L24:M24)</f>
        <v>319</v>
      </c>
      <c r="L24" s="26">
        <v>139</v>
      </c>
      <c r="M24" s="26">
        <v>180</v>
      </c>
      <c r="N24" s="26">
        <v>8</v>
      </c>
      <c r="O24" s="26">
        <f>SUM(P24:Q24)</f>
        <v>306</v>
      </c>
      <c r="P24" s="26">
        <v>128</v>
      </c>
      <c r="Q24" s="26">
        <v>178</v>
      </c>
      <c r="R24" s="26">
        <v>8</v>
      </c>
    </row>
    <row r="25" spans="1:18" ht="18" customHeight="1" x14ac:dyDescent="0.4">
      <c r="A25" s="566" t="s">
        <v>22</v>
      </c>
      <c r="B25" s="567"/>
      <c r="C25" s="26">
        <f>SUM(C21:C24)</f>
        <v>3664</v>
      </c>
      <c r="D25" s="26">
        <f t="shared" ref="D25:R25" si="6">SUM(D21:D24)</f>
        <v>1554</v>
      </c>
      <c r="E25" s="26">
        <f t="shared" si="6"/>
        <v>2110</v>
      </c>
      <c r="F25" s="26">
        <f t="shared" si="6"/>
        <v>93</v>
      </c>
      <c r="G25" s="26">
        <f t="shared" si="6"/>
        <v>1244</v>
      </c>
      <c r="H25" s="26">
        <f t="shared" si="6"/>
        <v>548</v>
      </c>
      <c r="I25" s="26">
        <f t="shared" si="6"/>
        <v>696</v>
      </c>
      <c r="J25" s="26">
        <f t="shared" si="6"/>
        <v>31</v>
      </c>
      <c r="K25" s="26">
        <f t="shared" si="6"/>
        <v>1211</v>
      </c>
      <c r="L25" s="26">
        <f t="shared" si="6"/>
        <v>509</v>
      </c>
      <c r="M25" s="26">
        <f t="shared" si="6"/>
        <v>702</v>
      </c>
      <c r="N25" s="26">
        <f t="shared" si="6"/>
        <v>31</v>
      </c>
      <c r="O25" s="26">
        <f t="shared" si="6"/>
        <v>1209</v>
      </c>
      <c r="P25" s="26">
        <f t="shared" si="6"/>
        <v>497</v>
      </c>
      <c r="Q25" s="26">
        <f t="shared" si="6"/>
        <v>712</v>
      </c>
      <c r="R25" s="26">
        <f t="shared" si="6"/>
        <v>31</v>
      </c>
    </row>
  </sheetData>
  <mergeCells count="15">
    <mergeCell ref="A19:B20"/>
    <mergeCell ref="C19:F19"/>
    <mergeCell ref="G19:J19"/>
    <mergeCell ref="K19:N19"/>
    <mergeCell ref="O19:R19"/>
    <mergeCell ref="A6:B7"/>
    <mergeCell ref="C6:F6"/>
    <mergeCell ref="G6:J6"/>
    <mergeCell ref="K6:N6"/>
    <mergeCell ref="O6:R6"/>
    <mergeCell ref="A21:B21"/>
    <mergeCell ref="A22:B22"/>
    <mergeCell ref="A23:B23"/>
    <mergeCell ref="A24:B24"/>
    <mergeCell ref="A25:B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zoomScaleNormal="100" workbookViewId="0">
      <pane ySplit="4" topLeftCell="A5" activePane="bottomLeft" state="frozen"/>
      <selection activeCell="A2" sqref="A2:U44"/>
      <selection pane="bottomLeft" activeCell="W48" sqref="W48"/>
    </sheetView>
  </sheetViews>
  <sheetFormatPr defaultRowHeight="20" customHeight="1" x14ac:dyDescent="0.4"/>
  <cols>
    <col min="1" max="1" width="2.5" style="22" customWidth="1"/>
    <col min="2" max="2" width="2.5" style="22" bestFit="1" customWidth="1"/>
    <col min="3" max="3" width="6" style="22" customWidth="1"/>
    <col min="4" max="4" width="6" style="22" bestFit="1" customWidth="1"/>
    <col min="5" max="5" width="5.75" style="22" customWidth="1"/>
    <col min="6" max="6" width="6" style="22" bestFit="1" customWidth="1"/>
    <col min="7" max="7" width="5.75" style="22" customWidth="1"/>
    <col min="8" max="8" width="4.75" style="22" bestFit="1" customWidth="1"/>
    <col min="9" max="9" width="5.75" style="22" customWidth="1"/>
    <col min="10" max="10" width="4.75" style="22" bestFit="1" customWidth="1"/>
    <col min="11" max="11" width="5.75" style="22" customWidth="1"/>
    <col min="12" max="12" width="4.75" style="22" bestFit="1" customWidth="1"/>
    <col min="13" max="13" width="5.75" style="22" customWidth="1"/>
    <col min="14" max="14" width="4.75" style="22" bestFit="1" customWidth="1"/>
    <col min="15" max="15" width="5.75" style="22" customWidth="1"/>
    <col min="16" max="16" width="4.75" style="22" bestFit="1" customWidth="1"/>
    <col min="17" max="17" width="5.75" style="22" customWidth="1"/>
    <col min="18" max="18" width="4.75" style="22" bestFit="1" customWidth="1"/>
    <col min="19" max="19" width="5.75" style="22" customWidth="1"/>
    <col min="20" max="20" width="4.75" style="22" customWidth="1"/>
    <col min="21" max="16384" width="9" style="22"/>
  </cols>
  <sheetData>
    <row r="1" spans="1:20" ht="20" customHeight="1" x14ac:dyDescent="0.4">
      <c r="A1" s="101" t="s">
        <v>705</v>
      </c>
    </row>
    <row r="2" spans="1:20" ht="10.95" x14ac:dyDescent="0.4">
      <c r="T2" s="99" t="s">
        <v>704</v>
      </c>
    </row>
    <row r="3" spans="1:20" ht="17.100000000000001" customHeight="1" x14ac:dyDescent="0.4">
      <c r="A3" s="454" t="s">
        <v>703</v>
      </c>
      <c r="B3" s="454"/>
      <c r="C3" s="454"/>
      <c r="D3" s="454"/>
      <c r="E3" s="454" t="s">
        <v>702</v>
      </c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</row>
    <row r="4" spans="1:20" ht="17.100000000000001" customHeight="1" x14ac:dyDescent="0.4">
      <c r="A4" s="454"/>
      <c r="B4" s="454"/>
      <c r="C4" s="454"/>
      <c r="D4" s="454"/>
      <c r="E4" s="454" t="s">
        <v>701</v>
      </c>
      <c r="F4" s="454"/>
      <c r="G4" s="454" t="s">
        <v>700</v>
      </c>
      <c r="H4" s="454"/>
      <c r="I4" s="454" t="s">
        <v>699</v>
      </c>
      <c r="J4" s="454"/>
      <c r="K4" s="454" t="s">
        <v>698</v>
      </c>
      <c r="L4" s="454"/>
      <c r="M4" s="454" t="s">
        <v>697</v>
      </c>
      <c r="N4" s="454"/>
      <c r="O4" s="454" t="s">
        <v>696</v>
      </c>
      <c r="P4" s="454"/>
      <c r="Q4" s="454" t="s">
        <v>695</v>
      </c>
      <c r="R4" s="454"/>
      <c r="S4" s="454" t="s">
        <v>694</v>
      </c>
      <c r="T4" s="454"/>
    </row>
    <row r="5" spans="1:20" ht="17.100000000000001" customHeight="1" x14ac:dyDescent="0.4">
      <c r="A5" s="455" t="s">
        <v>693</v>
      </c>
      <c r="B5" s="455" t="s">
        <v>5</v>
      </c>
      <c r="C5" s="454" t="s">
        <v>688</v>
      </c>
      <c r="D5" s="454"/>
      <c r="E5" s="130">
        <f t="shared" ref="E5:T5" si="0">SUM(E6,E9,E12,E15,E18,E21)</f>
        <v>83008</v>
      </c>
      <c r="F5" s="127">
        <f t="shared" si="0"/>
        <v>2327</v>
      </c>
      <c r="G5" s="130">
        <f t="shared" si="0"/>
        <v>18245</v>
      </c>
      <c r="H5" s="125">
        <f t="shared" si="0"/>
        <v>626</v>
      </c>
      <c r="I5" s="130">
        <f t="shared" si="0"/>
        <v>8777</v>
      </c>
      <c r="J5" s="125">
        <f t="shared" si="0"/>
        <v>324</v>
      </c>
      <c r="K5" s="130">
        <f t="shared" si="0"/>
        <v>7625</v>
      </c>
      <c r="L5" s="125">
        <f t="shared" si="0"/>
        <v>143</v>
      </c>
      <c r="M5" s="130">
        <f t="shared" si="0"/>
        <v>15132</v>
      </c>
      <c r="N5" s="125">
        <f t="shared" si="0"/>
        <v>353</v>
      </c>
      <c r="O5" s="130">
        <f t="shared" si="0"/>
        <v>6961</v>
      </c>
      <c r="P5" s="125">
        <f t="shared" si="0"/>
        <v>173</v>
      </c>
      <c r="Q5" s="130">
        <f t="shared" si="0"/>
        <v>13658</v>
      </c>
      <c r="R5" s="125">
        <f t="shared" si="0"/>
        <v>365</v>
      </c>
      <c r="S5" s="130">
        <f t="shared" si="0"/>
        <v>12610</v>
      </c>
      <c r="T5" s="125">
        <f t="shared" si="0"/>
        <v>343</v>
      </c>
    </row>
    <row r="6" spans="1:20" ht="17.100000000000001" customHeight="1" x14ac:dyDescent="0.4">
      <c r="A6" s="455"/>
      <c r="B6" s="455"/>
      <c r="C6" s="454" t="s">
        <v>6</v>
      </c>
      <c r="D6" s="80" t="s">
        <v>7</v>
      </c>
      <c r="E6" s="130">
        <f t="shared" ref="E6:E23" si="1">SUM(G6,I6,K6,M6,O6,Q6,S6)</f>
        <v>13801</v>
      </c>
      <c r="F6" s="127">
        <f t="shared" ref="F6:F23" si="2">SUM(H6,J6,L6,N6,P6,R6,T6)</f>
        <v>377</v>
      </c>
      <c r="G6" s="130">
        <f>SUM(G7:G8)</f>
        <v>3041</v>
      </c>
      <c r="H6" s="125">
        <v>98</v>
      </c>
      <c r="I6" s="130">
        <f>SUM(I7:I8)</f>
        <v>1525</v>
      </c>
      <c r="J6" s="125">
        <v>52</v>
      </c>
      <c r="K6" s="130">
        <f>SUM(K7:K8)</f>
        <v>1295</v>
      </c>
      <c r="L6" s="125">
        <v>28</v>
      </c>
      <c r="M6" s="130">
        <f>SUM(M7:M8)</f>
        <v>2542</v>
      </c>
      <c r="N6" s="125">
        <v>46</v>
      </c>
      <c r="O6" s="130">
        <f>SUM(O7:O8)</f>
        <v>1144</v>
      </c>
      <c r="P6" s="125">
        <v>21</v>
      </c>
      <c r="Q6" s="130">
        <f>SUM(Q7:Q8)</f>
        <v>2271</v>
      </c>
      <c r="R6" s="125">
        <v>63</v>
      </c>
      <c r="S6" s="130">
        <f>SUM(S7:S8)</f>
        <v>1983</v>
      </c>
      <c r="T6" s="125">
        <v>69</v>
      </c>
    </row>
    <row r="7" spans="1:20" ht="17.100000000000001" customHeight="1" x14ac:dyDescent="0.4">
      <c r="A7" s="455"/>
      <c r="B7" s="455"/>
      <c r="C7" s="454"/>
      <c r="D7" s="80" t="s">
        <v>690</v>
      </c>
      <c r="E7" s="130">
        <f t="shared" si="1"/>
        <v>7173</v>
      </c>
      <c r="F7" s="127">
        <f t="shared" si="2"/>
        <v>0</v>
      </c>
      <c r="G7" s="130">
        <v>1563</v>
      </c>
      <c r="H7" s="125"/>
      <c r="I7" s="130">
        <v>788</v>
      </c>
      <c r="J7" s="125"/>
      <c r="K7" s="130">
        <v>685</v>
      </c>
      <c r="L7" s="125"/>
      <c r="M7" s="130">
        <v>1337</v>
      </c>
      <c r="N7" s="125"/>
      <c r="O7" s="130">
        <v>586</v>
      </c>
      <c r="P7" s="125"/>
      <c r="Q7" s="130">
        <v>1181</v>
      </c>
      <c r="R7" s="125"/>
      <c r="S7" s="130">
        <v>1033</v>
      </c>
      <c r="T7" s="125"/>
    </row>
    <row r="8" spans="1:20" ht="17.100000000000001" customHeight="1" x14ac:dyDescent="0.4">
      <c r="A8" s="455"/>
      <c r="B8" s="455"/>
      <c r="C8" s="454"/>
      <c r="D8" s="80" t="s">
        <v>689</v>
      </c>
      <c r="E8" s="130">
        <f t="shared" si="1"/>
        <v>6628</v>
      </c>
      <c r="F8" s="127">
        <f t="shared" si="2"/>
        <v>0</v>
      </c>
      <c r="G8" s="130">
        <v>1478</v>
      </c>
      <c r="H8" s="125"/>
      <c r="I8" s="130">
        <v>737</v>
      </c>
      <c r="J8" s="125"/>
      <c r="K8" s="130">
        <v>610</v>
      </c>
      <c r="L8" s="125"/>
      <c r="M8" s="130">
        <v>1205</v>
      </c>
      <c r="N8" s="125"/>
      <c r="O8" s="130">
        <v>558</v>
      </c>
      <c r="P8" s="125"/>
      <c r="Q8" s="130">
        <v>1090</v>
      </c>
      <c r="R8" s="125"/>
      <c r="S8" s="130">
        <v>950</v>
      </c>
      <c r="T8" s="125"/>
    </row>
    <row r="9" spans="1:20" ht="17.100000000000001" customHeight="1" x14ac:dyDescent="0.4">
      <c r="A9" s="455"/>
      <c r="B9" s="455"/>
      <c r="C9" s="454" t="s">
        <v>8</v>
      </c>
      <c r="D9" s="80" t="s">
        <v>7</v>
      </c>
      <c r="E9" s="130">
        <f t="shared" si="1"/>
        <v>13993</v>
      </c>
      <c r="F9" s="127">
        <f t="shared" si="2"/>
        <v>432</v>
      </c>
      <c r="G9" s="130">
        <f>SUM(G10:G11)</f>
        <v>3007</v>
      </c>
      <c r="H9" s="125">
        <v>128</v>
      </c>
      <c r="I9" s="130">
        <f>SUM(I10:I11)</f>
        <v>1493</v>
      </c>
      <c r="J9" s="125">
        <v>59</v>
      </c>
      <c r="K9" s="130">
        <f>SUM(K10:K11)</f>
        <v>1410</v>
      </c>
      <c r="L9" s="125">
        <v>31</v>
      </c>
      <c r="M9" s="130">
        <f>SUM(M10:M11)</f>
        <v>2543</v>
      </c>
      <c r="N9" s="125">
        <v>66</v>
      </c>
      <c r="O9" s="130">
        <f>SUM(O10:O11)</f>
        <v>1165</v>
      </c>
      <c r="P9" s="125">
        <v>28</v>
      </c>
      <c r="Q9" s="130">
        <f>SUM(Q10:Q11)</f>
        <v>2169</v>
      </c>
      <c r="R9" s="125">
        <v>58</v>
      </c>
      <c r="S9" s="130">
        <f>SUM(S10:S11)</f>
        <v>2206</v>
      </c>
      <c r="T9" s="125">
        <v>62</v>
      </c>
    </row>
    <row r="10" spans="1:20" ht="17.100000000000001" customHeight="1" x14ac:dyDescent="0.4">
      <c r="A10" s="455"/>
      <c r="B10" s="455"/>
      <c r="C10" s="454"/>
      <c r="D10" s="80" t="s">
        <v>690</v>
      </c>
      <c r="E10" s="130">
        <f t="shared" si="1"/>
        <v>7194</v>
      </c>
      <c r="F10" s="127">
        <f t="shared" si="2"/>
        <v>0</v>
      </c>
      <c r="G10" s="130">
        <v>1534</v>
      </c>
      <c r="H10" s="125"/>
      <c r="I10" s="130">
        <v>757</v>
      </c>
      <c r="J10" s="125"/>
      <c r="K10" s="130">
        <v>725</v>
      </c>
      <c r="L10" s="125"/>
      <c r="M10" s="130">
        <v>1292</v>
      </c>
      <c r="N10" s="125"/>
      <c r="O10" s="130">
        <v>619</v>
      </c>
      <c r="P10" s="125"/>
      <c r="Q10" s="130">
        <v>1118</v>
      </c>
      <c r="R10" s="125"/>
      <c r="S10" s="130">
        <v>1149</v>
      </c>
      <c r="T10" s="125"/>
    </row>
    <row r="11" spans="1:20" ht="17.100000000000001" customHeight="1" x14ac:dyDescent="0.4">
      <c r="A11" s="455"/>
      <c r="B11" s="455"/>
      <c r="C11" s="454"/>
      <c r="D11" s="80" t="s">
        <v>689</v>
      </c>
      <c r="E11" s="130">
        <f t="shared" si="1"/>
        <v>6799</v>
      </c>
      <c r="F11" s="127">
        <f t="shared" si="2"/>
        <v>0</v>
      </c>
      <c r="G11" s="130">
        <v>1473</v>
      </c>
      <c r="H11" s="125"/>
      <c r="I11" s="130">
        <v>736</v>
      </c>
      <c r="J11" s="125"/>
      <c r="K11" s="130">
        <v>685</v>
      </c>
      <c r="L11" s="125"/>
      <c r="M11" s="130">
        <v>1251</v>
      </c>
      <c r="N11" s="125"/>
      <c r="O11" s="130">
        <v>546</v>
      </c>
      <c r="P11" s="125"/>
      <c r="Q11" s="130">
        <v>1051</v>
      </c>
      <c r="R11" s="125"/>
      <c r="S11" s="130">
        <v>1057</v>
      </c>
      <c r="T11" s="125"/>
    </row>
    <row r="12" spans="1:20" ht="17.100000000000001" customHeight="1" x14ac:dyDescent="0.4">
      <c r="A12" s="455"/>
      <c r="B12" s="455"/>
      <c r="C12" s="454" t="s">
        <v>9</v>
      </c>
      <c r="D12" s="80" t="s">
        <v>7</v>
      </c>
      <c r="E12" s="130">
        <f t="shared" si="1"/>
        <v>13694</v>
      </c>
      <c r="F12" s="127">
        <f t="shared" si="2"/>
        <v>403</v>
      </c>
      <c r="G12" s="130">
        <f>SUM(G13:G14)</f>
        <v>3093</v>
      </c>
      <c r="H12" s="125">
        <v>118</v>
      </c>
      <c r="I12" s="130">
        <f>SUM(I13:I14)</f>
        <v>1431</v>
      </c>
      <c r="J12" s="125">
        <v>47</v>
      </c>
      <c r="K12" s="130">
        <f>SUM(K13:K14)</f>
        <v>1213</v>
      </c>
      <c r="L12" s="125">
        <v>28</v>
      </c>
      <c r="M12" s="130">
        <f>SUM(M13:M14)</f>
        <v>2502</v>
      </c>
      <c r="N12" s="125">
        <v>54</v>
      </c>
      <c r="O12" s="130">
        <f>SUM(O13:O14)</f>
        <v>1102</v>
      </c>
      <c r="P12" s="125">
        <v>31</v>
      </c>
      <c r="Q12" s="130">
        <f>SUM(Q13:Q14)</f>
        <v>2274</v>
      </c>
      <c r="R12" s="125">
        <v>64</v>
      </c>
      <c r="S12" s="130">
        <f>SUM(S13:S14)</f>
        <v>2079</v>
      </c>
      <c r="T12" s="125">
        <v>61</v>
      </c>
    </row>
    <row r="13" spans="1:20" ht="17.100000000000001" customHeight="1" x14ac:dyDescent="0.4">
      <c r="A13" s="455"/>
      <c r="B13" s="455"/>
      <c r="C13" s="454"/>
      <c r="D13" s="80" t="s">
        <v>690</v>
      </c>
      <c r="E13" s="130">
        <f t="shared" si="1"/>
        <v>7098</v>
      </c>
      <c r="F13" s="127">
        <f t="shared" si="2"/>
        <v>0</v>
      </c>
      <c r="G13" s="130">
        <v>1568</v>
      </c>
      <c r="H13" s="125"/>
      <c r="I13" s="130">
        <v>732</v>
      </c>
      <c r="J13" s="125"/>
      <c r="K13" s="130">
        <v>621</v>
      </c>
      <c r="L13" s="125"/>
      <c r="M13" s="130">
        <v>1291</v>
      </c>
      <c r="N13" s="125"/>
      <c r="O13" s="130">
        <v>562</v>
      </c>
      <c r="P13" s="125"/>
      <c r="Q13" s="130">
        <v>1240</v>
      </c>
      <c r="R13" s="125"/>
      <c r="S13" s="130">
        <v>1084</v>
      </c>
      <c r="T13" s="125"/>
    </row>
    <row r="14" spans="1:20" ht="17.100000000000001" customHeight="1" x14ac:dyDescent="0.4">
      <c r="A14" s="455"/>
      <c r="B14" s="455"/>
      <c r="C14" s="454"/>
      <c r="D14" s="80" t="s">
        <v>689</v>
      </c>
      <c r="E14" s="130">
        <f t="shared" si="1"/>
        <v>6596</v>
      </c>
      <c r="F14" s="127">
        <f t="shared" si="2"/>
        <v>0</v>
      </c>
      <c r="G14" s="130">
        <v>1525</v>
      </c>
      <c r="H14" s="125"/>
      <c r="I14" s="130">
        <v>699</v>
      </c>
      <c r="J14" s="125"/>
      <c r="K14" s="130">
        <v>592</v>
      </c>
      <c r="L14" s="125"/>
      <c r="M14" s="130">
        <v>1211</v>
      </c>
      <c r="N14" s="125"/>
      <c r="O14" s="130">
        <v>540</v>
      </c>
      <c r="P14" s="125"/>
      <c r="Q14" s="130">
        <v>1034</v>
      </c>
      <c r="R14" s="125"/>
      <c r="S14" s="130">
        <v>995</v>
      </c>
      <c r="T14" s="125"/>
    </row>
    <row r="15" spans="1:20" ht="17.100000000000001" customHeight="1" x14ac:dyDescent="0.4">
      <c r="A15" s="455"/>
      <c r="B15" s="455"/>
      <c r="C15" s="454" t="s">
        <v>10</v>
      </c>
      <c r="D15" s="80" t="s">
        <v>7</v>
      </c>
      <c r="E15" s="130">
        <f t="shared" si="1"/>
        <v>13742</v>
      </c>
      <c r="F15" s="127">
        <f t="shared" si="2"/>
        <v>388</v>
      </c>
      <c r="G15" s="130">
        <f>SUM(G16:G17)</f>
        <v>3013</v>
      </c>
      <c r="H15" s="125">
        <v>107</v>
      </c>
      <c r="I15" s="130">
        <f>SUM(I16:I17)</f>
        <v>1445</v>
      </c>
      <c r="J15" s="125">
        <v>49</v>
      </c>
      <c r="K15" s="130">
        <f>SUM(K16:K17)</f>
        <v>1256</v>
      </c>
      <c r="L15" s="125">
        <v>18</v>
      </c>
      <c r="M15" s="130">
        <f>SUM(M16:M17)</f>
        <v>2535</v>
      </c>
      <c r="N15" s="125">
        <v>71</v>
      </c>
      <c r="O15" s="130">
        <f>SUM(O16:O17)</f>
        <v>1114</v>
      </c>
      <c r="P15" s="125">
        <v>27</v>
      </c>
      <c r="Q15" s="130">
        <f>SUM(Q16:Q17)</f>
        <v>2348</v>
      </c>
      <c r="R15" s="125">
        <v>68</v>
      </c>
      <c r="S15" s="130">
        <f>SUM(S16:S17)</f>
        <v>2031</v>
      </c>
      <c r="T15" s="125">
        <v>48</v>
      </c>
    </row>
    <row r="16" spans="1:20" ht="17.100000000000001" customHeight="1" x14ac:dyDescent="0.4">
      <c r="A16" s="455"/>
      <c r="B16" s="455"/>
      <c r="C16" s="454"/>
      <c r="D16" s="80" t="s">
        <v>690</v>
      </c>
      <c r="E16" s="130">
        <f t="shared" si="1"/>
        <v>6974</v>
      </c>
      <c r="F16" s="127">
        <f t="shared" si="2"/>
        <v>0</v>
      </c>
      <c r="G16" s="130">
        <v>1509</v>
      </c>
      <c r="H16" s="125"/>
      <c r="I16" s="130">
        <v>733</v>
      </c>
      <c r="J16" s="125"/>
      <c r="K16" s="130">
        <v>643</v>
      </c>
      <c r="L16" s="125"/>
      <c r="M16" s="130">
        <v>1308</v>
      </c>
      <c r="N16" s="125"/>
      <c r="O16" s="130">
        <v>547</v>
      </c>
      <c r="P16" s="125"/>
      <c r="Q16" s="130">
        <v>1180</v>
      </c>
      <c r="R16" s="125"/>
      <c r="S16" s="130">
        <v>1054</v>
      </c>
      <c r="T16" s="125"/>
    </row>
    <row r="17" spans="1:20" ht="17.100000000000001" customHeight="1" x14ac:dyDescent="0.4">
      <c r="A17" s="455"/>
      <c r="B17" s="455"/>
      <c r="C17" s="454"/>
      <c r="D17" s="80" t="s">
        <v>689</v>
      </c>
      <c r="E17" s="130">
        <f t="shared" si="1"/>
        <v>6768</v>
      </c>
      <c r="F17" s="127">
        <f t="shared" si="2"/>
        <v>0</v>
      </c>
      <c r="G17" s="130">
        <v>1504</v>
      </c>
      <c r="H17" s="125"/>
      <c r="I17" s="130">
        <v>712</v>
      </c>
      <c r="J17" s="125"/>
      <c r="K17" s="130">
        <v>613</v>
      </c>
      <c r="L17" s="125"/>
      <c r="M17" s="130">
        <v>1227</v>
      </c>
      <c r="N17" s="125"/>
      <c r="O17" s="130">
        <v>567</v>
      </c>
      <c r="P17" s="125"/>
      <c r="Q17" s="130">
        <v>1168</v>
      </c>
      <c r="R17" s="125"/>
      <c r="S17" s="130">
        <v>977</v>
      </c>
      <c r="T17" s="125"/>
    </row>
    <row r="18" spans="1:20" ht="17.100000000000001" customHeight="1" x14ac:dyDescent="0.4">
      <c r="A18" s="455"/>
      <c r="B18" s="455"/>
      <c r="C18" s="454" t="s">
        <v>11</v>
      </c>
      <c r="D18" s="80" t="s">
        <v>7</v>
      </c>
      <c r="E18" s="130">
        <f t="shared" si="1"/>
        <v>13971</v>
      </c>
      <c r="F18" s="127">
        <f t="shared" si="2"/>
        <v>361</v>
      </c>
      <c r="G18" s="130">
        <f>SUM(G19:G20)</f>
        <v>3047</v>
      </c>
      <c r="H18" s="125">
        <v>90</v>
      </c>
      <c r="I18" s="130">
        <f>SUM(I19:I20)</f>
        <v>1451</v>
      </c>
      <c r="J18" s="125">
        <v>61</v>
      </c>
      <c r="K18" s="130">
        <f>SUM(K19:K20)</f>
        <v>1216</v>
      </c>
      <c r="L18" s="125">
        <v>14</v>
      </c>
      <c r="M18" s="130">
        <f>SUM(M19:M20)</f>
        <v>2550</v>
      </c>
      <c r="N18" s="125">
        <v>57</v>
      </c>
      <c r="O18" s="130">
        <f>SUM(O19:O20)</f>
        <v>1249</v>
      </c>
      <c r="P18" s="125">
        <v>41</v>
      </c>
      <c r="Q18" s="130">
        <f>SUM(Q19:Q20)</f>
        <v>2310</v>
      </c>
      <c r="R18" s="125">
        <v>50</v>
      </c>
      <c r="S18" s="130">
        <f>SUM(S19:S20)</f>
        <v>2148</v>
      </c>
      <c r="T18" s="125">
        <v>48</v>
      </c>
    </row>
    <row r="19" spans="1:20" ht="17.100000000000001" customHeight="1" x14ac:dyDescent="0.4">
      <c r="A19" s="455"/>
      <c r="B19" s="455"/>
      <c r="C19" s="454"/>
      <c r="D19" s="80" t="s">
        <v>690</v>
      </c>
      <c r="E19" s="130">
        <f t="shared" si="1"/>
        <v>7161</v>
      </c>
      <c r="F19" s="127">
        <f t="shared" si="2"/>
        <v>0</v>
      </c>
      <c r="G19" s="130">
        <v>1581</v>
      </c>
      <c r="H19" s="125"/>
      <c r="I19" s="130">
        <v>721</v>
      </c>
      <c r="J19" s="125"/>
      <c r="K19" s="130">
        <v>613</v>
      </c>
      <c r="L19" s="125"/>
      <c r="M19" s="130">
        <v>1337</v>
      </c>
      <c r="N19" s="125"/>
      <c r="O19" s="130">
        <v>636</v>
      </c>
      <c r="P19" s="125"/>
      <c r="Q19" s="130">
        <v>1174</v>
      </c>
      <c r="R19" s="125"/>
      <c r="S19" s="130">
        <v>1099</v>
      </c>
      <c r="T19" s="125"/>
    </row>
    <row r="20" spans="1:20" ht="17.100000000000001" customHeight="1" x14ac:dyDescent="0.4">
      <c r="A20" s="455"/>
      <c r="B20" s="455"/>
      <c r="C20" s="454"/>
      <c r="D20" s="80" t="s">
        <v>689</v>
      </c>
      <c r="E20" s="130">
        <f t="shared" si="1"/>
        <v>6810</v>
      </c>
      <c r="F20" s="127">
        <f t="shared" si="2"/>
        <v>0</v>
      </c>
      <c r="G20" s="130">
        <v>1466</v>
      </c>
      <c r="H20" s="125"/>
      <c r="I20" s="130">
        <v>730</v>
      </c>
      <c r="J20" s="125"/>
      <c r="K20" s="130">
        <v>603</v>
      </c>
      <c r="L20" s="125"/>
      <c r="M20" s="130">
        <v>1213</v>
      </c>
      <c r="N20" s="125"/>
      <c r="O20" s="130">
        <v>613</v>
      </c>
      <c r="P20" s="125"/>
      <c r="Q20" s="130">
        <v>1136</v>
      </c>
      <c r="R20" s="125"/>
      <c r="S20" s="130">
        <v>1049</v>
      </c>
      <c r="T20" s="125"/>
    </row>
    <row r="21" spans="1:20" ht="17.100000000000001" customHeight="1" x14ac:dyDescent="0.4">
      <c r="A21" s="455"/>
      <c r="B21" s="455"/>
      <c r="C21" s="454" t="s">
        <v>12</v>
      </c>
      <c r="D21" s="80" t="s">
        <v>7</v>
      </c>
      <c r="E21" s="130">
        <f t="shared" si="1"/>
        <v>13807</v>
      </c>
      <c r="F21" s="127">
        <f t="shared" si="2"/>
        <v>366</v>
      </c>
      <c r="G21" s="130">
        <f>SUM(G22:G23)</f>
        <v>3044</v>
      </c>
      <c r="H21" s="125">
        <v>85</v>
      </c>
      <c r="I21" s="130">
        <f>SUM(I22:I23)</f>
        <v>1432</v>
      </c>
      <c r="J21" s="125">
        <v>56</v>
      </c>
      <c r="K21" s="130">
        <f>SUM(K22:K23)</f>
        <v>1235</v>
      </c>
      <c r="L21" s="125">
        <v>24</v>
      </c>
      <c r="M21" s="130">
        <f>SUM(M22:M23)</f>
        <v>2460</v>
      </c>
      <c r="N21" s="125">
        <v>59</v>
      </c>
      <c r="O21" s="130">
        <f>SUM(O22:O23)</f>
        <v>1187</v>
      </c>
      <c r="P21" s="125">
        <v>25</v>
      </c>
      <c r="Q21" s="130">
        <f>SUM(Q22:Q23)</f>
        <v>2286</v>
      </c>
      <c r="R21" s="125">
        <v>62</v>
      </c>
      <c r="S21" s="130">
        <f>SUM(S22:S23)</f>
        <v>2163</v>
      </c>
      <c r="T21" s="125">
        <v>55</v>
      </c>
    </row>
    <row r="22" spans="1:20" ht="17.100000000000001" customHeight="1" x14ac:dyDescent="0.4">
      <c r="A22" s="455"/>
      <c r="B22" s="455"/>
      <c r="C22" s="454"/>
      <c r="D22" s="80" t="s">
        <v>690</v>
      </c>
      <c r="E22" s="130">
        <f t="shared" si="1"/>
        <v>7093</v>
      </c>
      <c r="F22" s="127">
        <f t="shared" si="2"/>
        <v>0</v>
      </c>
      <c r="G22" s="130">
        <v>1544</v>
      </c>
      <c r="H22" s="125"/>
      <c r="I22" s="130">
        <v>739</v>
      </c>
      <c r="J22" s="125"/>
      <c r="K22" s="130">
        <v>636</v>
      </c>
      <c r="L22" s="125"/>
      <c r="M22" s="130">
        <v>1259</v>
      </c>
      <c r="N22" s="125"/>
      <c r="O22" s="130">
        <v>632</v>
      </c>
      <c r="P22" s="125"/>
      <c r="Q22" s="130">
        <v>1179</v>
      </c>
      <c r="R22" s="125"/>
      <c r="S22" s="130">
        <v>1104</v>
      </c>
      <c r="T22" s="125"/>
    </row>
    <row r="23" spans="1:20" ht="17.100000000000001" customHeight="1" x14ac:dyDescent="0.4">
      <c r="A23" s="455"/>
      <c r="B23" s="455"/>
      <c r="C23" s="454"/>
      <c r="D23" s="80" t="s">
        <v>689</v>
      </c>
      <c r="E23" s="130">
        <f t="shared" si="1"/>
        <v>6714</v>
      </c>
      <c r="F23" s="127">
        <f t="shared" si="2"/>
        <v>0</v>
      </c>
      <c r="G23" s="130">
        <v>1500</v>
      </c>
      <c r="H23" s="125"/>
      <c r="I23" s="130">
        <v>693</v>
      </c>
      <c r="J23" s="125"/>
      <c r="K23" s="130">
        <v>599</v>
      </c>
      <c r="L23" s="125"/>
      <c r="M23" s="130">
        <v>1201</v>
      </c>
      <c r="N23" s="125"/>
      <c r="O23" s="130">
        <v>555</v>
      </c>
      <c r="P23" s="125"/>
      <c r="Q23" s="130">
        <v>1107</v>
      </c>
      <c r="R23" s="125"/>
      <c r="S23" s="130">
        <v>1059</v>
      </c>
      <c r="T23" s="125"/>
    </row>
    <row r="24" spans="1:20" ht="17.100000000000001" customHeight="1" x14ac:dyDescent="0.4">
      <c r="A24" s="455"/>
      <c r="B24" s="455" t="s">
        <v>13</v>
      </c>
      <c r="C24" s="454" t="s">
        <v>688</v>
      </c>
      <c r="D24" s="454"/>
      <c r="E24" s="130">
        <f>SUM(E25,E32,E33)</f>
        <v>3114</v>
      </c>
      <c r="F24" s="127"/>
      <c r="G24" s="130">
        <f>SUM(G25,G32,G33)</f>
        <v>694</v>
      </c>
      <c r="H24" s="125"/>
      <c r="I24" s="130">
        <f>SUM(I25,I32,I33)</f>
        <v>351</v>
      </c>
      <c r="J24" s="125"/>
      <c r="K24" s="130">
        <f>SUM(K25,K32,K33)</f>
        <v>273</v>
      </c>
      <c r="L24" s="125"/>
      <c r="M24" s="130">
        <f>SUM(M25,M32,M33)</f>
        <v>555</v>
      </c>
      <c r="N24" s="125"/>
      <c r="O24" s="130">
        <f>SUM(O25,O32,O33)</f>
        <v>256</v>
      </c>
      <c r="P24" s="125"/>
      <c r="Q24" s="130">
        <f>SUM(Q25,Q32,Q33)</f>
        <v>508</v>
      </c>
      <c r="R24" s="125"/>
      <c r="S24" s="130">
        <f>SUM(S25,S32,S33)</f>
        <v>477</v>
      </c>
      <c r="T24" s="125"/>
    </row>
    <row r="25" spans="1:20" ht="17.100000000000001" customHeight="1" x14ac:dyDescent="0.4">
      <c r="A25" s="455"/>
      <c r="B25" s="455"/>
      <c r="C25" s="456" t="s">
        <v>687</v>
      </c>
      <c r="D25" s="80" t="s">
        <v>7</v>
      </c>
      <c r="E25" s="130">
        <f>SUM(E26:E31)</f>
        <v>2716</v>
      </c>
      <c r="F25" s="127"/>
      <c r="G25" s="130">
        <f>SUM(G26:G31)</f>
        <v>588</v>
      </c>
      <c r="H25" s="125"/>
      <c r="I25" s="130">
        <f>SUM(I26:I31)</f>
        <v>295</v>
      </c>
      <c r="J25" s="125"/>
      <c r="K25" s="130">
        <f>SUM(K26:K31)</f>
        <v>248</v>
      </c>
      <c r="L25" s="125"/>
      <c r="M25" s="130">
        <f>SUM(M26:M31)</f>
        <v>495</v>
      </c>
      <c r="N25" s="125"/>
      <c r="O25" s="130">
        <f>SUM(O26:O31)</f>
        <v>226</v>
      </c>
      <c r="P25" s="125"/>
      <c r="Q25" s="130">
        <f>SUM(Q26:Q31)</f>
        <v>449</v>
      </c>
      <c r="R25" s="125"/>
      <c r="S25" s="130">
        <f>SUM(S26:S31)</f>
        <v>415</v>
      </c>
      <c r="T25" s="125"/>
    </row>
    <row r="26" spans="1:20" ht="17.100000000000001" customHeight="1" x14ac:dyDescent="0.4">
      <c r="A26" s="455"/>
      <c r="B26" s="455"/>
      <c r="C26" s="454"/>
      <c r="D26" s="80" t="s">
        <v>6</v>
      </c>
      <c r="E26" s="130">
        <f t="shared" ref="E26:E33" si="3">SUM(G26,I26,K26,M26,O26,Q26,S26)</f>
        <v>453</v>
      </c>
      <c r="F26" s="127"/>
      <c r="G26" s="130">
        <v>100</v>
      </c>
      <c r="H26" s="125"/>
      <c r="I26" s="130">
        <v>52</v>
      </c>
      <c r="J26" s="125"/>
      <c r="K26" s="130">
        <v>42</v>
      </c>
      <c r="L26" s="125"/>
      <c r="M26" s="130">
        <v>83</v>
      </c>
      <c r="N26" s="125"/>
      <c r="O26" s="130">
        <v>37</v>
      </c>
      <c r="P26" s="125"/>
      <c r="Q26" s="130">
        <v>73</v>
      </c>
      <c r="R26" s="125"/>
      <c r="S26" s="130">
        <v>66</v>
      </c>
      <c r="T26" s="125"/>
    </row>
    <row r="27" spans="1:20" ht="17.100000000000001" customHeight="1" x14ac:dyDescent="0.4">
      <c r="A27" s="455"/>
      <c r="B27" s="455"/>
      <c r="C27" s="454"/>
      <c r="D27" s="80" t="s">
        <v>8</v>
      </c>
      <c r="E27" s="130">
        <f t="shared" si="3"/>
        <v>452</v>
      </c>
      <c r="F27" s="127"/>
      <c r="G27" s="130">
        <v>95</v>
      </c>
      <c r="H27" s="125"/>
      <c r="I27" s="130">
        <v>50</v>
      </c>
      <c r="J27" s="125"/>
      <c r="K27" s="130">
        <v>45</v>
      </c>
      <c r="L27" s="125"/>
      <c r="M27" s="130">
        <v>83</v>
      </c>
      <c r="N27" s="125"/>
      <c r="O27" s="130">
        <v>37</v>
      </c>
      <c r="P27" s="125"/>
      <c r="Q27" s="130">
        <v>71</v>
      </c>
      <c r="R27" s="125"/>
      <c r="S27" s="130">
        <v>71</v>
      </c>
      <c r="T27" s="125"/>
    </row>
    <row r="28" spans="1:20" ht="17.100000000000001" customHeight="1" x14ac:dyDescent="0.4">
      <c r="A28" s="455"/>
      <c r="B28" s="455"/>
      <c r="C28" s="454"/>
      <c r="D28" s="80" t="s">
        <v>9</v>
      </c>
      <c r="E28" s="130">
        <f t="shared" si="3"/>
        <v>447</v>
      </c>
      <c r="F28" s="127"/>
      <c r="G28" s="130">
        <v>99</v>
      </c>
      <c r="H28" s="125"/>
      <c r="I28" s="130">
        <v>48</v>
      </c>
      <c r="J28" s="125"/>
      <c r="K28" s="130">
        <v>38</v>
      </c>
      <c r="L28" s="125"/>
      <c r="M28" s="130">
        <v>83</v>
      </c>
      <c r="N28" s="125"/>
      <c r="O28" s="130">
        <v>36</v>
      </c>
      <c r="P28" s="125"/>
      <c r="Q28" s="130">
        <v>75</v>
      </c>
      <c r="R28" s="125"/>
      <c r="S28" s="130">
        <v>68</v>
      </c>
      <c r="T28" s="125"/>
    </row>
    <row r="29" spans="1:20" ht="17.100000000000001" customHeight="1" x14ac:dyDescent="0.4">
      <c r="A29" s="455"/>
      <c r="B29" s="455"/>
      <c r="C29" s="454"/>
      <c r="D29" s="80" t="s">
        <v>10</v>
      </c>
      <c r="E29" s="130">
        <f t="shared" si="3"/>
        <v>453</v>
      </c>
      <c r="F29" s="127"/>
      <c r="G29" s="130">
        <v>96</v>
      </c>
      <c r="H29" s="125"/>
      <c r="I29" s="130">
        <v>49</v>
      </c>
      <c r="J29" s="125"/>
      <c r="K29" s="130">
        <v>43</v>
      </c>
      <c r="L29" s="125"/>
      <c r="M29" s="130">
        <v>84</v>
      </c>
      <c r="N29" s="125"/>
      <c r="O29" s="130">
        <v>37</v>
      </c>
      <c r="P29" s="125"/>
      <c r="Q29" s="130">
        <v>75</v>
      </c>
      <c r="R29" s="125"/>
      <c r="S29" s="130">
        <v>69</v>
      </c>
      <c r="T29" s="125"/>
    </row>
    <row r="30" spans="1:20" ht="17.100000000000001" customHeight="1" x14ac:dyDescent="0.4">
      <c r="A30" s="455"/>
      <c r="B30" s="455"/>
      <c r="C30" s="454"/>
      <c r="D30" s="80" t="s">
        <v>11</v>
      </c>
      <c r="E30" s="130">
        <f t="shared" si="3"/>
        <v>456</v>
      </c>
      <c r="F30" s="127"/>
      <c r="G30" s="130">
        <v>99</v>
      </c>
      <c r="H30" s="125"/>
      <c r="I30" s="130">
        <v>48</v>
      </c>
      <c r="J30" s="125"/>
      <c r="K30" s="130">
        <v>40</v>
      </c>
      <c r="L30" s="125"/>
      <c r="M30" s="130">
        <v>83</v>
      </c>
      <c r="N30" s="125"/>
      <c r="O30" s="130">
        <v>40</v>
      </c>
      <c r="P30" s="125"/>
      <c r="Q30" s="130">
        <v>77</v>
      </c>
      <c r="R30" s="125"/>
      <c r="S30" s="130">
        <v>69</v>
      </c>
      <c r="T30" s="125"/>
    </row>
    <row r="31" spans="1:20" ht="17.100000000000001" customHeight="1" x14ac:dyDescent="0.4">
      <c r="A31" s="455"/>
      <c r="B31" s="455"/>
      <c r="C31" s="454"/>
      <c r="D31" s="80" t="s">
        <v>12</v>
      </c>
      <c r="E31" s="130">
        <f t="shared" si="3"/>
        <v>455</v>
      </c>
      <c r="F31" s="127"/>
      <c r="G31" s="130">
        <v>99</v>
      </c>
      <c r="H31" s="125"/>
      <c r="I31" s="130">
        <v>48</v>
      </c>
      <c r="J31" s="125"/>
      <c r="K31" s="130">
        <v>40</v>
      </c>
      <c r="L31" s="125"/>
      <c r="M31" s="130">
        <v>79</v>
      </c>
      <c r="N31" s="125"/>
      <c r="O31" s="130">
        <v>39</v>
      </c>
      <c r="P31" s="125"/>
      <c r="Q31" s="130">
        <v>78</v>
      </c>
      <c r="R31" s="125"/>
      <c r="S31" s="130">
        <v>72</v>
      </c>
      <c r="T31" s="125"/>
    </row>
    <row r="32" spans="1:20" ht="17.100000000000001" customHeight="1" x14ac:dyDescent="0.4">
      <c r="A32" s="455"/>
      <c r="B32" s="455"/>
      <c r="C32" s="454" t="s">
        <v>14</v>
      </c>
      <c r="D32" s="454"/>
      <c r="E32" s="130">
        <f t="shared" si="3"/>
        <v>4</v>
      </c>
      <c r="F32" s="127"/>
      <c r="G32" s="130">
        <v>2</v>
      </c>
      <c r="H32" s="125"/>
      <c r="I32" s="129">
        <v>0</v>
      </c>
      <c r="J32" s="128"/>
      <c r="K32" s="129">
        <v>0</v>
      </c>
      <c r="L32" s="128"/>
      <c r="M32" s="129">
        <v>0</v>
      </c>
      <c r="N32" s="128"/>
      <c r="O32" s="129">
        <v>0</v>
      </c>
      <c r="P32" s="128"/>
      <c r="Q32" s="129">
        <v>0</v>
      </c>
      <c r="R32" s="128"/>
      <c r="S32" s="130">
        <v>2</v>
      </c>
      <c r="T32" s="125"/>
    </row>
    <row r="33" spans="1:20" ht="17.100000000000001" customHeight="1" x14ac:dyDescent="0.4">
      <c r="A33" s="455"/>
      <c r="B33" s="455"/>
      <c r="C33" s="454" t="s">
        <v>15</v>
      </c>
      <c r="D33" s="454"/>
      <c r="E33" s="130">
        <f t="shared" si="3"/>
        <v>394</v>
      </c>
      <c r="F33" s="127"/>
      <c r="G33" s="130">
        <v>104</v>
      </c>
      <c r="H33" s="125"/>
      <c r="I33" s="130">
        <v>56</v>
      </c>
      <c r="J33" s="125"/>
      <c r="K33" s="130">
        <v>25</v>
      </c>
      <c r="L33" s="125"/>
      <c r="M33" s="130">
        <v>60</v>
      </c>
      <c r="N33" s="125"/>
      <c r="O33" s="130">
        <v>30</v>
      </c>
      <c r="P33" s="125"/>
      <c r="Q33" s="130">
        <v>59</v>
      </c>
      <c r="R33" s="125"/>
      <c r="S33" s="130">
        <v>60</v>
      </c>
      <c r="T33" s="125"/>
    </row>
    <row r="34" spans="1:20" ht="17.100000000000001" customHeight="1" x14ac:dyDescent="0.4">
      <c r="A34" s="455" t="s">
        <v>692</v>
      </c>
      <c r="B34" s="455" t="s">
        <v>691</v>
      </c>
      <c r="C34" s="454" t="s">
        <v>688</v>
      </c>
      <c r="D34" s="454"/>
      <c r="E34" s="126">
        <f t="shared" ref="E34:T34" si="4">SUM(E35,E38,E41)</f>
        <v>37745</v>
      </c>
      <c r="F34" s="127">
        <f t="shared" si="4"/>
        <v>909</v>
      </c>
      <c r="G34" s="126">
        <f t="shared" si="4"/>
        <v>8437</v>
      </c>
      <c r="H34" s="125">
        <f t="shared" si="4"/>
        <v>200</v>
      </c>
      <c r="I34" s="126">
        <f t="shared" si="4"/>
        <v>4108</v>
      </c>
      <c r="J34" s="125">
        <f t="shared" si="4"/>
        <v>125</v>
      </c>
      <c r="K34" s="126">
        <f t="shared" si="4"/>
        <v>3036</v>
      </c>
      <c r="L34" s="125">
        <f t="shared" si="4"/>
        <v>56</v>
      </c>
      <c r="M34" s="126">
        <f t="shared" si="4"/>
        <v>6830</v>
      </c>
      <c r="N34" s="125">
        <f t="shared" si="4"/>
        <v>165</v>
      </c>
      <c r="O34" s="126">
        <f t="shared" si="4"/>
        <v>3095</v>
      </c>
      <c r="P34" s="125">
        <f t="shared" si="4"/>
        <v>66</v>
      </c>
      <c r="Q34" s="126">
        <f t="shared" si="4"/>
        <v>6651</v>
      </c>
      <c r="R34" s="125">
        <f t="shared" si="4"/>
        <v>161</v>
      </c>
      <c r="S34" s="126">
        <f t="shared" si="4"/>
        <v>5588</v>
      </c>
      <c r="T34" s="125">
        <f t="shared" si="4"/>
        <v>136</v>
      </c>
    </row>
    <row r="35" spans="1:20" ht="17.100000000000001" customHeight="1" x14ac:dyDescent="0.4">
      <c r="A35" s="455"/>
      <c r="B35" s="455"/>
      <c r="C35" s="454" t="s">
        <v>6</v>
      </c>
      <c r="D35" s="80" t="s">
        <v>7</v>
      </c>
      <c r="E35" s="126">
        <f>SUM(E36:E37)</f>
        <v>12724</v>
      </c>
      <c r="F35" s="127">
        <f t="shared" ref="F35:F43" si="5">SUM(H35,J35,L35,N35,P35,R35,T35)</f>
        <v>323</v>
      </c>
      <c r="G35" s="126">
        <f>SUM(G36:G37)</f>
        <v>2793</v>
      </c>
      <c r="H35" s="125">
        <v>71</v>
      </c>
      <c r="I35" s="126">
        <f>SUM(I36:I37)</f>
        <v>1401</v>
      </c>
      <c r="J35" s="125">
        <v>40</v>
      </c>
      <c r="K35" s="126">
        <f>SUM(K36:K37)</f>
        <v>1063</v>
      </c>
      <c r="L35" s="125">
        <v>22</v>
      </c>
      <c r="M35" s="126">
        <f>SUM(M36:M37)</f>
        <v>2385</v>
      </c>
      <c r="N35" s="125">
        <v>58</v>
      </c>
      <c r="O35" s="126">
        <f>SUM(O36:O37)</f>
        <v>1003</v>
      </c>
      <c r="P35" s="125">
        <v>20</v>
      </c>
      <c r="Q35" s="126">
        <f>SUM(Q36:Q37)</f>
        <v>2222</v>
      </c>
      <c r="R35" s="125">
        <v>66</v>
      </c>
      <c r="S35" s="126">
        <f>SUM(S36:S37)</f>
        <v>1857</v>
      </c>
      <c r="T35" s="125">
        <v>46</v>
      </c>
    </row>
    <row r="36" spans="1:20" ht="17.100000000000001" customHeight="1" x14ac:dyDescent="0.4">
      <c r="A36" s="455"/>
      <c r="B36" s="455"/>
      <c r="C36" s="454"/>
      <c r="D36" s="80" t="s">
        <v>690</v>
      </c>
      <c r="E36" s="126">
        <f>SUM(G36,I36,K36,M36,O36,Q36,S36)</f>
        <v>6510</v>
      </c>
      <c r="F36" s="127">
        <f t="shared" si="5"/>
        <v>0</v>
      </c>
      <c r="G36" s="126">
        <v>1379</v>
      </c>
      <c r="H36" s="125"/>
      <c r="I36" s="126">
        <v>726</v>
      </c>
      <c r="J36" s="125"/>
      <c r="K36" s="126">
        <v>525</v>
      </c>
      <c r="L36" s="125"/>
      <c r="M36" s="126">
        <v>1223</v>
      </c>
      <c r="N36" s="125"/>
      <c r="O36" s="126">
        <v>514</v>
      </c>
      <c r="P36" s="125"/>
      <c r="Q36" s="126">
        <v>1162</v>
      </c>
      <c r="R36" s="125"/>
      <c r="S36" s="126">
        <v>981</v>
      </c>
      <c r="T36" s="125"/>
    </row>
    <row r="37" spans="1:20" ht="17.100000000000001" customHeight="1" x14ac:dyDescent="0.4">
      <c r="A37" s="455"/>
      <c r="B37" s="455"/>
      <c r="C37" s="454"/>
      <c r="D37" s="80" t="s">
        <v>689</v>
      </c>
      <c r="E37" s="126">
        <f>SUM(G37,I37,K37,M37,O37,Q37,S37)</f>
        <v>6214</v>
      </c>
      <c r="F37" s="127">
        <f t="shared" si="5"/>
        <v>0</v>
      </c>
      <c r="G37" s="126">
        <v>1414</v>
      </c>
      <c r="H37" s="125"/>
      <c r="I37" s="126">
        <v>675</v>
      </c>
      <c r="J37" s="125"/>
      <c r="K37" s="126">
        <v>538</v>
      </c>
      <c r="L37" s="125"/>
      <c r="M37" s="126">
        <v>1162</v>
      </c>
      <c r="N37" s="125"/>
      <c r="O37" s="126">
        <v>489</v>
      </c>
      <c r="P37" s="125"/>
      <c r="Q37" s="126">
        <v>1060</v>
      </c>
      <c r="R37" s="125"/>
      <c r="S37" s="126">
        <v>876</v>
      </c>
      <c r="T37" s="125"/>
    </row>
    <row r="38" spans="1:20" ht="17.100000000000001" customHeight="1" x14ac:dyDescent="0.4">
      <c r="A38" s="455"/>
      <c r="B38" s="455"/>
      <c r="C38" s="454" t="s">
        <v>8</v>
      </c>
      <c r="D38" s="80" t="s">
        <v>7</v>
      </c>
      <c r="E38" s="126">
        <f>SUM(E39:E40)</f>
        <v>12740</v>
      </c>
      <c r="F38" s="127">
        <f t="shared" si="5"/>
        <v>308</v>
      </c>
      <c r="G38" s="126">
        <f>SUM(G39:G40)</f>
        <v>2847</v>
      </c>
      <c r="H38" s="125">
        <v>70</v>
      </c>
      <c r="I38" s="126">
        <f>SUM(I39:I40)</f>
        <v>1333</v>
      </c>
      <c r="J38" s="125">
        <v>37</v>
      </c>
      <c r="K38" s="126">
        <f>SUM(K39:K40)</f>
        <v>1021</v>
      </c>
      <c r="L38" s="125">
        <v>23</v>
      </c>
      <c r="M38" s="126">
        <f>SUM(M39:M40)</f>
        <v>2309</v>
      </c>
      <c r="N38" s="125">
        <v>48</v>
      </c>
      <c r="O38" s="126">
        <f>SUM(O39:O40)</f>
        <v>1065</v>
      </c>
      <c r="P38" s="125">
        <v>25</v>
      </c>
      <c r="Q38" s="126">
        <f>SUM(Q39:Q40)</f>
        <v>2290</v>
      </c>
      <c r="R38" s="125">
        <v>57</v>
      </c>
      <c r="S38" s="126">
        <f>SUM(S39:S40)</f>
        <v>1875</v>
      </c>
      <c r="T38" s="125">
        <v>48</v>
      </c>
    </row>
    <row r="39" spans="1:20" ht="17.100000000000001" customHeight="1" x14ac:dyDescent="0.4">
      <c r="A39" s="455"/>
      <c r="B39" s="455"/>
      <c r="C39" s="454"/>
      <c r="D39" s="80" t="s">
        <v>690</v>
      </c>
      <c r="E39" s="126">
        <f>SUM(G39,I39,K39,M39,O39,Q39,S39)</f>
        <v>6609</v>
      </c>
      <c r="F39" s="127">
        <f t="shared" si="5"/>
        <v>0</v>
      </c>
      <c r="G39" s="126">
        <v>1457</v>
      </c>
      <c r="H39" s="125"/>
      <c r="I39" s="126">
        <v>698</v>
      </c>
      <c r="J39" s="125"/>
      <c r="K39" s="126">
        <v>522</v>
      </c>
      <c r="L39" s="125"/>
      <c r="M39" s="126">
        <v>1188</v>
      </c>
      <c r="N39" s="125"/>
      <c r="O39" s="126">
        <v>547</v>
      </c>
      <c r="P39" s="125"/>
      <c r="Q39" s="126">
        <v>1206</v>
      </c>
      <c r="R39" s="125"/>
      <c r="S39" s="126">
        <v>991</v>
      </c>
      <c r="T39" s="125"/>
    </row>
    <row r="40" spans="1:20" ht="17.100000000000001" customHeight="1" x14ac:dyDescent="0.4">
      <c r="A40" s="455"/>
      <c r="B40" s="455"/>
      <c r="C40" s="454"/>
      <c r="D40" s="80" t="s">
        <v>689</v>
      </c>
      <c r="E40" s="126">
        <f>SUM(G40,I40,K40,M40,O40,Q40,S40)</f>
        <v>6131</v>
      </c>
      <c r="F40" s="127">
        <f t="shared" si="5"/>
        <v>0</v>
      </c>
      <c r="G40" s="126">
        <v>1390</v>
      </c>
      <c r="H40" s="125"/>
      <c r="I40" s="126">
        <v>635</v>
      </c>
      <c r="J40" s="125"/>
      <c r="K40" s="126">
        <v>499</v>
      </c>
      <c r="L40" s="125"/>
      <c r="M40" s="126">
        <v>1121</v>
      </c>
      <c r="N40" s="125"/>
      <c r="O40" s="126">
        <v>518</v>
      </c>
      <c r="P40" s="125"/>
      <c r="Q40" s="126">
        <v>1084</v>
      </c>
      <c r="R40" s="125"/>
      <c r="S40" s="126">
        <v>884</v>
      </c>
      <c r="T40" s="125"/>
    </row>
    <row r="41" spans="1:20" ht="17.100000000000001" customHeight="1" x14ac:dyDescent="0.4">
      <c r="A41" s="455"/>
      <c r="B41" s="455"/>
      <c r="C41" s="454" t="s">
        <v>9</v>
      </c>
      <c r="D41" s="80" t="s">
        <v>7</v>
      </c>
      <c r="E41" s="126">
        <f>SUM(E42:E43)</f>
        <v>12281</v>
      </c>
      <c r="F41" s="127">
        <f t="shared" si="5"/>
        <v>278</v>
      </c>
      <c r="G41" s="126">
        <f>SUM(G42:G43)</f>
        <v>2797</v>
      </c>
      <c r="H41" s="125">
        <v>59</v>
      </c>
      <c r="I41" s="126">
        <f>SUM(I42:I43)</f>
        <v>1374</v>
      </c>
      <c r="J41" s="125">
        <v>48</v>
      </c>
      <c r="K41" s="126">
        <f>SUM(K42:K43)</f>
        <v>952</v>
      </c>
      <c r="L41" s="125">
        <v>11</v>
      </c>
      <c r="M41" s="126">
        <f>SUM(M42:M43)</f>
        <v>2136</v>
      </c>
      <c r="N41" s="125">
        <v>59</v>
      </c>
      <c r="O41" s="126">
        <f>SUM(O42:O43)</f>
        <v>1027</v>
      </c>
      <c r="P41" s="125">
        <v>21</v>
      </c>
      <c r="Q41" s="126">
        <f>SUM(Q42:Q43)</f>
        <v>2139</v>
      </c>
      <c r="R41" s="125">
        <v>38</v>
      </c>
      <c r="S41" s="126">
        <f>SUM(S42:S43)</f>
        <v>1856</v>
      </c>
      <c r="T41" s="125">
        <v>42</v>
      </c>
    </row>
    <row r="42" spans="1:20" ht="17.100000000000001" customHeight="1" x14ac:dyDescent="0.4">
      <c r="A42" s="455"/>
      <c r="B42" s="455"/>
      <c r="C42" s="454"/>
      <c r="D42" s="80" t="s">
        <v>690</v>
      </c>
      <c r="E42" s="126">
        <f>SUM(G42,I42,K42,M42,O42,Q42,S42)</f>
        <v>6336</v>
      </c>
      <c r="F42" s="127">
        <f t="shared" si="5"/>
        <v>0</v>
      </c>
      <c r="G42" s="126">
        <v>1414</v>
      </c>
      <c r="H42" s="125"/>
      <c r="I42" s="126">
        <v>704</v>
      </c>
      <c r="J42" s="125"/>
      <c r="K42" s="126">
        <v>497</v>
      </c>
      <c r="L42" s="125"/>
      <c r="M42" s="126">
        <v>1125</v>
      </c>
      <c r="N42" s="125"/>
      <c r="O42" s="126">
        <v>527</v>
      </c>
      <c r="P42" s="125"/>
      <c r="Q42" s="126">
        <v>1132</v>
      </c>
      <c r="R42" s="125"/>
      <c r="S42" s="126">
        <v>937</v>
      </c>
      <c r="T42" s="125"/>
    </row>
    <row r="43" spans="1:20" ht="17.100000000000001" customHeight="1" x14ac:dyDescent="0.4">
      <c r="A43" s="455"/>
      <c r="B43" s="455"/>
      <c r="C43" s="454"/>
      <c r="D43" s="80" t="s">
        <v>689</v>
      </c>
      <c r="E43" s="126">
        <f>SUM(G43,I43,K43,M43,O43,Q43,S43)</f>
        <v>5945</v>
      </c>
      <c r="F43" s="127">
        <f t="shared" si="5"/>
        <v>0</v>
      </c>
      <c r="G43" s="126">
        <v>1383</v>
      </c>
      <c r="H43" s="125"/>
      <c r="I43" s="126">
        <v>670</v>
      </c>
      <c r="J43" s="125"/>
      <c r="K43" s="126">
        <v>455</v>
      </c>
      <c r="L43" s="125"/>
      <c r="M43" s="126">
        <v>1011</v>
      </c>
      <c r="N43" s="125"/>
      <c r="O43" s="126">
        <v>500</v>
      </c>
      <c r="P43" s="125"/>
      <c r="Q43" s="126">
        <v>1007</v>
      </c>
      <c r="R43" s="125"/>
      <c r="S43" s="126">
        <v>919</v>
      </c>
      <c r="T43" s="125"/>
    </row>
    <row r="44" spans="1:20" ht="17.100000000000001" customHeight="1" x14ac:dyDescent="0.4">
      <c r="A44" s="455"/>
      <c r="B44" s="455" t="s">
        <v>13</v>
      </c>
      <c r="C44" s="454" t="s">
        <v>688</v>
      </c>
      <c r="D44" s="454"/>
      <c r="E44" s="126">
        <f>SUM(E46:E50)</f>
        <v>1328</v>
      </c>
      <c r="F44" s="127">
        <f>SUM(F45,F49,F50)</f>
        <v>0</v>
      </c>
      <c r="G44" s="126">
        <f>SUM(G46:G50)</f>
        <v>295</v>
      </c>
      <c r="H44" s="125">
        <f>SUM(H45,H49,H50)</f>
        <v>0</v>
      </c>
      <c r="I44" s="126">
        <f>SUM(I46:I50)</f>
        <v>151</v>
      </c>
      <c r="J44" s="125">
        <f>SUM(J45,J49,J50)</f>
        <v>0</v>
      </c>
      <c r="K44" s="126">
        <f>SUM(K46:K50)</f>
        <v>103</v>
      </c>
      <c r="L44" s="125">
        <f>SUM(L45,L49,L50)</f>
        <v>0</v>
      </c>
      <c r="M44" s="126">
        <f>SUM(M46:M50)</f>
        <v>239</v>
      </c>
      <c r="N44" s="125">
        <f>SUM(N45,N49,N50)</f>
        <v>0</v>
      </c>
      <c r="O44" s="126">
        <f>SUM(O46:O50)</f>
        <v>108</v>
      </c>
      <c r="P44" s="125">
        <f>SUM(P45,P49,P50)</f>
        <v>0</v>
      </c>
      <c r="Q44" s="126">
        <f>SUM(Q46:Q50)</f>
        <v>230</v>
      </c>
      <c r="R44" s="125">
        <f>SUM(R45,R49,R50)</f>
        <v>0</v>
      </c>
      <c r="S44" s="126">
        <f>SUM(S46:S50)</f>
        <v>202</v>
      </c>
      <c r="T44" s="125">
        <f>SUM(T45,T49,T50)</f>
        <v>0</v>
      </c>
    </row>
    <row r="45" spans="1:20" ht="17.100000000000001" customHeight="1" x14ac:dyDescent="0.4">
      <c r="A45" s="455"/>
      <c r="B45" s="455"/>
      <c r="C45" s="456" t="s">
        <v>687</v>
      </c>
      <c r="D45" s="80" t="s">
        <v>7</v>
      </c>
      <c r="E45" s="126">
        <f t="shared" ref="E45:T45" si="6">SUM(E46:E48)</f>
        <v>1154</v>
      </c>
      <c r="F45" s="127">
        <f t="shared" si="6"/>
        <v>0</v>
      </c>
      <c r="G45" s="126">
        <f t="shared" si="6"/>
        <v>257</v>
      </c>
      <c r="H45" s="125">
        <f t="shared" si="6"/>
        <v>0</v>
      </c>
      <c r="I45" s="126">
        <f t="shared" si="6"/>
        <v>129</v>
      </c>
      <c r="J45" s="125">
        <f t="shared" si="6"/>
        <v>0</v>
      </c>
      <c r="K45" s="126">
        <f t="shared" si="6"/>
        <v>92</v>
      </c>
      <c r="L45" s="125">
        <f t="shared" si="6"/>
        <v>0</v>
      </c>
      <c r="M45" s="126">
        <f t="shared" si="6"/>
        <v>206</v>
      </c>
      <c r="N45" s="125">
        <f t="shared" si="6"/>
        <v>0</v>
      </c>
      <c r="O45" s="126">
        <f t="shared" si="6"/>
        <v>95</v>
      </c>
      <c r="P45" s="125">
        <f t="shared" si="6"/>
        <v>0</v>
      </c>
      <c r="Q45" s="126">
        <f t="shared" si="6"/>
        <v>200</v>
      </c>
      <c r="R45" s="125">
        <f t="shared" si="6"/>
        <v>0</v>
      </c>
      <c r="S45" s="126">
        <f t="shared" si="6"/>
        <v>175</v>
      </c>
      <c r="T45" s="125">
        <f t="shared" si="6"/>
        <v>0</v>
      </c>
    </row>
    <row r="46" spans="1:20" ht="17.100000000000001" customHeight="1" x14ac:dyDescent="0.4">
      <c r="A46" s="455"/>
      <c r="B46" s="455"/>
      <c r="C46" s="454"/>
      <c r="D46" s="80" t="s">
        <v>6</v>
      </c>
      <c r="E46" s="126">
        <f t="shared" ref="E46:F50" si="7">SUM(G46,I46,K46,M46,O46,Q46,S46)</f>
        <v>387</v>
      </c>
      <c r="F46" s="127">
        <f t="shared" si="7"/>
        <v>0</v>
      </c>
      <c r="G46" s="126">
        <v>84</v>
      </c>
      <c r="H46" s="125"/>
      <c r="I46" s="126">
        <v>45</v>
      </c>
      <c r="J46" s="125"/>
      <c r="K46" s="126">
        <v>32</v>
      </c>
      <c r="L46" s="125"/>
      <c r="M46" s="126">
        <v>70</v>
      </c>
      <c r="N46" s="125"/>
      <c r="O46" s="126">
        <v>31</v>
      </c>
      <c r="P46" s="125"/>
      <c r="Q46" s="126">
        <v>67</v>
      </c>
      <c r="R46" s="125"/>
      <c r="S46" s="126">
        <v>58</v>
      </c>
      <c r="T46" s="125"/>
    </row>
    <row r="47" spans="1:20" ht="17.100000000000001" customHeight="1" x14ac:dyDescent="0.4">
      <c r="A47" s="455"/>
      <c r="B47" s="455"/>
      <c r="C47" s="454"/>
      <c r="D47" s="80" t="s">
        <v>8</v>
      </c>
      <c r="E47" s="126">
        <f t="shared" si="7"/>
        <v>393</v>
      </c>
      <c r="F47" s="127">
        <f t="shared" si="7"/>
        <v>0</v>
      </c>
      <c r="G47" s="126">
        <v>89</v>
      </c>
      <c r="H47" s="125"/>
      <c r="I47" s="126">
        <v>42</v>
      </c>
      <c r="J47" s="125"/>
      <c r="K47" s="126">
        <v>31</v>
      </c>
      <c r="L47" s="125"/>
      <c r="M47" s="126">
        <v>72</v>
      </c>
      <c r="N47" s="125"/>
      <c r="O47" s="126">
        <v>32</v>
      </c>
      <c r="P47" s="125"/>
      <c r="Q47" s="126">
        <v>68</v>
      </c>
      <c r="R47" s="125"/>
      <c r="S47" s="126">
        <v>59</v>
      </c>
      <c r="T47" s="125"/>
    </row>
    <row r="48" spans="1:20" ht="17.100000000000001" customHeight="1" x14ac:dyDescent="0.4">
      <c r="A48" s="455"/>
      <c r="B48" s="455"/>
      <c r="C48" s="454"/>
      <c r="D48" s="80" t="s">
        <v>9</v>
      </c>
      <c r="E48" s="126">
        <f t="shared" si="7"/>
        <v>374</v>
      </c>
      <c r="F48" s="127">
        <f t="shared" si="7"/>
        <v>0</v>
      </c>
      <c r="G48" s="126">
        <v>84</v>
      </c>
      <c r="H48" s="125"/>
      <c r="I48" s="126">
        <v>42</v>
      </c>
      <c r="J48" s="125"/>
      <c r="K48" s="126">
        <v>29</v>
      </c>
      <c r="L48" s="125"/>
      <c r="M48" s="126">
        <v>64</v>
      </c>
      <c r="N48" s="125"/>
      <c r="O48" s="126">
        <v>32</v>
      </c>
      <c r="P48" s="125"/>
      <c r="Q48" s="126">
        <v>65</v>
      </c>
      <c r="R48" s="125"/>
      <c r="S48" s="126">
        <v>58</v>
      </c>
      <c r="T48" s="125"/>
    </row>
    <row r="49" spans="1:20" ht="17.100000000000001" customHeight="1" x14ac:dyDescent="0.4">
      <c r="A49" s="455"/>
      <c r="B49" s="455"/>
      <c r="C49" s="454" t="s">
        <v>14</v>
      </c>
      <c r="D49" s="454"/>
      <c r="E49" s="126">
        <f t="shared" si="7"/>
        <v>0</v>
      </c>
      <c r="F49" s="127">
        <f t="shared" si="7"/>
        <v>0</v>
      </c>
      <c r="G49" s="129">
        <v>0</v>
      </c>
      <c r="H49" s="128"/>
      <c r="I49" s="129">
        <v>0</v>
      </c>
      <c r="J49" s="128"/>
      <c r="K49" s="129">
        <v>0</v>
      </c>
      <c r="L49" s="128"/>
      <c r="M49" s="129">
        <v>0</v>
      </c>
      <c r="N49" s="128"/>
      <c r="O49" s="129">
        <v>0</v>
      </c>
      <c r="P49" s="128"/>
      <c r="Q49" s="129">
        <v>0</v>
      </c>
      <c r="R49" s="128"/>
      <c r="S49" s="129">
        <v>0</v>
      </c>
      <c r="T49" s="128"/>
    </row>
    <row r="50" spans="1:20" ht="17.100000000000001" customHeight="1" x14ac:dyDescent="0.4">
      <c r="A50" s="455"/>
      <c r="B50" s="455"/>
      <c r="C50" s="454" t="s">
        <v>15</v>
      </c>
      <c r="D50" s="454"/>
      <c r="E50" s="126">
        <f t="shared" si="7"/>
        <v>174</v>
      </c>
      <c r="F50" s="127">
        <f t="shared" si="7"/>
        <v>0</v>
      </c>
      <c r="G50" s="126">
        <v>38</v>
      </c>
      <c r="H50" s="125"/>
      <c r="I50" s="126">
        <v>22</v>
      </c>
      <c r="J50" s="125"/>
      <c r="K50" s="126">
        <v>11</v>
      </c>
      <c r="L50" s="125"/>
      <c r="M50" s="126">
        <v>33</v>
      </c>
      <c r="N50" s="125"/>
      <c r="O50" s="126">
        <v>13</v>
      </c>
      <c r="P50" s="125"/>
      <c r="Q50" s="126">
        <v>30</v>
      </c>
      <c r="R50" s="125"/>
      <c r="S50" s="126">
        <v>27</v>
      </c>
      <c r="T50" s="125"/>
    </row>
    <row r="51" spans="1:20" ht="10.95" x14ac:dyDescent="0.4">
      <c r="A51" s="22" t="s">
        <v>686</v>
      </c>
    </row>
  </sheetData>
  <mergeCells count="35">
    <mergeCell ref="G4:H4"/>
    <mergeCell ref="E4:F4"/>
    <mergeCell ref="E3:T3"/>
    <mergeCell ref="S4:T4"/>
    <mergeCell ref="Q4:R4"/>
    <mergeCell ref="O4:P4"/>
    <mergeCell ref="M4:N4"/>
    <mergeCell ref="K4:L4"/>
    <mergeCell ref="I4:J4"/>
    <mergeCell ref="B24:B33"/>
    <mergeCell ref="C25:C31"/>
    <mergeCell ref="A5:A33"/>
    <mergeCell ref="C35:C37"/>
    <mergeCell ref="C38:C40"/>
    <mergeCell ref="C32:D32"/>
    <mergeCell ref="C33:D33"/>
    <mergeCell ref="C24:D24"/>
    <mergeCell ref="C41:C43"/>
    <mergeCell ref="C45:C48"/>
    <mergeCell ref="B34:B43"/>
    <mergeCell ref="B44:B50"/>
    <mergeCell ref="A34:A50"/>
    <mergeCell ref="C49:D49"/>
    <mergeCell ref="C50:D50"/>
    <mergeCell ref="C44:D44"/>
    <mergeCell ref="C34:D34"/>
    <mergeCell ref="A3:D4"/>
    <mergeCell ref="B5:B23"/>
    <mergeCell ref="C5:D5"/>
    <mergeCell ref="C6:C8"/>
    <mergeCell ref="C9:C11"/>
    <mergeCell ref="C12:C14"/>
    <mergeCell ref="C15:C17"/>
    <mergeCell ref="C18:C20"/>
    <mergeCell ref="C21:C23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showGridLines="0" workbookViewId="0">
      <selection activeCell="AH28" sqref="C28:AH28"/>
    </sheetView>
  </sheetViews>
  <sheetFormatPr defaultRowHeight="24" customHeight="1" x14ac:dyDescent="0.4"/>
  <cols>
    <col min="1" max="1" width="9" style="22"/>
    <col min="2" max="2" width="6" style="22" bestFit="1" customWidth="1"/>
    <col min="3" max="3" width="5.25" style="22" customWidth="1"/>
    <col min="4" max="4" width="3" style="22" bestFit="1" customWidth="1"/>
    <col min="5" max="5" width="5.25" style="22" customWidth="1"/>
    <col min="6" max="6" width="3" style="22" customWidth="1"/>
    <col min="7" max="7" width="5.25" style="22" customWidth="1"/>
    <col min="8" max="8" width="3" style="22" customWidth="1"/>
    <col min="9" max="9" width="5.25" style="22" customWidth="1"/>
    <col min="10" max="10" width="3" style="22" customWidth="1"/>
    <col min="11" max="11" width="5.25" style="22" customWidth="1"/>
    <col min="12" max="12" width="3" style="22" customWidth="1"/>
    <col min="13" max="13" width="5.25" style="22" customWidth="1"/>
    <col min="14" max="14" width="3" style="22" customWidth="1"/>
    <col min="15" max="15" width="5.25" style="22" customWidth="1"/>
    <col min="16" max="16" width="3" style="22" customWidth="1"/>
    <col min="17" max="17" width="5.25" style="22" customWidth="1"/>
    <col min="18" max="18" width="3" style="22" customWidth="1"/>
    <col min="19" max="19" width="5.25" style="22" customWidth="1"/>
    <col min="20" max="20" width="3" style="22" customWidth="1"/>
    <col min="21" max="21" width="5.25" style="22" customWidth="1"/>
    <col min="22" max="22" width="3" style="22" customWidth="1"/>
    <col min="23" max="23" width="5.25" style="22" customWidth="1"/>
    <col min="24" max="24" width="3" style="22" customWidth="1"/>
    <col min="25" max="25" width="5.25" style="22" customWidth="1"/>
    <col min="26" max="26" width="3" style="22" customWidth="1"/>
    <col min="27" max="27" width="5.25" style="22" customWidth="1"/>
    <col min="28" max="28" width="3" style="22" customWidth="1"/>
    <col min="29" max="29" width="5.25" style="22" customWidth="1"/>
    <col min="30" max="30" width="3" style="22" customWidth="1"/>
    <col min="31" max="31" width="5.25" style="22" customWidth="1"/>
    <col min="32" max="32" width="3" style="22" customWidth="1"/>
    <col min="33" max="33" width="5.25" style="22" customWidth="1"/>
    <col min="34" max="34" width="3" style="22" customWidth="1"/>
    <col min="35" max="35" width="2.5" style="22" customWidth="1"/>
    <col min="36" max="16384" width="9" style="22"/>
  </cols>
  <sheetData>
    <row r="1" spans="1:35" ht="10.95" x14ac:dyDescent="0.4">
      <c r="A1" s="1" t="s">
        <v>1050</v>
      </c>
    </row>
    <row r="2" spans="1:35" ht="10.95" x14ac:dyDescent="0.4">
      <c r="A2" s="1" t="s">
        <v>33</v>
      </c>
    </row>
    <row r="3" spans="1:35" ht="10.95" x14ac:dyDescent="0.4">
      <c r="A3" s="1" t="s">
        <v>1051</v>
      </c>
    </row>
    <row r="4" spans="1:35" ht="10.95" x14ac:dyDescent="0.4">
      <c r="A4" s="1" t="s">
        <v>1063</v>
      </c>
    </row>
    <row r="5" spans="1:35" ht="10.95" x14ac:dyDescent="0.4">
      <c r="AH5" s="23" t="s">
        <v>1064</v>
      </c>
    </row>
    <row r="6" spans="1:35" ht="24" customHeight="1" x14ac:dyDescent="0.4">
      <c r="A6" s="454" t="s">
        <v>1065</v>
      </c>
      <c r="B6" s="454"/>
      <c r="C6" s="454" t="s">
        <v>22</v>
      </c>
      <c r="D6" s="454"/>
      <c r="E6" s="454" t="s">
        <v>1066</v>
      </c>
      <c r="F6" s="454"/>
      <c r="G6" s="454" t="s">
        <v>1067</v>
      </c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 t="s">
        <v>1068</v>
      </c>
      <c r="V6" s="454"/>
      <c r="W6" s="454"/>
      <c r="X6" s="454"/>
      <c r="Y6" s="454"/>
      <c r="Z6" s="454"/>
      <c r="AA6" s="454"/>
      <c r="AB6" s="454"/>
      <c r="AC6" s="454"/>
      <c r="AD6" s="454"/>
      <c r="AE6" s="454" t="s">
        <v>71</v>
      </c>
      <c r="AF6" s="454"/>
      <c r="AG6" s="454"/>
      <c r="AH6" s="454"/>
    </row>
    <row r="7" spans="1:35" ht="36" customHeight="1" x14ac:dyDescent="0.4">
      <c r="A7" s="454"/>
      <c r="B7" s="454"/>
      <c r="C7" s="454"/>
      <c r="D7" s="454"/>
      <c r="E7" s="454"/>
      <c r="F7" s="454"/>
      <c r="G7" s="454" t="s">
        <v>3</v>
      </c>
      <c r="H7" s="454"/>
      <c r="I7" s="454" t="s">
        <v>1069</v>
      </c>
      <c r="J7" s="454"/>
      <c r="K7" s="454" t="s">
        <v>1070</v>
      </c>
      <c r="L7" s="454"/>
      <c r="M7" s="541" t="s">
        <v>1071</v>
      </c>
      <c r="N7" s="541"/>
      <c r="O7" s="456" t="s">
        <v>1072</v>
      </c>
      <c r="P7" s="454"/>
      <c r="Q7" s="456" t="s">
        <v>1073</v>
      </c>
      <c r="R7" s="454"/>
      <c r="S7" s="456" t="s">
        <v>1074</v>
      </c>
      <c r="T7" s="454"/>
      <c r="U7" s="454" t="s">
        <v>3</v>
      </c>
      <c r="V7" s="454"/>
      <c r="W7" s="456" t="s">
        <v>1075</v>
      </c>
      <c r="X7" s="454"/>
      <c r="Y7" s="456" t="s">
        <v>1076</v>
      </c>
      <c r="Z7" s="454"/>
      <c r="AA7" s="572" t="s">
        <v>1077</v>
      </c>
      <c r="AB7" s="541"/>
      <c r="AC7" s="456" t="s">
        <v>1078</v>
      </c>
      <c r="AD7" s="454"/>
      <c r="AE7" s="456" t="s">
        <v>1079</v>
      </c>
      <c r="AF7" s="454"/>
      <c r="AG7" s="456" t="s">
        <v>1080</v>
      </c>
      <c r="AH7" s="454"/>
      <c r="AI7" s="35"/>
    </row>
    <row r="8" spans="1:35" s="301" customFormat="1" ht="24" customHeight="1" x14ac:dyDescent="0.4">
      <c r="A8" s="454"/>
      <c r="B8" s="454"/>
      <c r="C8" s="300" t="s">
        <v>1081</v>
      </c>
      <c r="D8" s="300" t="s">
        <v>1082</v>
      </c>
      <c r="E8" s="300" t="s">
        <v>1081</v>
      </c>
      <c r="F8" s="300" t="s">
        <v>1082</v>
      </c>
      <c r="G8" s="300" t="s">
        <v>1081</v>
      </c>
      <c r="H8" s="300" t="s">
        <v>1082</v>
      </c>
      <c r="I8" s="300" t="s">
        <v>1081</v>
      </c>
      <c r="J8" s="300" t="s">
        <v>1082</v>
      </c>
      <c r="K8" s="300" t="s">
        <v>1081</v>
      </c>
      <c r="L8" s="300" t="s">
        <v>1082</v>
      </c>
      <c r="M8" s="300" t="s">
        <v>1081</v>
      </c>
      <c r="N8" s="300" t="s">
        <v>1082</v>
      </c>
      <c r="O8" s="300" t="s">
        <v>1081</v>
      </c>
      <c r="P8" s="300" t="s">
        <v>1082</v>
      </c>
      <c r="Q8" s="300" t="s">
        <v>1081</v>
      </c>
      <c r="R8" s="300" t="s">
        <v>1082</v>
      </c>
      <c r="S8" s="300" t="s">
        <v>1081</v>
      </c>
      <c r="T8" s="300" t="s">
        <v>1082</v>
      </c>
      <c r="U8" s="300" t="s">
        <v>1081</v>
      </c>
      <c r="V8" s="300" t="s">
        <v>1082</v>
      </c>
      <c r="W8" s="300" t="s">
        <v>1081</v>
      </c>
      <c r="X8" s="300" t="s">
        <v>1082</v>
      </c>
      <c r="Y8" s="300" t="s">
        <v>1081</v>
      </c>
      <c r="Z8" s="300" t="s">
        <v>1082</v>
      </c>
      <c r="AA8" s="300" t="s">
        <v>1081</v>
      </c>
      <c r="AB8" s="300" t="s">
        <v>1082</v>
      </c>
      <c r="AC8" s="300" t="s">
        <v>1081</v>
      </c>
      <c r="AD8" s="300" t="s">
        <v>1082</v>
      </c>
      <c r="AE8" s="300" t="s">
        <v>1081</v>
      </c>
      <c r="AF8" s="300" t="s">
        <v>1082</v>
      </c>
      <c r="AG8" s="300" t="s">
        <v>1081</v>
      </c>
      <c r="AH8" s="300" t="s">
        <v>1082</v>
      </c>
    </row>
    <row r="9" spans="1:35" ht="24" customHeight="1" x14ac:dyDescent="0.4">
      <c r="A9" s="25" t="s">
        <v>592</v>
      </c>
      <c r="B9" s="81" t="s">
        <v>1056</v>
      </c>
      <c r="C9" s="26">
        <f t="shared" ref="C9:D13" si="0">SUM(E9,G9,U9,AE9,AG9)</f>
        <v>3637</v>
      </c>
      <c r="D9" s="26">
        <f t="shared" si="0"/>
        <v>93</v>
      </c>
      <c r="E9" s="26">
        <v>1293</v>
      </c>
      <c r="F9" s="26">
        <v>33</v>
      </c>
      <c r="G9" s="26">
        <f t="shared" ref="G9:H13" si="1">SUM(I9,K9,M9,O9,Q9,S9)</f>
        <v>825</v>
      </c>
      <c r="H9" s="26">
        <f t="shared" si="1"/>
        <v>21</v>
      </c>
      <c r="I9" s="26">
        <v>235</v>
      </c>
      <c r="J9" s="26">
        <v>6</v>
      </c>
      <c r="K9" s="26">
        <v>118</v>
      </c>
      <c r="L9" s="26">
        <v>3</v>
      </c>
      <c r="M9" s="26">
        <v>116</v>
      </c>
      <c r="N9" s="26">
        <v>3</v>
      </c>
      <c r="O9" s="26">
        <v>118</v>
      </c>
      <c r="P9" s="26">
        <v>3</v>
      </c>
      <c r="Q9" s="26">
        <v>118</v>
      </c>
      <c r="R9" s="26">
        <v>3</v>
      </c>
      <c r="S9" s="26">
        <v>120</v>
      </c>
      <c r="T9" s="26">
        <v>3</v>
      </c>
      <c r="U9" s="26">
        <f t="shared" ref="U9:V13" si="2">SUM(W9,Y9,AA9,AC9)</f>
        <v>465</v>
      </c>
      <c r="V9" s="26">
        <f t="shared" si="2"/>
        <v>12</v>
      </c>
      <c r="W9" s="26">
        <v>116</v>
      </c>
      <c r="X9" s="26">
        <v>3</v>
      </c>
      <c r="Y9" s="26">
        <v>118</v>
      </c>
      <c r="Z9" s="26">
        <v>3</v>
      </c>
      <c r="AA9" s="26">
        <v>113</v>
      </c>
      <c r="AB9" s="26">
        <v>3</v>
      </c>
      <c r="AC9" s="26">
        <v>118</v>
      </c>
      <c r="AD9" s="26">
        <v>3</v>
      </c>
      <c r="AE9" s="26">
        <v>106</v>
      </c>
      <c r="AF9" s="26">
        <v>3</v>
      </c>
      <c r="AG9" s="26">
        <v>948</v>
      </c>
      <c r="AH9" s="26">
        <v>24</v>
      </c>
    </row>
    <row r="10" spans="1:35" ht="24" customHeight="1" x14ac:dyDescent="0.4">
      <c r="A10" s="25" t="s">
        <v>19</v>
      </c>
      <c r="B10" s="81" t="s">
        <v>1056</v>
      </c>
      <c r="C10" s="26">
        <f>SUM(E10,G10,U10,AE10,AG10)</f>
        <v>3653</v>
      </c>
      <c r="D10" s="26">
        <f t="shared" si="0"/>
        <v>93</v>
      </c>
      <c r="E10" s="26">
        <v>1297</v>
      </c>
      <c r="F10" s="26">
        <v>33</v>
      </c>
      <c r="G10" s="26">
        <f t="shared" si="1"/>
        <v>826</v>
      </c>
      <c r="H10" s="26">
        <f t="shared" si="1"/>
        <v>21</v>
      </c>
      <c r="I10" s="26">
        <v>231</v>
      </c>
      <c r="J10" s="26">
        <v>6</v>
      </c>
      <c r="K10" s="26">
        <v>120</v>
      </c>
      <c r="L10" s="26">
        <v>3</v>
      </c>
      <c r="M10" s="26">
        <v>120</v>
      </c>
      <c r="N10" s="26">
        <v>3</v>
      </c>
      <c r="O10" s="26">
        <v>118</v>
      </c>
      <c r="P10" s="26">
        <v>3</v>
      </c>
      <c r="Q10" s="26">
        <v>116</v>
      </c>
      <c r="R10" s="26">
        <v>3</v>
      </c>
      <c r="S10" s="26">
        <v>121</v>
      </c>
      <c r="T10" s="26">
        <v>3</v>
      </c>
      <c r="U10" s="26">
        <f t="shared" si="2"/>
        <v>469</v>
      </c>
      <c r="V10" s="26">
        <f t="shared" si="2"/>
        <v>12</v>
      </c>
      <c r="W10" s="26">
        <v>119</v>
      </c>
      <c r="X10" s="26">
        <v>3</v>
      </c>
      <c r="Y10" s="26">
        <v>119</v>
      </c>
      <c r="Z10" s="26">
        <v>3</v>
      </c>
      <c r="AA10" s="26">
        <v>113</v>
      </c>
      <c r="AB10" s="26">
        <v>3</v>
      </c>
      <c r="AC10" s="26">
        <v>118</v>
      </c>
      <c r="AD10" s="26">
        <v>3</v>
      </c>
      <c r="AE10" s="26">
        <v>115</v>
      </c>
      <c r="AF10" s="26">
        <v>3</v>
      </c>
      <c r="AG10" s="26">
        <v>946</v>
      </c>
      <c r="AH10" s="26">
        <v>24</v>
      </c>
    </row>
    <row r="11" spans="1:35" ht="24" customHeight="1" x14ac:dyDescent="0.4">
      <c r="A11" s="25" t="s">
        <v>20</v>
      </c>
      <c r="B11" s="81" t="s">
        <v>1056</v>
      </c>
      <c r="C11" s="26">
        <f>SUM(E11,G11,U11,AE11,AG11)</f>
        <v>3655</v>
      </c>
      <c r="D11" s="26">
        <f t="shared" si="0"/>
        <v>93</v>
      </c>
      <c r="E11" s="26">
        <v>1294</v>
      </c>
      <c r="F11" s="26">
        <v>33</v>
      </c>
      <c r="G11" s="26">
        <f t="shared" si="1"/>
        <v>828</v>
      </c>
      <c r="H11" s="26">
        <f t="shared" si="1"/>
        <v>21</v>
      </c>
      <c r="I11" s="26">
        <v>233</v>
      </c>
      <c r="J11" s="26">
        <v>6</v>
      </c>
      <c r="K11" s="26">
        <v>119</v>
      </c>
      <c r="L11" s="26">
        <v>3</v>
      </c>
      <c r="M11" s="26">
        <v>119</v>
      </c>
      <c r="N11" s="26">
        <v>3</v>
      </c>
      <c r="O11" s="26">
        <v>119</v>
      </c>
      <c r="P11" s="26">
        <v>3</v>
      </c>
      <c r="Q11" s="26">
        <v>117</v>
      </c>
      <c r="R11" s="26">
        <v>3</v>
      </c>
      <c r="S11" s="26">
        <v>121</v>
      </c>
      <c r="T11" s="26">
        <v>3</v>
      </c>
      <c r="U11" s="26">
        <f t="shared" si="2"/>
        <v>471</v>
      </c>
      <c r="V11" s="26">
        <f t="shared" si="2"/>
        <v>12</v>
      </c>
      <c r="W11" s="26">
        <v>118</v>
      </c>
      <c r="X11" s="26">
        <v>3</v>
      </c>
      <c r="Y11" s="26">
        <v>119</v>
      </c>
      <c r="Z11" s="26">
        <v>3</v>
      </c>
      <c r="AA11" s="26">
        <v>115</v>
      </c>
      <c r="AB11" s="26">
        <v>3</v>
      </c>
      <c r="AC11" s="26">
        <v>119</v>
      </c>
      <c r="AD11" s="26">
        <v>3</v>
      </c>
      <c r="AE11" s="26">
        <v>111</v>
      </c>
      <c r="AF11" s="26">
        <v>3</v>
      </c>
      <c r="AG11" s="26">
        <v>951</v>
      </c>
      <c r="AH11" s="26">
        <v>24</v>
      </c>
    </row>
    <row r="12" spans="1:35" ht="24" customHeight="1" x14ac:dyDescent="0.4">
      <c r="A12" s="25" t="s">
        <v>585</v>
      </c>
      <c r="B12" s="81" t="s">
        <v>1056</v>
      </c>
      <c r="C12" s="26">
        <f>SUM(E12,G12,U12,AE12,AG12)</f>
        <v>3652</v>
      </c>
      <c r="D12" s="26">
        <f t="shared" si="0"/>
        <v>93</v>
      </c>
      <c r="E12" s="26">
        <v>1289</v>
      </c>
      <c r="F12" s="26">
        <v>33</v>
      </c>
      <c r="G12" s="26">
        <f t="shared" si="1"/>
        <v>831</v>
      </c>
      <c r="H12" s="26">
        <f t="shared" si="1"/>
        <v>21</v>
      </c>
      <c r="I12" s="26">
        <v>239</v>
      </c>
      <c r="J12" s="26">
        <v>6</v>
      </c>
      <c r="K12" s="26">
        <v>119</v>
      </c>
      <c r="L12" s="26">
        <v>3</v>
      </c>
      <c r="M12" s="26">
        <v>117</v>
      </c>
      <c r="N12" s="26">
        <v>3</v>
      </c>
      <c r="O12" s="26">
        <v>119</v>
      </c>
      <c r="P12" s="26">
        <v>3</v>
      </c>
      <c r="Q12" s="26">
        <v>117</v>
      </c>
      <c r="R12" s="26">
        <v>3</v>
      </c>
      <c r="S12" s="26">
        <v>120</v>
      </c>
      <c r="T12" s="26">
        <v>3</v>
      </c>
      <c r="U12" s="26">
        <f t="shared" si="2"/>
        <v>467</v>
      </c>
      <c r="V12" s="26">
        <f t="shared" si="2"/>
        <v>12</v>
      </c>
      <c r="W12" s="26">
        <v>116</v>
      </c>
      <c r="X12" s="26">
        <v>3</v>
      </c>
      <c r="Y12" s="26">
        <v>119</v>
      </c>
      <c r="Z12" s="26">
        <v>3</v>
      </c>
      <c r="AA12" s="26">
        <v>112</v>
      </c>
      <c r="AB12" s="26">
        <v>3</v>
      </c>
      <c r="AC12" s="26">
        <v>120</v>
      </c>
      <c r="AD12" s="26">
        <v>3</v>
      </c>
      <c r="AE12" s="26">
        <v>116</v>
      </c>
      <c r="AF12" s="26">
        <v>3</v>
      </c>
      <c r="AG12" s="26">
        <v>949</v>
      </c>
      <c r="AH12" s="26">
        <v>24</v>
      </c>
    </row>
    <row r="13" spans="1:35" ht="24" customHeight="1" x14ac:dyDescent="0.4">
      <c r="A13" s="25" t="s">
        <v>593</v>
      </c>
      <c r="B13" s="81" t="s">
        <v>1056</v>
      </c>
      <c r="C13" s="26">
        <f>SUM(E13,G13,U13,AE13,AG13)</f>
        <v>3664</v>
      </c>
      <c r="D13" s="26">
        <f t="shared" si="0"/>
        <v>93</v>
      </c>
      <c r="E13" s="26">
        <f>E26</f>
        <v>1302</v>
      </c>
      <c r="F13" s="26">
        <f>F26</f>
        <v>33</v>
      </c>
      <c r="G13" s="26">
        <f t="shared" si="1"/>
        <v>832</v>
      </c>
      <c r="H13" s="26">
        <f t="shared" si="1"/>
        <v>21</v>
      </c>
      <c r="I13" s="26">
        <f t="shared" ref="I13:T13" si="3">I26</f>
        <v>236</v>
      </c>
      <c r="J13" s="26">
        <f t="shared" si="3"/>
        <v>6</v>
      </c>
      <c r="K13" s="26">
        <f t="shared" si="3"/>
        <v>119</v>
      </c>
      <c r="L13" s="26">
        <f t="shared" si="3"/>
        <v>3</v>
      </c>
      <c r="M13" s="26">
        <f t="shared" si="3"/>
        <v>119</v>
      </c>
      <c r="N13" s="26">
        <f t="shared" si="3"/>
        <v>3</v>
      </c>
      <c r="O13" s="26">
        <f t="shared" si="3"/>
        <v>118</v>
      </c>
      <c r="P13" s="26">
        <f t="shared" si="3"/>
        <v>3</v>
      </c>
      <c r="Q13" s="26">
        <f t="shared" si="3"/>
        <v>119</v>
      </c>
      <c r="R13" s="26">
        <f t="shared" si="3"/>
        <v>3</v>
      </c>
      <c r="S13" s="26">
        <f t="shared" si="3"/>
        <v>121</v>
      </c>
      <c r="T13" s="26">
        <f t="shared" si="3"/>
        <v>3</v>
      </c>
      <c r="U13" s="26">
        <f t="shared" si="2"/>
        <v>464</v>
      </c>
      <c r="V13" s="26">
        <f t="shared" si="2"/>
        <v>12</v>
      </c>
      <c r="W13" s="26">
        <f t="shared" ref="W13:AH13" si="4">W26</f>
        <v>119</v>
      </c>
      <c r="X13" s="26">
        <f t="shared" si="4"/>
        <v>3</v>
      </c>
      <c r="Y13" s="26">
        <f t="shared" si="4"/>
        <v>119</v>
      </c>
      <c r="Z13" s="26">
        <f t="shared" si="4"/>
        <v>3</v>
      </c>
      <c r="AA13" s="26">
        <f t="shared" si="4"/>
        <v>109</v>
      </c>
      <c r="AB13" s="26">
        <f t="shared" si="4"/>
        <v>3</v>
      </c>
      <c r="AC13" s="26">
        <f t="shared" si="4"/>
        <v>117</v>
      </c>
      <c r="AD13" s="26">
        <f t="shared" si="4"/>
        <v>3</v>
      </c>
      <c r="AE13" s="26">
        <f t="shared" si="4"/>
        <v>115</v>
      </c>
      <c r="AF13" s="26">
        <f t="shared" si="4"/>
        <v>3</v>
      </c>
      <c r="AG13" s="26">
        <f t="shared" si="4"/>
        <v>951</v>
      </c>
      <c r="AH13" s="26">
        <f t="shared" si="4"/>
        <v>24</v>
      </c>
    </row>
    <row r="15" spans="1:35" ht="10.95" x14ac:dyDescent="0.4">
      <c r="A15" s="1" t="s">
        <v>1050</v>
      </c>
    </row>
    <row r="16" spans="1:35" ht="10.95" x14ac:dyDescent="0.4">
      <c r="A16" s="1" t="s">
        <v>1057</v>
      </c>
    </row>
    <row r="17" spans="1:34" ht="10.95" x14ac:dyDescent="0.4">
      <c r="A17" s="1" t="s">
        <v>1063</v>
      </c>
    </row>
    <row r="18" spans="1:34" ht="10.95" x14ac:dyDescent="0.4">
      <c r="AH18" s="23" t="s">
        <v>1058</v>
      </c>
    </row>
    <row r="19" spans="1:34" ht="24" customHeight="1" x14ac:dyDescent="0.4">
      <c r="A19" s="454" t="s">
        <v>1065</v>
      </c>
      <c r="B19" s="454"/>
      <c r="C19" s="454" t="s">
        <v>22</v>
      </c>
      <c r="D19" s="454"/>
      <c r="E19" s="454" t="s">
        <v>1066</v>
      </c>
      <c r="F19" s="454"/>
      <c r="G19" s="454" t="s">
        <v>1067</v>
      </c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 t="s">
        <v>1068</v>
      </c>
      <c r="V19" s="454"/>
      <c r="W19" s="454"/>
      <c r="X19" s="454"/>
      <c r="Y19" s="454"/>
      <c r="Z19" s="454"/>
      <c r="AA19" s="454"/>
      <c r="AB19" s="454"/>
      <c r="AC19" s="454"/>
      <c r="AD19" s="454"/>
      <c r="AE19" s="454" t="s">
        <v>71</v>
      </c>
      <c r="AF19" s="454"/>
      <c r="AG19" s="454"/>
      <c r="AH19" s="454"/>
    </row>
    <row r="20" spans="1:34" ht="24" customHeight="1" x14ac:dyDescent="0.4">
      <c r="A20" s="454"/>
      <c r="B20" s="454"/>
      <c r="C20" s="454"/>
      <c r="D20" s="454"/>
      <c r="E20" s="454"/>
      <c r="F20" s="454"/>
      <c r="G20" s="454" t="s">
        <v>3</v>
      </c>
      <c r="H20" s="454"/>
      <c r="I20" s="454" t="s">
        <v>1069</v>
      </c>
      <c r="J20" s="454"/>
      <c r="K20" s="454" t="s">
        <v>1070</v>
      </c>
      <c r="L20" s="454"/>
      <c r="M20" s="541" t="s">
        <v>1071</v>
      </c>
      <c r="N20" s="541"/>
      <c r="O20" s="456" t="s">
        <v>1072</v>
      </c>
      <c r="P20" s="454"/>
      <c r="Q20" s="456" t="s">
        <v>1073</v>
      </c>
      <c r="R20" s="454"/>
      <c r="S20" s="456" t="s">
        <v>1074</v>
      </c>
      <c r="T20" s="454"/>
      <c r="U20" s="454" t="s">
        <v>3</v>
      </c>
      <c r="V20" s="454"/>
      <c r="W20" s="456" t="s">
        <v>1075</v>
      </c>
      <c r="X20" s="454"/>
      <c r="Y20" s="456" t="s">
        <v>1076</v>
      </c>
      <c r="Z20" s="454"/>
      <c r="AA20" s="572" t="s">
        <v>1077</v>
      </c>
      <c r="AB20" s="541"/>
      <c r="AC20" s="456" t="s">
        <v>1078</v>
      </c>
      <c r="AD20" s="454"/>
      <c r="AE20" s="456" t="s">
        <v>1079</v>
      </c>
      <c r="AF20" s="454"/>
      <c r="AG20" s="456" t="s">
        <v>1080</v>
      </c>
      <c r="AH20" s="454"/>
    </row>
    <row r="21" spans="1:34" ht="24" customHeight="1" x14ac:dyDescent="0.4">
      <c r="A21" s="454"/>
      <c r="B21" s="454"/>
      <c r="C21" s="300" t="s">
        <v>1081</v>
      </c>
      <c r="D21" s="300" t="s">
        <v>1082</v>
      </c>
      <c r="E21" s="300" t="s">
        <v>1081</v>
      </c>
      <c r="F21" s="300" t="s">
        <v>1082</v>
      </c>
      <c r="G21" s="300" t="s">
        <v>1081</v>
      </c>
      <c r="H21" s="300" t="s">
        <v>1082</v>
      </c>
      <c r="I21" s="300" t="s">
        <v>1081</v>
      </c>
      <c r="J21" s="300" t="s">
        <v>1082</v>
      </c>
      <c r="K21" s="300" t="s">
        <v>1081</v>
      </c>
      <c r="L21" s="300" t="s">
        <v>1082</v>
      </c>
      <c r="M21" s="300" t="s">
        <v>1081</v>
      </c>
      <c r="N21" s="300" t="s">
        <v>1082</v>
      </c>
      <c r="O21" s="300" t="s">
        <v>1081</v>
      </c>
      <c r="P21" s="300" t="s">
        <v>1082</v>
      </c>
      <c r="Q21" s="300" t="s">
        <v>1081</v>
      </c>
      <c r="R21" s="300" t="s">
        <v>1082</v>
      </c>
      <c r="S21" s="300" t="s">
        <v>1081</v>
      </c>
      <c r="T21" s="300" t="s">
        <v>1082</v>
      </c>
      <c r="U21" s="300" t="s">
        <v>1081</v>
      </c>
      <c r="V21" s="300" t="s">
        <v>1082</v>
      </c>
      <c r="W21" s="300" t="s">
        <v>1081</v>
      </c>
      <c r="X21" s="300" t="s">
        <v>1082</v>
      </c>
      <c r="Y21" s="300" t="s">
        <v>1081</v>
      </c>
      <c r="Z21" s="300" t="s">
        <v>1082</v>
      </c>
      <c r="AA21" s="300" t="s">
        <v>1081</v>
      </c>
      <c r="AB21" s="300" t="s">
        <v>1082</v>
      </c>
      <c r="AC21" s="300" t="s">
        <v>1081</v>
      </c>
      <c r="AD21" s="300" t="s">
        <v>1082</v>
      </c>
      <c r="AE21" s="300" t="s">
        <v>1081</v>
      </c>
      <c r="AF21" s="300" t="s">
        <v>1082</v>
      </c>
      <c r="AG21" s="300" t="s">
        <v>1081</v>
      </c>
      <c r="AH21" s="300" t="s">
        <v>1082</v>
      </c>
    </row>
    <row r="22" spans="1:34" ht="24" customHeight="1" x14ac:dyDescent="0.4">
      <c r="A22" s="566" t="s">
        <v>1059</v>
      </c>
      <c r="B22" s="567"/>
      <c r="C22" s="302">
        <f t="shared" ref="C22:D25" si="5">SUM(E22,G22,U22,AE22,AG22)</f>
        <v>951</v>
      </c>
      <c r="D22" s="302">
        <f t="shared" si="5"/>
        <v>24</v>
      </c>
      <c r="E22" s="302">
        <v>0</v>
      </c>
      <c r="F22" s="302">
        <v>0</v>
      </c>
      <c r="G22" s="302">
        <f t="shared" ref="G22:H25" si="6">SUM(I22,K22,M22,O22,Q22,S22)</f>
        <v>0</v>
      </c>
      <c r="H22" s="302">
        <f t="shared" si="6"/>
        <v>0</v>
      </c>
      <c r="I22" s="302">
        <v>0</v>
      </c>
      <c r="J22" s="302">
        <v>0</v>
      </c>
      <c r="K22" s="302">
        <v>0</v>
      </c>
      <c r="L22" s="302">
        <v>0</v>
      </c>
      <c r="M22" s="302">
        <v>0</v>
      </c>
      <c r="N22" s="302">
        <v>0</v>
      </c>
      <c r="O22" s="302">
        <v>0</v>
      </c>
      <c r="P22" s="302">
        <v>0</v>
      </c>
      <c r="Q22" s="302">
        <v>0</v>
      </c>
      <c r="R22" s="302">
        <v>0</v>
      </c>
      <c r="S22" s="302">
        <v>0</v>
      </c>
      <c r="T22" s="302">
        <v>0</v>
      </c>
      <c r="U22" s="302">
        <f>SUM(W22,Y22,AA22,AC22)</f>
        <v>0</v>
      </c>
      <c r="V22" s="302">
        <f>SUM(X22,Z22,AB22,AD22)</f>
        <v>0</v>
      </c>
      <c r="W22" s="302">
        <v>0</v>
      </c>
      <c r="X22" s="302">
        <v>0</v>
      </c>
      <c r="Y22" s="302">
        <v>0</v>
      </c>
      <c r="Z22" s="302">
        <v>0</v>
      </c>
      <c r="AA22" s="302">
        <v>0</v>
      </c>
      <c r="AB22" s="302">
        <v>0</v>
      </c>
      <c r="AC22" s="302">
        <v>0</v>
      </c>
      <c r="AD22" s="302">
        <v>0</v>
      </c>
      <c r="AE22" s="302">
        <v>0</v>
      </c>
      <c r="AF22" s="302">
        <v>0</v>
      </c>
      <c r="AG22" s="302">
        <v>951</v>
      </c>
      <c r="AH22" s="302">
        <v>24</v>
      </c>
    </row>
    <row r="23" spans="1:34" ht="24" customHeight="1" x14ac:dyDescent="0.4">
      <c r="A23" s="566" t="s">
        <v>1060</v>
      </c>
      <c r="B23" s="567"/>
      <c r="C23" s="302">
        <f t="shared" si="5"/>
        <v>832</v>
      </c>
      <c r="D23" s="302">
        <f t="shared" si="5"/>
        <v>21</v>
      </c>
      <c r="E23" s="302">
        <v>0</v>
      </c>
      <c r="F23" s="302">
        <v>0</v>
      </c>
      <c r="G23" s="26">
        <f t="shared" si="6"/>
        <v>832</v>
      </c>
      <c r="H23" s="26">
        <f t="shared" si="6"/>
        <v>21</v>
      </c>
      <c r="I23" s="303">
        <v>236</v>
      </c>
      <c r="J23" s="303">
        <v>6</v>
      </c>
      <c r="K23" s="303">
        <v>119</v>
      </c>
      <c r="L23" s="303">
        <v>3</v>
      </c>
      <c r="M23" s="303">
        <v>119</v>
      </c>
      <c r="N23" s="303">
        <v>3</v>
      </c>
      <c r="O23" s="303">
        <v>118</v>
      </c>
      <c r="P23" s="303">
        <v>3</v>
      </c>
      <c r="Q23" s="303">
        <v>119</v>
      </c>
      <c r="R23" s="303">
        <v>3</v>
      </c>
      <c r="S23" s="303">
        <v>121</v>
      </c>
      <c r="T23" s="303">
        <v>3</v>
      </c>
      <c r="U23" s="302">
        <f>SUM(W23,Y23,AA23,AC23)</f>
        <v>0</v>
      </c>
      <c r="V23" s="302">
        <f>SUM(X23,Z23,AB23,AD23)</f>
        <v>0</v>
      </c>
      <c r="W23" s="302">
        <v>0</v>
      </c>
      <c r="X23" s="302">
        <v>0</v>
      </c>
      <c r="Y23" s="302">
        <v>0</v>
      </c>
      <c r="Z23" s="302">
        <v>0</v>
      </c>
      <c r="AA23" s="302">
        <v>0</v>
      </c>
      <c r="AB23" s="302">
        <v>0</v>
      </c>
      <c r="AC23" s="302">
        <v>0</v>
      </c>
      <c r="AD23" s="302">
        <v>0</v>
      </c>
      <c r="AE23" s="302">
        <v>0</v>
      </c>
      <c r="AF23" s="302">
        <v>0</v>
      </c>
      <c r="AG23" s="302">
        <v>0</v>
      </c>
      <c r="AH23" s="302">
        <v>0</v>
      </c>
    </row>
    <row r="24" spans="1:34" ht="24" customHeight="1" x14ac:dyDescent="0.4">
      <c r="A24" s="566" t="s">
        <v>1061</v>
      </c>
      <c r="B24" s="567"/>
      <c r="C24" s="302">
        <f t="shared" si="5"/>
        <v>936</v>
      </c>
      <c r="D24" s="302">
        <f t="shared" si="5"/>
        <v>24</v>
      </c>
      <c r="E24" s="302">
        <v>357</v>
      </c>
      <c r="F24" s="303">
        <v>9</v>
      </c>
      <c r="G24" s="302">
        <f t="shared" si="6"/>
        <v>0</v>
      </c>
      <c r="H24" s="302">
        <f t="shared" si="6"/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0</v>
      </c>
      <c r="R24" s="302">
        <v>0</v>
      </c>
      <c r="S24" s="302">
        <v>0</v>
      </c>
      <c r="T24" s="302">
        <v>0</v>
      </c>
      <c r="U24" s="26">
        <f>SUM(W24,Y24,AA24,AC24)</f>
        <v>464</v>
      </c>
      <c r="V24" s="26">
        <f t="shared" ref="V24" si="7">SUM(X24,Z24,AB24,AD24)</f>
        <v>12</v>
      </c>
      <c r="W24" s="303">
        <v>119</v>
      </c>
      <c r="X24" s="303">
        <v>3</v>
      </c>
      <c r="Y24" s="303">
        <v>119</v>
      </c>
      <c r="Z24" s="303">
        <v>3</v>
      </c>
      <c r="AA24" s="303">
        <v>109</v>
      </c>
      <c r="AB24" s="303">
        <v>3</v>
      </c>
      <c r="AC24" s="303">
        <v>117</v>
      </c>
      <c r="AD24" s="303">
        <v>3</v>
      </c>
      <c r="AE24" s="303">
        <v>115</v>
      </c>
      <c r="AF24" s="303">
        <v>3</v>
      </c>
      <c r="AG24" s="302">
        <v>0</v>
      </c>
      <c r="AH24" s="302">
        <v>0</v>
      </c>
    </row>
    <row r="25" spans="1:34" ht="24" customHeight="1" x14ac:dyDescent="0.4">
      <c r="A25" s="566" t="s">
        <v>1062</v>
      </c>
      <c r="B25" s="567"/>
      <c r="C25" s="302">
        <f t="shared" si="5"/>
        <v>945</v>
      </c>
      <c r="D25" s="302">
        <f t="shared" si="5"/>
        <v>24</v>
      </c>
      <c r="E25" s="302">
        <v>945</v>
      </c>
      <c r="F25" s="302">
        <v>24</v>
      </c>
      <c r="G25" s="302">
        <f t="shared" si="6"/>
        <v>0</v>
      </c>
      <c r="H25" s="302">
        <f t="shared" si="6"/>
        <v>0</v>
      </c>
      <c r="I25" s="302">
        <v>0</v>
      </c>
      <c r="J25" s="302">
        <v>0</v>
      </c>
      <c r="K25" s="302">
        <v>0</v>
      </c>
      <c r="L25" s="302">
        <v>0</v>
      </c>
      <c r="M25" s="302">
        <v>0</v>
      </c>
      <c r="N25" s="302">
        <v>0</v>
      </c>
      <c r="O25" s="302">
        <v>0</v>
      </c>
      <c r="P25" s="302">
        <v>0</v>
      </c>
      <c r="Q25" s="302">
        <v>0</v>
      </c>
      <c r="R25" s="302">
        <v>0</v>
      </c>
      <c r="S25" s="302">
        <v>0</v>
      </c>
      <c r="T25" s="302">
        <v>0</v>
      </c>
      <c r="U25" s="302">
        <f>SUM(W25,Y25,AA25,AC25)</f>
        <v>0</v>
      </c>
      <c r="V25" s="302">
        <f>SUM(X25,Z25,AB25,AD25)</f>
        <v>0</v>
      </c>
      <c r="W25" s="302">
        <v>0</v>
      </c>
      <c r="X25" s="302">
        <v>0</v>
      </c>
      <c r="Y25" s="302">
        <v>0</v>
      </c>
      <c r="Z25" s="302">
        <v>0</v>
      </c>
      <c r="AA25" s="302">
        <v>0</v>
      </c>
      <c r="AB25" s="302">
        <v>0</v>
      </c>
      <c r="AC25" s="302">
        <v>0</v>
      </c>
      <c r="AD25" s="302">
        <v>0</v>
      </c>
      <c r="AE25" s="302">
        <v>0</v>
      </c>
      <c r="AF25" s="302">
        <v>0</v>
      </c>
      <c r="AG25" s="302">
        <v>0</v>
      </c>
      <c r="AH25" s="302">
        <v>0</v>
      </c>
    </row>
    <row r="26" spans="1:34" ht="24" customHeight="1" x14ac:dyDescent="0.4">
      <c r="A26" s="566" t="s">
        <v>22</v>
      </c>
      <c r="B26" s="567"/>
      <c r="C26" s="302">
        <f>SUM(C22:C25)</f>
        <v>3664</v>
      </c>
      <c r="D26" s="302">
        <f t="shared" ref="D26:AH26" si="8">SUM(D22:D25)</f>
        <v>93</v>
      </c>
      <c r="E26" s="302">
        <f t="shared" si="8"/>
        <v>1302</v>
      </c>
      <c r="F26" s="302">
        <f t="shared" si="8"/>
        <v>33</v>
      </c>
      <c r="G26" s="302">
        <f t="shared" si="8"/>
        <v>832</v>
      </c>
      <c r="H26" s="302">
        <f t="shared" si="8"/>
        <v>21</v>
      </c>
      <c r="I26" s="302">
        <f t="shared" si="8"/>
        <v>236</v>
      </c>
      <c r="J26" s="302">
        <f t="shared" si="8"/>
        <v>6</v>
      </c>
      <c r="K26" s="302">
        <f t="shared" si="8"/>
        <v>119</v>
      </c>
      <c r="L26" s="302">
        <f t="shared" si="8"/>
        <v>3</v>
      </c>
      <c r="M26" s="302">
        <f t="shared" si="8"/>
        <v>119</v>
      </c>
      <c r="N26" s="302">
        <f t="shared" si="8"/>
        <v>3</v>
      </c>
      <c r="O26" s="302">
        <f t="shared" si="8"/>
        <v>118</v>
      </c>
      <c r="P26" s="302">
        <f t="shared" si="8"/>
        <v>3</v>
      </c>
      <c r="Q26" s="302">
        <f t="shared" si="8"/>
        <v>119</v>
      </c>
      <c r="R26" s="302">
        <f t="shared" si="8"/>
        <v>3</v>
      </c>
      <c r="S26" s="302">
        <f t="shared" si="8"/>
        <v>121</v>
      </c>
      <c r="T26" s="302">
        <f t="shared" si="8"/>
        <v>3</v>
      </c>
      <c r="U26" s="302">
        <f t="shared" si="8"/>
        <v>464</v>
      </c>
      <c r="V26" s="302">
        <f t="shared" si="8"/>
        <v>12</v>
      </c>
      <c r="W26" s="302">
        <f t="shared" si="8"/>
        <v>119</v>
      </c>
      <c r="X26" s="302">
        <f t="shared" si="8"/>
        <v>3</v>
      </c>
      <c r="Y26" s="302">
        <f t="shared" si="8"/>
        <v>119</v>
      </c>
      <c r="Z26" s="302">
        <f t="shared" si="8"/>
        <v>3</v>
      </c>
      <c r="AA26" s="302">
        <f>SUM(AA22:AA25)</f>
        <v>109</v>
      </c>
      <c r="AB26" s="302">
        <f t="shared" si="8"/>
        <v>3</v>
      </c>
      <c r="AC26" s="302">
        <f t="shared" si="8"/>
        <v>117</v>
      </c>
      <c r="AD26" s="302">
        <f t="shared" si="8"/>
        <v>3</v>
      </c>
      <c r="AE26" s="302">
        <f>SUM(AE22:AE25)</f>
        <v>115</v>
      </c>
      <c r="AF26" s="302">
        <f t="shared" si="8"/>
        <v>3</v>
      </c>
      <c r="AG26" s="302">
        <f t="shared" si="8"/>
        <v>951</v>
      </c>
      <c r="AH26" s="302">
        <f t="shared" si="8"/>
        <v>24</v>
      </c>
    </row>
    <row r="28" spans="1:34" ht="24" customHeight="1" x14ac:dyDescent="0.4"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</sheetData>
  <mergeCells count="45">
    <mergeCell ref="U6:AD6"/>
    <mergeCell ref="AE6:AH6"/>
    <mergeCell ref="G7:H7"/>
    <mergeCell ref="I7:J7"/>
    <mergeCell ref="K7:L7"/>
    <mergeCell ref="M7:N7"/>
    <mergeCell ref="AE7:AF7"/>
    <mergeCell ref="AG7:AH7"/>
    <mergeCell ref="AE19:AH19"/>
    <mergeCell ref="O7:P7"/>
    <mergeCell ref="Q7:R7"/>
    <mergeCell ref="S7:T7"/>
    <mergeCell ref="U7:V7"/>
    <mergeCell ref="W7:X7"/>
    <mergeCell ref="Y7:Z7"/>
    <mergeCell ref="AA7:AB7"/>
    <mergeCell ref="AC7:AD7"/>
    <mergeCell ref="G19:T19"/>
    <mergeCell ref="U19:AD19"/>
    <mergeCell ref="A6:B8"/>
    <mergeCell ref="C6:D7"/>
    <mergeCell ref="M20:N20"/>
    <mergeCell ref="O20:P20"/>
    <mergeCell ref="Q20:R20"/>
    <mergeCell ref="A19:B21"/>
    <mergeCell ref="C19:D20"/>
    <mergeCell ref="E19:F20"/>
    <mergeCell ref="E6:F7"/>
    <mergeCell ref="G6:T6"/>
    <mergeCell ref="A26:B26"/>
    <mergeCell ref="AE20:AF20"/>
    <mergeCell ref="AG20:AH20"/>
    <mergeCell ref="A22:B22"/>
    <mergeCell ref="A23:B23"/>
    <mergeCell ref="A24:B24"/>
    <mergeCell ref="A25:B25"/>
    <mergeCell ref="S20:T20"/>
    <mergeCell ref="U20:V20"/>
    <mergeCell ref="W20:X20"/>
    <mergeCell ref="Y20:Z20"/>
    <mergeCell ref="AA20:AB20"/>
    <mergeCell ref="AC20:AD20"/>
    <mergeCell ref="G20:H20"/>
    <mergeCell ref="I20:J20"/>
    <mergeCell ref="K20:L20"/>
  </mergeCells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topLeftCell="A13" zoomScale="110" zoomScaleNormal="110" workbookViewId="0">
      <selection activeCell="F29" sqref="F29"/>
    </sheetView>
  </sheetViews>
  <sheetFormatPr defaultRowHeight="20" customHeight="1" x14ac:dyDescent="0.4"/>
  <cols>
    <col min="1" max="1" width="9" style="22"/>
    <col min="2" max="2" width="6.125" style="22" bestFit="1" customWidth="1"/>
    <col min="3" max="5" width="4.5" style="22" bestFit="1" customWidth="1"/>
    <col min="6" max="10" width="3.75" style="22" customWidth="1"/>
    <col min="11" max="11" width="4.5" style="22" customWidth="1"/>
    <col min="12" max="15" width="3.75" style="22" customWidth="1"/>
    <col min="16" max="16" width="4.5" style="22" bestFit="1" customWidth="1"/>
    <col min="17" max="22" width="3.75" style="22" customWidth="1"/>
    <col min="23" max="25" width="4.5" style="22" bestFit="1" customWidth="1"/>
    <col min="26" max="28" width="3.75" style="22" customWidth="1"/>
    <col min="29" max="16384" width="9" style="22"/>
  </cols>
  <sheetData>
    <row r="1" spans="1:28" ht="10.95" x14ac:dyDescent="0.4">
      <c r="A1" s="1" t="s">
        <v>1050</v>
      </c>
    </row>
    <row r="2" spans="1:28" ht="10.95" x14ac:dyDescent="0.4">
      <c r="A2" s="1" t="s">
        <v>33</v>
      </c>
    </row>
    <row r="3" spans="1:28" ht="10.95" x14ac:dyDescent="0.4">
      <c r="A3" s="1" t="s">
        <v>1083</v>
      </c>
      <c r="B3" s="1"/>
    </row>
    <row r="4" spans="1:28" ht="10.95" x14ac:dyDescent="0.4">
      <c r="AB4" s="23" t="s">
        <v>1084</v>
      </c>
    </row>
    <row r="5" spans="1:28" ht="16" customHeight="1" x14ac:dyDescent="0.4">
      <c r="A5" s="568" t="s">
        <v>1065</v>
      </c>
      <c r="B5" s="569"/>
      <c r="C5" s="454" t="s">
        <v>58</v>
      </c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 t="s">
        <v>59</v>
      </c>
      <c r="R5" s="454"/>
      <c r="S5" s="454"/>
      <c r="T5" s="454"/>
      <c r="U5" s="454"/>
      <c r="V5" s="454"/>
      <c r="W5" s="456" t="s">
        <v>60</v>
      </c>
      <c r="X5" s="454"/>
      <c r="Y5" s="454"/>
      <c r="Z5" s="454" t="s">
        <v>51</v>
      </c>
      <c r="AA5" s="454"/>
      <c r="AB5" s="454"/>
    </row>
    <row r="6" spans="1:28" ht="40" customHeight="1" x14ac:dyDescent="0.4">
      <c r="A6" s="573"/>
      <c r="B6" s="574"/>
      <c r="C6" s="454" t="s">
        <v>22</v>
      </c>
      <c r="D6" s="454"/>
      <c r="E6" s="454"/>
      <c r="F6" s="455" t="s">
        <v>399</v>
      </c>
      <c r="G6" s="455" t="s">
        <v>36</v>
      </c>
      <c r="H6" s="455" t="s">
        <v>400</v>
      </c>
      <c r="I6" s="455" t="s">
        <v>37</v>
      </c>
      <c r="J6" s="455" t="s">
        <v>38</v>
      </c>
      <c r="K6" s="455" t="s">
        <v>401</v>
      </c>
      <c r="L6" s="455" t="s">
        <v>39</v>
      </c>
      <c r="M6" s="455" t="s">
        <v>40</v>
      </c>
      <c r="N6" s="455" t="s">
        <v>41</v>
      </c>
      <c r="O6" s="455" t="s">
        <v>42</v>
      </c>
      <c r="P6" s="455" t="s">
        <v>801</v>
      </c>
      <c r="Q6" s="454" t="s">
        <v>22</v>
      </c>
      <c r="R6" s="454"/>
      <c r="S6" s="454"/>
      <c r="T6" s="455" t="s">
        <v>52</v>
      </c>
      <c r="U6" s="455" t="s">
        <v>1036</v>
      </c>
      <c r="V6" s="455" t="s">
        <v>47</v>
      </c>
      <c r="W6" s="454"/>
      <c r="X6" s="454"/>
      <c r="Y6" s="454"/>
      <c r="Z6" s="455" t="s">
        <v>48</v>
      </c>
      <c r="AA6" s="455" t="s">
        <v>49</v>
      </c>
      <c r="AB6" s="455" t="s">
        <v>50</v>
      </c>
    </row>
    <row r="7" spans="1:28" ht="16" customHeight="1" x14ac:dyDescent="0.4">
      <c r="A7" s="570"/>
      <c r="B7" s="571"/>
      <c r="C7" s="81" t="s">
        <v>3</v>
      </c>
      <c r="D7" s="81" t="s">
        <v>1</v>
      </c>
      <c r="E7" s="81" t="s">
        <v>2</v>
      </c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81" t="s">
        <v>3</v>
      </c>
      <c r="R7" s="81" t="s">
        <v>1</v>
      </c>
      <c r="S7" s="81" t="s">
        <v>2</v>
      </c>
      <c r="T7" s="455"/>
      <c r="U7" s="455"/>
      <c r="V7" s="455"/>
      <c r="W7" s="81" t="s">
        <v>3</v>
      </c>
      <c r="X7" s="81" t="s">
        <v>1</v>
      </c>
      <c r="Y7" s="81" t="s">
        <v>2</v>
      </c>
      <c r="Z7" s="455"/>
      <c r="AA7" s="455"/>
      <c r="AB7" s="455"/>
    </row>
    <row r="8" spans="1:28" ht="16" customHeight="1" x14ac:dyDescent="0.4">
      <c r="A8" s="476" t="s">
        <v>592</v>
      </c>
      <c r="B8" s="504" t="s">
        <v>1056</v>
      </c>
      <c r="C8" s="304">
        <f t="shared" ref="C8:C13" si="0">SUM(D8:E8)</f>
        <v>91</v>
      </c>
      <c r="D8" s="304">
        <v>53</v>
      </c>
      <c r="E8" s="304">
        <v>38</v>
      </c>
      <c r="F8" s="290"/>
      <c r="G8" s="290"/>
      <c r="H8" s="290"/>
      <c r="I8" s="290"/>
      <c r="J8" s="290"/>
      <c r="K8" s="304">
        <v>6</v>
      </c>
      <c r="L8" s="290"/>
      <c r="M8" s="290"/>
      <c r="N8" s="290"/>
      <c r="O8" s="290"/>
      <c r="P8" s="290">
        <v>85</v>
      </c>
      <c r="Q8" s="290"/>
      <c r="R8" s="290"/>
      <c r="S8" s="290"/>
      <c r="T8" s="290"/>
      <c r="U8" s="290"/>
      <c r="V8" s="290"/>
      <c r="W8" s="304">
        <f t="shared" ref="W8:W15" si="1">SUM(X8:Y8)</f>
        <v>91</v>
      </c>
      <c r="X8" s="304">
        <v>53</v>
      </c>
      <c r="Y8" s="304">
        <v>38</v>
      </c>
      <c r="Z8" s="290"/>
      <c r="AA8" s="290"/>
      <c r="AB8" s="290"/>
    </row>
    <row r="9" spans="1:28" ht="16" customHeight="1" x14ac:dyDescent="0.4">
      <c r="A9" s="477"/>
      <c r="B9" s="506"/>
      <c r="C9" s="305">
        <f t="shared" si="0"/>
        <v>285</v>
      </c>
      <c r="D9" s="305">
        <v>179</v>
      </c>
      <c r="E9" s="305">
        <v>106</v>
      </c>
      <c r="F9" s="292">
        <v>4</v>
      </c>
      <c r="G9" s="292">
        <v>3</v>
      </c>
      <c r="H9" s="292">
        <v>5</v>
      </c>
      <c r="I9" s="292">
        <v>8</v>
      </c>
      <c r="J9" s="292">
        <v>1</v>
      </c>
      <c r="K9" s="305">
        <v>230</v>
      </c>
      <c r="L9" s="292">
        <v>0</v>
      </c>
      <c r="M9" s="292">
        <v>4</v>
      </c>
      <c r="N9" s="292">
        <v>0</v>
      </c>
      <c r="O9" s="292">
        <v>0</v>
      </c>
      <c r="P9" s="292">
        <v>30</v>
      </c>
      <c r="Q9" s="292">
        <f t="shared" ref="Q9" si="2">SUM(R9:S9)</f>
        <v>34</v>
      </c>
      <c r="R9" s="292">
        <v>26</v>
      </c>
      <c r="S9" s="292">
        <v>8</v>
      </c>
      <c r="T9" s="292">
        <v>13</v>
      </c>
      <c r="U9" s="292">
        <v>4</v>
      </c>
      <c r="V9" s="292">
        <v>17</v>
      </c>
      <c r="W9" s="305">
        <f t="shared" si="1"/>
        <v>319</v>
      </c>
      <c r="X9" s="305">
        <v>205</v>
      </c>
      <c r="Y9" s="305">
        <v>114</v>
      </c>
      <c r="Z9" s="292">
        <v>21</v>
      </c>
      <c r="AA9" s="292">
        <v>7</v>
      </c>
      <c r="AB9" s="292">
        <v>4</v>
      </c>
    </row>
    <row r="10" spans="1:28" ht="16" customHeight="1" x14ac:dyDescent="0.4">
      <c r="A10" s="476" t="s">
        <v>19</v>
      </c>
      <c r="B10" s="504" t="s">
        <v>1056</v>
      </c>
      <c r="C10" s="304">
        <f t="shared" si="0"/>
        <v>87</v>
      </c>
      <c r="D10" s="304">
        <v>53</v>
      </c>
      <c r="E10" s="304">
        <v>34</v>
      </c>
      <c r="F10" s="290"/>
      <c r="G10" s="290"/>
      <c r="H10" s="290"/>
      <c r="I10" s="290"/>
      <c r="J10" s="290"/>
      <c r="K10" s="304">
        <v>6</v>
      </c>
      <c r="L10" s="290"/>
      <c r="M10" s="290"/>
      <c r="N10" s="290"/>
      <c r="O10" s="290"/>
      <c r="P10" s="290">
        <v>81</v>
      </c>
      <c r="Q10" s="290"/>
      <c r="R10" s="290"/>
      <c r="S10" s="290"/>
      <c r="T10" s="290"/>
      <c r="U10" s="290"/>
      <c r="V10" s="290"/>
      <c r="W10" s="304">
        <f t="shared" si="1"/>
        <v>87</v>
      </c>
      <c r="X10" s="304">
        <v>53</v>
      </c>
      <c r="Y10" s="304">
        <v>34</v>
      </c>
      <c r="Z10" s="290"/>
      <c r="AA10" s="290"/>
      <c r="AB10" s="290"/>
    </row>
    <row r="11" spans="1:28" ht="16" customHeight="1" x14ac:dyDescent="0.4">
      <c r="A11" s="477"/>
      <c r="B11" s="506"/>
      <c r="C11" s="305">
        <f t="shared" si="0"/>
        <v>282</v>
      </c>
      <c r="D11" s="305">
        <v>176</v>
      </c>
      <c r="E11" s="305">
        <v>106</v>
      </c>
      <c r="F11" s="292">
        <v>4</v>
      </c>
      <c r="G11" s="292">
        <v>4</v>
      </c>
      <c r="H11" s="292">
        <v>4</v>
      </c>
      <c r="I11" s="292">
        <v>7</v>
      </c>
      <c r="J11" s="292">
        <v>1</v>
      </c>
      <c r="K11" s="305">
        <v>233</v>
      </c>
      <c r="L11" s="292">
        <v>0</v>
      </c>
      <c r="M11" s="292">
        <v>4</v>
      </c>
      <c r="N11" s="292">
        <v>0</v>
      </c>
      <c r="O11" s="292">
        <v>0</v>
      </c>
      <c r="P11" s="292">
        <v>25</v>
      </c>
      <c r="Q11" s="292">
        <f t="shared" ref="Q11" si="3">SUM(R11:S11)</f>
        <v>34</v>
      </c>
      <c r="R11" s="292">
        <v>25</v>
      </c>
      <c r="S11" s="292">
        <v>9</v>
      </c>
      <c r="T11" s="292">
        <v>13</v>
      </c>
      <c r="U11" s="292">
        <v>4</v>
      </c>
      <c r="V11" s="292">
        <v>17</v>
      </c>
      <c r="W11" s="305">
        <f t="shared" si="1"/>
        <v>316</v>
      </c>
      <c r="X11" s="305">
        <v>201</v>
      </c>
      <c r="Y11" s="305">
        <v>115</v>
      </c>
      <c r="Z11" s="292">
        <v>21</v>
      </c>
      <c r="AA11" s="292">
        <v>7</v>
      </c>
      <c r="AB11" s="292">
        <v>4</v>
      </c>
    </row>
    <row r="12" spans="1:28" ht="16" customHeight="1" x14ac:dyDescent="0.4">
      <c r="A12" s="476" t="s">
        <v>20</v>
      </c>
      <c r="B12" s="504" t="s">
        <v>1056</v>
      </c>
      <c r="C12" s="304">
        <f t="shared" si="0"/>
        <v>81</v>
      </c>
      <c r="D12" s="304">
        <v>46</v>
      </c>
      <c r="E12" s="304">
        <v>35</v>
      </c>
      <c r="F12" s="290"/>
      <c r="G12" s="290"/>
      <c r="H12" s="290"/>
      <c r="I12" s="290"/>
      <c r="J12" s="290"/>
      <c r="K12" s="304">
        <v>2</v>
      </c>
      <c r="L12" s="290"/>
      <c r="M12" s="290"/>
      <c r="N12" s="290"/>
      <c r="O12" s="290"/>
      <c r="P12" s="290">
        <v>79</v>
      </c>
      <c r="Q12" s="290"/>
      <c r="R12" s="290"/>
      <c r="S12" s="290"/>
      <c r="T12" s="290"/>
      <c r="U12" s="290"/>
      <c r="V12" s="290"/>
      <c r="W12" s="304">
        <f t="shared" si="1"/>
        <v>81</v>
      </c>
      <c r="X12" s="304">
        <f t="shared" ref="X12:Y15" si="4">D12+R12</f>
        <v>46</v>
      </c>
      <c r="Y12" s="304">
        <f t="shared" si="4"/>
        <v>35</v>
      </c>
      <c r="Z12" s="290"/>
      <c r="AA12" s="290"/>
      <c r="AB12" s="290"/>
    </row>
    <row r="13" spans="1:28" ht="16" customHeight="1" x14ac:dyDescent="0.4">
      <c r="A13" s="477"/>
      <c r="B13" s="506"/>
      <c r="C13" s="305">
        <f t="shared" si="0"/>
        <v>288</v>
      </c>
      <c r="D13" s="305">
        <v>176</v>
      </c>
      <c r="E13" s="305">
        <v>112</v>
      </c>
      <c r="F13" s="292">
        <v>4</v>
      </c>
      <c r="G13" s="292">
        <v>3</v>
      </c>
      <c r="H13" s="292">
        <v>5</v>
      </c>
      <c r="I13" s="292">
        <v>7</v>
      </c>
      <c r="J13" s="292">
        <v>1</v>
      </c>
      <c r="K13" s="305">
        <v>233</v>
      </c>
      <c r="L13" s="292">
        <v>0</v>
      </c>
      <c r="M13" s="292">
        <v>4</v>
      </c>
      <c r="N13" s="292">
        <v>0</v>
      </c>
      <c r="O13" s="292">
        <v>0</v>
      </c>
      <c r="P13" s="292">
        <v>31</v>
      </c>
      <c r="Q13" s="292">
        <f t="shared" ref="Q13" si="5">SUM(R13:S13)</f>
        <v>34</v>
      </c>
      <c r="R13" s="292">
        <v>26</v>
      </c>
      <c r="S13" s="292">
        <v>8</v>
      </c>
      <c r="T13" s="292">
        <v>13</v>
      </c>
      <c r="U13" s="292">
        <v>4</v>
      </c>
      <c r="V13" s="292">
        <v>17</v>
      </c>
      <c r="W13" s="305">
        <f t="shared" si="1"/>
        <v>322</v>
      </c>
      <c r="X13" s="305">
        <f t="shared" si="4"/>
        <v>202</v>
      </c>
      <c r="Y13" s="305">
        <f t="shared" si="4"/>
        <v>120</v>
      </c>
      <c r="Z13" s="292">
        <v>21</v>
      </c>
      <c r="AA13" s="292">
        <v>7</v>
      </c>
      <c r="AB13" s="292">
        <v>4</v>
      </c>
    </row>
    <row r="14" spans="1:28" ht="16" customHeight="1" x14ac:dyDescent="0.4">
      <c r="A14" s="476" t="s">
        <v>585</v>
      </c>
      <c r="B14" s="504" t="s">
        <v>1056</v>
      </c>
      <c r="C14" s="304">
        <f t="shared" ref="C14:C15" si="6">SUM(D14:E14)</f>
        <v>89</v>
      </c>
      <c r="D14" s="304">
        <v>53</v>
      </c>
      <c r="E14" s="304">
        <v>36</v>
      </c>
      <c r="F14" s="290"/>
      <c r="G14" s="290"/>
      <c r="H14" s="290"/>
      <c r="I14" s="290"/>
      <c r="J14" s="290"/>
      <c r="K14" s="304"/>
      <c r="L14" s="290"/>
      <c r="M14" s="290"/>
      <c r="N14" s="290"/>
      <c r="O14" s="290"/>
      <c r="P14" s="290">
        <v>89</v>
      </c>
      <c r="Q14" s="290"/>
      <c r="R14" s="290"/>
      <c r="S14" s="290"/>
      <c r="T14" s="290"/>
      <c r="U14" s="290"/>
      <c r="V14" s="290"/>
      <c r="W14" s="304">
        <f t="shared" si="1"/>
        <v>89</v>
      </c>
      <c r="X14" s="304">
        <f t="shared" si="4"/>
        <v>53</v>
      </c>
      <c r="Y14" s="304">
        <f t="shared" si="4"/>
        <v>36</v>
      </c>
      <c r="Z14" s="290"/>
      <c r="AA14" s="290"/>
      <c r="AB14" s="290"/>
    </row>
    <row r="15" spans="1:28" ht="16" customHeight="1" x14ac:dyDescent="0.4">
      <c r="A15" s="477"/>
      <c r="B15" s="506"/>
      <c r="C15" s="305">
        <f t="shared" si="6"/>
        <v>284</v>
      </c>
      <c r="D15" s="305">
        <v>171</v>
      </c>
      <c r="E15" s="305">
        <v>113</v>
      </c>
      <c r="F15" s="292">
        <v>4</v>
      </c>
      <c r="G15" s="292">
        <v>3</v>
      </c>
      <c r="H15" s="292">
        <v>5</v>
      </c>
      <c r="I15" s="292">
        <v>6</v>
      </c>
      <c r="J15" s="292">
        <v>1</v>
      </c>
      <c r="K15" s="305">
        <v>232</v>
      </c>
      <c r="L15" s="292">
        <v>0</v>
      </c>
      <c r="M15" s="292">
        <v>4</v>
      </c>
      <c r="N15" s="292">
        <v>0</v>
      </c>
      <c r="O15" s="292">
        <v>0</v>
      </c>
      <c r="P15" s="292">
        <v>29</v>
      </c>
      <c r="Q15" s="292">
        <f t="shared" ref="Q15" si="7">SUM(R15:S15)</f>
        <v>35</v>
      </c>
      <c r="R15" s="292">
        <v>26</v>
      </c>
      <c r="S15" s="292">
        <v>9</v>
      </c>
      <c r="T15" s="292">
        <v>15</v>
      </c>
      <c r="U15" s="292">
        <v>4</v>
      </c>
      <c r="V15" s="292">
        <v>16</v>
      </c>
      <c r="W15" s="305">
        <f t="shared" si="1"/>
        <v>319</v>
      </c>
      <c r="X15" s="305">
        <f t="shared" si="4"/>
        <v>197</v>
      </c>
      <c r="Y15" s="305">
        <f t="shared" si="4"/>
        <v>122</v>
      </c>
      <c r="Z15" s="292">
        <v>21</v>
      </c>
      <c r="AA15" s="292">
        <v>7</v>
      </c>
      <c r="AB15" s="292">
        <v>4</v>
      </c>
    </row>
    <row r="16" spans="1:28" ht="16" customHeight="1" x14ac:dyDescent="0.4">
      <c r="A16" s="476" t="s">
        <v>593</v>
      </c>
      <c r="B16" s="504" t="s">
        <v>1056</v>
      </c>
      <c r="C16" s="306">
        <f>+C36</f>
        <v>92</v>
      </c>
      <c r="D16" s="306">
        <f t="shared" ref="D16:AB17" si="8">+D36</f>
        <v>57</v>
      </c>
      <c r="E16" s="306">
        <f t="shared" si="8"/>
        <v>35</v>
      </c>
      <c r="F16" s="307">
        <f t="shared" si="8"/>
        <v>0</v>
      </c>
      <c r="G16" s="307">
        <f t="shared" si="8"/>
        <v>0</v>
      </c>
      <c r="H16" s="307">
        <f t="shared" si="8"/>
        <v>0</v>
      </c>
      <c r="I16" s="307">
        <f t="shared" si="8"/>
        <v>0</v>
      </c>
      <c r="J16" s="307">
        <f t="shared" si="8"/>
        <v>0</v>
      </c>
      <c r="K16" s="306">
        <f t="shared" si="8"/>
        <v>0</v>
      </c>
      <c r="L16" s="307">
        <f t="shared" si="8"/>
        <v>0</v>
      </c>
      <c r="M16" s="307">
        <f t="shared" si="8"/>
        <v>0</v>
      </c>
      <c r="N16" s="307">
        <f t="shared" si="8"/>
        <v>0</v>
      </c>
      <c r="O16" s="307">
        <f t="shared" si="8"/>
        <v>0</v>
      </c>
      <c r="P16" s="307">
        <f t="shared" si="8"/>
        <v>92</v>
      </c>
      <c r="Q16" s="306">
        <f t="shared" si="8"/>
        <v>0</v>
      </c>
      <c r="R16" s="307">
        <f t="shared" si="8"/>
        <v>0</v>
      </c>
      <c r="S16" s="307">
        <f t="shared" si="8"/>
        <v>0</v>
      </c>
      <c r="T16" s="307">
        <f t="shared" si="8"/>
        <v>0</v>
      </c>
      <c r="U16" s="307">
        <f t="shared" si="8"/>
        <v>0</v>
      </c>
      <c r="V16" s="307">
        <f t="shared" si="8"/>
        <v>0</v>
      </c>
      <c r="W16" s="306">
        <f t="shared" si="8"/>
        <v>92</v>
      </c>
      <c r="X16" s="306">
        <f t="shared" si="8"/>
        <v>57</v>
      </c>
      <c r="Y16" s="306">
        <f t="shared" si="8"/>
        <v>35</v>
      </c>
      <c r="Z16" s="307">
        <f t="shared" si="8"/>
        <v>0</v>
      </c>
      <c r="AA16" s="307">
        <f t="shared" si="8"/>
        <v>0</v>
      </c>
      <c r="AB16" s="307">
        <f t="shared" si="8"/>
        <v>0</v>
      </c>
    </row>
    <row r="17" spans="1:28" ht="16" customHeight="1" x14ac:dyDescent="0.4">
      <c r="A17" s="477"/>
      <c r="B17" s="506"/>
      <c r="C17" s="305">
        <f>+C37</f>
        <v>288</v>
      </c>
      <c r="D17" s="305">
        <f t="shared" si="8"/>
        <v>171</v>
      </c>
      <c r="E17" s="305">
        <f t="shared" si="8"/>
        <v>117</v>
      </c>
      <c r="F17" s="292">
        <f t="shared" si="8"/>
        <v>4</v>
      </c>
      <c r="G17" s="292">
        <f t="shared" si="8"/>
        <v>3</v>
      </c>
      <c r="H17" s="292">
        <f t="shared" si="8"/>
        <v>6</v>
      </c>
      <c r="I17" s="292">
        <f t="shared" si="8"/>
        <v>6</v>
      </c>
      <c r="J17" s="292">
        <f t="shared" si="8"/>
        <v>1</v>
      </c>
      <c r="K17" s="305">
        <f t="shared" si="8"/>
        <v>232</v>
      </c>
      <c r="L17" s="292">
        <f t="shared" si="8"/>
        <v>0</v>
      </c>
      <c r="M17" s="292">
        <f t="shared" si="8"/>
        <v>4</v>
      </c>
      <c r="N17" s="292">
        <f t="shared" si="8"/>
        <v>0</v>
      </c>
      <c r="O17" s="292">
        <f t="shared" si="8"/>
        <v>0</v>
      </c>
      <c r="P17" s="292">
        <f t="shared" si="8"/>
        <v>32</v>
      </c>
      <c r="Q17" s="305">
        <f t="shared" si="8"/>
        <v>39</v>
      </c>
      <c r="R17" s="292">
        <f t="shared" si="8"/>
        <v>28</v>
      </c>
      <c r="S17" s="292">
        <f t="shared" si="8"/>
        <v>11</v>
      </c>
      <c r="T17" s="292">
        <f t="shared" si="8"/>
        <v>19</v>
      </c>
      <c r="U17" s="292">
        <f t="shared" si="8"/>
        <v>4</v>
      </c>
      <c r="V17" s="292">
        <f t="shared" si="8"/>
        <v>16</v>
      </c>
      <c r="W17" s="305">
        <f t="shared" si="8"/>
        <v>327</v>
      </c>
      <c r="X17" s="305">
        <f t="shared" si="8"/>
        <v>199</v>
      </c>
      <c r="Y17" s="305">
        <f t="shared" si="8"/>
        <v>128</v>
      </c>
      <c r="Z17" s="292">
        <f t="shared" si="8"/>
        <v>21</v>
      </c>
      <c r="AA17" s="292">
        <f t="shared" si="8"/>
        <v>7</v>
      </c>
      <c r="AB17" s="292">
        <f t="shared" si="8"/>
        <v>4</v>
      </c>
    </row>
    <row r="18" spans="1:28" ht="10.95" x14ac:dyDescent="0.4">
      <c r="A18" s="22" t="s">
        <v>1037</v>
      </c>
    </row>
    <row r="19" spans="1:28" ht="10.95" x14ac:dyDescent="0.4"/>
    <row r="21" spans="1:28" ht="10.95" x14ac:dyDescent="0.4">
      <c r="A21" s="22" t="s">
        <v>1050</v>
      </c>
    </row>
    <row r="22" spans="1:28" ht="10.95" x14ac:dyDescent="0.4">
      <c r="A22" s="1" t="s">
        <v>1057</v>
      </c>
    </row>
    <row r="23" spans="1:28" ht="10.95" x14ac:dyDescent="0.4">
      <c r="A23" s="1" t="s">
        <v>1083</v>
      </c>
      <c r="B23" s="1"/>
    </row>
    <row r="24" spans="1:28" ht="10.95" x14ac:dyDescent="0.4">
      <c r="AB24" s="23" t="s">
        <v>595</v>
      </c>
    </row>
    <row r="25" spans="1:28" ht="16" customHeight="1" x14ac:dyDescent="0.4">
      <c r="A25" s="568" t="s">
        <v>111</v>
      </c>
      <c r="B25" s="569"/>
      <c r="C25" s="454" t="s">
        <v>58</v>
      </c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 t="s">
        <v>59</v>
      </c>
      <c r="R25" s="454"/>
      <c r="S25" s="454"/>
      <c r="T25" s="454"/>
      <c r="U25" s="454"/>
      <c r="V25" s="454"/>
      <c r="W25" s="456" t="s">
        <v>60</v>
      </c>
      <c r="X25" s="454"/>
      <c r="Y25" s="454"/>
      <c r="Z25" s="454" t="s">
        <v>51</v>
      </c>
      <c r="AA25" s="454"/>
      <c r="AB25" s="454"/>
    </row>
    <row r="26" spans="1:28" ht="40" customHeight="1" x14ac:dyDescent="0.4">
      <c r="A26" s="573"/>
      <c r="B26" s="574"/>
      <c r="C26" s="454" t="s">
        <v>22</v>
      </c>
      <c r="D26" s="454"/>
      <c r="E26" s="454"/>
      <c r="F26" s="455" t="s">
        <v>399</v>
      </c>
      <c r="G26" s="455" t="s">
        <v>36</v>
      </c>
      <c r="H26" s="455" t="s">
        <v>400</v>
      </c>
      <c r="I26" s="455" t="s">
        <v>37</v>
      </c>
      <c r="J26" s="455" t="s">
        <v>38</v>
      </c>
      <c r="K26" s="455" t="s">
        <v>401</v>
      </c>
      <c r="L26" s="455" t="s">
        <v>39</v>
      </c>
      <c r="M26" s="455" t="s">
        <v>40</v>
      </c>
      <c r="N26" s="455" t="s">
        <v>41</v>
      </c>
      <c r="O26" s="455" t="s">
        <v>42</v>
      </c>
      <c r="P26" s="455" t="s">
        <v>801</v>
      </c>
      <c r="Q26" s="454" t="s">
        <v>22</v>
      </c>
      <c r="R26" s="454"/>
      <c r="S26" s="454"/>
      <c r="T26" s="455" t="s">
        <v>52</v>
      </c>
      <c r="U26" s="455" t="s">
        <v>1036</v>
      </c>
      <c r="V26" s="455" t="s">
        <v>47</v>
      </c>
      <c r="W26" s="454"/>
      <c r="X26" s="454"/>
      <c r="Y26" s="454"/>
      <c r="Z26" s="455" t="s">
        <v>48</v>
      </c>
      <c r="AA26" s="455" t="s">
        <v>49</v>
      </c>
      <c r="AB26" s="455" t="s">
        <v>50</v>
      </c>
    </row>
    <row r="27" spans="1:28" ht="16" customHeight="1" x14ac:dyDescent="0.4">
      <c r="A27" s="570"/>
      <c r="B27" s="571"/>
      <c r="C27" s="81" t="s">
        <v>3</v>
      </c>
      <c r="D27" s="81" t="s">
        <v>1</v>
      </c>
      <c r="E27" s="81" t="s">
        <v>2</v>
      </c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81" t="s">
        <v>3</v>
      </c>
      <c r="R27" s="81" t="s">
        <v>1</v>
      </c>
      <c r="S27" s="81" t="s">
        <v>2</v>
      </c>
      <c r="T27" s="455"/>
      <c r="U27" s="455"/>
      <c r="V27" s="455"/>
      <c r="W27" s="81" t="s">
        <v>3</v>
      </c>
      <c r="X27" s="81" t="s">
        <v>1</v>
      </c>
      <c r="Y27" s="81" t="s">
        <v>2</v>
      </c>
      <c r="Z27" s="455"/>
      <c r="AA27" s="455"/>
      <c r="AB27" s="455"/>
    </row>
    <row r="28" spans="1:28" ht="16" customHeight="1" x14ac:dyDescent="0.4">
      <c r="A28" s="575" t="s">
        <v>1059</v>
      </c>
      <c r="B28" s="576"/>
      <c r="C28" s="304">
        <f>SUM(D28:E28)</f>
        <v>23</v>
      </c>
      <c r="D28" s="304">
        <v>18</v>
      </c>
      <c r="E28" s="304">
        <v>5</v>
      </c>
      <c r="F28" s="290"/>
      <c r="G28" s="290"/>
      <c r="H28" s="290"/>
      <c r="I28" s="290"/>
      <c r="J28" s="290"/>
      <c r="K28" s="304"/>
      <c r="L28" s="290"/>
      <c r="M28" s="290"/>
      <c r="N28" s="290"/>
      <c r="O28" s="290"/>
      <c r="P28" s="290">
        <v>23</v>
      </c>
      <c r="Q28" s="304"/>
      <c r="R28" s="290"/>
      <c r="S28" s="290"/>
      <c r="T28" s="290"/>
      <c r="U28" s="290"/>
      <c r="V28" s="290"/>
      <c r="W28" s="304">
        <f t="shared" ref="W28:W35" si="9">SUM(X28:Y28)</f>
        <v>23</v>
      </c>
      <c r="X28" s="304">
        <f t="shared" ref="X28:Y35" si="10">D28+R28</f>
        <v>18</v>
      </c>
      <c r="Y28" s="304">
        <f t="shared" si="10"/>
        <v>5</v>
      </c>
      <c r="Z28" s="290"/>
      <c r="AA28" s="290"/>
      <c r="AB28" s="290"/>
    </row>
    <row r="29" spans="1:28" ht="16" customHeight="1" x14ac:dyDescent="0.4">
      <c r="A29" s="577"/>
      <c r="B29" s="578"/>
      <c r="C29" s="305">
        <f t="shared" ref="C29:C35" si="11">SUM(D29:E29)</f>
        <v>81</v>
      </c>
      <c r="D29" s="308">
        <v>45</v>
      </c>
      <c r="E29" s="308">
        <v>36</v>
      </c>
      <c r="F29" s="309">
        <v>1</v>
      </c>
      <c r="G29" s="309">
        <v>1</v>
      </c>
      <c r="H29" s="309">
        <v>2</v>
      </c>
      <c r="I29" s="309">
        <v>1</v>
      </c>
      <c r="J29" s="309">
        <v>0</v>
      </c>
      <c r="K29" s="308">
        <v>60</v>
      </c>
      <c r="L29" s="309">
        <v>0</v>
      </c>
      <c r="M29" s="309">
        <v>1</v>
      </c>
      <c r="N29" s="309">
        <v>0</v>
      </c>
      <c r="O29" s="309">
        <v>0</v>
      </c>
      <c r="P29" s="309">
        <v>15</v>
      </c>
      <c r="Q29" s="308">
        <f>SUM(R29:S29)</f>
        <v>12</v>
      </c>
      <c r="R29" s="309">
        <v>11</v>
      </c>
      <c r="S29" s="309">
        <v>1</v>
      </c>
      <c r="T29" s="309">
        <v>4</v>
      </c>
      <c r="U29" s="309">
        <v>1</v>
      </c>
      <c r="V29" s="309">
        <v>7</v>
      </c>
      <c r="W29" s="308">
        <f t="shared" si="9"/>
        <v>93</v>
      </c>
      <c r="X29" s="308">
        <f t="shared" si="10"/>
        <v>56</v>
      </c>
      <c r="Y29" s="308">
        <f t="shared" si="10"/>
        <v>37</v>
      </c>
      <c r="Z29" s="309">
        <v>6</v>
      </c>
      <c r="AA29" s="309">
        <v>2</v>
      </c>
      <c r="AB29" s="309">
        <v>1</v>
      </c>
    </row>
    <row r="30" spans="1:28" ht="16" customHeight="1" x14ac:dyDescent="0.4">
      <c r="A30" s="575" t="s">
        <v>1060</v>
      </c>
      <c r="B30" s="576"/>
      <c r="C30" s="304">
        <f t="shared" si="11"/>
        <v>24</v>
      </c>
      <c r="D30" s="310">
        <v>19</v>
      </c>
      <c r="E30" s="310">
        <v>5</v>
      </c>
      <c r="F30" s="311"/>
      <c r="G30" s="311"/>
      <c r="H30" s="311"/>
      <c r="I30" s="311"/>
      <c r="J30" s="311"/>
      <c r="K30" s="310"/>
      <c r="L30" s="311"/>
      <c r="M30" s="311"/>
      <c r="N30" s="311"/>
      <c r="O30" s="311"/>
      <c r="P30" s="311">
        <v>24</v>
      </c>
      <c r="Q30" s="310"/>
      <c r="R30" s="311"/>
      <c r="S30" s="311"/>
      <c r="T30" s="311"/>
      <c r="U30" s="311"/>
      <c r="V30" s="311"/>
      <c r="W30" s="304">
        <f t="shared" si="9"/>
        <v>24</v>
      </c>
      <c r="X30" s="304">
        <f t="shared" si="10"/>
        <v>19</v>
      </c>
      <c r="Y30" s="304">
        <f t="shared" si="10"/>
        <v>5</v>
      </c>
      <c r="Z30" s="311"/>
      <c r="AA30" s="311"/>
      <c r="AB30" s="311"/>
    </row>
    <row r="31" spans="1:28" ht="16" customHeight="1" x14ac:dyDescent="0.4">
      <c r="A31" s="577"/>
      <c r="B31" s="578"/>
      <c r="C31" s="305">
        <f t="shared" si="11"/>
        <v>79</v>
      </c>
      <c r="D31" s="308">
        <v>60</v>
      </c>
      <c r="E31" s="308">
        <v>19</v>
      </c>
      <c r="F31" s="309">
        <v>1</v>
      </c>
      <c r="G31" s="309">
        <v>1</v>
      </c>
      <c r="H31" s="309">
        <v>1</v>
      </c>
      <c r="I31" s="309">
        <v>1</v>
      </c>
      <c r="J31" s="309">
        <v>0</v>
      </c>
      <c r="K31" s="308">
        <v>69</v>
      </c>
      <c r="L31" s="309">
        <v>0</v>
      </c>
      <c r="M31" s="309">
        <v>1</v>
      </c>
      <c r="N31" s="309">
        <v>0</v>
      </c>
      <c r="O31" s="309">
        <v>0</v>
      </c>
      <c r="P31" s="309">
        <v>5</v>
      </c>
      <c r="Q31" s="308">
        <f>SUM(R31:S31)</f>
        <v>3</v>
      </c>
      <c r="R31" s="309">
        <v>2</v>
      </c>
      <c r="S31" s="309">
        <v>1</v>
      </c>
      <c r="T31" s="309">
        <v>3</v>
      </c>
      <c r="U31" s="309">
        <v>0</v>
      </c>
      <c r="V31" s="309">
        <v>0</v>
      </c>
      <c r="W31" s="308">
        <f t="shared" si="9"/>
        <v>82</v>
      </c>
      <c r="X31" s="308">
        <f t="shared" si="10"/>
        <v>62</v>
      </c>
      <c r="Y31" s="308">
        <f t="shared" si="10"/>
        <v>20</v>
      </c>
      <c r="Z31" s="309">
        <v>3</v>
      </c>
      <c r="AA31" s="309">
        <v>1</v>
      </c>
      <c r="AB31" s="309">
        <v>1</v>
      </c>
    </row>
    <row r="32" spans="1:28" ht="16" customHeight="1" x14ac:dyDescent="0.4">
      <c r="A32" s="575" t="s">
        <v>1061</v>
      </c>
      <c r="B32" s="576"/>
      <c r="C32" s="304">
        <f t="shared" si="11"/>
        <v>30</v>
      </c>
      <c r="D32" s="310">
        <v>7</v>
      </c>
      <c r="E32" s="310">
        <v>23</v>
      </c>
      <c r="F32" s="311"/>
      <c r="G32" s="311"/>
      <c r="H32" s="311"/>
      <c r="I32" s="311"/>
      <c r="J32" s="311"/>
      <c r="K32" s="310"/>
      <c r="L32" s="311"/>
      <c r="M32" s="311"/>
      <c r="N32" s="311"/>
      <c r="O32" s="311"/>
      <c r="P32" s="311">
        <v>30</v>
      </c>
      <c r="Q32" s="310"/>
      <c r="R32" s="311"/>
      <c r="S32" s="311"/>
      <c r="T32" s="311"/>
      <c r="U32" s="311"/>
      <c r="V32" s="311"/>
      <c r="W32" s="304">
        <f t="shared" si="9"/>
        <v>30</v>
      </c>
      <c r="X32" s="304">
        <f t="shared" si="10"/>
        <v>7</v>
      </c>
      <c r="Y32" s="304">
        <f t="shared" si="10"/>
        <v>23</v>
      </c>
      <c r="Z32" s="311"/>
      <c r="AA32" s="311"/>
      <c r="AB32" s="311"/>
    </row>
    <row r="33" spans="1:28" ht="16" customHeight="1" x14ac:dyDescent="0.4">
      <c r="A33" s="577"/>
      <c r="B33" s="578"/>
      <c r="C33" s="305">
        <f t="shared" si="11"/>
        <v>63</v>
      </c>
      <c r="D33" s="308">
        <v>24</v>
      </c>
      <c r="E33" s="308">
        <v>39</v>
      </c>
      <c r="F33" s="309">
        <v>1</v>
      </c>
      <c r="G33" s="309">
        <v>1</v>
      </c>
      <c r="H33" s="309">
        <v>1</v>
      </c>
      <c r="I33" s="309">
        <v>3</v>
      </c>
      <c r="J33" s="309">
        <v>0</v>
      </c>
      <c r="K33" s="308">
        <v>50</v>
      </c>
      <c r="L33" s="309">
        <v>0</v>
      </c>
      <c r="M33" s="309">
        <v>1</v>
      </c>
      <c r="N33" s="309">
        <v>0</v>
      </c>
      <c r="O33" s="309">
        <v>0</v>
      </c>
      <c r="P33" s="309">
        <v>6</v>
      </c>
      <c r="Q33" s="308">
        <f>SUM(R33:S33)</f>
        <v>15</v>
      </c>
      <c r="R33" s="309">
        <v>10</v>
      </c>
      <c r="S33" s="309">
        <v>5</v>
      </c>
      <c r="T33" s="309">
        <v>4</v>
      </c>
      <c r="U33" s="309">
        <v>2</v>
      </c>
      <c r="V33" s="309">
        <v>9</v>
      </c>
      <c r="W33" s="308">
        <f t="shared" si="9"/>
        <v>78</v>
      </c>
      <c r="X33" s="308">
        <f t="shared" si="10"/>
        <v>34</v>
      </c>
      <c r="Y33" s="308">
        <f t="shared" si="10"/>
        <v>44</v>
      </c>
      <c r="Z33" s="309">
        <v>6</v>
      </c>
      <c r="AA33" s="309">
        <v>2</v>
      </c>
      <c r="AB33" s="309">
        <v>1</v>
      </c>
    </row>
    <row r="34" spans="1:28" ht="16" customHeight="1" x14ac:dyDescent="0.4">
      <c r="A34" s="575" t="s">
        <v>1062</v>
      </c>
      <c r="B34" s="576"/>
      <c r="C34" s="304">
        <f t="shared" si="11"/>
        <v>15</v>
      </c>
      <c r="D34" s="310">
        <v>13</v>
      </c>
      <c r="E34" s="310">
        <v>2</v>
      </c>
      <c r="F34" s="311"/>
      <c r="G34" s="311"/>
      <c r="H34" s="311"/>
      <c r="I34" s="311"/>
      <c r="J34" s="311"/>
      <c r="K34" s="310"/>
      <c r="L34" s="311"/>
      <c r="M34" s="311"/>
      <c r="N34" s="311"/>
      <c r="O34" s="311"/>
      <c r="P34" s="311">
        <v>15</v>
      </c>
      <c r="Q34" s="310"/>
      <c r="R34" s="311"/>
      <c r="S34" s="311"/>
      <c r="T34" s="311"/>
      <c r="U34" s="311"/>
      <c r="V34" s="311"/>
      <c r="W34" s="304">
        <f t="shared" si="9"/>
        <v>15</v>
      </c>
      <c r="X34" s="304">
        <f t="shared" si="10"/>
        <v>13</v>
      </c>
      <c r="Y34" s="304">
        <f t="shared" si="10"/>
        <v>2</v>
      </c>
      <c r="Z34" s="311"/>
      <c r="AA34" s="311"/>
      <c r="AB34" s="311"/>
    </row>
    <row r="35" spans="1:28" ht="16" customHeight="1" x14ac:dyDescent="0.4">
      <c r="A35" s="577"/>
      <c r="B35" s="578"/>
      <c r="C35" s="305">
        <f t="shared" si="11"/>
        <v>65</v>
      </c>
      <c r="D35" s="308">
        <v>42</v>
      </c>
      <c r="E35" s="308">
        <v>23</v>
      </c>
      <c r="F35" s="309">
        <v>1</v>
      </c>
      <c r="G35" s="309">
        <v>0</v>
      </c>
      <c r="H35" s="309">
        <v>2</v>
      </c>
      <c r="I35" s="309">
        <v>1</v>
      </c>
      <c r="J35" s="309">
        <v>1</v>
      </c>
      <c r="K35" s="308">
        <v>53</v>
      </c>
      <c r="L35" s="309">
        <v>0</v>
      </c>
      <c r="M35" s="309">
        <v>1</v>
      </c>
      <c r="N35" s="309">
        <v>0</v>
      </c>
      <c r="O35" s="309">
        <v>0</v>
      </c>
      <c r="P35" s="309">
        <v>6</v>
      </c>
      <c r="Q35" s="308">
        <f>SUM(R35:S35)</f>
        <v>9</v>
      </c>
      <c r="R35" s="309">
        <v>5</v>
      </c>
      <c r="S35" s="309">
        <v>4</v>
      </c>
      <c r="T35" s="309">
        <v>8</v>
      </c>
      <c r="U35" s="309">
        <v>1</v>
      </c>
      <c r="V35" s="309">
        <v>0</v>
      </c>
      <c r="W35" s="308">
        <f t="shared" si="9"/>
        <v>74</v>
      </c>
      <c r="X35" s="308">
        <f t="shared" si="10"/>
        <v>47</v>
      </c>
      <c r="Y35" s="308">
        <f t="shared" si="10"/>
        <v>27</v>
      </c>
      <c r="Z35" s="309">
        <v>6</v>
      </c>
      <c r="AA35" s="309">
        <v>2</v>
      </c>
      <c r="AB35" s="309">
        <v>1</v>
      </c>
    </row>
    <row r="36" spans="1:28" ht="16" customHeight="1" x14ac:dyDescent="0.4">
      <c r="A36" s="575" t="s">
        <v>3</v>
      </c>
      <c r="B36" s="576"/>
      <c r="C36" s="312">
        <f>SUM(C28,C30,C32,C34)</f>
        <v>92</v>
      </c>
      <c r="D36" s="312">
        <f t="shared" ref="D36:AB37" si="12">SUM(D28,D30,D32,D34)</f>
        <v>57</v>
      </c>
      <c r="E36" s="312">
        <f t="shared" si="12"/>
        <v>35</v>
      </c>
      <c r="F36" s="312">
        <f t="shared" si="12"/>
        <v>0</v>
      </c>
      <c r="G36" s="312">
        <f t="shared" si="12"/>
        <v>0</v>
      </c>
      <c r="H36" s="312">
        <f t="shared" si="12"/>
        <v>0</v>
      </c>
      <c r="I36" s="312">
        <f t="shared" si="12"/>
        <v>0</v>
      </c>
      <c r="J36" s="312">
        <f t="shared" si="12"/>
        <v>0</v>
      </c>
      <c r="K36" s="312">
        <f t="shared" si="12"/>
        <v>0</v>
      </c>
      <c r="L36" s="312">
        <f t="shared" si="12"/>
        <v>0</v>
      </c>
      <c r="M36" s="312">
        <f t="shared" si="12"/>
        <v>0</v>
      </c>
      <c r="N36" s="312">
        <f t="shared" si="12"/>
        <v>0</v>
      </c>
      <c r="O36" s="312">
        <f t="shared" si="12"/>
        <v>0</v>
      </c>
      <c r="P36" s="312">
        <f t="shared" si="12"/>
        <v>92</v>
      </c>
      <c r="Q36" s="312">
        <f t="shared" si="12"/>
        <v>0</v>
      </c>
      <c r="R36" s="312">
        <f t="shared" si="12"/>
        <v>0</v>
      </c>
      <c r="S36" s="312">
        <f t="shared" si="12"/>
        <v>0</v>
      </c>
      <c r="T36" s="312">
        <f t="shared" si="12"/>
        <v>0</v>
      </c>
      <c r="U36" s="312">
        <f t="shared" si="12"/>
        <v>0</v>
      </c>
      <c r="V36" s="312">
        <f t="shared" si="12"/>
        <v>0</v>
      </c>
      <c r="W36" s="312">
        <f t="shared" si="12"/>
        <v>92</v>
      </c>
      <c r="X36" s="312">
        <f>SUM(X28,X30,X32,X34)</f>
        <v>57</v>
      </c>
      <c r="Y36" s="312">
        <f t="shared" si="12"/>
        <v>35</v>
      </c>
      <c r="Z36" s="312">
        <f t="shared" si="12"/>
        <v>0</v>
      </c>
      <c r="AA36" s="312">
        <f t="shared" si="12"/>
        <v>0</v>
      </c>
      <c r="AB36" s="312">
        <f t="shared" si="12"/>
        <v>0</v>
      </c>
    </row>
    <row r="37" spans="1:28" ht="16" customHeight="1" x14ac:dyDescent="0.4">
      <c r="A37" s="577"/>
      <c r="B37" s="578"/>
      <c r="C37" s="277">
        <f>SUM(C29,C31,C33,C35)</f>
        <v>288</v>
      </c>
      <c r="D37" s="277">
        <f t="shared" si="12"/>
        <v>171</v>
      </c>
      <c r="E37" s="277">
        <f t="shared" si="12"/>
        <v>117</v>
      </c>
      <c r="F37" s="277">
        <f t="shared" si="12"/>
        <v>4</v>
      </c>
      <c r="G37" s="277">
        <f t="shared" si="12"/>
        <v>3</v>
      </c>
      <c r="H37" s="277">
        <f t="shared" si="12"/>
        <v>6</v>
      </c>
      <c r="I37" s="277">
        <f t="shared" si="12"/>
        <v>6</v>
      </c>
      <c r="J37" s="277">
        <f t="shared" si="12"/>
        <v>1</v>
      </c>
      <c r="K37" s="277">
        <f t="shared" si="12"/>
        <v>232</v>
      </c>
      <c r="L37" s="277">
        <f t="shared" si="12"/>
        <v>0</v>
      </c>
      <c r="M37" s="277">
        <f t="shared" si="12"/>
        <v>4</v>
      </c>
      <c r="N37" s="277">
        <f t="shared" si="12"/>
        <v>0</v>
      </c>
      <c r="O37" s="277">
        <f t="shared" si="12"/>
        <v>0</v>
      </c>
      <c r="P37" s="277">
        <f t="shared" si="12"/>
        <v>32</v>
      </c>
      <c r="Q37" s="277">
        <f t="shared" si="12"/>
        <v>39</v>
      </c>
      <c r="R37" s="277">
        <f t="shared" si="12"/>
        <v>28</v>
      </c>
      <c r="S37" s="277">
        <f t="shared" si="12"/>
        <v>11</v>
      </c>
      <c r="T37" s="277">
        <f t="shared" si="12"/>
        <v>19</v>
      </c>
      <c r="U37" s="277">
        <f t="shared" si="12"/>
        <v>4</v>
      </c>
      <c r="V37" s="277">
        <f t="shared" si="12"/>
        <v>16</v>
      </c>
      <c r="W37" s="277">
        <f t="shared" si="12"/>
        <v>327</v>
      </c>
      <c r="X37" s="277">
        <f t="shared" si="12"/>
        <v>199</v>
      </c>
      <c r="Y37" s="277">
        <f t="shared" si="12"/>
        <v>128</v>
      </c>
      <c r="Z37" s="277">
        <f t="shared" si="12"/>
        <v>21</v>
      </c>
      <c r="AA37" s="277">
        <f t="shared" si="12"/>
        <v>7</v>
      </c>
      <c r="AB37" s="277">
        <f t="shared" si="12"/>
        <v>4</v>
      </c>
    </row>
    <row r="38" spans="1:28" ht="10.95" x14ac:dyDescent="0.4">
      <c r="A38" s="22" t="s">
        <v>1037</v>
      </c>
    </row>
  </sheetData>
  <mergeCells count="63">
    <mergeCell ref="N6:N7"/>
    <mergeCell ref="O6:O7"/>
    <mergeCell ref="Q5:V5"/>
    <mergeCell ref="AA6:AA7"/>
    <mergeCell ref="AB6:AB7"/>
    <mergeCell ref="Q6:S6"/>
    <mergeCell ref="T6:T7"/>
    <mergeCell ref="U6:U7"/>
    <mergeCell ref="V6:V7"/>
    <mergeCell ref="Z6:Z7"/>
    <mergeCell ref="W5:Y6"/>
    <mergeCell ref="Z5:AB5"/>
    <mergeCell ref="A8:A9"/>
    <mergeCell ref="B8:B9"/>
    <mergeCell ref="A10:A11"/>
    <mergeCell ref="B10:B11"/>
    <mergeCell ref="P6:P7"/>
    <mergeCell ref="J6:J7"/>
    <mergeCell ref="K6:K7"/>
    <mergeCell ref="L6:L7"/>
    <mergeCell ref="M6:M7"/>
    <mergeCell ref="A5:B7"/>
    <mergeCell ref="C5:P5"/>
    <mergeCell ref="C6:E6"/>
    <mergeCell ref="F6:F7"/>
    <mergeCell ref="G6:G7"/>
    <mergeCell ref="H6:H7"/>
    <mergeCell ref="I6:I7"/>
    <mergeCell ref="A12:A13"/>
    <mergeCell ref="B12:B13"/>
    <mergeCell ref="A14:A15"/>
    <mergeCell ref="B14:B15"/>
    <mergeCell ref="A16:A17"/>
    <mergeCell ref="B16:B17"/>
    <mergeCell ref="Q25:V25"/>
    <mergeCell ref="W25:Y26"/>
    <mergeCell ref="Z25:AB25"/>
    <mergeCell ref="C26:E26"/>
    <mergeCell ref="F26:F27"/>
    <mergeCell ref="G26:G27"/>
    <mergeCell ref="H26:H27"/>
    <mergeCell ref="I26:I27"/>
    <mergeCell ref="M26:M27"/>
    <mergeCell ref="N26:N27"/>
    <mergeCell ref="O26:O27"/>
    <mergeCell ref="K26:K27"/>
    <mergeCell ref="L26:L27"/>
    <mergeCell ref="A25:B27"/>
    <mergeCell ref="C25:P25"/>
    <mergeCell ref="A36:B37"/>
    <mergeCell ref="AA26:AA27"/>
    <mergeCell ref="AB26:AB27"/>
    <mergeCell ref="A28:B29"/>
    <mergeCell ref="A30:B31"/>
    <mergeCell ref="A32:B33"/>
    <mergeCell ref="A34:B35"/>
    <mergeCell ref="P26:P27"/>
    <mergeCell ref="Q26:S26"/>
    <mergeCell ref="T26:T27"/>
    <mergeCell ref="U26:U27"/>
    <mergeCell ref="V26:V27"/>
    <mergeCell ref="Z26:Z27"/>
    <mergeCell ref="J26:J27"/>
  </mergeCells>
  <phoneticPr fontId="1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zoomScaleNormal="100" zoomScaleSheetLayoutView="100" workbookViewId="0">
      <pane ySplit="6" topLeftCell="A7" activePane="bottomLeft" state="frozen"/>
      <selection activeCell="G3" sqref="G3:P5"/>
      <selection pane="bottomLeft" activeCell="G3" sqref="G3:P5"/>
    </sheetView>
  </sheetViews>
  <sheetFormatPr defaultRowHeight="21.3" customHeight="1" x14ac:dyDescent="0.4"/>
  <cols>
    <col min="1" max="1" width="1.625" style="420" customWidth="1"/>
    <col min="2" max="2" width="12.625" style="420" customWidth="1"/>
    <col min="3" max="3" width="1.625" style="417" customWidth="1"/>
    <col min="4" max="4" width="11.75" style="418" customWidth="1"/>
    <col min="5" max="5" width="13" style="419" bestFit="1" customWidth="1"/>
    <col min="6" max="6" width="9.75" style="418" customWidth="1"/>
    <col min="7" max="7" width="8.625" style="418" bestFit="1" customWidth="1"/>
    <col min="8" max="14" width="5.5" style="417" customWidth="1"/>
    <col min="15" max="16384" width="9" style="420"/>
  </cols>
  <sheetData>
    <row r="1" spans="1:14" ht="21.3" customHeight="1" x14ac:dyDescent="0.4">
      <c r="A1" s="416" t="s">
        <v>1337</v>
      </c>
      <c r="B1" s="416"/>
      <c r="H1" s="419"/>
    </row>
    <row r="2" spans="1:14" ht="13.1" x14ac:dyDescent="0.4">
      <c r="A2" s="398"/>
      <c r="B2" s="398"/>
      <c r="C2" s="395"/>
      <c r="D2" s="396"/>
      <c r="E2" s="397"/>
      <c r="F2" s="396"/>
      <c r="G2" s="396"/>
      <c r="H2" s="395"/>
      <c r="I2" s="395"/>
      <c r="J2" s="395"/>
      <c r="K2" s="395"/>
      <c r="L2" s="395"/>
      <c r="M2" s="395"/>
      <c r="N2" s="379" t="s">
        <v>1542</v>
      </c>
    </row>
    <row r="3" spans="1:14" ht="21.3" customHeight="1" x14ac:dyDescent="0.4">
      <c r="A3" s="579" t="s">
        <v>1339</v>
      </c>
      <c r="B3" s="555"/>
      <c r="C3" s="556"/>
      <c r="D3" s="557" t="s">
        <v>1340</v>
      </c>
      <c r="E3" s="557"/>
      <c r="F3" s="558" t="s">
        <v>1341</v>
      </c>
      <c r="G3" s="558" t="s">
        <v>1342</v>
      </c>
      <c r="H3" s="502" t="s">
        <v>1559</v>
      </c>
      <c r="I3" s="502"/>
      <c r="J3" s="502"/>
      <c r="K3" s="502"/>
      <c r="L3" s="502"/>
      <c r="M3" s="563" t="s">
        <v>1305</v>
      </c>
      <c r="N3" s="564"/>
    </row>
    <row r="4" spans="1:14" ht="21.3" customHeight="1" x14ac:dyDescent="0.4">
      <c r="A4" s="579"/>
      <c r="B4" s="555"/>
      <c r="C4" s="556"/>
      <c r="D4" s="557" t="s">
        <v>1345</v>
      </c>
      <c r="E4" s="565" t="s">
        <v>1346</v>
      </c>
      <c r="F4" s="559"/>
      <c r="G4" s="559"/>
      <c r="H4" s="561" t="s">
        <v>1560</v>
      </c>
      <c r="I4" s="561" t="s">
        <v>1561</v>
      </c>
      <c r="J4" s="561" t="s">
        <v>1562</v>
      </c>
      <c r="K4" s="561" t="s">
        <v>1563</v>
      </c>
      <c r="L4" s="561" t="s">
        <v>1564</v>
      </c>
      <c r="M4" s="561" t="s">
        <v>1513</v>
      </c>
      <c r="N4" s="562" t="s">
        <v>1353</v>
      </c>
    </row>
    <row r="5" spans="1:14" ht="21.3" customHeight="1" x14ac:dyDescent="0.4">
      <c r="A5" s="579"/>
      <c r="B5" s="555"/>
      <c r="C5" s="556"/>
      <c r="D5" s="557"/>
      <c r="E5" s="557"/>
      <c r="F5" s="560"/>
      <c r="G5" s="560"/>
      <c r="H5" s="562"/>
      <c r="I5" s="562"/>
      <c r="J5" s="562"/>
      <c r="K5" s="562"/>
      <c r="L5" s="562"/>
      <c r="M5" s="562"/>
      <c r="N5" s="562"/>
    </row>
    <row r="6" spans="1:14" ht="21.3" customHeight="1" x14ac:dyDescent="0.4">
      <c r="A6" s="421"/>
      <c r="B6" s="422" t="s">
        <v>1356</v>
      </c>
      <c r="C6" s="423"/>
      <c r="D6" s="424">
        <v>319623.28999999998</v>
      </c>
      <c r="E6" s="405">
        <v>85265</v>
      </c>
      <c r="F6" s="424">
        <v>96282.77</v>
      </c>
      <c r="G6" s="424">
        <v>120</v>
      </c>
      <c r="H6" s="425">
        <v>4</v>
      </c>
      <c r="I6" s="425">
        <v>4</v>
      </c>
      <c r="J6" s="425">
        <v>4</v>
      </c>
      <c r="K6" s="425">
        <v>4</v>
      </c>
      <c r="L6" s="425">
        <v>4</v>
      </c>
      <c r="M6" s="425">
        <v>4</v>
      </c>
      <c r="N6" s="425">
        <v>4</v>
      </c>
    </row>
    <row r="7" spans="1:14" ht="21.3" customHeight="1" x14ac:dyDescent="0.4">
      <c r="A7" s="421"/>
      <c r="B7" s="422" t="s">
        <v>1565</v>
      </c>
      <c r="C7" s="426"/>
      <c r="D7" s="424">
        <v>72812</v>
      </c>
      <c r="E7" s="405" t="s">
        <v>582</v>
      </c>
      <c r="F7" s="424">
        <v>28102.34</v>
      </c>
      <c r="G7" s="424">
        <v>45</v>
      </c>
      <c r="H7" s="428" t="s">
        <v>1358</v>
      </c>
      <c r="I7" s="428" t="s">
        <v>1358</v>
      </c>
      <c r="J7" s="428" t="s">
        <v>1358</v>
      </c>
      <c r="K7" s="428" t="s">
        <v>1358</v>
      </c>
      <c r="L7" s="428" t="s">
        <v>1358</v>
      </c>
      <c r="M7" s="428" t="s">
        <v>1566</v>
      </c>
      <c r="N7" s="428" t="s">
        <v>1566</v>
      </c>
    </row>
    <row r="8" spans="1:14" ht="21.3" customHeight="1" x14ac:dyDescent="0.4">
      <c r="A8" s="421"/>
      <c r="B8" s="422" t="s">
        <v>1567</v>
      </c>
      <c r="C8" s="426"/>
      <c r="D8" s="424">
        <v>89872.29</v>
      </c>
      <c r="E8" s="405" t="s">
        <v>582</v>
      </c>
      <c r="F8" s="424">
        <v>29836.81</v>
      </c>
      <c r="G8" s="424">
        <v>21</v>
      </c>
      <c r="H8" s="428" t="s">
        <v>1358</v>
      </c>
      <c r="I8" s="428" t="s">
        <v>1358</v>
      </c>
      <c r="J8" s="428" t="s">
        <v>1358</v>
      </c>
      <c r="K8" s="428" t="s">
        <v>1358</v>
      </c>
      <c r="L8" s="428" t="s">
        <v>1358</v>
      </c>
      <c r="M8" s="428" t="s">
        <v>1566</v>
      </c>
      <c r="N8" s="428" t="s">
        <v>1566</v>
      </c>
    </row>
    <row r="9" spans="1:14" ht="21.3" customHeight="1" x14ac:dyDescent="0.4">
      <c r="A9" s="421"/>
      <c r="B9" s="422" t="s">
        <v>1568</v>
      </c>
      <c r="C9" s="426"/>
      <c r="D9" s="424">
        <v>70462</v>
      </c>
      <c r="E9" s="405" t="s">
        <v>582</v>
      </c>
      <c r="F9" s="424">
        <v>21397.42</v>
      </c>
      <c r="G9" s="424">
        <v>24</v>
      </c>
      <c r="H9" s="428" t="s">
        <v>1358</v>
      </c>
      <c r="I9" s="428" t="s">
        <v>1358</v>
      </c>
      <c r="J9" s="428" t="s">
        <v>1358</v>
      </c>
      <c r="K9" s="428" t="s">
        <v>1358</v>
      </c>
      <c r="L9" s="428" t="s">
        <v>1358</v>
      </c>
      <c r="M9" s="428" t="s">
        <v>1566</v>
      </c>
      <c r="N9" s="428" t="s">
        <v>1566</v>
      </c>
    </row>
    <row r="10" spans="1:14" ht="21.3" customHeight="1" x14ac:dyDescent="0.4">
      <c r="A10" s="421"/>
      <c r="B10" s="422" t="s">
        <v>1569</v>
      </c>
      <c r="C10" s="426"/>
      <c r="D10" s="424">
        <v>86477</v>
      </c>
      <c r="E10" s="405">
        <v>85265</v>
      </c>
      <c r="F10" s="424">
        <v>16946.2</v>
      </c>
      <c r="G10" s="424">
        <v>30</v>
      </c>
      <c r="H10" s="428" t="s">
        <v>1358</v>
      </c>
      <c r="I10" s="428" t="s">
        <v>1358</v>
      </c>
      <c r="J10" s="428" t="s">
        <v>1358</v>
      </c>
      <c r="K10" s="428" t="s">
        <v>1358</v>
      </c>
      <c r="L10" s="428" t="s">
        <v>1358</v>
      </c>
      <c r="M10" s="428" t="s">
        <v>1566</v>
      </c>
      <c r="N10" s="428" t="s">
        <v>1566</v>
      </c>
    </row>
    <row r="11" spans="1:14" ht="13.1" x14ac:dyDescent="0.4">
      <c r="A11" s="429"/>
      <c r="B11" s="429" t="s">
        <v>1558</v>
      </c>
      <c r="C11" s="430"/>
      <c r="D11" s="431"/>
      <c r="E11" s="432"/>
      <c r="F11" s="431"/>
      <c r="G11" s="431"/>
      <c r="H11" s="430"/>
      <c r="I11" s="430"/>
      <c r="J11" s="430"/>
      <c r="K11" s="430"/>
      <c r="L11" s="430"/>
      <c r="M11" s="430"/>
      <c r="N11" s="430"/>
    </row>
  </sheetData>
  <mergeCells count="15">
    <mergeCell ref="M3:N3"/>
    <mergeCell ref="D4:D5"/>
    <mergeCell ref="E4:E5"/>
    <mergeCell ref="H4:H5"/>
    <mergeCell ref="I4:I5"/>
    <mergeCell ref="M4:M5"/>
    <mergeCell ref="N4:N5"/>
    <mergeCell ref="A3:C5"/>
    <mergeCell ref="D3:E3"/>
    <mergeCell ref="F3:F5"/>
    <mergeCell ref="G3:G5"/>
    <mergeCell ref="H3:L3"/>
    <mergeCell ref="J4:J5"/>
    <mergeCell ref="K4:K5"/>
    <mergeCell ref="L4:L5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zoomScale="130" zoomScaleNormal="130" workbookViewId="0">
      <selection activeCell="P12" sqref="P12"/>
    </sheetView>
  </sheetViews>
  <sheetFormatPr defaultRowHeight="18" customHeight="1" x14ac:dyDescent="0.4"/>
  <cols>
    <col min="1" max="1" width="9" style="131" customWidth="1"/>
    <col min="2" max="3" width="6" style="131" bestFit="1" customWidth="1"/>
    <col min="4" max="10" width="6" style="131" customWidth="1"/>
    <col min="11" max="12" width="4.5" style="131" bestFit="1" customWidth="1"/>
    <col min="13" max="15" width="4.5" style="131" customWidth="1"/>
    <col min="16" max="16" width="6" style="131" customWidth="1"/>
    <col min="17" max="16384" width="9" style="131"/>
  </cols>
  <sheetData>
    <row r="1" spans="1:15" ht="10.95" x14ac:dyDescent="0.4">
      <c r="A1" s="205" t="s">
        <v>1050</v>
      </c>
    </row>
    <row r="2" spans="1:15" ht="10.95" x14ac:dyDescent="0.4">
      <c r="A2" s="205" t="s">
        <v>938</v>
      </c>
    </row>
    <row r="3" spans="1:15" ht="10.95" x14ac:dyDescent="0.4">
      <c r="A3" s="131" t="s">
        <v>939</v>
      </c>
    </row>
    <row r="4" spans="1:15" ht="10.95" x14ac:dyDescent="0.4">
      <c r="O4" s="143" t="s">
        <v>940</v>
      </c>
    </row>
    <row r="5" spans="1:15" ht="18" customHeight="1" x14ac:dyDescent="0.4">
      <c r="A5" s="460" t="s">
        <v>1065</v>
      </c>
      <c r="B5" s="460"/>
      <c r="C5" s="461" t="s">
        <v>1085</v>
      </c>
      <c r="D5" s="460" t="s">
        <v>1086</v>
      </c>
      <c r="E5" s="460"/>
      <c r="F5" s="460"/>
      <c r="G5" s="460"/>
      <c r="H5" s="313" t="s">
        <v>944</v>
      </c>
      <c r="I5" s="461" t="s">
        <v>1087</v>
      </c>
      <c r="J5" s="461" t="s">
        <v>71</v>
      </c>
      <c r="K5" s="580" t="s">
        <v>1088</v>
      </c>
      <c r="L5" s="582"/>
      <c r="M5" s="580" t="s">
        <v>1089</v>
      </c>
      <c r="N5" s="581"/>
      <c r="O5" s="582"/>
    </row>
    <row r="6" spans="1:15" ht="36" customHeight="1" x14ac:dyDescent="0.4">
      <c r="A6" s="460"/>
      <c r="B6" s="460"/>
      <c r="C6" s="461"/>
      <c r="D6" s="457" t="s">
        <v>3</v>
      </c>
      <c r="E6" s="457" t="s">
        <v>1090</v>
      </c>
      <c r="F6" s="462" t="s">
        <v>1091</v>
      </c>
      <c r="G6" s="462" t="s">
        <v>71</v>
      </c>
      <c r="H6" s="587" t="s">
        <v>1092</v>
      </c>
      <c r="I6" s="461"/>
      <c r="J6" s="461"/>
      <c r="K6" s="583"/>
      <c r="L6" s="585"/>
      <c r="M6" s="583"/>
      <c r="N6" s="584"/>
      <c r="O6" s="585"/>
    </row>
    <row r="7" spans="1:15" ht="36" customHeight="1" x14ac:dyDescent="0.4">
      <c r="A7" s="460"/>
      <c r="B7" s="460"/>
      <c r="C7" s="460"/>
      <c r="D7" s="459"/>
      <c r="E7" s="459"/>
      <c r="F7" s="586"/>
      <c r="G7" s="586"/>
      <c r="H7" s="586"/>
      <c r="I7" s="461"/>
      <c r="J7" s="461"/>
      <c r="K7" s="141" t="s">
        <v>1093</v>
      </c>
      <c r="L7" s="141" t="s">
        <v>1094</v>
      </c>
      <c r="M7" s="142" t="s">
        <v>3</v>
      </c>
      <c r="N7" s="142" t="s">
        <v>1090</v>
      </c>
      <c r="O7" s="141" t="s">
        <v>1091</v>
      </c>
    </row>
    <row r="8" spans="1:15" ht="18" customHeight="1" x14ac:dyDescent="0.4">
      <c r="A8" s="206" t="s">
        <v>592</v>
      </c>
      <c r="B8" s="142" t="s">
        <v>1056</v>
      </c>
      <c r="C8" s="207">
        <v>1203</v>
      </c>
      <c r="D8" s="207">
        <f>SUM(E8:G8)</f>
        <v>582</v>
      </c>
      <c r="E8" s="207">
        <v>480</v>
      </c>
      <c r="F8" s="207">
        <v>102</v>
      </c>
      <c r="G8" s="207">
        <v>0</v>
      </c>
      <c r="H8" s="207">
        <v>300</v>
      </c>
      <c r="I8" s="207">
        <v>285</v>
      </c>
      <c r="J8" s="207">
        <v>36</v>
      </c>
      <c r="K8" s="133">
        <v>0</v>
      </c>
      <c r="L8" s="133">
        <v>0</v>
      </c>
      <c r="M8" s="207">
        <f t="shared" ref="M8:M9" si="0">SUM(N8:O8)</f>
        <v>623</v>
      </c>
      <c r="N8" s="207">
        <v>520</v>
      </c>
      <c r="O8" s="207">
        <v>103</v>
      </c>
    </row>
    <row r="9" spans="1:15" ht="18" customHeight="1" x14ac:dyDescent="0.4">
      <c r="A9" s="206" t="s">
        <v>24</v>
      </c>
      <c r="B9" s="142" t="s">
        <v>1056</v>
      </c>
      <c r="C9" s="207">
        <v>1172</v>
      </c>
      <c r="D9" s="207">
        <f t="shared" ref="D9:D10" si="1">SUM(E9:G9)</f>
        <v>615</v>
      </c>
      <c r="E9" s="207">
        <v>511</v>
      </c>
      <c r="F9" s="207">
        <v>103</v>
      </c>
      <c r="G9" s="207">
        <v>1</v>
      </c>
      <c r="H9" s="207">
        <v>271</v>
      </c>
      <c r="I9" s="207">
        <v>257</v>
      </c>
      <c r="J9" s="207">
        <v>29</v>
      </c>
      <c r="K9" s="133">
        <v>0</v>
      </c>
      <c r="L9" s="133">
        <v>0</v>
      </c>
      <c r="M9" s="207">
        <f t="shared" si="0"/>
        <v>664</v>
      </c>
      <c r="N9" s="207">
        <v>559</v>
      </c>
      <c r="O9" s="207">
        <v>105</v>
      </c>
    </row>
    <row r="10" spans="1:15" ht="18" customHeight="1" x14ac:dyDescent="0.4">
      <c r="A10" s="206" t="s">
        <v>1095</v>
      </c>
      <c r="B10" s="142" t="s">
        <v>1056</v>
      </c>
      <c r="C10" s="207">
        <f>SUM(E10:J10)</f>
        <v>1185</v>
      </c>
      <c r="D10" s="207">
        <f t="shared" si="1"/>
        <v>634</v>
      </c>
      <c r="E10" s="207">
        <v>526</v>
      </c>
      <c r="F10" s="207">
        <v>108</v>
      </c>
      <c r="G10" s="207">
        <v>0</v>
      </c>
      <c r="H10" s="207">
        <v>257</v>
      </c>
      <c r="I10" s="207">
        <v>266</v>
      </c>
      <c r="J10" s="207">
        <v>28</v>
      </c>
      <c r="K10" s="207">
        <v>0</v>
      </c>
      <c r="L10" s="207">
        <v>0</v>
      </c>
      <c r="M10" s="207">
        <f t="shared" ref="M10:M12" si="2">SUM(N10:P10)</f>
        <v>675</v>
      </c>
      <c r="N10" s="207">
        <v>566</v>
      </c>
      <c r="O10" s="207">
        <v>109</v>
      </c>
    </row>
    <row r="11" spans="1:15" ht="18" customHeight="1" x14ac:dyDescent="0.4">
      <c r="A11" s="206" t="s">
        <v>964</v>
      </c>
      <c r="B11" s="142" t="s">
        <v>1056</v>
      </c>
      <c r="C11" s="207">
        <f>SUM(E11:J11)</f>
        <v>1193</v>
      </c>
      <c r="D11" s="207">
        <f>SUM(E11:G11)</f>
        <v>612</v>
      </c>
      <c r="E11" s="207">
        <v>508</v>
      </c>
      <c r="F11" s="207">
        <v>104</v>
      </c>
      <c r="G11" s="207">
        <v>0</v>
      </c>
      <c r="H11" s="207">
        <v>284</v>
      </c>
      <c r="I11" s="207">
        <v>291</v>
      </c>
      <c r="J11" s="314">
        <v>6</v>
      </c>
      <c r="K11" s="207">
        <v>0</v>
      </c>
      <c r="L11" s="207">
        <v>0</v>
      </c>
      <c r="M11" s="207">
        <f t="shared" si="2"/>
        <v>708</v>
      </c>
      <c r="N11" s="314">
        <v>604</v>
      </c>
      <c r="O11" s="314">
        <v>104</v>
      </c>
    </row>
    <row r="12" spans="1:15" ht="18" customHeight="1" x14ac:dyDescent="0.4">
      <c r="A12" s="206" t="s">
        <v>965</v>
      </c>
      <c r="B12" s="142" t="s">
        <v>1056</v>
      </c>
      <c r="C12" s="207">
        <f>SUM(E12:J12)</f>
        <v>1181</v>
      </c>
      <c r="D12" s="207">
        <f>SUM(E12:G12)</f>
        <v>601</v>
      </c>
      <c r="E12" s="207">
        <v>517</v>
      </c>
      <c r="F12" s="207">
        <v>84</v>
      </c>
      <c r="G12" s="207">
        <v>0</v>
      </c>
      <c r="H12" s="207">
        <v>294</v>
      </c>
      <c r="I12" s="207">
        <v>248</v>
      </c>
      <c r="J12" s="314">
        <v>38</v>
      </c>
      <c r="K12" s="207">
        <v>0</v>
      </c>
      <c r="L12" s="207">
        <v>0</v>
      </c>
      <c r="M12" s="207">
        <f t="shared" si="2"/>
        <v>607</v>
      </c>
      <c r="N12" s="314">
        <v>523</v>
      </c>
      <c r="O12" s="314">
        <v>84</v>
      </c>
    </row>
    <row r="13" spans="1:15" ht="10.95" x14ac:dyDescent="0.4">
      <c r="A13" s="131" t="s">
        <v>1096</v>
      </c>
    </row>
    <row r="14" spans="1:15" ht="18" customHeight="1" x14ac:dyDescent="0.4">
      <c r="H14" s="266"/>
    </row>
    <row r="16" spans="1:15" ht="18" customHeight="1" x14ac:dyDescent="0.4">
      <c r="H16" s="315"/>
    </row>
    <row r="17" spans="8:8" ht="18" customHeight="1" x14ac:dyDescent="0.4">
      <c r="H17" s="315"/>
    </row>
  </sheetData>
  <mergeCells count="12">
    <mergeCell ref="A5:B7"/>
    <mergeCell ref="C5:C7"/>
    <mergeCell ref="D5:G5"/>
    <mergeCell ref="I5:I7"/>
    <mergeCell ref="J5:J7"/>
    <mergeCell ref="M5:O6"/>
    <mergeCell ref="D6:D7"/>
    <mergeCell ref="E6:E7"/>
    <mergeCell ref="F6:F7"/>
    <mergeCell ref="G6:G7"/>
    <mergeCell ref="H6:H7"/>
    <mergeCell ref="K5:L6"/>
  </mergeCells>
  <phoneticPr fontId="1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="130" zoomScaleNormal="130" workbookViewId="0">
      <selection activeCell="L21" sqref="L21"/>
    </sheetView>
  </sheetViews>
  <sheetFormatPr defaultRowHeight="18" customHeight="1" x14ac:dyDescent="0.4"/>
  <cols>
    <col min="1" max="1" width="9" style="131" customWidth="1"/>
    <col min="2" max="3" width="6" style="131" bestFit="1" customWidth="1"/>
    <col min="4" max="17" width="4.625" style="131" customWidth="1"/>
    <col min="18" max="16384" width="9" style="131"/>
  </cols>
  <sheetData>
    <row r="1" spans="1:17" ht="10.95" x14ac:dyDescent="0.4">
      <c r="A1" s="205" t="s">
        <v>1050</v>
      </c>
    </row>
    <row r="2" spans="1:17" ht="10.95" x14ac:dyDescent="0.4">
      <c r="A2" s="205" t="s">
        <v>938</v>
      </c>
    </row>
    <row r="3" spans="1:17" ht="10.95" x14ac:dyDescent="0.4">
      <c r="A3" s="131" t="s">
        <v>1097</v>
      </c>
    </row>
    <row r="4" spans="1:17" ht="10.95" x14ac:dyDescent="0.4">
      <c r="P4" s="143" t="s">
        <v>940</v>
      </c>
      <c r="Q4" s="143"/>
    </row>
    <row r="5" spans="1:17" ht="80" customHeight="1" x14ac:dyDescent="0.4">
      <c r="A5" s="460" t="s">
        <v>1065</v>
      </c>
      <c r="B5" s="460"/>
      <c r="C5" s="141" t="s">
        <v>1098</v>
      </c>
      <c r="D5" s="316" t="s">
        <v>1099</v>
      </c>
      <c r="E5" s="316" t="s">
        <v>1100</v>
      </c>
      <c r="F5" s="316" t="s">
        <v>1101</v>
      </c>
      <c r="G5" s="316" t="s">
        <v>1102</v>
      </c>
      <c r="H5" s="316" t="s">
        <v>1103</v>
      </c>
      <c r="I5" s="317" t="s">
        <v>1104</v>
      </c>
      <c r="J5" s="316" t="s">
        <v>1105</v>
      </c>
      <c r="K5" s="316" t="s">
        <v>1106</v>
      </c>
      <c r="L5" s="316" t="s">
        <v>1107</v>
      </c>
      <c r="M5" s="316" t="s">
        <v>1108</v>
      </c>
      <c r="N5" s="316" t="s">
        <v>1109</v>
      </c>
      <c r="O5" s="316" t="s">
        <v>1110</v>
      </c>
      <c r="P5" s="316" t="s">
        <v>71</v>
      </c>
    </row>
    <row r="6" spans="1:17" ht="18" customHeight="1" x14ac:dyDescent="0.4">
      <c r="A6" s="206" t="s">
        <v>592</v>
      </c>
      <c r="B6" s="142" t="s">
        <v>1056</v>
      </c>
      <c r="C6" s="207">
        <f t="shared" ref="C6:C8" si="0">SUM(D6:P6)</f>
        <v>285</v>
      </c>
      <c r="D6" s="207">
        <v>0</v>
      </c>
      <c r="E6" s="207">
        <v>0</v>
      </c>
      <c r="F6" s="207">
        <v>0</v>
      </c>
      <c r="G6" s="207">
        <v>52</v>
      </c>
      <c r="H6" s="207">
        <v>116</v>
      </c>
      <c r="I6" s="207">
        <v>7</v>
      </c>
      <c r="J6" s="207">
        <v>17</v>
      </c>
      <c r="K6" s="207">
        <v>34</v>
      </c>
      <c r="L6" s="207">
        <v>1</v>
      </c>
      <c r="M6" s="207">
        <v>5</v>
      </c>
      <c r="N6" s="207">
        <v>43</v>
      </c>
      <c r="O6" s="207">
        <v>6</v>
      </c>
      <c r="P6" s="207">
        <v>4</v>
      </c>
    </row>
    <row r="7" spans="1:17" ht="18" customHeight="1" x14ac:dyDescent="0.4">
      <c r="A7" s="206" t="s">
        <v>24</v>
      </c>
      <c r="B7" s="142" t="s">
        <v>1056</v>
      </c>
      <c r="C7" s="207">
        <f t="shared" si="0"/>
        <v>245</v>
      </c>
      <c r="D7" s="207">
        <v>0</v>
      </c>
      <c r="E7" s="207">
        <v>0</v>
      </c>
      <c r="F7" s="207">
        <v>0</v>
      </c>
      <c r="G7" s="207">
        <v>44</v>
      </c>
      <c r="H7" s="207">
        <v>93</v>
      </c>
      <c r="I7" s="207">
        <v>4</v>
      </c>
      <c r="J7" s="207">
        <v>7</v>
      </c>
      <c r="K7" s="207">
        <v>28</v>
      </c>
      <c r="L7" s="207">
        <v>2</v>
      </c>
      <c r="M7" s="207">
        <v>1</v>
      </c>
      <c r="N7" s="207">
        <v>36</v>
      </c>
      <c r="O7" s="207">
        <v>25</v>
      </c>
      <c r="P7" s="207">
        <v>5</v>
      </c>
    </row>
    <row r="8" spans="1:17" ht="18" customHeight="1" x14ac:dyDescent="0.4">
      <c r="A8" s="206" t="s">
        <v>1095</v>
      </c>
      <c r="B8" s="142" t="s">
        <v>1056</v>
      </c>
      <c r="C8" s="207">
        <f t="shared" si="0"/>
        <v>266</v>
      </c>
      <c r="D8" s="207">
        <v>0</v>
      </c>
      <c r="E8" s="207">
        <v>0</v>
      </c>
      <c r="F8" s="207">
        <v>1</v>
      </c>
      <c r="G8" s="207">
        <v>38</v>
      </c>
      <c r="H8" s="207">
        <v>92</v>
      </c>
      <c r="I8" s="207">
        <v>5</v>
      </c>
      <c r="J8" s="207">
        <v>14</v>
      </c>
      <c r="K8" s="207">
        <v>46</v>
      </c>
      <c r="L8" s="207">
        <v>2</v>
      </c>
      <c r="M8" s="207">
        <v>5</v>
      </c>
      <c r="N8" s="207">
        <v>46</v>
      </c>
      <c r="O8" s="207">
        <v>10</v>
      </c>
      <c r="P8" s="207">
        <v>7</v>
      </c>
    </row>
    <row r="9" spans="1:17" ht="18" customHeight="1" x14ac:dyDescent="0.4">
      <c r="A9" s="206" t="s">
        <v>964</v>
      </c>
      <c r="B9" s="142" t="s">
        <v>1056</v>
      </c>
      <c r="C9" s="207">
        <f>SUM(D9:P9)</f>
        <v>272</v>
      </c>
      <c r="D9" s="314">
        <v>1</v>
      </c>
      <c r="E9" s="207">
        <v>0</v>
      </c>
      <c r="F9" s="314">
        <v>1</v>
      </c>
      <c r="G9" s="314">
        <v>50</v>
      </c>
      <c r="H9" s="314">
        <v>80</v>
      </c>
      <c r="I9" s="314">
        <v>6</v>
      </c>
      <c r="J9" s="314">
        <v>9</v>
      </c>
      <c r="K9" s="314">
        <v>50</v>
      </c>
      <c r="L9" s="314">
        <v>2</v>
      </c>
      <c r="M9" s="314">
        <v>6</v>
      </c>
      <c r="N9" s="314">
        <v>48</v>
      </c>
      <c r="O9" s="314">
        <v>14</v>
      </c>
      <c r="P9" s="314">
        <v>5</v>
      </c>
    </row>
    <row r="10" spans="1:17" ht="18" customHeight="1" x14ac:dyDescent="0.4">
      <c r="A10" s="206" t="s">
        <v>965</v>
      </c>
      <c r="B10" s="142" t="s">
        <v>1056</v>
      </c>
      <c r="C10" s="207">
        <f>SUM(D10:P10)</f>
        <v>243</v>
      </c>
      <c r="D10" s="314">
        <v>0</v>
      </c>
      <c r="E10" s="314">
        <v>0</v>
      </c>
      <c r="F10" s="314">
        <v>0</v>
      </c>
      <c r="G10" s="314">
        <v>44</v>
      </c>
      <c r="H10" s="314">
        <v>79</v>
      </c>
      <c r="I10" s="314">
        <v>6</v>
      </c>
      <c r="J10" s="314">
        <v>14</v>
      </c>
      <c r="K10" s="314">
        <v>45</v>
      </c>
      <c r="L10" s="314">
        <v>2</v>
      </c>
      <c r="M10" s="314">
        <v>5</v>
      </c>
      <c r="N10" s="314">
        <v>37</v>
      </c>
      <c r="O10" s="314">
        <v>5</v>
      </c>
      <c r="P10" s="314">
        <v>6</v>
      </c>
    </row>
    <row r="11" spans="1:17" ht="10.95" x14ac:dyDescent="0.4">
      <c r="A11" s="131" t="s">
        <v>1111</v>
      </c>
    </row>
    <row r="12" spans="1:17" ht="10.95" x14ac:dyDescent="0.4">
      <c r="P12" s="266"/>
      <c r="Q12" s="266"/>
    </row>
    <row r="13" spans="1:17" ht="10.95" x14ac:dyDescent="0.4">
      <c r="A13" s="131" t="s">
        <v>1112</v>
      </c>
    </row>
    <row r="14" spans="1:17" ht="10.95" x14ac:dyDescent="0.4">
      <c r="M14" s="143" t="s">
        <v>940</v>
      </c>
    </row>
    <row r="15" spans="1:17" ht="80" customHeight="1" x14ac:dyDescent="0.4">
      <c r="A15" s="460" t="s">
        <v>1065</v>
      </c>
      <c r="B15" s="460"/>
      <c r="C15" s="141" t="s">
        <v>1098</v>
      </c>
      <c r="D15" s="317" t="s">
        <v>1113</v>
      </c>
      <c r="E15" s="316" t="s">
        <v>1114</v>
      </c>
      <c r="F15" s="316" t="s">
        <v>1115</v>
      </c>
      <c r="G15" s="317" t="s">
        <v>1116</v>
      </c>
      <c r="H15" s="316" t="s">
        <v>1117</v>
      </c>
      <c r="I15" s="316" t="s">
        <v>1118</v>
      </c>
      <c r="J15" s="317" t="s">
        <v>1100</v>
      </c>
      <c r="K15" s="317" t="s">
        <v>1119</v>
      </c>
      <c r="L15" s="317" t="s">
        <v>1120</v>
      </c>
      <c r="M15" s="316" t="s">
        <v>71</v>
      </c>
      <c r="N15" s="318"/>
    </row>
    <row r="16" spans="1:17" ht="18" customHeight="1" x14ac:dyDescent="0.4">
      <c r="A16" s="206" t="s">
        <v>592</v>
      </c>
      <c r="B16" s="142" t="s">
        <v>1056</v>
      </c>
      <c r="C16" s="207">
        <f t="shared" ref="C16:C20" si="1">SUM(D16:M16)</f>
        <v>285</v>
      </c>
      <c r="D16" s="207">
        <v>50</v>
      </c>
      <c r="E16" s="207">
        <v>22</v>
      </c>
      <c r="F16" s="207">
        <v>27</v>
      </c>
      <c r="G16" s="207">
        <v>18</v>
      </c>
      <c r="H16" s="207">
        <v>5</v>
      </c>
      <c r="I16" s="133">
        <v>0</v>
      </c>
      <c r="J16" s="133">
        <v>0</v>
      </c>
      <c r="K16" s="207">
        <v>24</v>
      </c>
      <c r="L16" s="207">
        <v>135</v>
      </c>
      <c r="M16" s="207">
        <v>4</v>
      </c>
    </row>
    <row r="17" spans="1:13" ht="18" customHeight="1" x14ac:dyDescent="0.4">
      <c r="A17" s="206" t="s">
        <v>24</v>
      </c>
      <c r="B17" s="142" t="s">
        <v>1056</v>
      </c>
      <c r="C17" s="207">
        <f t="shared" si="1"/>
        <v>245</v>
      </c>
      <c r="D17" s="207">
        <v>37</v>
      </c>
      <c r="E17" s="207">
        <v>17</v>
      </c>
      <c r="F17" s="207">
        <v>19</v>
      </c>
      <c r="G17" s="207">
        <v>21</v>
      </c>
      <c r="H17" s="207">
        <v>5</v>
      </c>
      <c r="I17" s="133">
        <v>0</v>
      </c>
      <c r="J17" s="133">
        <v>0</v>
      </c>
      <c r="K17" s="207">
        <v>4</v>
      </c>
      <c r="L17" s="207">
        <v>140</v>
      </c>
      <c r="M17" s="207">
        <v>2</v>
      </c>
    </row>
    <row r="18" spans="1:13" ht="18" customHeight="1" x14ac:dyDescent="0.4">
      <c r="A18" s="206" t="s">
        <v>1095</v>
      </c>
      <c r="B18" s="142" t="s">
        <v>1056</v>
      </c>
      <c r="C18" s="207">
        <f t="shared" si="1"/>
        <v>266</v>
      </c>
      <c r="D18" s="207">
        <v>48</v>
      </c>
      <c r="E18" s="207">
        <v>28</v>
      </c>
      <c r="F18" s="207">
        <v>20</v>
      </c>
      <c r="G18" s="207">
        <v>23</v>
      </c>
      <c r="H18" s="207">
        <v>2</v>
      </c>
      <c r="I18" s="207">
        <v>0</v>
      </c>
      <c r="J18" s="207">
        <v>0</v>
      </c>
      <c r="K18" s="207">
        <v>10</v>
      </c>
      <c r="L18" s="207">
        <v>128</v>
      </c>
      <c r="M18" s="207">
        <v>7</v>
      </c>
    </row>
    <row r="19" spans="1:13" ht="18" customHeight="1" x14ac:dyDescent="0.4">
      <c r="A19" s="206" t="s">
        <v>964</v>
      </c>
      <c r="B19" s="142" t="s">
        <v>1056</v>
      </c>
      <c r="C19" s="207">
        <f t="shared" si="1"/>
        <v>272</v>
      </c>
      <c r="D19" s="314">
        <v>51</v>
      </c>
      <c r="E19" s="314">
        <v>30</v>
      </c>
      <c r="F19" s="314">
        <v>24</v>
      </c>
      <c r="G19" s="314">
        <v>19</v>
      </c>
      <c r="H19" s="314">
        <v>9</v>
      </c>
      <c r="I19" s="207">
        <v>0</v>
      </c>
      <c r="J19" s="207">
        <v>0</v>
      </c>
      <c r="K19" s="314">
        <v>8</v>
      </c>
      <c r="L19" s="314">
        <v>126</v>
      </c>
      <c r="M19" s="314">
        <v>5</v>
      </c>
    </row>
    <row r="20" spans="1:13" ht="18" customHeight="1" x14ac:dyDescent="0.4">
      <c r="A20" s="206" t="s">
        <v>965</v>
      </c>
      <c r="B20" s="142" t="s">
        <v>1056</v>
      </c>
      <c r="C20" s="207">
        <f t="shared" si="1"/>
        <v>243</v>
      </c>
      <c r="D20" s="314">
        <v>46</v>
      </c>
      <c r="E20" s="314">
        <v>26</v>
      </c>
      <c r="F20" s="314">
        <v>23</v>
      </c>
      <c r="G20" s="314">
        <v>17</v>
      </c>
      <c r="H20" s="314">
        <v>1</v>
      </c>
      <c r="I20" s="314">
        <v>0</v>
      </c>
      <c r="J20" s="314">
        <v>0</v>
      </c>
      <c r="K20" s="314">
        <v>10</v>
      </c>
      <c r="L20" s="314">
        <v>120</v>
      </c>
      <c r="M20" s="314">
        <v>0</v>
      </c>
    </row>
    <row r="21" spans="1:13" ht="10.95" x14ac:dyDescent="0.4">
      <c r="A21" s="131" t="s">
        <v>1111</v>
      </c>
    </row>
    <row r="22" spans="1:13" ht="18" customHeight="1" x14ac:dyDescent="0.4">
      <c r="K22" s="266"/>
      <c r="L22" s="266"/>
    </row>
    <row r="23" spans="1:13" ht="18" customHeight="1" x14ac:dyDescent="0.4">
      <c r="K23" s="143"/>
    </row>
  </sheetData>
  <mergeCells count="2">
    <mergeCell ref="A5:B5"/>
    <mergeCell ref="A15:B15"/>
  </mergeCells>
  <phoneticPr fontId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zoomScale="130" zoomScaleNormal="130" workbookViewId="0">
      <selection activeCell="T28" sqref="T28"/>
    </sheetView>
  </sheetViews>
  <sheetFormatPr defaultRowHeight="10.95" x14ac:dyDescent="0.4"/>
  <cols>
    <col min="1" max="1" width="9" style="320" customWidth="1"/>
    <col min="2" max="3" width="3.75" style="320" bestFit="1" customWidth="1"/>
    <col min="4" max="20" width="6" style="320" customWidth="1"/>
    <col min="21" max="16384" width="9" style="320"/>
  </cols>
  <sheetData>
    <row r="1" spans="1:17" x14ac:dyDescent="0.4">
      <c r="A1" s="319" t="s">
        <v>1121</v>
      </c>
    </row>
    <row r="2" spans="1:17" x14ac:dyDescent="0.4">
      <c r="A2" s="319" t="s">
        <v>1122</v>
      </c>
    </row>
    <row r="3" spans="1:17" ht="14" customHeight="1" x14ac:dyDescent="0.4">
      <c r="Q3" s="321" t="s">
        <v>1123</v>
      </c>
    </row>
    <row r="4" spans="1:17" ht="22" customHeight="1" x14ac:dyDescent="0.4">
      <c r="A4" s="593" t="s">
        <v>1124</v>
      </c>
      <c r="B4" s="589" t="s">
        <v>1125</v>
      </c>
      <c r="C4" s="589" t="s">
        <v>1126</v>
      </c>
      <c r="D4" s="593" t="s">
        <v>1127</v>
      </c>
      <c r="E4" s="593"/>
      <c r="F4" s="593"/>
      <c r="G4" s="593"/>
      <c r="H4" s="593" t="s">
        <v>1128</v>
      </c>
      <c r="I4" s="593"/>
      <c r="J4" s="593"/>
      <c r="K4" s="593"/>
      <c r="L4" s="593" t="s">
        <v>1129</v>
      </c>
      <c r="M4" s="593"/>
      <c r="N4" s="593"/>
      <c r="O4" s="589" t="s">
        <v>1130</v>
      </c>
      <c r="P4" s="589" t="s">
        <v>1131</v>
      </c>
      <c r="Q4" s="589" t="s">
        <v>1132</v>
      </c>
    </row>
    <row r="5" spans="1:17" ht="32" customHeight="1" x14ac:dyDescent="0.4">
      <c r="A5" s="593"/>
      <c r="B5" s="589"/>
      <c r="C5" s="589"/>
      <c r="D5" s="322" t="s">
        <v>1133</v>
      </c>
      <c r="E5" s="322" t="s">
        <v>1134</v>
      </c>
      <c r="F5" s="322" t="s">
        <v>1135</v>
      </c>
      <c r="G5" s="322" t="s">
        <v>1136</v>
      </c>
      <c r="H5" s="322" t="s">
        <v>1133</v>
      </c>
      <c r="I5" s="322" t="s">
        <v>1134</v>
      </c>
      <c r="J5" s="322" t="s">
        <v>1135</v>
      </c>
      <c r="K5" s="322" t="s">
        <v>1136</v>
      </c>
      <c r="L5" s="322" t="s">
        <v>1133</v>
      </c>
      <c r="M5" s="322" t="s">
        <v>1137</v>
      </c>
      <c r="N5" s="322" t="s">
        <v>1138</v>
      </c>
      <c r="O5" s="589"/>
      <c r="P5" s="589"/>
      <c r="Q5" s="589"/>
    </row>
    <row r="6" spans="1:17" x14ac:dyDescent="0.4">
      <c r="A6" s="592" t="s">
        <v>1139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>
        <v>266</v>
      </c>
      <c r="P6" s="323">
        <v>91</v>
      </c>
      <c r="Q6" s="323"/>
    </row>
    <row r="7" spans="1:17" x14ac:dyDescent="0.4">
      <c r="A7" s="592"/>
      <c r="B7" s="324">
        <v>120</v>
      </c>
      <c r="C7" s="324">
        <v>821</v>
      </c>
      <c r="D7" s="324">
        <f>SUM(E7:G7)</f>
        <v>20322</v>
      </c>
      <c r="E7" s="324">
        <v>6555</v>
      </c>
      <c r="F7" s="324">
        <v>6828</v>
      </c>
      <c r="G7" s="324">
        <v>6939</v>
      </c>
      <c r="H7" s="324">
        <f>SUM(I7:K7)</f>
        <v>6331</v>
      </c>
      <c r="I7" s="324">
        <v>5413</v>
      </c>
      <c r="J7" s="324">
        <v>683</v>
      </c>
      <c r="K7" s="324">
        <v>235</v>
      </c>
      <c r="L7" s="324">
        <f>SUM(M7:N7)</f>
        <v>7168</v>
      </c>
      <c r="M7" s="324">
        <v>3652</v>
      </c>
      <c r="N7" s="324">
        <v>3516</v>
      </c>
      <c r="O7" s="324">
        <v>1478</v>
      </c>
      <c r="P7" s="324">
        <v>44</v>
      </c>
      <c r="Q7" s="324">
        <v>211</v>
      </c>
    </row>
    <row r="8" spans="1:17" x14ac:dyDescent="0.4">
      <c r="A8" s="592" t="s">
        <v>1140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>
        <v>269</v>
      </c>
      <c r="P8" s="323">
        <v>91</v>
      </c>
      <c r="Q8" s="323"/>
    </row>
    <row r="9" spans="1:17" x14ac:dyDescent="0.4">
      <c r="A9" s="592"/>
      <c r="B9" s="324">
        <v>119</v>
      </c>
      <c r="C9" s="324">
        <v>812</v>
      </c>
      <c r="D9" s="324">
        <f>SUM(E9:G9)</f>
        <v>20038</v>
      </c>
      <c r="E9" s="324">
        <v>6269</v>
      </c>
      <c r="F9" s="324">
        <v>6878</v>
      </c>
      <c r="G9" s="324">
        <v>6891</v>
      </c>
      <c r="H9" s="324">
        <f>SUM(I9:K9)</f>
        <v>6017</v>
      </c>
      <c r="I9" s="324">
        <v>5166</v>
      </c>
      <c r="J9" s="324">
        <v>609</v>
      </c>
      <c r="K9" s="324">
        <v>242</v>
      </c>
      <c r="L9" s="324">
        <f>SUM(M9:N9)</f>
        <v>6937</v>
      </c>
      <c r="M9" s="324">
        <v>3501</v>
      </c>
      <c r="N9" s="324">
        <v>3436</v>
      </c>
      <c r="O9" s="324">
        <v>1470</v>
      </c>
      <c r="P9" s="324">
        <v>45</v>
      </c>
      <c r="Q9" s="324">
        <v>202</v>
      </c>
    </row>
    <row r="10" spans="1:17" x14ac:dyDescent="0.4">
      <c r="A10" s="592" t="s">
        <v>1141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>
        <v>283</v>
      </c>
      <c r="P10" s="323">
        <v>100</v>
      </c>
      <c r="Q10" s="323"/>
    </row>
    <row r="11" spans="1:17" x14ac:dyDescent="0.4">
      <c r="A11" s="592"/>
      <c r="B11" s="324">
        <v>119</v>
      </c>
      <c r="C11" s="324">
        <v>808</v>
      </c>
      <c r="D11" s="324">
        <f>SUM(E11:G11)</f>
        <v>19632</v>
      </c>
      <c r="E11" s="324">
        <v>6202</v>
      </c>
      <c r="F11" s="324">
        <v>6528</v>
      </c>
      <c r="G11" s="324">
        <v>6902</v>
      </c>
      <c r="H11" s="324">
        <f>SUM(I11:K11)</f>
        <v>5669</v>
      </c>
      <c r="I11" s="324">
        <v>4858</v>
      </c>
      <c r="J11" s="324">
        <v>591</v>
      </c>
      <c r="K11" s="324">
        <v>220</v>
      </c>
      <c r="L11" s="324">
        <f>SUM(M11:N11)</f>
        <v>6915</v>
      </c>
      <c r="M11" s="324">
        <v>3535</v>
      </c>
      <c r="N11" s="324">
        <v>3380</v>
      </c>
      <c r="O11" s="324">
        <v>1466</v>
      </c>
      <c r="P11" s="324">
        <v>48</v>
      </c>
      <c r="Q11" s="324">
        <v>208</v>
      </c>
    </row>
    <row r="12" spans="1:17" x14ac:dyDescent="0.4">
      <c r="A12" s="592" t="s">
        <v>1142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>
        <v>280</v>
      </c>
      <c r="P12" s="323">
        <v>98</v>
      </c>
      <c r="Q12" s="323"/>
    </row>
    <row r="13" spans="1:17" x14ac:dyDescent="0.4">
      <c r="A13" s="592"/>
      <c r="B13" s="324">
        <v>117</v>
      </c>
      <c r="C13" s="324">
        <v>790</v>
      </c>
      <c r="D13" s="324">
        <f>SUM(E13:G13)</f>
        <v>18952</v>
      </c>
      <c r="E13" s="324">
        <v>5949</v>
      </c>
      <c r="F13" s="324">
        <v>6402</v>
      </c>
      <c r="G13" s="324">
        <v>6601</v>
      </c>
      <c r="H13" s="324">
        <f>SUM(I13:K13)</f>
        <v>5313</v>
      </c>
      <c r="I13" s="324">
        <v>4587</v>
      </c>
      <c r="J13" s="324">
        <v>501</v>
      </c>
      <c r="K13" s="324">
        <v>225</v>
      </c>
      <c r="L13" s="324">
        <f>SUM(M13:N13)</f>
        <v>6947</v>
      </c>
      <c r="M13" s="324">
        <v>3496</v>
      </c>
      <c r="N13" s="324">
        <v>3451</v>
      </c>
      <c r="O13" s="324">
        <v>1456</v>
      </c>
      <c r="P13" s="324">
        <v>58</v>
      </c>
      <c r="Q13" s="324">
        <v>208</v>
      </c>
    </row>
    <row r="14" spans="1:17" x14ac:dyDescent="0.4">
      <c r="A14" s="592" t="s">
        <v>1143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>
        <v>316</v>
      </c>
      <c r="P14" s="323">
        <v>112</v>
      </c>
      <c r="Q14" s="323"/>
    </row>
    <row r="15" spans="1:17" x14ac:dyDescent="0.4">
      <c r="A15" s="592"/>
      <c r="B15" s="324">
        <v>117</v>
      </c>
      <c r="C15" s="324">
        <v>791</v>
      </c>
      <c r="D15" s="324">
        <f>SUM(E15:G15)</f>
        <v>18294</v>
      </c>
      <c r="E15" s="324">
        <v>5770</v>
      </c>
      <c r="F15" s="324">
        <v>5995</v>
      </c>
      <c r="G15" s="324">
        <v>6529</v>
      </c>
      <c r="H15" s="324">
        <f>SUM(I15:K15)</f>
        <v>4909</v>
      </c>
      <c r="I15" s="324">
        <v>4306</v>
      </c>
      <c r="J15" s="324">
        <v>406</v>
      </c>
      <c r="K15" s="324">
        <v>197</v>
      </c>
      <c r="L15" s="324">
        <f>SUM(M15:N15)</f>
        <v>6673</v>
      </c>
      <c r="M15" s="324">
        <v>3399</v>
      </c>
      <c r="N15" s="324">
        <v>3274</v>
      </c>
      <c r="O15" s="324">
        <v>1489</v>
      </c>
      <c r="P15" s="324">
        <v>91</v>
      </c>
      <c r="Q15" s="324">
        <v>209</v>
      </c>
    </row>
    <row r="16" spans="1:17" ht="14" customHeight="1" x14ac:dyDescent="0.4">
      <c r="A16" s="320" t="s">
        <v>1144</v>
      </c>
    </row>
    <row r="18" spans="1:20" x14ac:dyDescent="0.4">
      <c r="A18" s="319" t="s">
        <v>1145</v>
      </c>
    </row>
    <row r="19" spans="1:20" ht="14" customHeight="1" x14ac:dyDescent="0.4">
      <c r="T19" s="321" t="s">
        <v>1123</v>
      </c>
    </row>
    <row r="20" spans="1:20" ht="22" customHeight="1" x14ac:dyDescent="0.4">
      <c r="A20" s="593" t="s">
        <v>1124</v>
      </c>
      <c r="B20" s="589" t="s">
        <v>1125</v>
      </c>
      <c r="C20" s="589" t="s">
        <v>1126</v>
      </c>
      <c r="D20" s="594" t="s">
        <v>1127</v>
      </c>
      <c r="E20" s="595"/>
      <c r="F20" s="595"/>
      <c r="G20" s="595"/>
      <c r="H20" s="595"/>
      <c r="I20" s="595"/>
      <c r="J20" s="596"/>
      <c r="K20" s="593" t="s">
        <v>1128</v>
      </c>
      <c r="L20" s="593"/>
      <c r="M20" s="593"/>
      <c r="N20" s="593"/>
      <c r="O20" s="593" t="s">
        <v>1129</v>
      </c>
      <c r="P20" s="593"/>
      <c r="Q20" s="593"/>
      <c r="R20" s="588" t="s">
        <v>1146</v>
      </c>
      <c r="S20" s="588" t="s">
        <v>1147</v>
      </c>
      <c r="T20" s="589" t="s">
        <v>1132</v>
      </c>
    </row>
    <row r="21" spans="1:20" ht="33.1" customHeight="1" x14ac:dyDescent="0.4">
      <c r="A21" s="593"/>
      <c r="B21" s="589"/>
      <c r="C21" s="589"/>
      <c r="D21" s="322" t="s">
        <v>1133</v>
      </c>
      <c r="E21" s="322" t="s">
        <v>1148</v>
      </c>
      <c r="F21" s="322" t="s">
        <v>1149</v>
      </c>
      <c r="G21" s="322" t="s">
        <v>1150</v>
      </c>
      <c r="H21" s="322" t="s">
        <v>1134</v>
      </c>
      <c r="I21" s="322" t="s">
        <v>1135</v>
      </c>
      <c r="J21" s="322" t="s">
        <v>1136</v>
      </c>
      <c r="K21" s="322" t="s">
        <v>1133</v>
      </c>
      <c r="L21" s="322" t="s">
        <v>1134</v>
      </c>
      <c r="M21" s="322" t="s">
        <v>1135</v>
      </c>
      <c r="N21" s="322" t="s">
        <v>1136</v>
      </c>
      <c r="O21" s="322" t="s">
        <v>1133</v>
      </c>
      <c r="P21" s="322" t="s">
        <v>1137</v>
      </c>
      <c r="Q21" s="322" t="s">
        <v>1138</v>
      </c>
      <c r="R21" s="589"/>
      <c r="S21" s="589"/>
      <c r="T21" s="589"/>
    </row>
    <row r="22" spans="1:20" ht="11.1" customHeight="1" x14ac:dyDescent="0.4">
      <c r="A22" s="325" t="s">
        <v>1139</v>
      </c>
      <c r="B22" s="324">
        <v>3</v>
      </c>
      <c r="C22" s="324">
        <v>10</v>
      </c>
      <c r="D22" s="324">
        <v>277</v>
      </c>
      <c r="E22" s="324">
        <v>19</v>
      </c>
      <c r="F22" s="324">
        <v>46</v>
      </c>
      <c r="G22" s="324">
        <v>43</v>
      </c>
      <c r="H22" s="324">
        <v>64</v>
      </c>
      <c r="I22" s="324">
        <v>54</v>
      </c>
      <c r="J22" s="324">
        <v>51</v>
      </c>
      <c r="K22" s="324">
        <v>43</v>
      </c>
      <c r="L22" s="324">
        <v>30</v>
      </c>
      <c r="M22" s="324">
        <v>7</v>
      </c>
      <c r="N22" s="324">
        <v>6</v>
      </c>
      <c r="O22" s="324">
        <v>41</v>
      </c>
      <c r="P22" s="324">
        <v>18</v>
      </c>
      <c r="Q22" s="324">
        <v>23</v>
      </c>
      <c r="R22" s="324">
        <v>53</v>
      </c>
      <c r="S22" s="326" t="s">
        <v>1151</v>
      </c>
      <c r="T22" s="324">
        <v>12</v>
      </c>
    </row>
    <row r="23" spans="1:20" ht="11.1" customHeight="1" x14ac:dyDescent="0.4">
      <c r="A23" s="325" t="s">
        <v>1152</v>
      </c>
      <c r="B23" s="324">
        <v>3</v>
      </c>
      <c r="C23" s="324">
        <v>9</v>
      </c>
      <c r="D23" s="324">
        <v>312</v>
      </c>
      <c r="E23" s="324">
        <v>19</v>
      </c>
      <c r="F23" s="324">
        <v>42</v>
      </c>
      <c r="G23" s="324">
        <v>54</v>
      </c>
      <c r="H23" s="324">
        <v>63</v>
      </c>
      <c r="I23" s="324">
        <v>76</v>
      </c>
      <c r="J23" s="324">
        <v>58</v>
      </c>
      <c r="K23" s="324">
        <v>19</v>
      </c>
      <c r="L23" s="324">
        <v>13</v>
      </c>
      <c r="M23" s="324">
        <v>5</v>
      </c>
      <c r="N23" s="324">
        <v>1</v>
      </c>
      <c r="O23" s="324">
        <v>57</v>
      </c>
      <c r="P23" s="324">
        <v>25</v>
      </c>
      <c r="Q23" s="324">
        <v>32</v>
      </c>
      <c r="R23" s="324">
        <v>59</v>
      </c>
      <c r="S23" s="326">
        <v>2</v>
      </c>
      <c r="T23" s="324">
        <v>15</v>
      </c>
    </row>
    <row r="24" spans="1:20" ht="11.1" customHeight="1" x14ac:dyDescent="0.4">
      <c r="A24" s="325" t="s">
        <v>1153</v>
      </c>
      <c r="B24" s="324">
        <v>5</v>
      </c>
      <c r="C24" s="324">
        <v>19</v>
      </c>
      <c r="D24" s="324">
        <v>663</v>
      </c>
      <c r="E24" s="324">
        <v>35</v>
      </c>
      <c r="F24" s="324">
        <v>87</v>
      </c>
      <c r="G24" s="324">
        <v>105</v>
      </c>
      <c r="H24" s="324">
        <v>164</v>
      </c>
      <c r="I24" s="324">
        <v>138</v>
      </c>
      <c r="J24" s="324">
        <v>134</v>
      </c>
      <c r="K24" s="324">
        <v>258</v>
      </c>
      <c r="L24" s="324">
        <v>111</v>
      </c>
      <c r="M24" s="324">
        <v>82</v>
      </c>
      <c r="N24" s="324">
        <v>65</v>
      </c>
      <c r="O24" s="324">
        <v>61</v>
      </c>
      <c r="P24" s="324">
        <v>24</v>
      </c>
      <c r="Q24" s="324">
        <v>37</v>
      </c>
      <c r="R24" s="324">
        <v>113</v>
      </c>
      <c r="S24" s="326">
        <v>10</v>
      </c>
      <c r="T24" s="324">
        <v>28</v>
      </c>
    </row>
    <row r="25" spans="1:20" ht="11.1" customHeight="1" x14ac:dyDescent="0.4">
      <c r="A25" s="325" t="s">
        <v>1154</v>
      </c>
      <c r="B25" s="324">
        <v>6</v>
      </c>
      <c r="C25" s="324">
        <v>23</v>
      </c>
      <c r="D25" s="324">
        <f>SUM(E25:J25)</f>
        <v>756</v>
      </c>
      <c r="E25" s="324">
        <v>36</v>
      </c>
      <c r="F25" s="324">
        <v>88</v>
      </c>
      <c r="G25" s="324">
        <v>119</v>
      </c>
      <c r="H25" s="324">
        <v>177</v>
      </c>
      <c r="I25" s="324">
        <v>177</v>
      </c>
      <c r="J25" s="324">
        <v>159</v>
      </c>
      <c r="K25" s="324">
        <f>SUM(L25:N25)</f>
        <v>102</v>
      </c>
      <c r="L25" s="324">
        <v>49</v>
      </c>
      <c r="M25" s="324">
        <v>28</v>
      </c>
      <c r="N25" s="324">
        <v>25</v>
      </c>
      <c r="O25" s="324">
        <f>SUM(P25:Q25)</f>
        <v>143</v>
      </c>
      <c r="P25" s="324">
        <v>64</v>
      </c>
      <c r="Q25" s="324">
        <v>79</v>
      </c>
      <c r="R25" s="324">
        <v>148</v>
      </c>
      <c r="S25" s="326">
        <v>10</v>
      </c>
      <c r="T25" s="327">
        <v>36</v>
      </c>
    </row>
    <row r="26" spans="1:20" ht="11.1" customHeight="1" x14ac:dyDescent="0.4">
      <c r="A26" s="590" t="s">
        <v>1155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3">
        <v>1</v>
      </c>
      <c r="S26" s="323"/>
      <c r="T26" s="329"/>
    </row>
    <row r="27" spans="1:20" ht="11.1" customHeight="1" x14ac:dyDescent="0.4">
      <c r="A27" s="591"/>
      <c r="B27" s="324">
        <v>6</v>
      </c>
      <c r="C27" s="324">
        <v>23</v>
      </c>
      <c r="D27" s="324">
        <f>SUM(E27:J27)</f>
        <v>804</v>
      </c>
      <c r="E27" s="324">
        <v>45</v>
      </c>
      <c r="F27" s="324">
        <v>102</v>
      </c>
      <c r="G27" s="324">
        <v>113</v>
      </c>
      <c r="H27" s="324">
        <v>183</v>
      </c>
      <c r="I27" s="324">
        <v>179</v>
      </c>
      <c r="J27" s="324">
        <v>182</v>
      </c>
      <c r="K27" s="324">
        <f>SUM(L27:N27)</f>
        <v>45</v>
      </c>
      <c r="L27" s="324">
        <v>30</v>
      </c>
      <c r="M27" s="324">
        <v>6</v>
      </c>
      <c r="N27" s="324">
        <v>9</v>
      </c>
      <c r="O27" s="324">
        <f>SUM(P27:Q27)</f>
        <v>170</v>
      </c>
      <c r="P27" s="324">
        <v>89</v>
      </c>
      <c r="Q27" s="324">
        <v>81</v>
      </c>
      <c r="R27" s="324">
        <v>153</v>
      </c>
      <c r="S27" s="326">
        <v>9</v>
      </c>
      <c r="T27" s="327">
        <v>41</v>
      </c>
    </row>
    <row r="28" spans="1:20" x14ac:dyDescent="0.4">
      <c r="A28" s="320" t="s">
        <v>1144</v>
      </c>
    </row>
  </sheetData>
  <mergeCells count="24">
    <mergeCell ref="A6:A7"/>
    <mergeCell ref="A8:A9"/>
    <mergeCell ref="A10:A11"/>
    <mergeCell ref="A4:A5"/>
    <mergeCell ref="B4:B5"/>
    <mergeCell ref="O4:O5"/>
    <mergeCell ref="P4:P5"/>
    <mergeCell ref="Q4:Q5"/>
    <mergeCell ref="C4:C5"/>
    <mergeCell ref="D4:G4"/>
    <mergeCell ref="H4:K4"/>
    <mergeCell ref="L4:N4"/>
    <mergeCell ref="R20:R21"/>
    <mergeCell ref="S20:S21"/>
    <mergeCell ref="T20:T21"/>
    <mergeCell ref="A26:A27"/>
    <mergeCell ref="A12:A13"/>
    <mergeCell ref="A14:A15"/>
    <mergeCell ref="A20:A21"/>
    <mergeCell ref="B20:B21"/>
    <mergeCell ref="C20:C21"/>
    <mergeCell ref="D20:J20"/>
    <mergeCell ref="K20:N20"/>
    <mergeCell ref="O20:Q20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zoomScale="110" zoomScaleNormal="110" workbookViewId="0">
      <selection activeCell="M26" sqref="M26"/>
    </sheetView>
  </sheetViews>
  <sheetFormatPr defaultRowHeight="14" customHeight="1" outlineLevelRow="1" x14ac:dyDescent="0.4"/>
  <cols>
    <col min="1" max="1" width="4.5" style="320" customWidth="1"/>
    <col min="2" max="2" width="18" style="320" customWidth="1"/>
    <col min="3" max="4" width="6.125" style="320" bestFit="1" customWidth="1"/>
    <col min="5" max="5" width="6.125" style="320" customWidth="1"/>
    <col min="6" max="9" width="6.125" style="320" bestFit="1" customWidth="1"/>
    <col min="10" max="10" width="6.125" style="320" customWidth="1"/>
    <col min="11" max="11" width="6.125" style="320" bestFit="1" customWidth="1"/>
    <col min="12" max="12" width="3.75" style="320" customWidth="1"/>
    <col min="13" max="13" width="4.5" style="320" customWidth="1"/>
    <col min="14" max="14" width="6.125" style="320" customWidth="1"/>
    <col min="15" max="15" width="1.625" style="320" customWidth="1"/>
    <col min="16" max="16384" width="9" style="320"/>
  </cols>
  <sheetData>
    <row r="1" spans="1:14" ht="14" customHeight="1" x14ac:dyDescent="0.4">
      <c r="A1" s="319" t="s">
        <v>1121</v>
      </c>
    </row>
    <row r="2" spans="1:14" ht="14" customHeight="1" x14ac:dyDescent="0.4">
      <c r="A2" s="319" t="s">
        <v>1156</v>
      </c>
    </row>
    <row r="3" spans="1:14" ht="14" customHeight="1" x14ac:dyDescent="0.4">
      <c r="A3" s="319"/>
      <c r="N3" s="321" t="s">
        <v>1157</v>
      </c>
    </row>
    <row r="4" spans="1:14" ht="14" customHeight="1" x14ac:dyDescent="0.4">
      <c r="A4" s="602" t="s">
        <v>1158</v>
      </c>
      <c r="B4" s="603"/>
      <c r="C4" s="597" t="s">
        <v>1159</v>
      </c>
      <c r="D4" s="597" t="s">
        <v>1160</v>
      </c>
      <c r="E4" s="594" t="s">
        <v>1161</v>
      </c>
      <c r="F4" s="595"/>
      <c r="G4" s="595"/>
      <c r="H4" s="595"/>
      <c r="I4" s="595"/>
      <c r="J4" s="595"/>
      <c r="K4" s="596"/>
      <c r="L4" s="607" t="s">
        <v>1162</v>
      </c>
      <c r="M4" s="608"/>
      <c r="N4" s="597" t="s">
        <v>1163</v>
      </c>
    </row>
    <row r="5" spans="1:14" ht="14" customHeight="1" x14ac:dyDescent="0.4">
      <c r="A5" s="604"/>
      <c r="B5" s="605"/>
      <c r="C5" s="606"/>
      <c r="D5" s="606"/>
      <c r="E5" s="322" t="s">
        <v>1164</v>
      </c>
      <c r="F5" s="322" t="s">
        <v>1165</v>
      </c>
      <c r="G5" s="322" t="s">
        <v>1166</v>
      </c>
      <c r="H5" s="322" t="s">
        <v>1167</v>
      </c>
      <c r="I5" s="322" t="s">
        <v>1168</v>
      </c>
      <c r="J5" s="322" t="s">
        <v>1169</v>
      </c>
      <c r="K5" s="322" t="s">
        <v>1170</v>
      </c>
      <c r="L5" s="609"/>
      <c r="M5" s="610"/>
      <c r="N5" s="606"/>
    </row>
    <row r="6" spans="1:14" ht="14" customHeight="1" x14ac:dyDescent="0.4">
      <c r="A6" s="330"/>
      <c r="B6" s="331" t="s">
        <v>1139</v>
      </c>
      <c r="C6" s="332">
        <v>4</v>
      </c>
      <c r="D6" s="332">
        <v>54</v>
      </c>
      <c r="E6" s="332">
        <f t="shared" ref="E6:E9" si="0">SUM(F6:K6)</f>
        <v>1689</v>
      </c>
      <c r="F6" s="332">
        <v>278</v>
      </c>
      <c r="G6" s="332">
        <v>281</v>
      </c>
      <c r="H6" s="332">
        <v>286</v>
      </c>
      <c r="I6" s="332">
        <v>282</v>
      </c>
      <c r="J6" s="332">
        <v>298</v>
      </c>
      <c r="K6" s="332">
        <v>264</v>
      </c>
      <c r="L6" s="330">
        <v>94</v>
      </c>
      <c r="M6" s="333">
        <v>21</v>
      </c>
      <c r="N6" s="332">
        <v>14</v>
      </c>
    </row>
    <row r="7" spans="1:14" ht="14" customHeight="1" x14ac:dyDescent="0.4">
      <c r="A7" s="330"/>
      <c r="B7" s="331" t="s">
        <v>1152</v>
      </c>
      <c r="C7" s="332">
        <v>4</v>
      </c>
      <c r="D7" s="332">
        <v>53</v>
      </c>
      <c r="E7" s="332">
        <f t="shared" si="0"/>
        <v>1684</v>
      </c>
      <c r="F7" s="332">
        <v>267</v>
      </c>
      <c r="G7" s="332">
        <v>279</v>
      </c>
      <c r="H7" s="332">
        <v>283</v>
      </c>
      <c r="I7" s="332">
        <v>287</v>
      </c>
      <c r="J7" s="332">
        <v>274</v>
      </c>
      <c r="K7" s="332">
        <v>294</v>
      </c>
      <c r="L7" s="330">
        <v>101</v>
      </c>
      <c r="M7" s="333">
        <v>25</v>
      </c>
      <c r="N7" s="332">
        <v>14</v>
      </c>
    </row>
    <row r="8" spans="1:14" ht="14" customHeight="1" x14ac:dyDescent="0.4">
      <c r="A8" s="330"/>
      <c r="B8" s="331" t="s">
        <v>1171</v>
      </c>
      <c r="C8" s="332">
        <v>4</v>
      </c>
      <c r="D8" s="332">
        <v>54</v>
      </c>
      <c r="E8" s="332">
        <f t="shared" si="0"/>
        <v>1617</v>
      </c>
      <c r="F8" s="332">
        <v>241</v>
      </c>
      <c r="G8" s="332">
        <v>268</v>
      </c>
      <c r="H8" s="332">
        <v>276</v>
      </c>
      <c r="I8" s="332">
        <v>279</v>
      </c>
      <c r="J8" s="332">
        <v>285</v>
      </c>
      <c r="K8" s="332">
        <v>268</v>
      </c>
      <c r="L8" s="330">
        <v>103</v>
      </c>
      <c r="M8" s="333">
        <v>23</v>
      </c>
      <c r="N8" s="332">
        <v>12</v>
      </c>
    </row>
    <row r="9" spans="1:14" ht="14" customHeight="1" x14ac:dyDescent="0.4">
      <c r="A9" s="330"/>
      <c r="B9" s="331" t="s">
        <v>1154</v>
      </c>
      <c r="C9" s="332">
        <v>4</v>
      </c>
      <c r="D9" s="332">
        <v>54</v>
      </c>
      <c r="E9" s="332">
        <f t="shared" si="0"/>
        <v>1590</v>
      </c>
      <c r="F9" s="332">
        <v>247</v>
      </c>
      <c r="G9" s="332">
        <v>246</v>
      </c>
      <c r="H9" s="332">
        <v>258</v>
      </c>
      <c r="I9" s="332">
        <v>276</v>
      </c>
      <c r="J9" s="332">
        <v>278</v>
      </c>
      <c r="K9" s="332">
        <v>285</v>
      </c>
      <c r="L9" s="330">
        <v>102</v>
      </c>
      <c r="M9" s="333">
        <v>22</v>
      </c>
      <c r="N9" s="332">
        <v>11</v>
      </c>
    </row>
    <row r="10" spans="1:14" ht="14" customHeight="1" x14ac:dyDescent="0.4">
      <c r="A10" s="330"/>
      <c r="B10" s="331" t="s">
        <v>1155</v>
      </c>
      <c r="C10" s="332">
        <v>4</v>
      </c>
      <c r="D10" s="332">
        <f>+D15+D19</f>
        <v>54</v>
      </c>
      <c r="E10" s="332">
        <f>SUM(F10:K10)</f>
        <v>1560</v>
      </c>
      <c r="F10" s="332">
        <f>+F15+F19</f>
        <v>262</v>
      </c>
      <c r="G10" s="332">
        <f>+G15+G19</f>
        <v>249</v>
      </c>
      <c r="H10" s="332">
        <f t="shared" ref="H10:N10" si="1">+H15+H19</f>
        <v>247</v>
      </c>
      <c r="I10" s="332">
        <f t="shared" si="1"/>
        <v>255</v>
      </c>
      <c r="J10" s="332">
        <f t="shared" si="1"/>
        <v>273</v>
      </c>
      <c r="K10" s="332">
        <f t="shared" si="1"/>
        <v>274</v>
      </c>
      <c r="L10" s="330">
        <f t="shared" si="1"/>
        <v>100</v>
      </c>
      <c r="M10" s="333">
        <f t="shared" si="1"/>
        <v>23</v>
      </c>
      <c r="N10" s="332">
        <f t="shared" si="1"/>
        <v>11</v>
      </c>
    </row>
    <row r="11" spans="1:14" ht="14" hidden="1" customHeight="1" outlineLevel="1" x14ac:dyDescent="0.4">
      <c r="A11" s="320" t="s">
        <v>1144</v>
      </c>
      <c r="B11" s="334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6"/>
      <c r="N11" s="335"/>
    </row>
    <row r="12" spans="1:14" ht="14" hidden="1" customHeight="1" outlineLevel="1" x14ac:dyDescent="0.4">
      <c r="N12" s="321" t="s">
        <v>1172</v>
      </c>
    </row>
    <row r="13" spans="1:14" ht="14" hidden="1" customHeight="1" outlineLevel="1" x14ac:dyDescent="0.4">
      <c r="A13" s="602" t="s">
        <v>1173</v>
      </c>
      <c r="B13" s="603"/>
      <c r="C13" s="597" t="s">
        <v>1159</v>
      </c>
      <c r="D13" s="597" t="s">
        <v>1160</v>
      </c>
      <c r="E13" s="594" t="s">
        <v>1161</v>
      </c>
      <c r="F13" s="595"/>
      <c r="G13" s="595"/>
      <c r="H13" s="595"/>
      <c r="I13" s="595"/>
      <c r="J13" s="595"/>
      <c r="K13" s="596"/>
      <c r="L13" s="607" t="s">
        <v>1162</v>
      </c>
      <c r="M13" s="608"/>
      <c r="N13" s="597" t="s">
        <v>1163</v>
      </c>
    </row>
    <row r="14" spans="1:14" ht="14" hidden="1" customHeight="1" outlineLevel="1" x14ac:dyDescent="0.4">
      <c r="A14" s="604"/>
      <c r="B14" s="605"/>
      <c r="C14" s="606"/>
      <c r="D14" s="606"/>
      <c r="E14" s="322" t="s">
        <v>1164</v>
      </c>
      <c r="F14" s="322" t="s">
        <v>1165</v>
      </c>
      <c r="G14" s="322" t="s">
        <v>1166</v>
      </c>
      <c r="H14" s="322" t="s">
        <v>1167</v>
      </c>
      <c r="I14" s="322" t="s">
        <v>1168</v>
      </c>
      <c r="J14" s="322" t="s">
        <v>1169</v>
      </c>
      <c r="K14" s="322" t="s">
        <v>1170</v>
      </c>
      <c r="L14" s="609"/>
      <c r="M14" s="610"/>
      <c r="N14" s="606"/>
    </row>
    <row r="15" spans="1:14" ht="14" customHeight="1" collapsed="1" x14ac:dyDescent="0.4">
      <c r="A15" s="322" t="s">
        <v>1174</v>
      </c>
      <c r="B15" s="337" t="s">
        <v>1175</v>
      </c>
      <c r="C15" s="325" t="s">
        <v>1176</v>
      </c>
      <c r="D15" s="332">
        <v>18</v>
      </c>
      <c r="E15" s="332">
        <f>SUM(F15:K15)</f>
        <v>447</v>
      </c>
      <c r="F15" s="332">
        <v>72</v>
      </c>
      <c r="G15" s="332">
        <v>73</v>
      </c>
      <c r="H15" s="332">
        <v>75</v>
      </c>
      <c r="I15" s="332">
        <v>72</v>
      </c>
      <c r="J15" s="332">
        <v>78</v>
      </c>
      <c r="K15" s="332">
        <v>77</v>
      </c>
      <c r="L15" s="330">
        <v>26</v>
      </c>
      <c r="M15" s="333">
        <v>4</v>
      </c>
      <c r="N15" s="332">
        <v>2</v>
      </c>
    </row>
    <row r="16" spans="1:14" ht="14" customHeight="1" x14ac:dyDescent="0.4">
      <c r="A16" s="597" t="s">
        <v>1177</v>
      </c>
      <c r="B16" s="338" t="s">
        <v>1178</v>
      </c>
      <c r="C16" s="339" t="s">
        <v>1176</v>
      </c>
      <c r="D16" s="340">
        <v>18</v>
      </c>
      <c r="E16" s="340">
        <v>493</v>
      </c>
      <c r="F16" s="339" t="s">
        <v>1176</v>
      </c>
      <c r="G16" s="339" t="s">
        <v>1176</v>
      </c>
      <c r="H16" s="339" t="s">
        <v>1176</v>
      </c>
      <c r="I16" s="339" t="s">
        <v>1176</v>
      </c>
      <c r="J16" s="339" t="s">
        <v>1176</v>
      </c>
      <c r="K16" s="339" t="s">
        <v>1176</v>
      </c>
      <c r="L16" s="341">
        <v>37</v>
      </c>
      <c r="M16" s="342" t="s">
        <v>1179</v>
      </c>
      <c r="N16" s="339" t="s">
        <v>1176</v>
      </c>
    </row>
    <row r="17" spans="1:14" ht="14" customHeight="1" x14ac:dyDescent="0.4">
      <c r="A17" s="598"/>
      <c r="B17" s="338" t="s">
        <v>1180</v>
      </c>
      <c r="C17" s="339" t="s">
        <v>1176</v>
      </c>
      <c r="D17" s="340">
        <v>6</v>
      </c>
      <c r="E17" s="340">
        <v>202</v>
      </c>
      <c r="F17" s="339" t="s">
        <v>1176</v>
      </c>
      <c r="G17" s="339" t="s">
        <v>1176</v>
      </c>
      <c r="H17" s="339" t="s">
        <v>1176</v>
      </c>
      <c r="I17" s="339" t="s">
        <v>1176</v>
      </c>
      <c r="J17" s="339" t="s">
        <v>1176</v>
      </c>
      <c r="K17" s="339" t="s">
        <v>1176</v>
      </c>
      <c r="L17" s="341">
        <v>15</v>
      </c>
      <c r="M17" s="342" t="s">
        <v>1179</v>
      </c>
      <c r="N17" s="339" t="s">
        <v>1176</v>
      </c>
    </row>
    <row r="18" spans="1:14" ht="14" customHeight="1" x14ac:dyDescent="0.4">
      <c r="A18" s="599"/>
      <c r="B18" s="338" t="s">
        <v>1181</v>
      </c>
      <c r="C18" s="339" t="s">
        <v>1176</v>
      </c>
      <c r="D18" s="340">
        <v>12</v>
      </c>
      <c r="E18" s="340">
        <v>418</v>
      </c>
      <c r="F18" s="339" t="s">
        <v>1176</v>
      </c>
      <c r="G18" s="339" t="s">
        <v>1176</v>
      </c>
      <c r="H18" s="339" t="s">
        <v>1176</v>
      </c>
      <c r="I18" s="339" t="s">
        <v>1176</v>
      </c>
      <c r="J18" s="339" t="s">
        <v>1176</v>
      </c>
      <c r="K18" s="339" t="s">
        <v>1176</v>
      </c>
      <c r="L18" s="341">
        <v>22</v>
      </c>
      <c r="M18" s="342" t="s">
        <v>1179</v>
      </c>
      <c r="N18" s="339" t="s">
        <v>1176</v>
      </c>
    </row>
    <row r="19" spans="1:14" ht="14" customHeight="1" x14ac:dyDescent="0.4">
      <c r="A19" s="600" t="s">
        <v>1182</v>
      </c>
      <c r="B19" s="601"/>
      <c r="C19" s="339" t="s">
        <v>1176</v>
      </c>
      <c r="D19" s="340">
        <f t="shared" ref="D19:L19" si="2">SUM(D16:D18)</f>
        <v>36</v>
      </c>
      <c r="E19" s="340">
        <f>SUM(E16:E18)</f>
        <v>1113</v>
      </c>
      <c r="F19" s="340">
        <v>190</v>
      </c>
      <c r="G19" s="340">
        <v>176</v>
      </c>
      <c r="H19" s="340">
        <v>172</v>
      </c>
      <c r="I19" s="340">
        <v>183</v>
      </c>
      <c r="J19" s="340">
        <v>195</v>
      </c>
      <c r="K19" s="340">
        <v>197</v>
      </c>
      <c r="L19" s="341">
        <f t="shared" si="2"/>
        <v>74</v>
      </c>
      <c r="M19" s="343">
        <v>19</v>
      </c>
      <c r="N19" s="340">
        <v>9</v>
      </c>
    </row>
    <row r="20" spans="1:14" ht="14" customHeight="1" x14ac:dyDescent="0.4">
      <c r="A20" s="320" t="s">
        <v>1144</v>
      </c>
      <c r="J20" s="321"/>
    </row>
  </sheetData>
  <mergeCells count="14">
    <mergeCell ref="E13:K13"/>
    <mergeCell ref="L13:M14"/>
    <mergeCell ref="N13:N14"/>
    <mergeCell ref="A4:B5"/>
    <mergeCell ref="C4:C5"/>
    <mergeCell ref="D4:D5"/>
    <mergeCell ref="E4:K4"/>
    <mergeCell ref="L4:M5"/>
    <mergeCell ref="N4:N5"/>
    <mergeCell ref="A16:A18"/>
    <mergeCell ref="A19:B19"/>
    <mergeCell ref="A13:B14"/>
    <mergeCell ref="C13:C14"/>
    <mergeCell ref="D13:D14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="110" zoomScaleNormal="110" workbookViewId="0">
      <selection activeCell="C37" sqref="C37"/>
    </sheetView>
  </sheetViews>
  <sheetFormatPr defaultRowHeight="14" customHeight="1" outlineLevelRow="1" x14ac:dyDescent="0.4"/>
  <cols>
    <col min="1" max="1" width="4.5" style="320" customWidth="1"/>
    <col min="2" max="2" width="18" style="320" bestFit="1" customWidth="1"/>
    <col min="3" max="4" width="6.125" style="320" bestFit="1" customWidth="1"/>
    <col min="5" max="5" width="6.125" style="320" customWidth="1"/>
    <col min="6" max="8" width="6.125" style="320" bestFit="1" customWidth="1"/>
    <col min="9" max="9" width="5.375" style="320" bestFit="1" customWidth="1"/>
    <col min="10" max="10" width="5.375" style="320" customWidth="1"/>
    <col min="11" max="11" width="6.125" style="320" customWidth="1"/>
    <col min="12" max="12" width="1.625" style="320" customWidth="1"/>
    <col min="13" max="16384" width="9" style="320"/>
  </cols>
  <sheetData>
    <row r="1" spans="1:11" ht="14" customHeight="1" x14ac:dyDescent="0.4">
      <c r="A1" s="319" t="s">
        <v>1121</v>
      </c>
    </row>
    <row r="2" spans="1:11" ht="14" customHeight="1" x14ac:dyDescent="0.4">
      <c r="A2" s="319" t="s">
        <v>1183</v>
      </c>
    </row>
    <row r="3" spans="1:11" ht="10.95" x14ac:dyDescent="0.4">
      <c r="A3" s="319"/>
      <c r="K3" s="321" t="s">
        <v>1157</v>
      </c>
    </row>
    <row r="4" spans="1:11" ht="14" customHeight="1" x14ac:dyDescent="0.4">
      <c r="A4" s="602" t="s">
        <v>1158</v>
      </c>
      <c r="B4" s="603"/>
      <c r="C4" s="597" t="s">
        <v>1159</v>
      </c>
      <c r="D4" s="597" t="s">
        <v>1160</v>
      </c>
      <c r="E4" s="594" t="s">
        <v>1184</v>
      </c>
      <c r="F4" s="595"/>
      <c r="G4" s="595"/>
      <c r="H4" s="595"/>
      <c r="I4" s="607" t="s">
        <v>1162</v>
      </c>
      <c r="J4" s="608"/>
      <c r="K4" s="597" t="s">
        <v>1163</v>
      </c>
    </row>
    <row r="5" spans="1:11" ht="14" customHeight="1" x14ac:dyDescent="0.4">
      <c r="A5" s="604"/>
      <c r="B5" s="605"/>
      <c r="C5" s="606"/>
      <c r="D5" s="606"/>
      <c r="E5" s="322" t="s">
        <v>1164</v>
      </c>
      <c r="F5" s="322" t="s">
        <v>1165</v>
      </c>
      <c r="G5" s="322" t="s">
        <v>1166</v>
      </c>
      <c r="H5" s="322" t="s">
        <v>1167</v>
      </c>
      <c r="I5" s="609"/>
      <c r="J5" s="610"/>
      <c r="K5" s="606"/>
    </row>
    <row r="6" spans="1:11" ht="14" customHeight="1" x14ac:dyDescent="0.4">
      <c r="A6" s="330"/>
      <c r="B6" s="331" t="s">
        <v>1139</v>
      </c>
      <c r="C6" s="332">
        <v>13</v>
      </c>
      <c r="D6" s="332">
        <v>117</v>
      </c>
      <c r="E6" s="332">
        <f t="shared" ref="E6:E9" si="0">SUM(F6:H6)</f>
        <v>3897</v>
      </c>
      <c r="F6" s="332">
        <v>1300</v>
      </c>
      <c r="G6" s="332">
        <v>1276</v>
      </c>
      <c r="H6" s="332">
        <v>1321</v>
      </c>
      <c r="I6" s="330">
        <v>245</v>
      </c>
      <c r="J6" s="333">
        <v>201</v>
      </c>
      <c r="K6" s="332">
        <v>40</v>
      </c>
    </row>
    <row r="7" spans="1:11" ht="14" customHeight="1" x14ac:dyDescent="0.4">
      <c r="A7" s="330"/>
      <c r="B7" s="331" t="s">
        <v>1152</v>
      </c>
      <c r="C7" s="332">
        <v>13</v>
      </c>
      <c r="D7" s="332">
        <v>116</v>
      </c>
      <c r="E7" s="332">
        <f t="shared" si="0"/>
        <v>3804</v>
      </c>
      <c r="F7" s="332">
        <v>1269</v>
      </c>
      <c r="G7" s="332">
        <v>1283</v>
      </c>
      <c r="H7" s="332">
        <v>1252</v>
      </c>
      <c r="I7" s="330">
        <v>247</v>
      </c>
      <c r="J7" s="333">
        <v>196</v>
      </c>
      <c r="K7" s="332">
        <v>39</v>
      </c>
    </row>
    <row r="8" spans="1:11" ht="14" customHeight="1" x14ac:dyDescent="0.4">
      <c r="A8" s="330"/>
      <c r="B8" s="331" t="s">
        <v>1153</v>
      </c>
      <c r="C8" s="332">
        <v>13</v>
      </c>
      <c r="D8" s="332">
        <v>117</v>
      </c>
      <c r="E8" s="332">
        <f t="shared" si="0"/>
        <v>3914</v>
      </c>
      <c r="F8" s="332">
        <v>1406</v>
      </c>
      <c r="G8" s="332">
        <v>1255</v>
      </c>
      <c r="H8" s="332">
        <v>1253</v>
      </c>
      <c r="I8" s="330">
        <v>239</v>
      </c>
      <c r="J8" s="333">
        <v>206</v>
      </c>
      <c r="K8" s="332">
        <v>39</v>
      </c>
    </row>
    <row r="9" spans="1:11" ht="14" customHeight="1" x14ac:dyDescent="0.4">
      <c r="A9" s="330"/>
      <c r="B9" s="331" t="s">
        <v>1154</v>
      </c>
      <c r="C9" s="332">
        <v>13</v>
      </c>
      <c r="D9" s="332">
        <v>117</v>
      </c>
      <c r="E9" s="332">
        <f t="shared" si="0"/>
        <v>3993</v>
      </c>
      <c r="F9" s="332">
        <v>1381</v>
      </c>
      <c r="G9" s="332">
        <v>1385</v>
      </c>
      <c r="H9" s="332">
        <v>1227</v>
      </c>
      <c r="I9" s="330">
        <v>239</v>
      </c>
      <c r="J9" s="333">
        <v>217</v>
      </c>
      <c r="K9" s="332">
        <v>37</v>
      </c>
    </row>
    <row r="10" spans="1:11" ht="14" customHeight="1" x14ac:dyDescent="0.4">
      <c r="A10" s="330"/>
      <c r="B10" s="331" t="s">
        <v>1155</v>
      </c>
      <c r="C10" s="332">
        <v>13</v>
      </c>
      <c r="D10" s="332">
        <f>+D15+D28</f>
        <v>119</v>
      </c>
      <c r="E10" s="332">
        <f>SUM(F10:H10)</f>
        <v>4068</v>
      </c>
      <c r="F10" s="332">
        <f>+$F$15+$F$28</f>
        <v>1343</v>
      </c>
      <c r="G10" s="332">
        <f>+$G$15+$G$28</f>
        <v>1372</v>
      </c>
      <c r="H10" s="332">
        <f>+$H$15+$H$28</f>
        <v>1353</v>
      </c>
      <c r="I10" s="330">
        <f>+$I$15+$I$28</f>
        <v>243</v>
      </c>
      <c r="J10" s="333">
        <f>+$J$15+$J$28</f>
        <v>227</v>
      </c>
      <c r="K10" s="332">
        <f>+$K$15+$K$28</f>
        <v>34</v>
      </c>
    </row>
    <row r="11" spans="1:11" ht="14" hidden="1" customHeight="1" outlineLevel="1" x14ac:dyDescent="0.4">
      <c r="A11" s="320" t="s">
        <v>1144</v>
      </c>
      <c r="B11" s="334"/>
      <c r="C11" s="335"/>
      <c r="D11" s="335"/>
      <c r="E11" s="335"/>
      <c r="F11" s="335"/>
      <c r="G11" s="335"/>
      <c r="H11" s="335"/>
      <c r="I11" s="335"/>
      <c r="J11" s="336"/>
      <c r="K11" s="335"/>
    </row>
    <row r="12" spans="1:11" ht="14" hidden="1" customHeight="1" outlineLevel="1" x14ac:dyDescent="0.4">
      <c r="K12" s="321" t="s">
        <v>1172</v>
      </c>
    </row>
    <row r="13" spans="1:11" ht="14" hidden="1" customHeight="1" outlineLevel="1" x14ac:dyDescent="0.4">
      <c r="A13" s="602" t="s">
        <v>1173</v>
      </c>
      <c r="B13" s="603"/>
      <c r="C13" s="597" t="s">
        <v>1159</v>
      </c>
      <c r="D13" s="597" t="s">
        <v>1160</v>
      </c>
      <c r="E13" s="594" t="s">
        <v>1184</v>
      </c>
      <c r="F13" s="595"/>
      <c r="G13" s="595"/>
      <c r="H13" s="595"/>
      <c r="I13" s="607" t="s">
        <v>1162</v>
      </c>
      <c r="J13" s="608"/>
      <c r="K13" s="597" t="s">
        <v>1163</v>
      </c>
    </row>
    <row r="14" spans="1:11" ht="14" hidden="1" customHeight="1" outlineLevel="1" x14ac:dyDescent="0.4">
      <c r="A14" s="604"/>
      <c r="B14" s="605"/>
      <c r="C14" s="606"/>
      <c r="D14" s="606"/>
      <c r="E14" s="322" t="s">
        <v>1164</v>
      </c>
      <c r="F14" s="322" t="s">
        <v>1165</v>
      </c>
      <c r="G14" s="322" t="s">
        <v>1166</v>
      </c>
      <c r="H14" s="322" t="s">
        <v>1167</v>
      </c>
      <c r="I14" s="609"/>
      <c r="J14" s="610"/>
      <c r="K14" s="606"/>
    </row>
    <row r="15" spans="1:11" ht="14" customHeight="1" collapsed="1" x14ac:dyDescent="0.4">
      <c r="A15" s="322" t="s">
        <v>1174</v>
      </c>
      <c r="B15" s="344" t="s">
        <v>1185</v>
      </c>
      <c r="C15" s="325" t="s">
        <v>1176</v>
      </c>
      <c r="D15" s="340">
        <v>12</v>
      </c>
      <c r="E15" s="340">
        <f>SUM(F15:H15)</f>
        <v>376</v>
      </c>
      <c r="F15" s="332">
        <v>124</v>
      </c>
      <c r="G15" s="332">
        <v>126</v>
      </c>
      <c r="H15" s="332">
        <v>126</v>
      </c>
      <c r="I15" s="330">
        <v>21</v>
      </c>
      <c r="J15" s="333">
        <v>4</v>
      </c>
      <c r="K15" s="345">
        <v>0</v>
      </c>
    </row>
    <row r="16" spans="1:11" ht="14" customHeight="1" x14ac:dyDescent="0.4">
      <c r="A16" s="597" t="s">
        <v>1177</v>
      </c>
      <c r="B16" s="344" t="s">
        <v>1186</v>
      </c>
      <c r="C16" s="325" t="s">
        <v>1176</v>
      </c>
      <c r="D16" s="346">
        <v>13</v>
      </c>
      <c r="E16" s="340">
        <v>491</v>
      </c>
      <c r="F16" s="325" t="s">
        <v>1176</v>
      </c>
      <c r="G16" s="325" t="s">
        <v>1176</v>
      </c>
      <c r="H16" s="325" t="s">
        <v>1176</v>
      </c>
      <c r="I16" s="347">
        <v>27</v>
      </c>
      <c r="J16" s="342" t="s">
        <v>1179</v>
      </c>
      <c r="K16" s="339" t="s">
        <v>1176</v>
      </c>
    </row>
    <row r="17" spans="1:11" ht="14" customHeight="1" x14ac:dyDescent="0.4">
      <c r="A17" s="611"/>
      <c r="B17" s="344" t="s">
        <v>1178</v>
      </c>
      <c r="C17" s="339" t="s">
        <v>1176</v>
      </c>
      <c r="D17" s="346">
        <v>14</v>
      </c>
      <c r="E17" s="340">
        <v>394</v>
      </c>
      <c r="F17" s="325" t="s">
        <v>1176</v>
      </c>
      <c r="G17" s="325" t="s">
        <v>1176</v>
      </c>
      <c r="H17" s="325" t="s">
        <v>1176</v>
      </c>
      <c r="I17" s="347">
        <v>28</v>
      </c>
      <c r="J17" s="342" t="s">
        <v>1179</v>
      </c>
      <c r="K17" s="339" t="s">
        <v>1176</v>
      </c>
    </row>
    <row r="18" spans="1:11" ht="14" customHeight="1" x14ac:dyDescent="0.4">
      <c r="A18" s="611"/>
      <c r="B18" s="344" t="s">
        <v>1187</v>
      </c>
      <c r="C18" s="339" t="s">
        <v>1176</v>
      </c>
      <c r="D18" s="346">
        <v>9</v>
      </c>
      <c r="E18" s="340">
        <v>269</v>
      </c>
      <c r="F18" s="325" t="s">
        <v>1176</v>
      </c>
      <c r="G18" s="325" t="s">
        <v>1176</v>
      </c>
      <c r="H18" s="325" t="s">
        <v>1176</v>
      </c>
      <c r="I18" s="347">
        <v>17</v>
      </c>
      <c r="J18" s="342" t="s">
        <v>1179</v>
      </c>
      <c r="K18" s="339" t="s">
        <v>1176</v>
      </c>
    </row>
    <row r="19" spans="1:11" ht="14" customHeight="1" x14ac:dyDescent="0.4">
      <c r="A19" s="611"/>
      <c r="B19" s="344" t="s">
        <v>1181</v>
      </c>
      <c r="C19" s="339" t="s">
        <v>1176</v>
      </c>
      <c r="D19" s="346">
        <v>18</v>
      </c>
      <c r="E19" s="340">
        <v>655</v>
      </c>
      <c r="F19" s="325" t="s">
        <v>1176</v>
      </c>
      <c r="G19" s="325" t="s">
        <v>1176</v>
      </c>
      <c r="H19" s="325" t="s">
        <v>1176</v>
      </c>
      <c r="I19" s="347">
        <v>36</v>
      </c>
      <c r="J19" s="342" t="s">
        <v>1179</v>
      </c>
      <c r="K19" s="339" t="s">
        <v>1176</v>
      </c>
    </row>
    <row r="20" spans="1:11" ht="14" customHeight="1" x14ac:dyDescent="0.4">
      <c r="A20" s="611"/>
      <c r="B20" s="344" t="s">
        <v>1188</v>
      </c>
      <c r="C20" s="339" t="s">
        <v>1176</v>
      </c>
      <c r="D20" s="346">
        <v>12</v>
      </c>
      <c r="E20" s="340">
        <v>543</v>
      </c>
      <c r="F20" s="325" t="s">
        <v>1176</v>
      </c>
      <c r="G20" s="325" t="s">
        <v>1176</v>
      </c>
      <c r="H20" s="325" t="s">
        <v>1176</v>
      </c>
      <c r="I20" s="347">
        <v>23</v>
      </c>
      <c r="J20" s="342" t="s">
        <v>1179</v>
      </c>
      <c r="K20" s="339" t="s">
        <v>1176</v>
      </c>
    </row>
    <row r="21" spans="1:11" ht="14" customHeight="1" x14ac:dyDescent="0.4">
      <c r="A21" s="611"/>
      <c r="B21" s="344" t="s">
        <v>1189</v>
      </c>
      <c r="C21" s="339" t="s">
        <v>1176</v>
      </c>
      <c r="D21" s="346">
        <v>3</v>
      </c>
      <c r="E21" s="340">
        <v>85</v>
      </c>
      <c r="F21" s="325" t="s">
        <v>1176</v>
      </c>
      <c r="G21" s="325" t="s">
        <v>1176</v>
      </c>
      <c r="H21" s="325" t="s">
        <v>1176</v>
      </c>
      <c r="I21" s="347">
        <v>8</v>
      </c>
      <c r="J21" s="342" t="s">
        <v>1179</v>
      </c>
      <c r="K21" s="339" t="s">
        <v>1176</v>
      </c>
    </row>
    <row r="22" spans="1:11" ht="14" customHeight="1" x14ac:dyDescent="0.4">
      <c r="A22" s="611"/>
      <c r="B22" s="344" t="s">
        <v>1190</v>
      </c>
      <c r="C22" s="339" t="s">
        <v>1176</v>
      </c>
      <c r="D22" s="346">
        <v>7</v>
      </c>
      <c r="E22" s="340">
        <v>225</v>
      </c>
      <c r="F22" s="325" t="s">
        <v>1176</v>
      </c>
      <c r="G22" s="325" t="s">
        <v>1176</v>
      </c>
      <c r="H22" s="325" t="s">
        <v>1176</v>
      </c>
      <c r="I22" s="347">
        <v>14</v>
      </c>
      <c r="J22" s="342" t="s">
        <v>1179</v>
      </c>
      <c r="K22" s="339" t="s">
        <v>1176</v>
      </c>
    </row>
    <row r="23" spans="1:11" ht="14" customHeight="1" x14ac:dyDescent="0.4">
      <c r="A23" s="611"/>
      <c r="B23" s="344" t="s">
        <v>1191</v>
      </c>
      <c r="C23" s="339" t="s">
        <v>1176</v>
      </c>
      <c r="D23" s="346">
        <v>3</v>
      </c>
      <c r="E23" s="340">
        <v>85</v>
      </c>
      <c r="F23" s="325" t="s">
        <v>1176</v>
      </c>
      <c r="G23" s="325" t="s">
        <v>1176</v>
      </c>
      <c r="H23" s="325" t="s">
        <v>1176</v>
      </c>
      <c r="I23" s="347">
        <v>4</v>
      </c>
      <c r="J23" s="342" t="s">
        <v>1179</v>
      </c>
      <c r="K23" s="339" t="s">
        <v>1176</v>
      </c>
    </row>
    <row r="24" spans="1:11" ht="14" customHeight="1" x14ac:dyDescent="0.4">
      <c r="A24" s="611"/>
      <c r="B24" s="344" t="s">
        <v>1192</v>
      </c>
      <c r="C24" s="339" t="s">
        <v>1176</v>
      </c>
      <c r="D24" s="346">
        <v>6</v>
      </c>
      <c r="E24" s="340">
        <v>71</v>
      </c>
      <c r="F24" s="325" t="s">
        <v>1176</v>
      </c>
      <c r="G24" s="325" t="s">
        <v>1176</v>
      </c>
      <c r="H24" s="325" t="s">
        <v>1176</v>
      </c>
      <c r="I24" s="347">
        <v>14</v>
      </c>
      <c r="J24" s="342" t="s">
        <v>1179</v>
      </c>
      <c r="K24" s="339" t="s">
        <v>1176</v>
      </c>
    </row>
    <row r="25" spans="1:11" ht="14" customHeight="1" x14ac:dyDescent="0.4">
      <c r="A25" s="611"/>
      <c r="B25" s="344" t="s">
        <v>1193</v>
      </c>
      <c r="C25" s="339" t="s">
        <v>1176</v>
      </c>
      <c r="D25" s="346">
        <v>3</v>
      </c>
      <c r="E25" s="340">
        <v>104</v>
      </c>
      <c r="F25" s="325" t="s">
        <v>1176</v>
      </c>
      <c r="G25" s="325" t="s">
        <v>1176</v>
      </c>
      <c r="H25" s="325" t="s">
        <v>1176</v>
      </c>
      <c r="I25" s="347">
        <v>9</v>
      </c>
      <c r="J25" s="342" t="s">
        <v>1179</v>
      </c>
      <c r="K25" s="339" t="s">
        <v>1176</v>
      </c>
    </row>
    <row r="26" spans="1:11" ht="14" customHeight="1" x14ac:dyDescent="0.4">
      <c r="A26" s="611"/>
      <c r="B26" s="344" t="s">
        <v>1194</v>
      </c>
      <c r="C26" s="339" t="s">
        <v>1176</v>
      </c>
      <c r="D26" s="346">
        <v>12</v>
      </c>
      <c r="E26" s="340">
        <v>501</v>
      </c>
      <c r="F26" s="325" t="s">
        <v>1176</v>
      </c>
      <c r="G26" s="325" t="s">
        <v>1176</v>
      </c>
      <c r="H26" s="325" t="s">
        <v>1176</v>
      </c>
      <c r="I26" s="347">
        <v>27</v>
      </c>
      <c r="J26" s="342" t="s">
        <v>1179</v>
      </c>
      <c r="K26" s="339" t="s">
        <v>1176</v>
      </c>
    </row>
    <row r="27" spans="1:11" ht="14" customHeight="1" x14ac:dyDescent="0.4">
      <c r="A27" s="606"/>
      <c r="B27" s="344" t="s">
        <v>1195</v>
      </c>
      <c r="C27" s="339" t="s">
        <v>1176</v>
      </c>
      <c r="D27" s="346">
        <v>7</v>
      </c>
      <c r="E27" s="340">
        <v>269</v>
      </c>
      <c r="F27" s="325" t="s">
        <v>1176</v>
      </c>
      <c r="G27" s="325" t="s">
        <v>1176</v>
      </c>
      <c r="H27" s="325" t="s">
        <v>1176</v>
      </c>
      <c r="I27" s="347">
        <v>15</v>
      </c>
      <c r="J27" s="342" t="s">
        <v>1179</v>
      </c>
      <c r="K27" s="339" t="s">
        <v>1176</v>
      </c>
    </row>
    <row r="28" spans="1:11" ht="14" customHeight="1" x14ac:dyDescent="0.4">
      <c r="A28" s="594" t="s">
        <v>1182</v>
      </c>
      <c r="B28" s="596"/>
      <c r="C28" s="339" t="s">
        <v>1176</v>
      </c>
      <c r="D28" s="332">
        <f t="shared" ref="D28:I28" si="1">SUM(D16:D27)</f>
        <v>107</v>
      </c>
      <c r="E28" s="332">
        <f t="shared" si="1"/>
        <v>3692</v>
      </c>
      <c r="F28" s="332">
        <v>1219</v>
      </c>
      <c r="G28" s="332">
        <v>1246</v>
      </c>
      <c r="H28" s="332">
        <v>1227</v>
      </c>
      <c r="I28" s="330">
        <f t="shared" si="1"/>
        <v>222</v>
      </c>
      <c r="J28" s="333">
        <v>223</v>
      </c>
      <c r="K28" s="325">
        <v>34</v>
      </c>
    </row>
    <row r="29" spans="1:11" ht="10.95" x14ac:dyDescent="0.4">
      <c r="A29" s="320" t="s">
        <v>1144</v>
      </c>
    </row>
  </sheetData>
  <mergeCells count="14">
    <mergeCell ref="E13:H13"/>
    <mergeCell ref="I13:J14"/>
    <mergeCell ref="K13:K14"/>
    <mergeCell ref="A4:B5"/>
    <mergeCell ref="C4:C5"/>
    <mergeCell ref="D4:D5"/>
    <mergeCell ref="E4:H4"/>
    <mergeCell ref="I4:J5"/>
    <mergeCell ref="K4:K5"/>
    <mergeCell ref="A16:A27"/>
    <mergeCell ref="A28:B28"/>
    <mergeCell ref="A13:B14"/>
    <mergeCell ref="C13:C14"/>
    <mergeCell ref="D13:D14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20" zoomScaleNormal="120" zoomScaleSheetLayoutView="120" workbookViewId="0">
      <selection activeCell="T28" sqref="T28"/>
    </sheetView>
  </sheetViews>
  <sheetFormatPr defaultRowHeight="16" customHeight="1" x14ac:dyDescent="0.4"/>
  <cols>
    <col min="1" max="1" width="4.5" style="320" customWidth="1"/>
    <col min="2" max="2" width="10.5" style="320" bestFit="1" customWidth="1"/>
    <col min="3" max="15" width="6" style="320" customWidth="1"/>
    <col min="16" max="16384" width="9" style="320"/>
  </cols>
  <sheetData>
    <row r="1" spans="1:15" ht="16" customHeight="1" x14ac:dyDescent="0.4">
      <c r="A1" s="319" t="s">
        <v>1121</v>
      </c>
    </row>
    <row r="2" spans="1:15" ht="16" customHeight="1" x14ac:dyDescent="0.4">
      <c r="A2" s="319" t="s">
        <v>1196</v>
      </c>
    </row>
    <row r="3" spans="1:15" ht="10.95" x14ac:dyDescent="0.4">
      <c r="A3" s="319"/>
      <c r="O3" s="321" t="s">
        <v>1157</v>
      </c>
    </row>
    <row r="4" spans="1:15" ht="16" customHeight="1" x14ac:dyDescent="0.4">
      <c r="A4" s="602" t="s">
        <v>1158</v>
      </c>
      <c r="B4" s="603"/>
      <c r="C4" s="597" t="s">
        <v>1159</v>
      </c>
      <c r="D4" s="594" t="s">
        <v>1197</v>
      </c>
      <c r="E4" s="595"/>
      <c r="F4" s="595"/>
      <c r="G4" s="595"/>
      <c r="H4" s="595"/>
      <c r="I4" s="595"/>
      <c r="J4" s="595"/>
      <c r="K4" s="595"/>
      <c r="L4" s="595"/>
      <c r="M4" s="595"/>
      <c r="N4" s="607" t="s">
        <v>1162</v>
      </c>
      <c r="O4" s="597" t="s">
        <v>1163</v>
      </c>
    </row>
    <row r="5" spans="1:15" ht="16" customHeight="1" x14ac:dyDescent="0.4">
      <c r="A5" s="612"/>
      <c r="B5" s="613"/>
      <c r="C5" s="611"/>
      <c r="D5" s="594" t="s">
        <v>1198</v>
      </c>
      <c r="E5" s="596"/>
      <c r="F5" s="594" t="s">
        <v>1199</v>
      </c>
      <c r="G5" s="596"/>
      <c r="H5" s="594" t="s">
        <v>1200</v>
      </c>
      <c r="I5" s="596"/>
      <c r="J5" s="594" t="s">
        <v>1201</v>
      </c>
      <c r="K5" s="596"/>
      <c r="L5" s="594" t="s">
        <v>1202</v>
      </c>
      <c r="M5" s="596"/>
      <c r="N5" s="614"/>
      <c r="O5" s="611"/>
    </row>
    <row r="6" spans="1:15" ht="22" customHeight="1" x14ac:dyDescent="0.4">
      <c r="A6" s="604"/>
      <c r="B6" s="605"/>
      <c r="C6" s="606"/>
      <c r="D6" s="322" t="s">
        <v>1160</v>
      </c>
      <c r="E6" s="348" t="s">
        <v>1203</v>
      </c>
      <c r="F6" s="322" t="s">
        <v>1160</v>
      </c>
      <c r="G6" s="348" t="s">
        <v>1204</v>
      </c>
      <c r="H6" s="322" t="s">
        <v>1160</v>
      </c>
      <c r="I6" s="348" t="s">
        <v>1161</v>
      </c>
      <c r="J6" s="322" t="s">
        <v>1160</v>
      </c>
      <c r="K6" s="348" t="s">
        <v>1205</v>
      </c>
      <c r="L6" s="322" t="s">
        <v>1160</v>
      </c>
      <c r="M6" s="348" t="s">
        <v>1205</v>
      </c>
      <c r="N6" s="609"/>
      <c r="O6" s="606"/>
    </row>
    <row r="7" spans="1:15" ht="16" customHeight="1" x14ac:dyDescent="0.4">
      <c r="A7" s="330"/>
      <c r="B7" s="331" t="s">
        <v>1139</v>
      </c>
      <c r="C7" s="332">
        <v>2</v>
      </c>
      <c r="D7" s="332">
        <f t="shared" ref="D7:E13" si="0">SUM(F7,H7,J7,L7)</f>
        <v>37</v>
      </c>
      <c r="E7" s="332">
        <f t="shared" si="0"/>
        <v>145</v>
      </c>
      <c r="F7" s="332">
        <v>6</v>
      </c>
      <c r="G7" s="332">
        <v>23</v>
      </c>
      <c r="H7" s="332">
        <v>10</v>
      </c>
      <c r="I7" s="332">
        <v>23</v>
      </c>
      <c r="J7" s="332">
        <v>5</v>
      </c>
      <c r="K7" s="332">
        <v>21</v>
      </c>
      <c r="L7" s="332">
        <v>16</v>
      </c>
      <c r="M7" s="332">
        <v>78</v>
      </c>
      <c r="N7" s="332">
        <v>88</v>
      </c>
      <c r="O7" s="332">
        <v>26</v>
      </c>
    </row>
    <row r="8" spans="1:15" ht="16" customHeight="1" x14ac:dyDescent="0.4">
      <c r="A8" s="330"/>
      <c r="B8" s="331" t="s">
        <v>1152</v>
      </c>
      <c r="C8" s="332">
        <v>2</v>
      </c>
      <c r="D8" s="332">
        <f t="shared" si="0"/>
        <v>38</v>
      </c>
      <c r="E8" s="332">
        <f t="shared" si="0"/>
        <v>154</v>
      </c>
      <c r="F8" s="332">
        <v>6</v>
      </c>
      <c r="G8" s="332">
        <v>25</v>
      </c>
      <c r="H8" s="332">
        <v>12</v>
      </c>
      <c r="I8" s="332">
        <v>30</v>
      </c>
      <c r="J8" s="332">
        <v>4</v>
      </c>
      <c r="K8" s="332">
        <v>14</v>
      </c>
      <c r="L8" s="332">
        <v>16</v>
      </c>
      <c r="M8" s="332">
        <v>85</v>
      </c>
      <c r="N8" s="332">
        <v>93</v>
      </c>
      <c r="O8" s="332">
        <v>26</v>
      </c>
    </row>
    <row r="9" spans="1:15" ht="16" customHeight="1" x14ac:dyDescent="0.4">
      <c r="A9" s="330"/>
      <c r="B9" s="331" t="s">
        <v>1153</v>
      </c>
      <c r="C9" s="332">
        <v>2</v>
      </c>
      <c r="D9" s="332">
        <f t="shared" si="0"/>
        <v>38</v>
      </c>
      <c r="E9" s="332">
        <f>SUM(G9,I9,K9,M9)</f>
        <v>153</v>
      </c>
      <c r="F9" s="332">
        <v>6</v>
      </c>
      <c r="G9" s="332">
        <v>27</v>
      </c>
      <c r="H9" s="332">
        <v>11</v>
      </c>
      <c r="I9" s="332">
        <v>30</v>
      </c>
      <c r="J9" s="332">
        <v>5</v>
      </c>
      <c r="K9" s="332">
        <v>15</v>
      </c>
      <c r="L9" s="332">
        <v>16</v>
      </c>
      <c r="M9" s="332">
        <v>81</v>
      </c>
      <c r="N9" s="332">
        <v>92</v>
      </c>
      <c r="O9" s="332">
        <v>25</v>
      </c>
    </row>
    <row r="10" spans="1:15" ht="16" customHeight="1" x14ac:dyDescent="0.4">
      <c r="A10" s="330"/>
      <c r="B10" s="331" t="s">
        <v>1154</v>
      </c>
      <c r="C10" s="332">
        <v>2</v>
      </c>
      <c r="D10" s="332">
        <f t="shared" si="0"/>
        <v>35</v>
      </c>
      <c r="E10" s="332">
        <f>SUM(G10,I10,K10,M10)</f>
        <v>136</v>
      </c>
      <c r="F10" s="332">
        <v>6</v>
      </c>
      <c r="G10" s="332">
        <v>28</v>
      </c>
      <c r="H10" s="332">
        <v>11</v>
      </c>
      <c r="I10" s="332">
        <v>31</v>
      </c>
      <c r="J10" s="332">
        <v>5</v>
      </c>
      <c r="K10" s="332">
        <v>17</v>
      </c>
      <c r="L10" s="332">
        <v>13</v>
      </c>
      <c r="M10" s="332">
        <v>60</v>
      </c>
      <c r="N10" s="332">
        <v>90</v>
      </c>
      <c r="O10" s="332">
        <v>25</v>
      </c>
    </row>
    <row r="11" spans="1:15" ht="16" customHeight="1" x14ac:dyDescent="0.4">
      <c r="A11" s="330"/>
      <c r="B11" s="331" t="s">
        <v>1155</v>
      </c>
      <c r="C11" s="332">
        <v>2</v>
      </c>
      <c r="D11" s="332">
        <f t="shared" si="0"/>
        <v>33</v>
      </c>
      <c r="E11" s="332">
        <f t="shared" si="0"/>
        <v>126</v>
      </c>
      <c r="F11" s="332">
        <f>SUM(F12:F13)</f>
        <v>6</v>
      </c>
      <c r="G11" s="332">
        <f>SUM(G12:G13)</f>
        <v>25</v>
      </c>
      <c r="H11" s="332">
        <f t="shared" ref="H11:O11" si="1">SUM(H12:H13)</f>
        <v>12</v>
      </c>
      <c r="I11" s="332">
        <f t="shared" si="1"/>
        <v>36</v>
      </c>
      <c r="J11" s="332">
        <f t="shared" si="1"/>
        <v>5</v>
      </c>
      <c r="K11" s="332">
        <f t="shared" si="1"/>
        <v>19</v>
      </c>
      <c r="L11" s="332">
        <f t="shared" si="1"/>
        <v>10</v>
      </c>
      <c r="M11" s="332">
        <f t="shared" si="1"/>
        <v>46</v>
      </c>
      <c r="N11" s="332">
        <f t="shared" si="1"/>
        <v>88</v>
      </c>
      <c r="O11" s="332">
        <f t="shared" si="1"/>
        <v>26</v>
      </c>
    </row>
    <row r="12" spans="1:15" ht="16" customHeight="1" x14ac:dyDescent="0.4">
      <c r="A12" s="597" t="s">
        <v>1206</v>
      </c>
      <c r="B12" s="344" t="s">
        <v>1207</v>
      </c>
      <c r="C12" s="325" t="s">
        <v>1176</v>
      </c>
      <c r="D12" s="340">
        <f t="shared" si="0"/>
        <v>23</v>
      </c>
      <c r="E12" s="340">
        <f t="shared" si="0"/>
        <v>80</v>
      </c>
      <c r="F12" s="340">
        <v>6</v>
      </c>
      <c r="G12" s="340">
        <v>25</v>
      </c>
      <c r="H12" s="340">
        <v>12</v>
      </c>
      <c r="I12" s="340">
        <v>36</v>
      </c>
      <c r="J12" s="340">
        <v>5</v>
      </c>
      <c r="K12" s="340">
        <v>19</v>
      </c>
      <c r="L12" s="339" t="s">
        <v>1151</v>
      </c>
      <c r="M12" s="339" t="s">
        <v>1151</v>
      </c>
      <c r="N12" s="340">
        <v>49</v>
      </c>
      <c r="O12" s="340">
        <v>4</v>
      </c>
    </row>
    <row r="13" spans="1:15" ht="16" customHeight="1" x14ac:dyDescent="0.4">
      <c r="A13" s="606"/>
      <c r="B13" s="344" t="s">
        <v>1208</v>
      </c>
      <c r="C13" s="325" t="s">
        <v>1176</v>
      </c>
      <c r="D13" s="340">
        <f t="shared" si="0"/>
        <v>10</v>
      </c>
      <c r="E13" s="340">
        <f t="shared" si="0"/>
        <v>46</v>
      </c>
      <c r="F13" s="339" t="s">
        <v>1151</v>
      </c>
      <c r="G13" s="339" t="s">
        <v>1151</v>
      </c>
      <c r="H13" s="339" t="s">
        <v>1151</v>
      </c>
      <c r="I13" s="339" t="s">
        <v>1151</v>
      </c>
      <c r="J13" s="339" t="s">
        <v>1151</v>
      </c>
      <c r="K13" s="339" t="s">
        <v>1151</v>
      </c>
      <c r="L13" s="340">
        <v>10</v>
      </c>
      <c r="M13" s="340">
        <v>46</v>
      </c>
      <c r="N13" s="340">
        <v>39</v>
      </c>
      <c r="O13" s="340">
        <v>22</v>
      </c>
    </row>
    <row r="14" spans="1:15" ht="10.95" x14ac:dyDescent="0.4">
      <c r="A14" s="320" t="s">
        <v>1209</v>
      </c>
    </row>
  </sheetData>
  <mergeCells count="11">
    <mergeCell ref="O4:O6"/>
    <mergeCell ref="D5:E5"/>
    <mergeCell ref="F5:G5"/>
    <mergeCell ref="H5:I5"/>
    <mergeCell ref="J5:K5"/>
    <mergeCell ref="L5:M5"/>
    <mergeCell ref="A12:A13"/>
    <mergeCell ref="A4:B6"/>
    <mergeCell ref="C4:C6"/>
    <mergeCell ref="D4:M4"/>
    <mergeCell ref="N4:N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showGridLines="0" workbookViewId="0">
      <pane ySplit="3" topLeftCell="A4" activePane="bottomLeft" state="frozen"/>
      <selection activeCell="T28" sqref="T28"/>
      <selection pane="bottomLeft" activeCell="T28" sqref="T28"/>
    </sheetView>
  </sheetViews>
  <sheetFormatPr defaultRowHeight="14" customHeight="1" outlineLevelRow="1" x14ac:dyDescent="0.4"/>
  <cols>
    <col min="1" max="1" width="6" style="320" customWidth="1"/>
    <col min="2" max="2" width="4.5" style="320" customWidth="1"/>
    <col min="3" max="3" width="9" style="320" customWidth="1"/>
    <col min="4" max="4" width="7.625" style="320" customWidth="1"/>
    <col min="5" max="5" width="9" style="320" customWidth="1"/>
    <col min="6" max="12" width="6.625" style="320" customWidth="1"/>
    <col min="13" max="16384" width="9" style="320"/>
  </cols>
  <sheetData>
    <row r="1" spans="1:12" ht="14" customHeight="1" x14ac:dyDescent="0.4">
      <c r="A1" s="319" t="s">
        <v>1121</v>
      </c>
    </row>
    <row r="2" spans="1:12" ht="14" customHeight="1" x14ac:dyDescent="0.4">
      <c r="A2" s="320" t="s">
        <v>1210</v>
      </c>
    </row>
    <row r="3" spans="1:12" ht="14" customHeight="1" x14ac:dyDescent="0.4">
      <c r="A3" s="319" t="s">
        <v>1211</v>
      </c>
    </row>
    <row r="4" spans="1:12" ht="10.95" x14ac:dyDescent="0.4">
      <c r="A4" s="319"/>
      <c r="L4" s="321" t="s">
        <v>1212</v>
      </c>
    </row>
    <row r="5" spans="1:12" ht="14" customHeight="1" x14ac:dyDescent="0.4">
      <c r="A5" s="593" t="s">
        <v>1213</v>
      </c>
      <c r="B5" s="593"/>
      <c r="C5" s="593"/>
      <c r="D5" s="593"/>
      <c r="E5" s="593" t="s">
        <v>1214</v>
      </c>
      <c r="F5" s="593" t="s">
        <v>1215</v>
      </c>
      <c r="G5" s="593"/>
      <c r="H5" s="593"/>
      <c r="I5" s="593"/>
      <c r="J5" s="593"/>
      <c r="K5" s="593" t="s">
        <v>1216</v>
      </c>
      <c r="L5" s="593" t="s">
        <v>1217</v>
      </c>
    </row>
    <row r="6" spans="1:12" ht="14" customHeight="1" x14ac:dyDescent="0.4">
      <c r="A6" s="593"/>
      <c r="B6" s="593"/>
      <c r="C6" s="593"/>
      <c r="D6" s="593"/>
      <c r="E6" s="593"/>
      <c r="F6" s="322" t="s">
        <v>1218</v>
      </c>
      <c r="G6" s="322" t="s">
        <v>1219</v>
      </c>
      <c r="H6" s="322" t="s">
        <v>1220</v>
      </c>
      <c r="I6" s="322" t="s">
        <v>1221</v>
      </c>
      <c r="J6" s="322" t="s">
        <v>1222</v>
      </c>
      <c r="K6" s="593"/>
      <c r="L6" s="593"/>
    </row>
    <row r="7" spans="1:12" ht="14" customHeight="1" x14ac:dyDescent="0.4">
      <c r="A7" s="592" t="s">
        <v>1139</v>
      </c>
      <c r="B7" s="592"/>
      <c r="C7" s="592"/>
      <c r="D7" s="322" t="s">
        <v>1223</v>
      </c>
      <c r="E7" s="325">
        <v>36</v>
      </c>
      <c r="F7" s="325">
        <f>SUM(G7:J7)</f>
        <v>38509</v>
      </c>
      <c r="G7" s="325">
        <v>13398</v>
      </c>
      <c r="H7" s="325">
        <v>12776</v>
      </c>
      <c r="I7" s="325">
        <v>12335</v>
      </c>
      <c r="J7" s="349">
        <v>0</v>
      </c>
      <c r="K7" s="325">
        <v>2148</v>
      </c>
      <c r="L7" s="325">
        <v>476</v>
      </c>
    </row>
    <row r="8" spans="1:12" ht="14" customHeight="1" x14ac:dyDescent="0.4">
      <c r="A8" s="592"/>
      <c r="B8" s="592"/>
      <c r="C8" s="592"/>
      <c r="D8" s="322" t="s">
        <v>1224</v>
      </c>
      <c r="E8" s="325">
        <v>2</v>
      </c>
      <c r="F8" s="325">
        <f>SUM(G8:J8)</f>
        <v>1147</v>
      </c>
      <c r="G8" s="325">
        <v>442</v>
      </c>
      <c r="H8" s="325">
        <v>360</v>
      </c>
      <c r="I8" s="325">
        <v>263</v>
      </c>
      <c r="J8" s="325">
        <v>82</v>
      </c>
      <c r="K8" s="325">
        <v>91</v>
      </c>
      <c r="L8" s="325">
        <v>15</v>
      </c>
    </row>
    <row r="9" spans="1:12" ht="14" customHeight="1" x14ac:dyDescent="0.4">
      <c r="A9" s="592"/>
      <c r="B9" s="592"/>
      <c r="C9" s="592"/>
      <c r="D9" s="322" t="s">
        <v>1225</v>
      </c>
      <c r="E9" s="325">
        <v>3</v>
      </c>
      <c r="F9" s="325">
        <v>1812</v>
      </c>
      <c r="G9" s="325" t="s">
        <v>607</v>
      </c>
      <c r="H9" s="325" t="s">
        <v>607</v>
      </c>
      <c r="I9" s="325" t="s">
        <v>607</v>
      </c>
      <c r="J9" s="349">
        <v>0</v>
      </c>
      <c r="K9" s="325">
        <v>47</v>
      </c>
      <c r="L9" s="325">
        <v>8</v>
      </c>
    </row>
    <row r="10" spans="1:12" ht="14" customHeight="1" x14ac:dyDescent="0.4">
      <c r="A10" s="592" t="s">
        <v>1226</v>
      </c>
      <c r="B10" s="592"/>
      <c r="C10" s="592"/>
      <c r="D10" s="322" t="s">
        <v>1223</v>
      </c>
      <c r="E10" s="325">
        <v>36</v>
      </c>
      <c r="F10" s="325">
        <f>SUM(G10:J10)</f>
        <v>38604</v>
      </c>
      <c r="G10" s="325">
        <v>13014</v>
      </c>
      <c r="H10" s="325">
        <v>13046</v>
      </c>
      <c r="I10" s="325">
        <v>12544</v>
      </c>
      <c r="J10" s="349">
        <v>0</v>
      </c>
      <c r="K10" s="325">
        <v>2177</v>
      </c>
      <c r="L10" s="325">
        <v>472</v>
      </c>
    </row>
    <row r="11" spans="1:12" ht="14" customHeight="1" x14ac:dyDescent="0.4">
      <c r="A11" s="592"/>
      <c r="B11" s="592"/>
      <c r="C11" s="592"/>
      <c r="D11" s="322" t="s">
        <v>1224</v>
      </c>
      <c r="E11" s="325">
        <v>2</v>
      </c>
      <c r="F11" s="325">
        <f>SUM(G11:J11)</f>
        <v>1183</v>
      </c>
      <c r="G11" s="325">
        <v>491</v>
      </c>
      <c r="H11" s="325">
        <v>325</v>
      </c>
      <c r="I11" s="325">
        <v>295</v>
      </c>
      <c r="J11" s="325">
        <v>72</v>
      </c>
      <c r="K11" s="325">
        <v>93</v>
      </c>
      <c r="L11" s="325">
        <v>15</v>
      </c>
    </row>
    <row r="12" spans="1:12" ht="14" customHeight="1" x14ac:dyDescent="0.4">
      <c r="A12" s="592"/>
      <c r="B12" s="592"/>
      <c r="C12" s="592"/>
      <c r="D12" s="322" t="s">
        <v>1225</v>
      </c>
      <c r="E12" s="325">
        <v>3</v>
      </c>
      <c r="F12" s="325">
        <v>1985</v>
      </c>
      <c r="G12" s="325" t="s">
        <v>607</v>
      </c>
      <c r="H12" s="325" t="s">
        <v>607</v>
      </c>
      <c r="I12" s="325" t="s">
        <v>607</v>
      </c>
      <c r="J12" s="349">
        <v>0</v>
      </c>
      <c r="K12" s="325">
        <v>59</v>
      </c>
      <c r="L12" s="325">
        <v>12</v>
      </c>
    </row>
    <row r="13" spans="1:12" ht="14" customHeight="1" x14ac:dyDescent="0.4">
      <c r="A13" s="592" t="s">
        <v>1227</v>
      </c>
      <c r="B13" s="592"/>
      <c r="C13" s="592"/>
      <c r="D13" s="322" t="s">
        <v>1223</v>
      </c>
      <c r="E13" s="325">
        <v>36</v>
      </c>
      <c r="F13" s="325">
        <f>SUM(G13:J13)</f>
        <v>38193</v>
      </c>
      <c r="G13" s="325">
        <v>12886</v>
      </c>
      <c r="H13" s="325">
        <v>12525</v>
      </c>
      <c r="I13" s="325">
        <v>12782</v>
      </c>
      <c r="J13" s="349">
        <v>0</v>
      </c>
      <c r="K13" s="325">
        <v>2191</v>
      </c>
      <c r="L13" s="325">
        <v>476</v>
      </c>
    </row>
    <row r="14" spans="1:12" ht="14" customHeight="1" x14ac:dyDescent="0.4">
      <c r="A14" s="592"/>
      <c r="B14" s="592"/>
      <c r="C14" s="592"/>
      <c r="D14" s="322" t="s">
        <v>1224</v>
      </c>
      <c r="E14" s="325">
        <v>2</v>
      </c>
      <c r="F14" s="325">
        <f>SUM(G14:J14)</f>
        <v>1185</v>
      </c>
      <c r="G14" s="325">
        <v>504</v>
      </c>
      <c r="H14" s="325">
        <v>343</v>
      </c>
      <c r="I14" s="325">
        <v>256</v>
      </c>
      <c r="J14" s="325">
        <v>82</v>
      </c>
      <c r="K14" s="325">
        <v>90</v>
      </c>
      <c r="L14" s="325">
        <v>15</v>
      </c>
    </row>
    <row r="15" spans="1:12" ht="14" customHeight="1" x14ac:dyDescent="0.4">
      <c r="A15" s="592"/>
      <c r="B15" s="592"/>
      <c r="C15" s="592"/>
      <c r="D15" s="322" t="s">
        <v>1225</v>
      </c>
      <c r="E15" s="325">
        <v>3</v>
      </c>
      <c r="F15" s="325">
        <v>2091</v>
      </c>
      <c r="G15" s="325" t="s">
        <v>607</v>
      </c>
      <c r="H15" s="325" t="s">
        <v>607</v>
      </c>
      <c r="I15" s="325" t="s">
        <v>607</v>
      </c>
      <c r="J15" s="349">
        <v>0</v>
      </c>
      <c r="K15" s="325">
        <v>51</v>
      </c>
      <c r="L15" s="325">
        <v>9</v>
      </c>
    </row>
    <row r="16" spans="1:12" ht="14" customHeight="1" x14ac:dyDescent="0.4">
      <c r="A16" s="592" t="s">
        <v>1228</v>
      </c>
      <c r="B16" s="592"/>
      <c r="C16" s="592"/>
      <c r="D16" s="322" t="s">
        <v>1223</v>
      </c>
      <c r="E16" s="325">
        <v>36</v>
      </c>
      <c r="F16" s="325">
        <f>SUM(G16:J16)</f>
        <v>37491</v>
      </c>
      <c r="G16" s="325">
        <v>12741</v>
      </c>
      <c r="H16" s="325">
        <v>12472</v>
      </c>
      <c r="I16" s="325">
        <v>12278</v>
      </c>
      <c r="J16" s="349">
        <v>0</v>
      </c>
      <c r="K16" s="325">
        <v>2186</v>
      </c>
      <c r="L16" s="325">
        <v>468</v>
      </c>
    </row>
    <row r="17" spans="1:13" ht="14" customHeight="1" x14ac:dyDescent="0.4">
      <c r="A17" s="592"/>
      <c r="B17" s="592"/>
      <c r="C17" s="592"/>
      <c r="D17" s="322" t="s">
        <v>1224</v>
      </c>
      <c r="E17" s="325">
        <v>2</v>
      </c>
      <c r="F17" s="325">
        <f>SUM(G17:J17)</f>
        <v>1164</v>
      </c>
      <c r="G17" s="325">
        <v>452</v>
      </c>
      <c r="H17" s="325">
        <v>381</v>
      </c>
      <c r="I17" s="325">
        <v>264</v>
      </c>
      <c r="J17" s="325">
        <v>67</v>
      </c>
      <c r="K17" s="325">
        <v>91</v>
      </c>
      <c r="L17" s="325">
        <v>16</v>
      </c>
    </row>
    <row r="18" spans="1:13" ht="14" customHeight="1" x14ac:dyDescent="0.4">
      <c r="A18" s="592"/>
      <c r="B18" s="592"/>
      <c r="C18" s="592"/>
      <c r="D18" s="322" t="s">
        <v>1225</v>
      </c>
      <c r="E18" s="325">
        <v>3</v>
      </c>
      <c r="F18" s="325">
        <v>2211</v>
      </c>
      <c r="G18" s="325" t="s">
        <v>607</v>
      </c>
      <c r="H18" s="325" t="s">
        <v>607</v>
      </c>
      <c r="I18" s="325" t="s">
        <v>607</v>
      </c>
      <c r="J18" s="349">
        <v>0</v>
      </c>
      <c r="K18" s="325">
        <v>55</v>
      </c>
      <c r="L18" s="325">
        <v>9</v>
      </c>
    </row>
    <row r="19" spans="1:13" ht="14" customHeight="1" x14ac:dyDescent="0.4">
      <c r="A19" s="592" t="s">
        <v>1229</v>
      </c>
      <c r="B19" s="592"/>
      <c r="C19" s="592"/>
      <c r="D19" s="322" t="s">
        <v>1223</v>
      </c>
      <c r="E19" s="325">
        <f>SUM(E26,E45)</f>
        <v>36</v>
      </c>
      <c r="F19" s="325">
        <f>SUM(G19:J19)</f>
        <v>37126</v>
      </c>
      <c r="G19" s="325">
        <f>SUM(G26,G45)</f>
        <v>12390</v>
      </c>
      <c r="H19" s="325">
        <f>SUM(H26,H45)</f>
        <v>12456</v>
      </c>
      <c r="I19" s="325">
        <f>SUM(I26,I45)</f>
        <v>12280</v>
      </c>
      <c r="J19" s="349">
        <v>0</v>
      </c>
      <c r="K19" s="325">
        <f>SUM(K26,K45)</f>
        <v>2196</v>
      </c>
      <c r="L19" s="325">
        <f>SUM(L26,L45)</f>
        <v>481</v>
      </c>
    </row>
    <row r="20" spans="1:13" ht="14" customHeight="1" x14ac:dyDescent="0.4">
      <c r="A20" s="592"/>
      <c r="B20" s="592"/>
      <c r="C20" s="592"/>
      <c r="D20" s="322" t="s">
        <v>1224</v>
      </c>
      <c r="E20" s="350">
        <v>2</v>
      </c>
      <c r="F20" s="325">
        <f>SUM(G20:J20)</f>
        <v>1121</v>
      </c>
      <c r="G20" s="325">
        <f>SUM(G68:G69)</f>
        <v>364</v>
      </c>
      <c r="H20" s="325">
        <f t="shared" ref="H20:L20" si="0">SUM(H68:H69)</f>
        <v>379</v>
      </c>
      <c r="I20" s="325">
        <f>SUM(I68:I69)</f>
        <v>304</v>
      </c>
      <c r="J20" s="325">
        <f t="shared" si="0"/>
        <v>74</v>
      </c>
      <c r="K20" s="325">
        <f t="shared" si="0"/>
        <v>90</v>
      </c>
      <c r="L20" s="325">
        <f t="shared" si="0"/>
        <v>16</v>
      </c>
    </row>
    <row r="21" spans="1:13" ht="14" customHeight="1" x14ac:dyDescent="0.4">
      <c r="A21" s="592"/>
      <c r="B21" s="592"/>
      <c r="C21" s="592"/>
      <c r="D21" s="322" t="s">
        <v>1225</v>
      </c>
      <c r="E21" s="325">
        <v>3</v>
      </c>
      <c r="F21" s="325">
        <f>SUM(F70:F72)</f>
        <v>2183</v>
      </c>
      <c r="G21" s="325" t="s">
        <v>607</v>
      </c>
      <c r="H21" s="339" t="s">
        <v>607</v>
      </c>
      <c r="I21" s="339" t="s">
        <v>607</v>
      </c>
      <c r="J21" s="349">
        <v>0</v>
      </c>
      <c r="K21" s="325">
        <f>SUM(K70:K72)</f>
        <v>46</v>
      </c>
      <c r="L21" s="325">
        <f>SUM(L70:L72)</f>
        <v>6</v>
      </c>
    </row>
    <row r="22" spans="1:13" ht="14" hidden="1" customHeight="1" outlineLevel="1" x14ac:dyDescent="0.4">
      <c r="A22" s="319"/>
      <c r="C22" s="334"/>
      <c r="D22" s="351"/>
      <c r="E22" s="334"/>
      <c r="F22" s="334">
        <f>SUM(F19:F21)</f>
        <v>40430</v>
      </c>
      <c r="G22" s="334">
        <f t="shared" ref="G22:L22" si="1">SUM(G19:G21)</f>
        <v>12754</v>
      </c>
      <c r="H22" s="334">
        <f t="shared" si="1"/>
        <v>12835</v>
      </c>
      <c r="I22" s="334">
        <f t="shared" si="1"/>
        <v>12584</v>
      </c>
      <c r="J22" s="334">
        <f t="shared" si="1"/>
        <v>74</v>
      </c>
      <c r="K22" s="334">
        <f t="shared" si="1"/>
        <v>2332</v>
      </c>
      <c r="L22" s="334">
        <f t="shared" si="1"/>
        <v>503</v>
      </c>
      <c r="M22" s="320" t="s">
        <v>1230</v>
      </c>
    </row>
    <row r="23" spans="1:13" ht="14" hidden="1" customHeight="1" outlineLevel="1" x14ac:dyDescent="0.4">
      <c r="L23" s="321" t="s">
        <v>1231</v>
      </c>
    </row>
    <row r="24" spans="1:13" ht="14" hidden="1" customHeight="1" outlineLevel="1" x14ac:dyDescent="0.4">
      <c r="A24" s="607" t="s">
        <v>1232</v>
      </c>
      <c r="B24" s="617"/>
      <c r="C24" s="617"/>
      <c r="D24" s="608"/>
      <c r="E24" s="593" t="s">
        <v>1214</v>
      </c>
      <c r="F24" s="593" t="s">
        <v>1215</v>
      </c>
      <c r="G24" s="593"/>
      <c r="H24" s="593"/>
      <c r="I24" s="593"/>
      <c r="J24" s="593"/>
      <c r="K24" s="593" t="s">
        <v>1216</v>
      </c>
      <c r="L24" s="593" t="s">
        <v>1217</v>
      </c>
    </row>
    <row r="25" spans="1:13" ht="14" hidden="1" customHeight="1" outlineLevel="1" x14ac:dyDescent="0.4">
      <c r="A25" s="609"/>
      <c r="B25" s="618"/>
      <c r="C25" s="618"/>
      <c r="D25" s="610"/>
      <c r="E25" s="593"/>
      <c r="F25" s="322" t="s">
        <v>1218</v>
      </c>
      <c r="G25" s="322" t="s">
        <v>1219</v>
      </c>
      <c r="H25" s="322" t="s">
        <v>1220</v>
      </c>
      <c r="I25" s="322" t="s">
        <v>1221</v>
      </c>
      <c r="J25" s="322" t="s">
        <v>1222</v>
      </c>
      <c r="K25" s="593"/>
      <c r="L25" s="593"/>
    </row>
    <row r="26" spans="1:13" ht="14" customHeight="1" collapsed="1" x14ac:dyDescent="0.4">
      <c r="A26" s="597" t="s">
        <v>1233</v>
      </c>
      <c r="B26" s="597" t="s">
        <v>1234</v>
      </c>
      <c r="C26" s="594" t="s">
        <v>1235</v>
      </c>
      <c r="D26" s="596"/>
      <c r="E26" s="325">
        <v>14</v>
      </c>
      <c r="F26" s="325">
        <f>SUM(F27:F40)</f>
        <v>14317</v>
      </c>
      <c r="G26" s="325">
        <f>SUM(G27:G40)</f>
        <v>4729</v>
      </c>
      <c r="H26" s="325">
        <f>SUM(H27:H40)</f>
        <v>4786</v>
      </c>
      <c r="I26" s="325">
        <f>SUM(I27:I40)</f>
        <v>4802</v>
      </c>
      <c r="J26" s="349">
        <v>0</v>
      </c>
      <c r="K26" s="325">
        <f>SUM(K27:K40)</f>
        <v>895</v>
      </c>
      <c r="L26" s="325">
        <f>SUM(L27:L40)</f>
        <v>184</v>
      </c>
    </row>
    <row r="27" spans="1:13" ht="14" customHeight="1" x14ac:dyDescent="0.4">
      <c r="A27" s="611"/>
      <c r="B27" s="611"/>
      <c r="C27" s="615" t="s">
        <v>1236</v>
      </c>
      <c r="D27" s="616"/>
      <c r="E27" s="325" t="s">
        <v>607</v>
      </c>
      <c r="F27" s="325">
        <f t="shared" ref="F27:F40" si="2">SUM(G27:J27)</f>
        <v>1054</v>
      </c>
      <c r="G27" s="325">
        <v>357</v>
      </c>
      <c r="H27" s="325">
        <v>349</v>
      </c>
      <c r="I27" s="325">
        <v>348</v>
      </c>
      <c r="J27" s="349">
        <v>0</v>
      </c>
      <c r="K27" s="325">
        <v>68</v>
      </c>
      <c r="L27" s="325">
        <v>8</v>
      </c>
    </row>
    <row r="28" spans="1:13" ht="14" customHeight="1" x14ac:dyDescent="0.4">
      <c r="A28" s="611"/>
      <c r="B28" s="611"/>
      <c r="C28" s="615" t="s">
        <v>1237</v>
      </c>
      <c r="D28" s="616"/>
      <c r="E28" s="325" t="s">
        <v>607</v>
      </c>
      <c r="F28" s="325">
        <f t="shared" si="2"/>
        <v>834</v>
      </c>
      <c r="G28" s="325">
        <v>282</v>
      </c>
      <c r="H28" s="325">
        <v>278</v>
      </c>
      <c r="I28" s="325">
        <v>274</v>
      </c>
      <c r="J28" s="349">
        <v>0</v>
      </c>
      <c r="K28" s="325">
        <v>57</v>
      </c>
      <c r="L28" s="325">
        <v>25</v>
      </c>
    </row>
    <row r="29" spans="1:13" ht="14" customHeight="1" x14ac:dyDescent="0.4">
      <c r="A29" s="611"/>
      <c r="B29" s="611"/>
      <c r="C29" s="615" t="s">
        <v>1238</v>
      </c>
      <c r="D29" s="616"/>
      <c r="E29" s="325" t="s">
        <v>607</v>
      </c>
      <c r="F29" s="325">
        <f t="shared" si="2"/>
        <v>1189</v>
      </c>
      <c r="G29" s="325">
        <v>400</v>
      </c>
      <c r="H29" s="325">
        <v>397</v>
      </c>
      <c r="I29" s="325">
        <v>392</v>
      </c>
      <c r="J29" s="349">
        <v>0</v>
      </c>
      <c r="K29" s="325">
        <v>65</v>
      </c>
      <c r="L29" s="325">
        <v>17</v>
      </c>
    </row>
    <row r="30" spans="1:13" ht="14" customHeight="1" x14ac:dyDescent="0.4">
      <c r="A30" s="611"/>
      <c r="B30" s="611"/>
      <c r="C30" s="615" t="s">
        <v>1239</v>
      </c>
      <c r="D30" s="616"/>
      <c r="E30" s="325" t="s">
        <v>607</v>
      </c>
      <c r="F30" s="325">
        <f t="shared" si="2"/>
        <v>1313</v>
      </c>
      <c r="G30" s="325">
        <v>440</v>
      </c>
      <c r="H30" s="325">
        <v>436</v>
      </c>
      <c r="I30" s="325">
        <v>437</v>
      </c>
      <c r="J30" s="349">
        <v>0</v>
      </c>
      <c r="K30" s="325">
        <v>71</v>
      </c>
      <c r="L30" s="325">
        <v>12</v>
      </c>
    </row>
    <row r="31" spans="1:13" ht="14" customHeight="1" x14ac:dyDescent="0.4">
      <c r="A31" s="611"/>
      <c r="B31" s="611"/>
      <c r="C31" s="615" t="s">
        <v>1240</v>
      </c>
      <c r="D31" s="616"/>
      <c r="E31" s="325" t="s">
        <v>607</v>
      </c>
      <c r="F31" s="325">
        <f t="shared" si="2"/>
        <v>1067</v>
      </c>
      <c r="G31" s="325">
        <v>362</v>
      </c>
      <c r="H31" s="325">
        <v>354</v>
      </c>
      <c r="I31" s="325">
        <v>351</v>
      </c>
      <c r="J31" s="349">
        <v>0</v>
      </c>
      <c r="K31" s="325">
        <v>62</v>
      </c>
      <c r="L31" s="325">
        <v>8</v>
      </c>
    </row>
    <row r="32" spans="1:13" ht="14" customHeight="1" x14ac:dyDescent="0.4">
      <c r="A32" s="611"/>
      <c r="B32" s="611"/>
      <c r="C32" s="615" t="s">
        <v>1241</v>
      </c>
      <c r="D32" s="616"/>
      <c r="E32" s="325" t="s">
        <v>607</v>
      </c>
      <c r="F32" s="325">
        <f t="shared" si="2"/>
        <v>1191</v>
      </c>
      <c r="G32" s="325">
        <v>402</v>
      </c>
      <c r="H32" s="325">
        <v>398</v>
      </c>
      <c r="I32" s="325">
        <v>391</v>
      </c>
      <c r="J32" s="349">
        <v>0</v>
      </c>
      <c r="K32" s="325">
        <v>67</v>
      </c>
      <c r="L32" s="325">
        <v>14</v>
      </c>
    </row>
    <row r="33" spans="1:12" ht="14" customHeight="1" x14ac:dyDescent="0.4">
      <c r="A33" s="611"/>
      <c r="B33" s="611"/>
      <c r="C33" s="615" t="s">
        <v>1242</v>
      </c>
      <c r="D33" s="616"/>
      <c r="E33" s="325" t="s">
        <v>607</v>
      </c>
      <c r="F33" s="325">
        <f t="shared" si="2"/>
        <v>1276</v>
      </c>
      <c r="G33" s="325">
        <v>402</v>
      </c>
      <c r="H33" s="325">
        <v>439</v>
      </c>
      <c r="I33" s="325">
        <v>435</v>
      </c>
      <c r="J33" s="349">
        <v>0</v>
      </c>
      <c r="K33" s="325">
        <v>68</v>
      </c>
      <c r="L33" s="325">
        <v>8</v>
      </c>
    </row>
    <row r="34" spans="1:12" ht="14" customHeight="1" x14ac:dyDescent="0.4">
      <c r="A34" s="611"/>
      <c r="B34" s="611"/>
      <c r="C34" s="615" t="s">
        <v>1243</v>
      </c>
      <c r="D34" s="616"/>
      <c r="E34" s="325" t="s">
        <v>607</v>
      </c>
      <c r="F34" s="325">
        <f t="shared" si="2"/>
        <v>1068</v>
      </c>
      <c r="G34" s="325">
        <v>352</v>
      </c>
      <c r="H34" s="325">
        <v>360</v>
      </c>
      <c r="I34" s="325">
        <v>356</v>
      </c>
      <c r="J34" s="349">
        <v>0</v>
      </c>
      <c r="K34" s="325">
        <v>89</v>
      </c>
      <c r="L34" s="325">
        <v>33</v>
      </c>
    </row>
    <row r="35" spans="1:12" ht="14" customHeight="1" x14ac:dyDescent="0.4">
      <c r="A35" s="611"/>
      <c r="B35" s="611"/>
      <c r="C35" s="615" t="s">
        <v>1244</v>
      </c>
      <c r="D35" s="616"/>
      <c r="E35" s="325" t="s">
        <v>607</v>
      </c>
      <c r="F35" s="325">
        <f t="shared" si="2"/>
        <v>940</v>
      </c>
      <c r="G35" s="325">
        <v>321</v>
      </c>
      <c r="H35" s="325">
        <v>313</v>
      </c>
      <c r="I35" s="325">
        <v>306</v>
      </c>
      <c r="J35" s="349">
        <v>0</v>
      </c>
      <c r="K35" s="325">
        <v>65</v>
      </c>
      <c r="L35" s="325">
        <v>11</v>
      </c>
    </row>
    <row r="36" spans="1:12" ht="14" customHeight="1" x14ac:dyDescent="0.4">
      <c r="A36" s="611"/>
      <c r="B36" s="611"/>
      <c r="C36" s="615" t="s">
        <v>1245</v>
      </c>
      <c r="D36" s="616"/>
      <c r="E36" s="325" t="s">
        <v>607</v>
      </c>
      <c r="F36" s="325">
        <f t="shared" si="2"/>
        <v>1131</v>
      </c>
      <c r="G36" s="325">
        <v>360</v>
      </c>
      <c r="H36" s="325">
        <v>393</v>
      </c>
      <c r="I36" s="325">
        <v>378</v>
      </c>
      <c r="J36" s="349">
        <v>0</v>
      </c>
      <c r="K36" s="325">
        <v>61</v>
      </c>
      <c r="L36" s="325">
        <v>11</v>
      </c>
    </row>
    <row r="37" spans="1:12" ht="14" customHeight="1" x14ac:dyDescent="0.4">
      <c r="A37" s="611"/>
      <c r="B37" s="611"/>
      <c r="C37" s="615" t="s">
        <v>1246</v>
      </c>
      <c r="D37" s="616"/>
      <c r="E37" s="325" t="s">
        <v>607</v>
      </c>
      <c r="F37" s="325">
        <f t="shared" si="2"/>
        <v>1004</v>
      </c>
      <c r="G37" s="325">
        <v>311</v>
      </c>
      <c r="H37" s="325">
        <v>351</v>
      </c>
      <c r="I37" s="325">
        <v>342</v>
      </c>
      <c r="J37" s="349">
        <v>0</v>
      </c>
      <c r="K37" s="325">
        <v>59</v>
      </c>
      <c r="L37" s="325">
        <v>8</v>
      </c>
    </row>
    <row r="38" spans="1:12" ht="14" customHeight="1" x14ac:dyDescent="0.4">
      <c r="A38" s="611"/>
      <c r="B38" s="611"/>
      <c r="C38" s="615" t="s">
        <v>1247</v>
      </c>
      <c r="D38" s="616"/>
      <c r="E38" s="325" t="s">
        <v>607</v>
      </c>
      <c r="F38" s="325">
        <f t="shared" si="2"/>
        <v>657</v>
      </c>
      <c r="G38" s="325">
        <v>208</v>
      </c>
      <c r="H38" s="325">
        <v>190</v>
      </c>
      <c r="I38" s="325">
        <v>259</v>
      </c>
      <c r="J38" s="349">
        <v>0</v>
      </c>
      <c r="K38" s="325">
        <v>55</v>
      </c>
      <c r="L38" s="325">
        <v>9</v>
      </c>
    </row>
    <row r="39" spans="1:12" ht="14" customHeight="1" x14ac:dyDescent="0.4">
      <c r="A39" s="611"/>
      <c r="B39" s="611"/>
      <c r="C39" s="615" t="s">
        <v>1248</v>
      </c>
      <c r="D39" s="616"/>
      <c r="E39" s="325" t="s">
        <v>607</v>
      </c>
      <c r="F39" s="325">
        <f t="shared" si="2"/>
        <v>1187</v>
      </c>
      <c r="G39" s="325">
        <v>399</v>
      </c>
      <c r="H39" s="325">
        <v>398</v>
      </c>
      <c r="I39" s="325">
        <v>390</v>
      </c>
      <c r="J39" s="349">
        <v>0</v>
      </c>
      <c r="K39" s="325">
        <v>67</v>
      </c>
      <c r="L39" s="325">
        <v>10</v>
      </c>
    </row>
    <row r="40" spans="1:12" ht="14" customHeight="1" x14ac:dyDescent="0.4">
      <c r="A40" s="606"/>
      <c r="B40" s="606"/>
      <c r="C40" s="615" t="s">
        <v>1249</v>
      </c>
      <c r="D40" s="616"/>
      <c r="E40" s="325" t="s">
        <v>607</v>
      </c>
      <c r="F40" s="325">
        <f t="shared" si="2"/>
        <v>406</v>
      </c>
      <c r="G40" s="325">
        <v>133</v>
      </c>
      <c r="H40" s="325">
        <v>130</v>
      </c>
      <c r="I40" s="325">
        <v>143</v>
      </c>
      <c r="J40" s="349">
        <v>0</v>
      </c>
      <c r="K40" s="325">
        <v>41</v>
      </c>
      <c r="L40" s="325">
        <v>10</v>
      </c>
    </row>
    <row r="41" spans="1:12" ht="14" customHeight="1" x14ac:dyDescent="0.4">
      <c r="A41" s="351"/>
      <c r="B41" s="351"/>
      <c r="C41" s="352"/>
      <c r="D41" s="352"/>
      <c r="E41" s="334"/>
      <c r="F41" s="334"/>
      <c r="G41" s="334"/>
      <c r="H41" s="334"/>
      <c r="I41" s="334"/>
      <c r="J41" s="353"/>
      <c r="K41" s="334"/>
      <c r="L41" s="334"/>
    </row>
    <row r="42" spans="1:12" ht="14" customHeight="1" x14ac:dyDescent="0.4">
      <c r="A42" s="319"/>
      <c r="L42" s="321" t="s">
        <v>1212</v>
      </c>
    </row>
    <row r="43" spans="1:12" ht="14" customHeight="1" x14ac:dyDescent="0.4">
      <c r="A43" s="593" t="s">
        <v>1213</v>
      </c>
      <c r="B43" s="593"/>
      <c r="C43" s="593"/>
      <c r="D43" s="593"/>
      <c r="E43" s="593" t="s">
        <v>1214</v>
      </c>
      <c r="F43" s="593" t="s">
        <v>1215</v>
      </c>
      <c r="G43" s="593"/>
      <c r="H43" s="593"/>
      <c r="I43" s="593"/>
      <c r="J43" s="593"/>
      <c r="K43" s="593" t="s">
        <v>1216</v>
      </c>
      <c r="L43" s="593" t="s">
        <v>1217</v>
      </c>
    </row>
    <row r="44" spans="1:12" ht="14" customHeight="1" x14ac:dyDescent="0.4">
      <c r="A44" s="593"/>
      <c r="B44" s="593"/>
      <c r="C44" s="593"/>
      <c r="D44" s="593"/>
      <c r="E44" s="593"/>
      <c r="F44" s="322" t="s">
        <v>1218</v>
      </c>
      <c r="G44" s="322" t="s">
        <v>1219</v>
      </c>
      <c r="H44" s="322" t="s">
        <v>1220</v>
      </c>
      <c r="I44" s="322" t="s">
        <v>1221</v>
      </c>
      <c r="J44" s="322" t="s">
        <v>1222</v>
      </c>
      <c r="K44" s="593"/>
      <c r="L44" s="593"/>
    </row>
    <row r="45" spans="1:12" ht="14" customHeight="1" x14ac:dyDescent="0.4">
      <c r="A45" s="597" t="s">
        <v>1233</v>
      </c>
      <c r="B45" s="597" t="s">
        <v>1250</v>
      </c>
      <c r="C45" s="594" t="s">
        <v>1251</v>
      </c>
      <c r="D45" s="596"/>
      <c r="E45" s="325">
        <v>22</v>
      </c>
      <c r="F45" s="325">
        <f>SUM(F46:F67)</f>
        <v>22809</v>
      </c>
      <c r="G45" s="325">
        <f t="shared" ref="G45:K45" si="3">SUM(G46:G67)</f>
        <v>7661</v>
      </c>
      <c r="H45" s="325">
        <f t="shared" si="3"/>
        <v>7670</v>
      </c>
      <c r="I45" s="325">
        <f t="shared" si="3"/>
        <v>7478</v>
      </c>
      <c r="J45" s="349">
        <f t="shared" si="3"/>
        <v>0</v>
      </c>
      <c r="K45" s="325">
        <f t="shared" si="3"/>
        <v>1301</v>
      </c>
      <c r="L45" s="325">
        <f>SUM(L46:L67)</f>
        <v>297</v>
      </c>
    </row>
    <row r="46" spans="1:12" ht="14" customHeight="1" x14ac:dyDescent="0.4">
      <c r="A46" s="611"/>
      <c r="B46" s="611"/>
      <c r="C46" s="615" t="s">
        <v>1252</v>
      </c>
      <c r="D46" s="616"/>
      <c r="E46" s="325" t="s">
        <v>607</v>
      </c>
      <c r="F46" s="325">
        <f>SUM(G46:J46)</f>
        <v>1246</v>
      </c>
      <c r="G46" s="325">
        <v>403</v>
      </c>
      <c r="H46" s="325">
        <v>434</v>
      </c>
      <c r="I46" s="325">
        <v>409</v>
      </c>
      <c r="J46" s="349">
        <v>0</v>
      </c>
      <c r="K46" s="325">
        <v>62</v>
      </c>
      <c r="L46" s="325">
        <v>20</v>
      </c>
    </row>
    <row r="47" spans="1:12" ht="14" customHeight="1" x14ac:dyDescent="0.4">
      <c r="A47" s="611"/>
      <c r="B47" s="611"/>
      <c r="C47" s="615" t="s">
        <v>1253</v>
      </c>
      <c r="D47" s="616"/>
      <c r="E47" s="325" t="s">
        <v>607</v>
      </c>
      <c r="F47" s="325">
        <f t="shared" ref="F47:F67" si="4">SUM(G47:J47)</f>
        <v>445</v>
      </c>
      <c r="G47" s="325">
        <v>173</v>
      </c>
      <c r="H47" s="325">
        <v>134</v>
      </c>
      <c r="I47" s="325">
        <v>138</v>
      </c>
      <c r="J47" s="349">
        <v>0</v>
      </c>
      <c r="K47" s="325">
        <v>29</v>
      </c>
      <c r="L47" s="325">
        <v>3</v>
      </c>
    </row>
    <row r="48" spans="1:12" ht="14" customHeight="1" x14ac:dyDescent="0.4">
      <c r="A48" s="611"/>
      <c r="B48" s="611"/>
      <c r="C48" s="615" t="s">
        <v>1254</v>
      </c>
      <c r="D48" s="616"/>
      <c r="E48" s="325" t="s">
        <v>607</v>
      </c>
      <c r="F48" s="325">
        <f t="shared" si="4"/>
        <v>1226</v>
      </c>
      <c r="G48" s="325">
        <v>419</v>
      </c>
      <c r="H48" s="325">
        <v>420</v>
      </c>
      <c r="I48" s="325">
        <v>387</v>
      </c>
      <c r="J48" s="349">
        <v>0</v>
      </c>
      <c r="K48" s="325">
        <v>78</v>
      </c>
      <c r="L48" s="325">
        <v>7</v>
      </c>
    </row>
    <row r="49" spans="1:12" ht="14" customHeight="1" x14ac:dyDescent="0.4">
      <c r="A49" s="611"/>
      <c r="B49" s="611"/>
      <c r="C49" s="615" t="s">
        <v>1255</v>
      </c>
      <c r="D49" s="616"/>
      <c r="E49" s="325" t="s">
        <v>607</v>
      </c>
      <c r="F49" s="325">
        <f t="shared" si="4"/>
        <v>1539</v>
      </c>
      <c r="G49" s="325">
        <v>395</v>
      </c>
      <c r="H49" s="325">
        <v>389</v>
      </c>
      <c r="I49" s="325">
        <v>755</v>
      </c>
      <c r="J49" s="349">
        <v>0</v>
      </c>
      <c r="K49" s="325">
        <v>85</v>
      </c>
      <c r="L49" s="325">
        <v>15</v>
      </c>
    </row>
    <row r="50" spans="1:12" ht="14" customHeight="1" x14ac:dyDescent="0.4">
      <c r="A50" s="611"/>
      <c r="B50" s="611"/>
      <c r="C50" s="615" t="s">
        <v>1256</v>
      </c>
      <c r="D50" s="616"/>
      <c r="E50" s="325" t="s">
        <v>607</v>
      </c>
      <c r="F50" s="325">
        <f t="shared" si="4"/>
        <v>444</v>
      </c>
      <c r="G50" s="325">
        <v>144</v>
      </c>
      <c r="H50" s="325">
        <v>139</v>
      </c>
      <c r="I50" s="325">
        <v>161</v>
      </c>
      <c r="J50" s="349">
        <v>0</v>
      </c>
      <c r="K50" s="325">
        <v>36</v>
      </c>
      <c r="L50" s="325">
        <v>12</v>
      </c>
    </row>
    <row r="51" spans="1:12" ht="14" customHeight="1" x14ac:dyDescent="0.4">
      <c r="A51" s="611"/>
      <c r="B51" s="611"/>
      <c r="C51" s="615" t="s">
        <v>1257</v>
      </c>
      <c r="D51" s="616"/>
      <c r="E51" s="325" t="s">
        <v>607</v>
      </c>
      <c r="F51" s="325">
        <f t="shared" si="4"/>
        <v>475</v>
      </c>
      <c r="G51" s="325">
        <v>152</v>
      </c>
      <c r="H51" s="325">
        <v>162</v>
      </c>
      <c r="I51" s="325">
        <v>161</v>
      </c>
      <c r="J51" s="349">
        <v>0</v>
      </c>
      <c r="K51" s="325">
        <v>31</v>
      </c>
      <c r="L51" s="325">
        <v>9</v>
      </c>
    </row>
    <row r="52" spans="1:12" ht="14" customHeight="1" x14ac:dyDescent="0.4">
      <c r="A52" s="611"/>
      <c r="B52" s="611"/>
      <c r="C52" s="615" t="s">
        <v>1258</v>
      </c>
      <c r="D52" s="616"/>
      <c r="E52" s="325" t="s">
        <v>607</v>
      </c>
      <c r="F52" s="325">
        <f t="shared" si="4"/>
        <v>1092</v>
      </c>
      <c r="G52" s="325">
        <v>375</v>
      </c>
      <c r="H52" s="325">
        <v>337</v>
      </c>
      <c r="I52" s="325">
        <v>380</v>
      </c>
      <c r="J52" s="349">
        <v>0</v>
      </c>
      <c r="K52" s="325">
        <v>76</v>
      </c>
      <c r="L52" s="325">
        <v>23</v>
      </c>
    </row>
    <row r="53" spans="1:12" ht="14" customHeight="1" x14ac:dyDescent="0.4">
      <c r="A53" s="611"/>
      <c r="B53" s="611"/>
      <c r="C53" s="615" t="s">
        <v>1259</v>
      </c>
      <c r="D53" s="616"/>
      <c r="E53" s="325" t="s">
        <v>607</v>
      </c>
      <c r="F53" s="325">
        <f t="shared" si="4"/>
        <v>1799</v>
      </c>
      <c r="G53" s="325">
        <v>628</v>
      </c>
      <c r="H53" s="325">
        <v>646</v>
      </c>
      <c r="I53" s="325">
        <v>525</v>
      </c>
      <c r="J53" s="349">
        <v>0</v>
      </c>
      <c r="K53" s="325">
        <v>101</v>
      </c>
      <c r="L53" s="325">
        <v>32</v>
      </c>
    </row>
    <row r="54" spans="1:12" ht="14" customHeight="1" x14ac:dyDescent="0.4">
      <c r="A54" s="611"/>
      <c r="B54" s="611"/>
      <c r="C54" s="615" t="s">
        <v>1260</v>
      </c>
      <c r="D54" s="616"/>
      <c r="E54" s="325" t="s">
        <v>607</v>
      </c>
      <c r="F54" s="325">
        <f t="shared" si="4"/>
        <v>2300</v>
      </c>
      <c r="G54" s="325">
        <v>782</v>
      </c>
      <c r="H54" s="325">
        <v>829</v>
      </c>
      <c r="I54" s="325">
        <v>689</v>
      </c>
      <c r="J54" s="349">
        <v>0</v>
      </c>
      <c r="K54" s="325">
        <v>124</v>
      </c>
      <c r="L54" s="325">
        <v>39</v>
      </c>
    </row>
    <row r="55" spans="1:12" ht="14" customHeight="1" x14ac:dyDescent="0.4">
      <c r="A55" s="611"/>
      <c r="B55" s="611"/>
      <c r="C55" s="615" t="s">
        <v>1261</v>
      </c>
      <c r="D55" s="616"/>
      <c r="E55" s="325" t="s">
        <v>607</v>
      </c>
      <c r="F55" s="325">
        <f t="shared" si="4"/>
        <v>1089</v>
      </c>
      <c r="G55" s="325">
        <v>369</v>
      </c>
      <c r="H55" s="325">
        <v>363</v>
      </c>
      <c r="I55" s="325">
        <v>357</v>
      </c>
      <c r="J55" s="349">
        <v>0</v>
      </c>
      <c r="K55" s="325">
        <v>83</v>
      </c>
      <c r="L55" s="325">
        <v>10</v>
      </c>
    </row>
    <row r="56" spans="1:12" ht="14" customHeight="1" x14ac:dyDescent="0.4">
      <c r="A56" s="611"/>
      <c r="B56" s="611"/>
      <c r="C56" s="615" t="s">
        <v>1262</v>
      </c>
      <c r="D56" s="616"/>
      <c r="E56" s="325" t="s">
        <v>607</v>
      </c>
      <c r="F56" s="325">
        <f t="shared" si="4"/>
        <v>667</v>
      </c>
      <c r="G56" s="325">
        <v>263</v>
      </c>
      <c r="H56" s="325">
        <v>228</v>
      </c>
      <c r="I56" s="325">
        <v>176</v>
      </c>
      <c r="J56" s="349">
        <v>0</v>
      </c>
      <c r="K56" s="325">
        <v>46</v>
      </c>
      <c r="L56" s="325">
        <v>7</v>
      </c>
    </row>
    <row r="57" spans="1:12" ht="14" customHeight="1" x14ac:dyDescent="0.4">
      <c r="A57" s="611"/>
      <c r="B57" s="611"/>
      <c r="C57" s="615" t="s">
        <v>1263</v>
      </c>
      <c r="D57" s="616"/>
      <c r="E57" s="325" t="s">
        <v>607</v>
      </c>
      <c r="F57" s="325">
        <f t="shared" si="4"/>
        <v>1734</v>
      </c>
      <c r="G57" s="325">
        <v>676</v>
      </c>
      <c r="H57" s="325">
        <v>565</v>
      </c>
      <c r="I57" s="325">
        <v>493</v>
      </c>
      <c r="J57" s="349">
        <v>0</v>
      </c>
      <c r="K57" s="325">
        <v>62</v>
      </c>
      <c r="L57" s="325">
        <v>24</v>
      </c>
    </row>
    <row r="58" spans="1:12" ht="14" customHeight="1" x14ac:dyDescent="0.4">
      <c r="A58" s="611"/>
      <c r="B58" s="611"/>
      <c r="C58" s="615" t="s">
        <v>1264</v>
      </c>
      <c r="D58" s="616"/>
      <c r="E58" s="325" t="s">
        <v>607</v>
      </c>
      <c r="F58" s="325">
        <f t="shared" si="4"/>
        <v>699</v>
      </c>
      <c r="G58" s="325">
        <v>244</v>
      </c>
      <c r="H58" s="325">
        <v>217</v>
      </c>
      <c r="I58" s="325">
        <v>238</v>
      </c>
      <c r="J58" s="349">
        <v>0</v>
      </c>
      <c r="K58" s="325">
        <v>53</v>
      </c>
      <c r="L58" s="325">
        <v>3</v>
      </c>
    </row>
    <row r="59" spans="1:12" ht="14" customHeight="1" x14ac:dyDescent="0.4">
      <c r="A59" s="611"/>
      <c r="B59" s="611"/>
      <c r="C59" s="615" t="s">
        <v>1265</v>
      </c>
      <c r="D59" s="616"/>
      <c r="E59" s="325" t="s">
        <v>607</v>
      </c>
      <c r="F59" s="325">
        <f t="shared" si="4"/>
        <v>602</v>
      </c>
      <c r="G59" s="325">
        <v>205</v>
      </c>
      <c r="H59" s="325">
        <v>162</v>
      </c>
      <c r="I59" s="325">
        <v>235</v>
      </c>
      <c r="J59" s="349">
        <v>0</v>
      </c>
      <c r="K59" s="325">
        <v>40</v>
      </c>
      <c r="L59" s="325">
        <v>6</v>
      </c>
    </row>
    <row r="60" spans="1:12" ht="14" customHeight="1" x14ac:dyDescent="0.4">
      <c r="A60" s="611"/>
      <c r="B60" s="611"/>
      <c r="C60" s="615" t="s">
        <v>1266</v>
      </c>
      <c r="D60" s="616"/>
      <c r="E60" s="325" t="s">
        <v>607</v>
      </c>
      <c r="F60" s="325">
        <f t="shared" si="4"/>
        <v>1157</v>
      </c>
      <c r="G60" s="325">
        <v>387</v>
      </c>
      <c r="H60" s="325">
        <v>400</v>
      </c>
      <c r="I60" s="325">
        <v>370</v>
      </c>
      <c r="J60" s="349">
        <v>0</v>
      </c>
      <c r="K60" s="325">
        <v>66</v>
      </c>
      <c r="L60" s="325">
        <v>27</v>
      </c>
    </row>
    <row r="61" spans="1:12" ht="14" customHeight="1" x14ac:dyDescent="0.4">
      <c r="A61" s="611"/>
      <c r="B61" s="611"/>
      <c r="C61" s="615" t="s">
        <v>1267</v>
      </c>
      <c r="D61" s="616"/>
      <c r="E61" s="325" t="s">
        <v>607</v>
      </c>
      <c r="F61" s="325">
        <f t="shared" si="4"/>
        <v>584</v>
      </c>
      <c r="G61" s="325">
        <v>175</v>
      </c>
      <c r="H61" s="325">
        <v>196</v>
      </c>
      <c r="I61" s="325">
        <v>213</v>
      </c>
      <c r="J61" s="349">
        <v>0</v>
      </c>
      <c r="K61" s="325">
        <v>42</v>
      </c>
      <c r="L61" s="325">
        <v>9</v>
      </c>
    </row>
    <row r="62" spans="1:12" ht="14" customHeight="1" x14ac:dyDescent="0.4">
      <c r="A62" s="611"/>
      <c r="B62" s="611"/>
      <c r="C62" s="615" t="s">
        <v>1268</v>
      </c>
      <c r="D62" s="616"/>
      <c r="E62" s="325" t="s">
        <v>607</v>
      </c>
      <c r="F62" s="325">
        <f t="shared" si="4"/>
        <v>635</v>
      </c>
      <c r="G62" s="325">
        <v>192</v>
      </c>
      <c r="H62" s="325">
        <v>230</v>
      </c>
      <c r="I62" s="325">
        <v>213</v>
      </c>
      <c r="J62" s="349">
        <v>0</v>
      </c>
      <c r="K62" s="325">
        <v>41</v>
      </c>
      <c r="L62" s="325">
        <v>5</v>
      </c>
    </row>
    <row r="63" spans="1:12" ht="14" customHeight="1" x14ac:dyDescent="0.4">
      <c r="A63" s="611"/>
      <c r="B63" s="611"/>
      <c r="C63" s="615" t="s">
        <v>1269</v>
      </c>
      <c r="D63" s="616"/>
      <c r="E63" s="325" t="s">
        <v>607</v>
      </c>
      <c r="F63" s="325">
        <f t="shared" si="4"/>
        <v>487</v>
      </c>
      <c r="G63" s="325">
        <v>181</v>
      </c>
      <c r="H63" s="325">
        <v>156</v>
      </c>
      <c r="I63" s="325">
        <v>150</v>
      </c>
      <c r="J63" s="349">
        <v>0</v>
      </c>
      <c r="K63" s="325">
        <v>15</v>
      </c>
      <c r="L63" s="325">
        <v>5</v>
      </c>
    </row>
    <row r="64" spans="1:12" ht="14" customHeight="1" x14ac:dyDescent="0.4">
      <c r="A64" s="611"/>
      <c r="B64" s="611"/>
      <c r="C64" s="615" t="s">
        <v>1270</v>
      </c>
      <c r="D64" s="616"/>
      <c r="E64" s="325" t="s">
        <v>607</v>
      </c>
      <c r="F64" s="325">
        <f t="shared" si="4"/>
        <v>1944</v>
      </c>
      <c r="G64" s="325">
        <v>601</v>
      </c>
      <c r="H64" s="325">
        <v>739</v>
      </c>
      <c r="I64" s="325">
        <v>604</v>
      </c>
      <c r="J64" s="349">
        <v>0</v>
      </c>
      <c r="K64" s="325">
        <v>104</v>
      </c>
      <c r="L64" s="325">
        <v>14</v>
      </c>
    </row>
    <row r="65" spans="1:12" ht="14" customHeight="1" x14ac:dyDescent="0.4">
      <c r="A65" s="611"/>
      <c r="B65" s="611"/>
      <c r="C65" s="615" t="s">
        <v>1271</v>
      </c>
      <c r="D65" s="616"/>
      <c r="E65" s="325" t="s">
        <v>607</v>
      </c>
      <c r="F65" s="325">
        <f t="shared" si="4"/>
        <v>1979</v>
      </c>
      <c r="G65" s="325">
        <v>712</v>
      </c>
      <c r="H65" s="325">
        <v>674</v>
      </c>
      <c r="I65" s="325">
        <v>593</v>
      </c>
      <c r="J65" s="349">
        <v>0</v>
      </c>
      <c r="K65" s="325">
        <v>74</v>
      </c>
      <c r="L65" s="325">
        <v>15</v>
      </c>
    </row>
    <row r="66" spans="1:12" ht="14" customHeight="1" x14ac:dyDescent="0.4">
      <c r="A66" s="611"/>
      <c r="B66" s="611"/>
      <c r="C66" s="615" t="s">
        <v>1272</v>
      </c>
      <c r="D66" s="616"/>
      <c r="E66" s="325" t="s">
        <v>607</v>
      </c>
      <c r="F66" s="325">
        <f t="shared" si="4"/>
        <v>277</v>
      </c>
      <c r="G66" s="325">
        <v>66</v>
      </c>
      <c r="H66" s="325">
        <v>104</v>
      </c>
      <c r="I66" s="325">
        <v>107</v>
      </c>
      <c r="J66" s="349">
        <v>0</v>
      </c>
      <c r="K66" s="325">
        <v>27</v>
      </c>
      <c r="L66" s="325">
        <v>6</v>
      </c>
    </row>
    <row r="67" spans="1:12" ht="14" customHeight="1" x14ac:dyDescent="0.4">
      <c r="A67" s="606"/>
      <c r="B67" s="606"/>
      <c r="C67" s="615" t="s">
        <v>1273</v>
      </c>
      <c r="D67" s="616"/>
      <c r="E67" s="325" t="s">
        <v>607</v>
      </c>
      <c r="F67" s="325">
        <f t="shared" si="4"/>
        <v>389</v>
      </c>
      <c r="G67" s="325">
        <v>119</v>
      </c>
      <c r="H67" s="325">
        <v>146</v>
      </c>
      <c r="I67" s="325">
        <v>124</v>
      </c>
      <c r="J67" s="349">
        <v>0</v>
      </c>
      <c r="K67" s="325">
        <v>26</v>
      </c>
      <c r="L67" s="325">
        <v>6</v>
      </c>
    </row>
    <row r="68" spans="1:12" ht="14" customHeight="1" x14ac:dyDescent="0.4">
      <c r="A68" s="593" t="s">
        <v>1274</v>
      </c>
      <c r="B68" s="593" t="s">
        <v>1275</v>
      </c>
      <c r="C68" s="615" t="s">
        <v>1276</v>
      </c>
      <c r="D68" s="616"/>
      <c r="E68" s="325" t="s">
        <v>607</v>
      </c>
      <c r="F68" s="354">
        <f>SUM(G68:J68)</f>
        <v>1045</v>
      </c>
      <c r="G68" s="354">
        <v>347</v>
      </c>
      <c r="H68" s="354">
        <v>360</v>
      </c>
      <c r="I68" s="354">
        <v>278</v>
      </c>
      <c r="J68" s="354">
        <v>60</v>
      </c>
      <c r="K68" s="354">
        <v>79</v>
      </c>
      <c r="L68" s="354">
        <v>12</v>
      </c>
    </row>
    <row r="69" spans="1:12" ht="14" customHeight="1" x14ac:dyDescent="0.4">
      <c r="A69" s="593"/>
      <c r="B69" s="593"/>
      <c r="C69" s="615" t="s">
        <v>1243</v>
      </c>
      <c r="D69" s="616"/>
      <c r="E69" s="339" t="s">
        <v>607</v>
      </c>
      <c r="F69" s="354">
        <f>SUM(G69:J69)</f>
        <v>76</v>
      </c>
      <c r="G69" s="354">
        <v>17</v>
      </c>
      <c r="H69" s="354">
        <v>19</v>
      </c>
      <c r="I69" s="354">
        <v>26</v>
      </c>
      <c r="J69" s="354">
        <v>14</v>
      </c>
      <c r="K69" s="354">
        <v>11</v>
      </c>
      <c r="L69" s="354">
        <v>4</v>
      </c>
    </row>
    <row r="70" spans="1:12" ht="14" customHeight="1" x14ac:dyDescent="0.4">
      <c r="A70" s="593" t="s">
        <v>1277</v>
      </c>
      <c r="B70" s="322" t="s">
        <v>1275</v>
      </c>
      <c r="C70" s="615" t="s">
        <v>1276</v>
      </c>
      <c r="D70" s="616"/>
      <c r="E70" s="339" t="s">
        <v>607</v>
      </c>
      <c r="F70" s="355">
        <v>1549</v>
      </c>
      <c r="G70" s="355" t="s">
        <v>607</v>
      </c>
      <c r="H70" s="355" t="s">
        <v>607</v>
      </c>
      <c r="I70" s="355" t="s">
        <v>607</v>
      </c>
      <c r="J70" s="349">
        <v>0</v>
      </c>
      <c r="K70" s="355">
        <v>29</v>
      </c>
      <c r="L70" s="355">
        <v>4</v>
      </c>
    </row>
    <row r="71" spans="1:12" ht="14" customHeight="1" x14ac:dyDescent="0.4">
      <c r="A71" s="593"/>
      <c r="B71" s="593" t="s">
        <v>1278</v>
      </c>
      <c r="C71" s="615" t="s">
        <v>1269</v>
      </c>
      <c r="D71" s="616"/>
      <c r="E71" s="339" t="s">
        <v>607</v>
      </c>
      <c r="F71" s="355">
        <v>395</v>
      </c>
      <c r="G71" s="355" t="s">
        <v>607</v>
      </c>
      <c r="H71" s="355" t="s">
        <v>607</v>
      </c>
      <c r="I71" s="355" t="s">
        <v>607</v>
      </c>
      <c r="J71" s="349">
        <v>0</v>
      </c>
      <c r="K71" s="355" t="s">
        <v>1151</v>
      </c>
      <c r="L71" s="355" t="s">
        <v>1151</v>
      </c>
    </row>
    <row r="72" spans="1:12" ht="14" customHeight="1" x14ac:dyDescent="0.4">
      <c r="A72" s="593"/>
      <c r="B72" s="593"/>
      <c r="C72" s="615" t="s">
        <v>1279</v>
      </c>
      <c r="D72" s="616"/>
      <c r="E72" s="339" t="s">
        <v>607</v>
      </c>
      <c r="F72" s="355">
        <v>239</v>
      </c>
      <c r="G72" s="355" t="s">
        <v>607</v>
      </c>
      <c r="H72" s="355" t="s">
        <v>607</v>
      </c>
      <c r="I72" s="355" t="s">
        <v>607</v>
      </c>
      <c r="J72" s="349">
        <v>0</v>
      </c>
      <c r="K72" s="355">
        <v>17</v>
      </c>
      <c r="L72" s="355">
        <v>2</v>
      </c>
    </row>
    <row r="73" spans="1:12" ht="14" customHeight="1" x14ac:dyDescent="0.4">
      <c r="A73" s="320" t="s">
        <v>1280</v>
      </c>
    </row>
    <row r="74" spans="1:12" ht="14" customHeight="1" x14ac:dyDescent="0.4">
      <c r="A74" s="320" t="s">
        <v>1281</v>
      </c>
    </row>
    <row r="75" spans="1:12" ht="14" customHeight="1" x14ac:dyDescent="0.4">
      <c r="A75" s="594" t="s">
        <v>1282</v>
      </c>
      <c r="B75" s="596"/>
      <c r="C75" s="615" t="s">
        <v>1283</v>
      </c>
      <c r="D75" s="616"/>
      <c r="E75" s="322" t="s">
        <v>1284</v>
      </c>
      <c r="F75" s="356" t="s">
        <v>1285</v>
      </c>
      <c r="G75" s="357" t="s">
        <v>1286</v>
      </c>
    </row>
    <row r="76" spans="1:12" ht="14" customHeight="1" x14ac:dyDescent="0.4">
      <c r="A76" s="594" t="s">
        <v>1278</v>
      </c>
      <c r="B76" s="596"/>
      <c r="C76" s="615" t="s">
        <v>1287</v>
      </c>
      <c r="D76" s="616"/>
      <c r="E76" s="322" t="s">
        <v>1284</v>
      </c>
      <c r="F76" s="356" t="s">
        <v>1285</v>
      </c>
      <c r="G76" s="357" t="s">
        <v>1288</v>
      </c>
    </row>
    <row r="77" spans="1:12" ht="14" customHeight="1" x14ac:dyDescent="0.4">
      <c r="A77" s="594" t="s">
        <v>1278</v>
      </c>
      <c r="B77" s="596"/>
      <c r="C77" s="615" t="s">
        <v>1289</v>
      </c>
      <c r="D77" s="616"/>
      <c r="E77" s="322" t="s">
        <v>1284</v>
      </c>
      <c r="F77" s="356" t="s">
        <v>1285</v>
      </c>
      <c r="G77" s="357" t="s">
        <v>1290</v>
      </c>
    </row>
  </sheetData>
  <mergeCells count="77">
    <mergeCell ref="L5:L6"/>
    <mergeCell ref="A10:C12"/>
    <mergeCell ref="A13:C15"/>
    <mergeCell ref="A16:C18"/>
    <mergeCell ref="A19:C21"/>
    <mergeCell ref="A7:C9"/>
    <mergeCell ref="A5:D6"/>
    <mergeCell ref="E5:E6"/>
    <mergeCell ref="F5:J5"/>
    <mergeCell ref="K5:K6"/>
    <mergeCell ref="A24:D25"/>
    <mergeCell ref="C36:D36"/>
    <mergeCell ref="F24:J24"/>
    <mergeCell ref="K24:K25"/>
    <mergeCell ref="L24:L25"/>
    <mergeCell ref="A26:A40"/>
    <mergeCell ref="B26:B40"/>
    <mergeCell ref="C26:D26"/>
    <mergeCell ref="C27:D27"/>
    <mergeCell ref="C28:D28"/>
    <mergeCell ref="C29:D29"/>
    <mergeCell ref="C30:D30"/>
    <mergeCell ref="E24:E25"/>
    <mergeCell ref="C31:D31"/>
    <mergeCell ref="C32:D32"/>
    <mergeCell ref="C33:D33"/>
    <mergeCell ref="C34:D34"/>
    <mergeCell ref="C35:D35"/>
    <mergeCell ref="C37:D37"/>
    <mergeCell ref="C38:D38"/>
    <mergeCell ref="C39:D39"/>
    <mergeCell ref="C40:D40"/>
    <mergeCell ref="A43:D44"/>
    <mergeCell ref="C55:D55"/>
    <mergeCell ref="F43:J43"/>
    <mergeCell ref="K43:K44"/>
    <mergeCell ref="L43:L44"/>
    <mergeCell ref="A45:A67"/>
    <mergeCell ref="B45:B67"/>
    <mergeCell ref="C45:D45"/>
    <mergeCell ref="C46:D46"/>
    <mergeCell ref="C47:D47"/>
    <mergeCell ref="C48:D48"/>
    <mergeCell ref="C49:D49"/>
    <mergeCell ref="E43:E44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A68:A69"/>
    <mergeCell ref="B68:B69"/>
    <mergeCell ref="C68:D68"/>
    <mergeCell ref="C69:D69"/>
    <mergeCell ref="A70:A72"/>
    <mergeCell ref="C70:D70"/>
    <mergeCell ref="B71:B72"/>
    <mergeCell ref="C71:D71"/>
    <mergeCell ref="C72:D72"/>
    <mergeCell ref="A75:B75"/>
    <mergeCell ref="C75:D75"/>
    <mergeCell ref="A76:B76"/>
    <mergeCell ref="C76:D76"/>
    <mergeCell ref="A77:B77"/>
    <mergeCell ref="C77:D7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="130" zoomScaleNormal="130" workbookViewId="0">
      <pane ySplit="5" topLeftCell="A33" activePane="bottomLeft" state="frozen"/>
      <selection activeCell="E61" sqref="E61"/>
      <selection pane="bottomLeft" activeCell="E61" sqref="E61"/>
    </sheetView>
  </sheetViews>
  <sheetFormatPr defaultRowHeight="15.1" customHeight="1" x14ac:dyDescent="0.4"/>
  <cols>
    <col min="1" max="1" width="4.5" style="131" customWidth="1"/>
    <col min="2" max="2" width="7.5" style="131" bestFit="1" customWidth="1"/>
    <col min="3" max="3" width="6.625" style="131" customWidth="1"/>
    <col min="4" max="4" width="3.75" style="131" bestFit="1" customWidth="1"/>
    <col min="5" max="5" width="6.625" style="131" customWidth="1"/>
    <col min="6" max="6" width="3.75" style="131" bestFit="1" customWidth="1"/>
    <col min="7" max="10" width="6.625" style="131" customWidth="1"/>
    <col min="11" max="11" width="37.125" style="131" bestFit="1" customWidth="1"/>
    <col min="12" max="16384" width="9" style="131"/>
  </cols>
  <sheetData>
    <row r="1" spans="1:11" ht="15.1" customHeight="1" x14ac:dyDescent="0.4">
      <c r="A1" s="131" t="s">
        <v>757</v>
      </c>
    </row>
    <row r="2" spans="1:11" ht="15.1" customHeight="1" x14ac:dyDescent="0.4">
      <c r="A2" s="131" t="s">
        <v>756</v>
      </c>
    </row>
    <row r="3" spans="1:11" ht="10.95" x14ac:dyDescent="0.4">
      <c r="K3" s="143" t="s">
        <v>755</v>
      </c>
    </row>
    <row r="4" spans="1:11" ht="15.1" customHeight="1" x14ac:dyDescent="0.4">
      <c r="A4" s="460" t="s">
        <v>754</v>
      </c>
      <c r="B4" s="460" t="s">
        <v>753</v>
      </c>
      <c r="C4" s="460" t="s">
        <v>752</v>
      </c>
      <c r="D4" s="460"/>
      <c r="E4" s="460" t="s">
        <v>693</v>
      </c>
      <c r="F4" s="460"/>
      <c r="G4" s="460" t="s">
        <v>692</v>
      </c>
      <c r="H4" s="461" t="s">
        <v>751</v>
      </c>
      <c r="I4" s="460" t="s">
        <v>750</v>
      </c>
      <c r="J4" s="460"/>
      <c r="K4" s="457" t="s">
        <v>749</v>
      </c>
    </row>
    <row r="5" spans="1:11" ht="30" customHeight="1" x14ac:dyDescent="0.4">
      <c r="A5" s="460"/>
      <c r="B5" s="460"/>
      <c r="C5" s="460"/>
      <c r="D5" s="460"/>
      <c r="E5" s="460"/>
      <c r="F5" s="460"/>
      <c r="G5" s="460"/>
      <c r="H5" s="460"/>
      <c r="I5" s="142" t="s">
        <v>748</v>
      </c>
      <c r="J5" s="141" t="s">
        <v>747</v>
      </c>
      <c r="K5" s="459"/>
    </row>
    <row r="6" spans="1:11" ht="15.1" hidden="1" customHeight="1" x14ac:dyDescent="0.4">
      <c r="A6" s="457" t="s">
        <v>746</v>
      </c>
      <c r="B6" s="134" t="s">
        <v>743</v>
      </c>
      <c r="C6" s="136">
        <v>9</v>
      </c>
      <c r="D6" s="137">
        <v>2</v>
      </c>
      <c r="E6" s="136">
        <v>144</v>
      </c>
      <c r="F6" s="135">
        <v>1</v>
      </c>
      <c r="G6" s="134">
        <v>68</v>
      </c>
      <c r="H6" s="134">
        <v>8</v>
      </c>
      <c r="I6" s="134">
        <v>4</v>
      </c>
      <c r="J6" s="133">
        <v>0</v>
      </c>
      <c r="K6" s="140" t="s">
        <v>745</v>
      </c>
    </row>
    <row r="7" spans="1:11" ht="15.1" hidden="1" customHeight="1" x14ac:dyDescent="0.4">
      <c r="A7" s="458"/>
      <c r="B7" s="134" t="s">
        <v>742</v>
      </c>
      <c r="C7" s="136">
        <v>19</v>
      </c>
      <c r="D7" s="137"/>
      <c r="E7" s="136">
        <v>2359</v>
      </c>
      <c r="F7" s="135"/>
      <c r="G7" s="134">
        <v>994</v>
      </c>
      <c r="H7" s="134">
        <v>292</v>
      </c>
      <c r="I7" s="134">
        <v>99</v>
      </c>
      <c r="J7" s="133">
        <v>0</v>
      </c>
      <c r="K7" s="139"/>
    </row>
    <row r="8" spans="1:11" ht="15.1" hidden="1" customHeight="1" x14ac:dyDescent="0.4">
      <c r="A8" s="459"/>
      <c r="B8" s="134" t="s">
        <v>741</v>
      </c>
      <c r="C8" s="136">
        <v>509</v>
      </c>
      <c r="D8" s="137"/>
      <c r="E8" s="136">
        <v>73931</v>
      </c>
      <c r="F8" s="135"/>
      <c r="G8" s="134">
        <v>34228</v>
      </c>
      <c r="H8" s="134">
        <v>1058</v>
      </c>
      <c r="I8" s="134">
        <v>3918</v>
      </c>
      <c r="J8" s="133">
        <v>0</v>
      </c>
      <c r="K8" s="132"/>
    </row>
    <row r="9" spans="1:11" ht="15.1" hidden="1" customHeight="1" x14ac:dyDescent="0.4">
      <c r="A9" s="457" t="s">
        <v>744</v>
      </c>
      <c r="B9" s="134" t="s">
        <v>743</v>
      </c>
      <c r="C9" s="136">
        <v>9</v>
      </c>
      <c r="D9" s="137">
        <v>2</v>
      </c>
      <c r="E9" s="136">
        <v>144</v>
      </c>
      <c r="F9" s="135">
        <v>1</v>
      </c>
      <c r="G9" s="134">
        <v>68</v>
      </c>
      <c r="H9" s="134">
        <v>8</v>
      </c>
      <c r="I9" s="134">
        <v>4</v>
      </c>
      <c r="J9" s="133">
        <v>0</v>
      </c>
      <c r="K9" s="140"/>
    </row>
    <row r="10" spans="1:11" ht="15.1" hidden="1" customHeight="1" x14ac:dyDescent="0.4">
      <c r="A10" s="458"/>
      <c r="B10" s="134" t="s">
        <v>742</v>
      </c>
      <c r="C10" s="136">
        <v>19</v>
      </c>
      <c r="D10" s="137"/>
      <c r="E10" s="136">
        <v>2412</v>
      </c>
      <c r="F10" s="135"/>
      <c r="G10" s="134">
        <v>989</v>
      </c>
      <c r="H10" s="134">
        <v>300</v>
      </c>
      <c r="I10" s="134">
        <v>97</v>
      </c>
      <c r="J10" s="133">
        <v>0</v>
      </c>
      <c r="K10" s="139"/>
    </row>
    <row r="11" spans="1:11" ht="15.1" hidden="1" customHeight="1" x14ac:dyDescent="0.4">
      <c r="A11" s="459"/>
      <c r="B11" s="134" t="s">
        <v>741</v>
      </c>
      <c r="C11" s="136">
        <v>520</v>
      </c>
      <c r="D11" s="137"/>
      <c r="E11" s="136">
        <v>74265</v>
      </c>
      <c r="F11" s="135"/>
      <c r="G11" s="134">
        <v>34107</v>
      </c>
      <c r="H11" s="134">
        <v>1104</v>
      </c>
      <c r="I11" s="134">
        <v>3839</v>
      </c>
      <c r="J11" s="133">
        <v>0</v>
      </c>
      <c r="K11" s="132"/>
    </row>
    <row r="12" spans="1:11" ht="15.1" customHeight="1" x14ac:dyDescent="0.4">
      <c r="A12" s="457" t="s">
        <v>740</v>
      </c>
      <c r="B12" s="134" t="s">
        <v>709</v>
      </c>
      <c r="C12" s="136">
        <v>9</v>
      </c>
      <c r="D12" s="137">
        <v>2</v>
      </c>
      <c r="E12" s="136">
        <v>144</v>
      </c>
      <c r="F12" s="135">
        <v>1</v>
      </c>
      <c r="G12" s="134">
        <v>68</v>
      </c>
      <c r="H12" s="134">
        <v>8</v>
      </c>
      <c r="I12" s="134">
        <v>4</v>
      </c>
      <c r="J12" s="133">
        <v>0</v>
      </c>
      <c r="K12" s="140" t="s">
        <v>739</v>
      </c>
    </row>
    <row r="13" spans="1:11" ht="15.1" customHeight="1" x14ac:dyDescent="0.4">
      <c r="A13" s="458"/>
      <c r="B13" s="134" t="s">
        <v>257</v>
      </c>
      <c r="C13" s="136">
        <v>19</v>
      </c>
      <c r="D13" s="137"/>
      <c r="E13" s="136">
        <v>2469</v>
      </c>
      <c r="F13" s="135"/>
      <c r="G13" s="134">
        <v>995</v>
      </c>
      <c r="H13" s="134">
        <v>307</v>
      </c>
      <c r="I13" s="134">
        <v>95</v>
      </c>
      <c r="J13" s="133">
        <v>0</v>
      </c>
      <c r="K13" s="139"/>
    </row>
    <row r="14" spans="1:11" ht="15.1" customHeight="1" x14ac:dyDescent="0.4">
      <c r="A14" s="459"/>
      <c r="B14" s="134" t="s">
        <v>708</v>
      </c>
      <c r="C14" s="136">
        <v>505</v>
      </c>
      <c r="D14" s="137"/>
      <c r="E14" s="136">
        <v>75016</v>
      </c>
      <c r="F14" s="135"/>
      <c r="G14" s="134">
        <v>34153</v>
      </c>
      <c r="H14" s="134">
        <v>1162</v>
      </c>
      <c r="I14" s="134">
        <v>3731</v>
      </c>
      <c r="J14" s="133">
        <v>0</v>
      </c>
      <c r="K14" s="132"/>
    </row>
    <row r="15" spans="1:11" ht="15.1" customHeight="1" x14ac:dyDescent="0.4">
      <c r="A15" s="457" t="s">
        <v>738</v>
      </c>
      <c r="B15" s="134" t="s">
        <v>709</v>
      </c>
      <c r="C15" s="136">
        <v>9</v>
      </c>
      <c r="D15" s="137">
        <v>2</v>
      </c>
      <c r="E15" s="136">
        <v>146</v>
      </c>
      <c r="F15" s="135">
        <v>1</v>
      </c>
      <c r="G15" s="134">
        <v>68</v>
      </c>
      <c r="H15" s="134">
        <v>8</v>
      </c>
      <c r="I15" s="134">
        <v>4</v>
      </c>
      <c r="J15" s="133">
        <v>0</v>
      </c>
      <c r="K15" s="140" t="s">
        <v>737</v>
      </c>
    </row>
    <row r="16" spans="1:11" ht="15.1" customHeight="1" x14ac:dyDescent="0.4">
      <c r="A16" s="458"/>
      <c r="B16" s="134" t="s">
        <v>257</v>
      </c>
      <c r="C16" s="136">
        <v>19</v>
      </c>
      <c r="D16" s="137"/>
      <c r="E16" s="136">
        <v>2519</v>
      </c>
      <c r="F16" s="135"/>
      <c r="G16" s="134">
        <v>1011</v>
      </c>
      <c r="H16" s="134">
        <v>322</v>
      </c>
      <c r="I16" s="134">
        <v>93</v>
      </c>
      <c r="J16" s="133">
        <v>0</v>
      </c>
      <c r="K16" s="139" t="s">
        <v>736</v>
      </c>
    </row>
    <row r="17" spans="1:11" ht="15.1" customHeight="1" x14ac:dyDescent="0.4">
      <c r="A17" s="459"/>
      <c r="B17" s="134" t="s">
        <v>708</v>
      </c>
      <c r="C17" s="136">
        <v>494</v>
      </c>
      <c r="D17" s="137"/>
      <c r="E17" s="136">
        <v>75212</v>
      </c>
      <c r="F17" s="135"/>
      <c r="G17" s="134">
        <v>34476</v>
      </c>
      <c r="H17" s="134">
        <v>1214</v>
      </c>
      <c r="I17" s="134">
        <v>3616</v>
      </c>
      <c r="J17" s="133">
        <v>0</v>
      </c>
      <c r="K17" s="132"/>
    </row>
    <row r="18" spans="1:11" ht="15.1" customHeight="1" x14ac:dyDescent="0.4">
      <c r="A18" s="457" t="s">
        <v>735</v>
      </c>
      <c r="B18" s="134" t="s">
        <v>709</v>
      </c>
      <c r="C18" s="136">
        <v>8</v>
      </c>
      <c r="D18" s="137">
        <v>1</v>
      </c>
      <c r="E18" s="136">
        <v>146</v>
      </c>
      <c r="F18" s="135">
        <v>1</v>
      </c>
      <c r="G18" s="134">
        <v>69</v>
      </c>
      <c r="H18" s="134">
        <v>8</v>
      </c>
      <c r="I18" s="134">
        <v>4</v>
      </c>
      <c r="J18" s="133">
        <v>0</v>
      </c>
      <c r="K18" s="140" t="s">
        <v>734</v>
      </c>
    </row>
    <row r="19" spans="1:11" ht="15.1" customHeight="1" x14ac:dyDescent="0.4">
      <c r="A19" s="458"/>
      <c r="B19" s="134" t="s">
        <v>257</v>
      </c>
      <c r="C19" s="136">
        <v>19</v>
      </c>
      <c r="D19" s="137"/>
      <c r="E19" s="136">
        <v>2548</v>
      </c>
      <c r="F19" s="135"/>
      <c r="G19" s="134">
        <v>1026</v>
      </c>
      <c r="H19" s="134">
        <v>336</v>
      </c>
      <c r="I19" s="134">
        <v>93</v>
      </c>
      <c r="J19" s="133">
        <v>0</v>
      </c>
      <c r="K19" s="139"/>
    </row>
    <row r="20" spans="1:11" ht="15.1" customHeight="1" x14ac:dyDescent="0.4">
      <c r="A20" s="459"/>
      <c r="B20" s="134" t="s">
        <v>708</v>
      </c>
      <c r="C20" s="136">
        <v>491</v>
      </c>
      <c r="D20" s="137"/>
      <c r="E20" s="136">
        <v>75818</v>
      </c>
      <c r="F20" s="135"/>
      <c r="G20" s="134">
        <v>34588</v>
      </c>
      <c r="H20" s="134">
        <v>1253</v>
      </c>
      <c r="I20" s="134">
        <v>3575</v>
      </c>
      <c r="J20" s="133">
        <v>0</v>
      </c>
      <c r="K20" s="132"/>
    </row>
    <row r="21" spans="1:11" ht="15.1" customHeight="1" x14ac:dyDescent="0.4">
      <c r="A21" s="457" t="s">
        <v>733</v>
      </c>
      <c r="B21" s="134" t="s">
        <v>709</v>
      </c>
      <c r="C21" s="136">
        <v>8</v>
      </c>
      <c r="D21" s="137">
        <v>1</v>
      </c>
      <c r="E21" s="136">
        <v>146</v>
      </c>
      <c r="F21" s="135">
        <v>1</v>
      </c>
      <c r="G21" s="134">
        <v>69</v>
      </c>
      <c r="H21" s="134">
        <v>8</v>
      </c>
      <c r="I21" s="134">
        <v>4</v>
      </c>
      <c r="J21" s="133">
        <v>0</v>
      </c>
      <c r="K21" s="140" t="s">
        <v>732</v>
      </c>
    </row>
    <row r="22" spans="1:11" ht="15.1" customHeight="1" x14ac:dyDescent="0.4">
      <c r="A22" s="458"/>
      <c r="B22" s="134" t="s">
        <v>257</v>
      </c>
      <c r="C22" s="136">
        <v>19</v>
      </c>
      <c r="D22" s="137"/>
      <c r="E22" s="136">
        <v>2575</v>
      </c>
      <c r="F22" s="135"/>
      <c r="G22" s="134">
        <v>1069</v>
      </c>
      <c r="H22" s="134">
        <v>339</v>
      </c>
      <c r="I22" s="134">
        <v>93</v>
      </c>
      <c r="J22" s="133">
        <v>0</v>
      </c>
      <c r="K22" s="139"/>
    </row>
    <row r="23" spans="1:11" ht="15.1" customHeight="1" x14ac:dyDescent="0.4">
      <c r="A23" s="459"/>
      <c r="B23" s="134" t="s">
        <v>708</v>
      </c>
      <c r="C23" s="136">
        <v>466</v>
      </c>
      <c r="D23" s="137"/>
      <c r="E23" s="136">
        <v>76016</v>
      </c>
      <c r="F23" s="135"/>
      <c r="G23" s="134">
        <v>34970</v>
      </c>
      <c r="H23" s="134">
        <v>1258</v>
      </c>
      <c r="I23" s="134">
        <v>3603</v>
      </c>
      <c r="J23" s="133">
        <v>0</v>
      </c>
      <c r="K23" s="132"/>
    </row>
    <row r="24" spans="1:11" ht="15.1" customHeight="1" x14ac:dyDescent="0.4">
      <c r="A24" s="457" t="s">
        <v>731</v>
      </c>
      <c r="B24" s="134" t="s">
        <v>709</v>
      </c>
      <c r="C24" s="136">
        <v>8</v>
      </c>
      <c r="D24" s="137">
        <v>1</v>
      </c>
      <c r="E24" s="136">
        <v>146</v>
      </c>
      <c r="F24" s="135"/>
      <c r="G24" s="134">
        <v>69</v>
      </c>
      <c r="H24" s="134">
        <v>8</v>
      </c>
      <c r="I24" s="134">
        <v>4</v>
      </c>
      <c r="J24" s="133">
        <v>0</v>
      </c>
      <c r="K24" s="140"/>
    </row>
    <row r="25" spans="1:11" ht="15.1" customHeight="1" x14ac:dyDescent="0.4">
      <c r="A25" s="458"/>
      <c r="B25" s="134" t="s">
        <v>257</v>
      </c>
      <c r="C25" s="136">
        <v>19</v>
      </c>
      <c r="D25" s="137"/>
      <c r="E25" s="136">
        <v>2628</v>
      </c>
      <c r="F25" s="135"/>
      <c r="G25" s="134">
        <v>1070</v>
      </c>
      <c r="H25" s="134">
        <v>353</v>
      </c>
      <c r="I25" s="134">
        <v>93</v>
      </c>
      <c r="J25" s="133">
        <v>0</v>
      </c>
      <c r="K25" s="139"/>
    </row>
    <row r="26" spans="1:11" ht="15.1" customHeight="1" x14ac:dyDescent="0.4">
      <c r="A26" s="459"/>
      <c r="B26" s="134" t="s">
        <v>708</v>
      </c>
      <c r="C26" s="136">
        <v>445</v>
      </c>
      <c r="D26" s="137"/>
      <c r="E26" s="136">
        <v>76021</v>
      </c>
      <c r="F26" s="135"/>
      <c r="G26" s="134">
        <v>35049</v>
      </c>
      <c r="H26" s="134">
        <v>1301</v>
      </c>
      <c r="I26" s="134">
        <v>3621</v>
      </c>
      <c r="J26" s="133">
        <v>0</v>
      </c>
      <c r="K26" s="132"/>
    </row>
    <row r="27" spans="1:11" ht="15.1" customHeight="1" x14ac:dyDescent="0.4">
      <c r="A27" s="457" t="s">
        <v>730</v>
      </c>
      <c r="B27" s="134" t="s">
        <v>709</v>
      </c>
      <c r="C27" s="136">
        <v>8</v>
      </c>
      <c r="D27" s="137">
        <v>1</v>
      </c>
      <c r="E27" s="136">
        <v>146</v>
      </c>
      <c r="F27" s="135"/>
      <c r="G27" s="134">
        <v>69</v>
      </c>
      <c r="H27" s="134">
        <v>8</v>
      </c>
      <c r="I27" s="134">
        <v>4</v>
      </c>
      <c r="J27" s="133">
        <v>0</v>
      </c>
      <c r="K27" s="140"/>
    </row>
    <row r="28" spans="1:11" ht="15.1" customHeight="1" x14ac:dyDescent="0.4">
      <c r="A28" s="458"/>
      <c r="B28" s="134" t="s">
        <v>257</v>
      </c>
      <c r="C28" s="136">
        <v>19</v>
      </c>
      <c r="D28" s="137"/>
      <c r="E28" s="136">
        <v>2646</v>
      </c>
      <c r="F28" s="135"/>
      <c r="G28" s="134">
        <v>1084</v>
      </c>
      <c r="H28" s="134">
        <v>350</v>
      </c>
      <c r="I28" s="134">
        <v>93</v>
      </c>
      <c r="J28" s="133">
        <v>0</v>
      </c>
      <c r="K28" s="139"/>
    </row>
    <row r="29" spans="1:11" ht="15.1" customHeight="1" x14ac:dyDescent="0.4">
      <c r="A29" s="459"/>
      <c r="B29" s="134" t="s">
        <v>708</v>
      </c>
      <c r="C29" s="136">
        <v>471</v>
      </c>
      <c r="D29" s="137"/>
      <c r="E29" s="136">
        <v>75925</v>
      </c>
      <c r="F29" s="135"/>
      <c r="G29" s="134">
        <v>35451</v>
      </c>
      <c r="H29" s="134">
        <v>1328</v>
      </c>
      <c r="I29" s="134">
        <v>3600</v>
      </c>
      <c r="J29" s="133">
        <v>0</v>
      </c>
      <c r="K29" s="132"/>
    </row>
    <row r="30" spans="1:11" ht="15.1" customHeight="1" x14ac:dyDescent="0.4">
      <c r="A30" s="457" t="s">
        <v>729</v>
      </c>
      <c r="B30" s="134" t="s">
        <v>709</v>
      </c>
      <c r="C30" s="136">
        <v>8</v>
      </c>
      <c r="D30" s="137">
        <v>1</v>
      </c>
      <c r="E30" s="136">
        <v>145</v>
      </c>
      <c r="F30" s="135"/>
      <c r="G30" s="134">
        <v>69</v>
      </c>
      <c r="H30" s="134">
        <v>8</v>
      </c>
      <c r="I30" s="134">
        <v>4</v>
      </c>
      <c r="J30" s="133">
        <v>0</v>
      </c>
      <c r="K30" s="140" t="s">
        <v>728</v>
      </c>
    </row>
    <row r="31" spans="1:11" ht="15.1" customHeight="1" x14ac:dyDescent="0.4">
      <c r="A31" s="458"/>
      <c r="B31" s="134" t="s">
        <v>257</v>
      </c>
      <c r="C31" s="136">
        <v>19</v>
      </c>
      <c r="D31" s="137"/>
      <c r="E31" s="136">
        <v>2660</v>
      </c>
      <c r="F31" s="135"/>
      <c r="G31" s="134">
        <v>1096</v>
      </c>
      <c r="H31" s="134">
        <v>344</v>
      </c>
      <c r="I31" s="134">
        <v>93</v>
      </c>
      <c r="J31" s="133">
        <v>0</v>
      </c>
      <c r="K31" s="139"/>
    </row>
    <row r="32" spans="1:11" ht="15.1" customHeight="1" x14ac:dyDescent="0.4">
      <c r="A32" s="459"/>
      <c r="B32" s="134" t="s">
        <v>708</v>
      </c>
      <c r="C32" s="136">
        <v>470</v>
      </c>
      <c r="D32" s="137"/>
      <c r="E32" s="136">
        <v>75683</v>
      </c>
      <c r="F32" s="135"/>
      <c r="G32" s="134">
        <v>35609</v>
      </c>
      <c r="H32" s="134">
        <v>1351</v>
      </c>
      <c r="I32" s="134">
        <v>3610</v>
      </c>
      <c r="J32" s="133">
        <v>0</v>
      </c>
      <c r="K32" s="132"/>
    </row>
    <row r="33" spans="1:11" ht="15.1" customHeight="1" x14ac:dyDescent="0.4">
      <c r="A33" s="457" t="s">
        <v>727</v>
      </c>
      <c r="B33" s="134" t="s">
        <v>709</v>
      </c>
      <c r="C33" s="136">
        <v>8</v>
      </c>
      <c r="D33" s="137">
        <v>1</v>
      </c>
      <c r="E33" s="136">
        <v>145</v>
      </c>
      <c r="F33" s="135"/>
      <c r="G33" s="134">
        <v>69</v>
      </c>
      <c r="H33" s="134">
        <v>8</v>
      </c>
      <c r="I33" s="134">
        <v>4</v>
      </c>
      <c r="J33" s="133">
        <v>0</v>
      </c>
      <c r="K33" s="140"/>
    </row>
    <row r="34" spans="1:11" ht="15.1" customHeight="1" x14ac:dyDescent="0.4">
      <c r="A34" s="458"/>
      <c r="B34" s="134" t="s">
        <v>257</v>
      </c>
      <c r="C34" s="136">
        <v>19</v>
      </c>
      <c r="D34" s="137"/>
      <c r="E34" s="136">
        <v>2673</v>
      </c>
      <c r="F34" s="135"/>
      <c r="G34" s="134">
        <v>1089</v>
      </c>
      <c r="H34" s="134">
        <v>336</v>
      </c>
      <c r="I34" s="134">
        <v>93</v>
      </c>
      <c r="J34" s="133">
        <v>0</v>
      </c>
      <c r="K34" s="139"/>
    </row>
    <row r="35" spans="1:11" ht="15.1" customHeight="1" x14ac:dyDescent="0.4">
      <c r="A35" s="459"/>
      <c r="B35" s="134" t="s">
        <v>708</v>
      </c>
      <c r="C35" s="136">
        <v>434</v>
      </c>
      <c r="D35" s="137"/>
      <c r="E35" s="136">
        <v>76057</v>
      </c>
      <c r="F35" s="135"/>
      <c r="G35" s="134">
        <v>35762</v>
      </c>
      <c r="H35" s="134">
        <v>1353</v>
      </c>
      <c r="I35" s="134">
        <v>3607</v>
      </c>
      <c r="J35" s="133">
        <v>0</v>
      </c>
      <c r="K35" s="132"/>
    </row>
    <row r="36" spans="1:11" ht="15.1" customHeight="1" x14ac:dyDescent="0.4">
      <c r="A36" s="457" t="s">
        <v>726</v>
      </c>
      <c r="B36" s="134" t="s">
        <v>709</v>
      </c>
      <c r="C36" s="136">
        <v>8</v>
      </c>
      <c r="D36" s="137">
        <v>1</v>
      </c>
      <c r="E36" s="136">
        <v>143</v>
      </c>
      <c r="F36" s="135"/>
      <c r="G36" s="134">
        <v>69</v>
      </c>
      <c r="H36" s="134">
        <v>8</v>
      </c>
      <c r="I36" s="134">
        <v>4</v>
      </c>
      <c r="J36" s="133">
        <v>0</v>
      </c>
      <c r="K36" s="140" t="s">
        <v>725</v>
      </c>
    </row>
    <row r="37" spans="1:11" ht="15.1" customHeight="1" x14ac:dyDescent="0.4">
      <c r="A37" s="458"/>
      <c r="B37" s="134" t="s">
        <v>257</v>
      </c>
      <c r="C37" s="136">
        <v>19</v>
      </c>
      <c r="D37" s="137"/>
      <c r="E37" s="136">
        <v>2697</v>
      </c>
      <c r="F37" s="135"/>
      <c r="G37" s="134">
        <v>1103</v>
      </c>
      <c r="H37" s="134">
        <v>359</v>
      </c>
      <c r="I37" s="134">
        <v>93</v>
      </c>
      <c r="J37" s="133">
        <v>0</v>
      </c>
      <c r="K37" s="139"/>
    </row>
    <row r="38" spans="1:11" ht="15.1" customHeight="1" x14ac:dyDescent="0.4">
      <c r="A38" s="459"/>
      <c r="B38" s="134" t="s">
        <v>708</v>
      </c>
      <c r="C38" s="136">
        <v>415</v>
      </c>
      <c r="D38" s="137"/>
      <c r="E38" s="136">
        <v>76774</v>
      </c>
      <c r="F38" s="135"/>
      <c r="G38" s="134">
        <v>36060</v>
      </c>
      <c r="H38" s="134">
        <v>1385</v>
      </c>
      <c r="I38" s="134">
        <v>3627</v>
      </c>
      <c r="J38" s="133">
        <v>0</v>
      </c>
      <c r="K38" s="132"/>
    </row>
    <row r="39" spans="1:11" ht="15.1" customHeight="1" x14ac:dyDescent="0.4">
      <c r="A39" s="457" t="s">
        <v>724</v>
      </c>
      <c r="B39" s="134" t="s">
        <v>709</v>
      </c>
      <c r="C39" s="136">
        <v>8</v>
      </c>
      <c r="D39" s="137">
        <v>1</v>
      </c>
      <c r="E39" s="136">
        <v>143</v>
      </c>
      <c r="F39" s="135"/>
      <c r="G39" s="134">
        <v>69</v>
      </c>
      <c r="H39" s="134">
        <v>8</v>
      </c>
      <c r="I39" s="134">
        <v>4</v>
      </c>
      <c r="J39" s="133">
        <v>0</v>
      </c>
      <c r="K39" s="140" t="s">
        <v>723</v>
      </c>
    </row>
    <row r="40" spans="1:11" ht="15.1" customHeight="1" x14ac:dyDescent="0.4">
      <c r="A40" s="458"/>
      <c r="B40" s="134" t="s">
        <v>257</v>
      </c>
      <c r="C40" s="136">
        <v>18</v>
      </c>
      <c r="D40" s="137"/>
      <c r="E40" s="136">
        <v>2741</v>
      </c>
      <c r="F40" s="135"/>
      <c r="G40" s="134">
        <v>1112</v>
      </c>
      <c r="H40" s="134">
        <v>355</v>
      </c>
      <c r="I40" s="134">
        <v>93</v>
      </c>
      <c r="J40" s="133">
        <v>0</v>
      </c>
      <c r="K40" s="139"/>
    </row>
    <row r="41" spans="1:11" ht="15.1" customHeight="1" x14ac:dyDescent="0.4">
      <c r="A41" s="459"/>
      <c r="B41" s="134" t="s">
        <v>708</v>
      </c>
      <c r="C41" s="136">
        <v>397</v>
      </c>
      <c r="D41" s="137"/>
      <c r="E41" s="136">
        <v>77544</v>
      </c>
      <c r="F41" s="135"/>
      <c r="G41" s="134">
        <v>36142</v>
      </c>
      <c r="H41" s="134">
        <v>1389</v>
      </c>
      <c r="I41" s="134">
        <v>3670</v>
      </c>
      <c r="J41" s="133">
        <v>0</v>
      </c>
      <c r="K41" s="132"/>
    </row>
    <row r="42" spans="1:11" ht="15.1" customHeight="1" x14ac:dyDescent="0.4">
      <c r="A42" s="457" t="s">
        <v>722</v>
      </c>
      <c r="B42" s="134" t="s">
        <v>709</v>
      </c>
      <c r="C42" s="136">
        <v>8</v>
      </c>
      <c r="D42" s="137">
        <v>1</v>
      </c>
      <c r="E42" s="136">
        <v>143</v>
      </c>
      <c r="F42" s="135"/>
      <c r="G42" s="134">
        <v>69</v>
      </c>
      <c r="H42" s="134">
        <v>8</v>
      </c>
      <c r="I42" s="134">
        <v>4</v>
      </c>
      <c r="J42" s="133">
        <v>0</v>
      </c>
      <c r="K42" s="140"/>
    </row>
    <row r="43" spans="1:11" ht="15.1" customHeight="1" x14ac:dyDescent="0.4">
      <c r="A43" s="458"/>
      <c r="B43" s="134" t="s">
        <v>257</v>
      </c>
      <c r="C43" s="136">
        <v>18</v>
      </c>
      <c r="D43" s="137"/>
      <c r="E43" s="41">
        <v>2787</v>
      </c>
      <c r="F43" s="135"/>
      <c r="G43" s="134">
        <v>1116</v>
      </c>
      <c r="H43" s="26">
        <v>350</v>
      </c>
      <c r="I43" s="134">
        <v>93</v>
      </c>
      <c r="J43" s="133">
        <v>0</v>
      </c>
      <c r="K43" s="139"/>
    </row>
    <row r="44" spans="1:11" ht="15.1" customHeight="1" x14ac:dyDescent="0.4">
      <c r="A44" s="459"/>
      <c r="B44" s="134" t="s">
        <v>708</v>
      </c>
      <c r="C44" s="136">
        <v>337</v>
      </c>
      <c r="D44" s="137"/>
      <c r="E44" s="136">
        <v>78730</v>
      </c>
      <c r="F44" s="135"/>
      <c r="G44" s="134">
        <v>36075</v>
      </c>
      <c r="H44" s="134">
        <v>1400</v>
      </c>
      <c r="I44" s="134">
        <v>3666</v>
      </c>
      <c r="J44" s="133">
        <v>0</v>
      </c>
      <c r="K44" s="132"/>
    </row>
    <row r="45" spans="1:11" ht="15.1" customHeight="1" x14ac:dyDescent="0.4">
      <c r="A45" s="457" t="s">
        <v>721</v>
      </c>
      <c r="B45" s="134" t="s">
        <v>709</v>
      </c>
      <c r="C45" s="136">
        <v>8</v>
      </c>
      <c r="D45" s="137">
        <v>1</v>
      </c>
      <c r="E45" s="136">
        <v>144</v>
      </c>
      <c r="F45" s="135"/>
      <c r="G45" s="134">
        <v>69</v>
      </c>
      <c r="H45" s="134">
        <v>8</v>
      </c>
      <c r="I45" s="134">
        <v>4</v>
      </c>
      <c r="J45" s="133">
        <v>0</v>
      </c>
      <c r="K45" s="140" t="s">
        <v>720</v>
      </c>
    </row>
    <row r="46" spans="1:11" ht="15.1" customHeight="1" x14ac:dyDescent="0.4">
      <c r="A46" s="458"/>
      <c r="B46" s="134" t="s">
        <v>257</v>
      </c>
      <c r="C46" s="136">
        <v>10</v>
      </c>
      <c r="D46" s="137"/>
      <c r="E46" s="136">
        <v>2825</v>
      </c>
      <c r="F46" s="135"/>
      <c r="G46" s="134">
        <v>1113</v>
      </c>
      <c r="H46" s="134">
        <v>371</v>
      </c>
      <c r="I46" s="134">
        <v>93</v>
      </c>
      <c r="J46" s="133">
        <v>0</v>
      </c>
      <c r="K46" s="139"/>
    </row>
    <row r="47" spans="1:11" ht="15.1" customHeight="1" x14ac:dyDescent="0.4">
      <c r="A47" s="459"/>
      <c r="B47" s="134" t="s">
        <v>708</v>
      </c>
      <c r="C47" s="136">
        <v>172</v>
      </c>
      <c r="D47" s="137"/>
      <c r="E47" s="136">
        <v>80077</v>
      </c>
      <c r="F47" s="135"/>
      <c r="G47" s="134">
        <v>35735</v>
      </c>
      <c r="H47" s="134">
        <v>1485</v>
      </c>
      <c r="I47" s="134">
        <v>3637</v>
      </c>
      <c r="J47" s="133">
        <v>0</v>
      </c>
      <c r="K47" s="132"/>
    </row>
    <row r="48" spans="1:11" ht="15.1" customHeight="1" x14ac:dyDescent="0.4">
      <c r="A48" s="457" t="s">
        <v>719</v>
      </c>
      <c r="B48" s="134" t="s">
        <v>709</v>
      </c>
      <c r="C48" s="136">
        <v>2</v>
      </c>
      <c r="D48" s="137"/>
      <c r="E48" s="136">
        <v>144</v>
      </c>
      <c r="F48" s="135"/>
      <c r="G48" s="134">
        <v>69</v>
      </c>
      <c r="H48" s="134">
        <v>8</v>
      </c>
      <c r="I48" s="134">
        <v>4</v>
      </c>
      <c r="J48" s="133">
        <v>0</v>
      </c>
      <c r="K48" s="140" t="s">
        <v>718</v>
      </c>
    </row>
    <row r="49" spans="1:11" ht="15.1" customHeight="1" x14ac:dyDescent="0.4">
      <c r="A49" s="458"/>
      <c r="B49" s="134" t="s">
        <v>257</v>
      </c>
      <c r="C49" s="136">
        <v>2</v>
      </c>
      <c r="D49" s="137"/>
      <c r="E49" s="136">
        <v>2898</v>
      </c>
      <c r="F49" s="135"/>
      <c r="G49" s="134">
        <v>1102</v>
      </c>
      <c r="H49" s="134">
        <v>384</v>
      </c>
      <c r="I49" s="134">
        <v>93</v>
      </c>
      <c r="J49" s="133">
        <v>0</v>
      </c>
      <c r="K49" s="139" t="s">
        <v>717</v>
      </c>
    </row>
    <row r="50" spans="1:11" ht="15.1" customHeight="1" x14ac:dyDescent="0.4">
      <c r="A50" s="459"/>
      <c r="B50" s="134" t="s">
        <v>708</v>
      </c>
      <c r="C50" s="136">
        <v>47</v>
      </c>
      <c r="D50" s="137"/>
      <c r="E50" s="136">
        <v>81615</v>
      </c>
      <c r="F50" s="135"/>
      <c r="G50" s="26">
        <v>35182</v>
      </c>
      <c r="H50" s="134">
        <v>1566</v>
      </c>
      <c r="I50" s="134">
        <v>3653</v>
      </c>
      <c r="J50" s="133">
        <v>0</v>
      </c>
      <c r="K50" s="132" t="s">
        <v>716</v>
      </c>
    </row>
    <row r="51" spans="1:11" ht="15.1" customHeight="1" x14ac:dyDescent="0.4">
      <c r="A51" s="462" t="s">
        <v>715</v>
      </c>
      <c r="B51" s="134" t="s">
        <v>709</v>
      </c>
      <c r="C51" s="138">
        <v>0</v>
      </c>
      <c r="D51" s="137"/>
      <c r="E51" s="136">
        <v>145</v>
      </c>
      <c r="F51" s="137">
        <v>1</v>
      </c>
      <c r="G51" s="134">
        <v>69</v>
      </c>
      <c r="H51" s="134">
        <v>8</v>
      </c>
      <c r="I51" s="134">
        <v>4</v>
      </c>
      <c r="J51" s="133">
        <v>0</v>
      </c>
      <c r="K51" s="140" t="s">
        <v>714</v>
      </c>
    </row>
    <row r="52" spans="1:11" ht="15.1" customHeight="1" x14ac:dyDescent="0.4">
      <c r="A52" s="458"/>
      <c r="B52" s="134" t="s">
        <v>257</v>
      </c>
      <c r="C52" s="138">
        <v>0</v>
      </c>
      <c r="D52" s="137"/>
      <c r="E52" s="136">
        <v>2939</v>
      </c>
      <c r="F52" s="135"/>
      <c r="G52" s="134">
        <v>1124</v>
      </c>
      <c r="H52" s="134">
        <v>387</v>
      </c>
      <c r="I52" s="134">
        <v>93</v>
      </c>
      <c r="J52" s="133">
        <v>0</v>
      </c>
      <c r="K52" s="139" t="s">
        <v>713</v>
      </c>
    </row>
    <row r="53" spans="1:11" ht="15.1" customHeight="1" x14ac:dyDescent="0.4">
      <c r="A53" s="459"/>
      <c r="B53" s="134" t="s">
        <v>708</v>
      </c>
      <c r="C53" s="138">
        <v>0</v>
      </c>
      <c r="D53" s="137"/>
      <c r="E53" s="136">
        <v>82303</v>
      </c>
      <c r="F53" s="135"/>
      <c r="G53" s="26">
        <v>35470</v>
      </c>
      <c r="H53" s="26">
        <v>1598</v>
      </c>
      <c r="I53" s="134">
        <v>3655</v>
      </c>
      <c r="J53" s="133">
        <v>0</v>
      </c>
      <c r="K53" s="132" t="s">
        <v>712</v>
      </c>
    </row>
    <row r="54" spans="1:11" ht="15.1" customHeight="1" x14ac:dyDescent="0.4">
      <c r="A54" s="462" t="s">
        <v>711</v>
      </c>
      <c r="B54" s="134" t="s">
        <v>709</v>
      </c>
      <c r="C54" s="138">
        <v>0</v>
      </c>
      <c r="D54" s="137"/>
      <c r="E54" s="136">
        <v>145</v>
      </c>
      <c r="F54" s="137">
        <v>1</v>
      </c>
      <c r="G54" s="134">
        <v>69</v>
      </c>
      <c r="H54" s="134">
        <v>8</v>
      </c>
      <c r="I54" s="134">
        <v>4</v>
      </c>
      <c r="J54" s="133">
        <v>0</v>
      </c>
      <c r="K54" s="140"/>
    </row>
    <row r="55" spans="1:11" ht="15.1" customHeight="1" x14ac:dyDescent="0.4">
      <c r="A55" s="458"/>
      <c r="B55" s="134" t="s">
        <v>257</v>
      </c>
      <c r="C55" s="138">
        <v>0</v>
      </c>
      <c r="D55" s="137"/>
      <c r="E55" s="136">
        <v>2978</v>
      </c>
      <c r="F55" s="135"/>
      <c r="G55" s="134">
        <v>1152</v>
      </c>
      <c r="H55" s="134">
        <v>402</v>
      </c>
      <c r="I55" s="134">
        <v>93</v>
      </c>
      <c r="J55" s="133">
        <v>0</v>
      </c>
      <c r="K55" s="139"/>
    </row>
    <row r="56" spans="1:11" ht="15.1" customHeight="1" x14ac:dyDescent="0.4">
      <c r="A56" s="459"/>
      <c r="B56" s="134" t="s">
        <v>708</v>
      </c>
      <c r="C56" s="138">
        <v>0</v>
      </c>
      <c r="D56" s="137"/>
      <c r="E56" s="136">
        <v>82741</v>
      </c>
      <c r="F56" s="135"/>
      <c r="G56" s="26">
        <v>36405</v>
      </c>
      <c r="H56" s="26">
        <v>1674</v>
      </c>
      <c r="I56" s="134">
        <v>3652</v>
      </c>
      <c r="J56" s="133">
        <v>0</v>
      </c>
      <c r="K56" s="132"/>
    </row>
    <row r="57" spans="1:11" ht="15.1" customHeight="1" x14ac:dyDescent="0.4">
      <c r="A57" s="462" t="s">
        <v>710</v>
      </c>
      <c r="B57" s="134" t="s">
        <v>709</v>
      </c>
      <c r="C57" s="138">
        <v>0</v>
      </c>
      <c r="D57" s="137"/>
      <c r="E57" s="136">
        <v>145</v>
      </c>
      <c r="F57" s="137">
        <v>1</v>
      </c>
      <c r="G57" s="134">
        <v>69</v>
      </c>
      <c r="H57" s="134">
        <v>8</v>
      </c>
      <c r="I57" s="134">
        <v>4</v>
      </c>
      <c r="J57" s="133">
        <v>0</v>
      </c>
      <c r="K57" s="140"/>
    </row>
    <row r="58" spans="1:11" ht="15.1" customHeight="1" x14ac:dyDescent="0.4">
      <c r="A58" s="458"/>
      <c r="B58" s="134" t="s">
        <v>257</v>
      </c>
      <c r="C58" s="138">
        <v>0</v>
      </c>
      <c r="D58" s="137"/>
      <c r="E58" s="136">
        <v>3114</v>
      </c>
      <c r="F58" s="135"/>
      <c r="G58" s="134">
        <v>1328</v>
      </c>
      <c r="H58" s="134">
        <v>422</v>
      </c>
      <c r="I58" s="134">
        <v>93</v>
      </c>
      <c r="J58" s="133">
        <v>0</v>
      </c>
      <c r="K58" s="139"/>
    </row>
    <row r="59" spans="1:11" ht="15.1" customHeight="1" x14ac:dyDescent="0.4">
      <c r="A59" s="459"/>
      <c r="B59" s="134" t="s">
        <v>708</v>
      </c>
      <c r="C59" s="138">
        <v>0</v>
      </c>
      <c r="D59" s="137"/>
      <c r="E59" s="136">
        <v>83008</v>
      </c>
      <c r="F59" s="135"/>
      <c r="G59" s="26">
        <v>37745</v>
      </c>
      <c r="H59" s="26">
        <v>1739</v>
      </c>
      <c r="I59" s="134">
        <v>3664</v>
      </c>
      <c r="J59" s="133">
        <v>0</v>
      </c>
      <c r="K59" s="132"/>
    </row>
    <row r="60" spans="1:11" ht="10.95" x14ac:dyDescent="0.4">
      <c r="A60" s="131" t="s">
        <v>707</v>
      </c>
    </row>
    <row r="61" spans="1:11" ht="10.95" x14ac:dyDescent="0.4">
      <c r="A61" s="131" t="s">
        <v>706</v>
      </c>
    </row>
  </sheetData>
  <mergeCells count="26">
    <mergeCell ref="A57:A59"/>
    <mergeCell ref="A54:A56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K4:K5"/>
    <mergeCell ref="A6:A8"/>
    <mergeCell ref="A9:A11"/>
    <mergeCell ref="A12:A14"/>
    <mergeCell ref="G4:G5"/>
    <mergeCell ref="I4:J4"/>
    <mergeCell ref="H4:H5"/>
    <mergeCell ref="A15:A17"/>
    <mergeCell ref="A4:A5"/>
    <mergeCell ref="B4:B5"/>
    <mergeCell ref="C4:D5"/>
    <mergeCell ref="E4:F5"/>
  </mergeCells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T28" sqref="T28"/>
    </sheetView>
  </sheetViews>
  <sheetFormatPr defaultRowHeight="16" customHeight="1" x14ac:dyDescent="0.4"/>
  <cols>
    <col min="1" max="1" width="1.625" style="359" customWidth="1"/>
    <col min="2" max="2" width="11.625" style="359" customWidth="1"/>
    <col min="3" max="16384" width="9" style="359"/>
  </cols>
  <sheetData>
    <row r="1" spans="1:14" ht="16" customHeight="1" x14ac:dyDescent="0.4">
      <c r="A1" s="358" t="s">
        <v>1121</v>
      </c>
    </row>
    <row r="2" spans="1:14" ht="16" customHeight="1" x14ac:dyDescent="0.4">
      <c r="A2" s="358" t="s">
        <v>1291</v>
      </c>
    </row>
    <row r="3" spans="1:14" ht="16" customHeight="1" x14ac:dyDescent="0.4">
      <c r="A3" s="358" t="s">
        <v>1292</v>
      </c>
    </row>
    <row r="4" spans="1:14" ht="16" customHeight="1" x14ac:dyDescent="0.4">
      <c r="N4" s="360" t="s">
        <v>1293</v>
      </c>
    </row>
    <row r="5" spans="1:14" ht="16" customHeight="1" x14ac:dyDescent="0.4">
      <c r="A5" s="623" t="s">
        <v>1294</v>
      </c>
      <c r="B5" s="624"/>
      <c r="C5" s="625" t="s">
        <v>1295</v>
      </c>
      <c r="D5" s="625"/>
      <c r="E5" s="625"/>
      <c r="F5" s="625" t="s">
        <v>1275</v>
      </c>
      <c r="G5" s="625"/>
      <c r="H5" s="625"/>
      <c r="I5" s="625"/>
      <c r="J5" s="625"/>
      <c r="K5" s="625"/>
      <c r="L5" s="625" t="s">
        <v>1278</v>
      </c>
      <c r="M5" s="625"/>
      <c r="N5" s="625"/>
    </row>
    <row r="6" spans="1:14" ht="16" customHeight="1" x14ac:dyDescent="0.4">
      <c r="A6" s="623"/>
      <c r="B6" s="624"/>
      <c r="C6" s="625"/>
      <c r="D6" s="625"/>
      <c r="E6" s="625"/>
      <c r="F6" s="625" t="s">
        <v>1296</v>
      </c>
      <c r="G6" s="625"/>
      <c r="H6" s="625"/>
      <c r="I6" s="625" t="s">
        <v>1274</v>
      </c>
      <c r="J6" s="625"/>
      <c r="K6" s="625"/>
      <c r="L6" s="625" t="s">
        <v>1296</v>
      </c>
      <c r="M6" s="625"/>
      <c r="N6" s="625"/>
    </row>
    <row r="7" spans="1:14" ht="16" customHeight="1" x14ac:dyDescent="0.4">
      <c r="A7" s="623"/>
      <c r="B7" s="624"/>
      <c r="C7" s="361" t="s">
        <v>1218</v>
      </c>
      <c r="D7" s="361" t="s">
        <v>1297</v>
      </c>
      <c r="E7" s="361" t="s">
        <v>1298</v>
      </c>
      <c r="F7" s="361" t="s">
        <v>1218</v>
      </c>
      <c r="G7" s="361" t="s">
        <v>1297</v>
      </c>
      <c r="H7" s="361" t="s">
        <v>1298</v>
      </c>
      <c r="I7" s="361" t="s">
        <v>1218</v>
      </c>
      <c r="J7" s="361" t="s">
        <v>1297</v>
      </c>
      <c r="K7" s="361" t="s">
        <v>1298</v>
      </c>
      <c r="L7" s="361" t="s">
        <v>1218</v>
      </c>
      <c r="M7" s="361" t="s">
        <v>1297</v>
      </c>
      <c r="N7" s="361" t="s">
        <v>1298</v>
      </c>
    </row>
    <row r="8" spans="1:14" ht="16" customHeight="1" x14ac:dyDescent="0.4">
      <c r="A8" s="619" t="s">
        <v>1139</v>
      </c>
      <c r="B8" s="620"/>
      <c r="C8" s="362">
        <f t="shared" ref="C8:C11" si="0">SUM(D8:E8)</f>
        <v>39932</v>
      </c>
      <c r="D8" s="362">
        <v>19530</v>
      </c>
      <c r="E8" s="362">
        <v>20402</v>
      </c>
      <c r="F8" s="362">
        <f t="shared" ref="F8:F11" si="1">SUM(G8:H8)</f>
        <v>14743</v>
      </c>
      <c r="G8" s="362">
        <v>7826</v>
      </c>
      <c r="H8" s="362">
        <v>6917</v>
      </c>
      <c r="I8" s="362">
        <f t="shared" ref="I8:I11" si="2">SUM(J8:K8)</f>
        <v>1147</v>
      </c>
      <c r="J8" s="362">
        <v>567</v>
      </c>
      <c r="K8" s="362">
        <v>580</v>
      </c>
      <c r="L8" s="362">
        <f t="shared" ref="L8:L11" si="3">SUM(M8:N8)</f>
        <v>24042</v>
      </c>
      <c r="M8" s="362">
        <v>11137</v>
      </c>
      <c r="N8" s="362">
        <v>12905</v>
      </c>
    </row>
    <row r="9" spans="1:14" ht="16" customHeight="1" x14ac:dyDescent="0.4">
      <c r="A9" s="619" t="s">
        <v>1226</v>
      </c>
      <c r="B9" s="620"/>
      <c r="C9" s="362">
        <f t="shared" si="0"/>
        <v>40056</v>
      </c>
      <c r="D9" s="362">
        <v>19529</v>
      </c>
      <c r="E9" s="362">
        <v>20527</v>
      </c>
      <c r="F9" s="362">
        <f t="shared" si="1"/>
        <v>14903</v>
      </c>
      <c r="G9" s="362">
        <v>7888</v>
      </c>
      <c r="H9" s="362">
        <v>7015</v>
      </c>
      <c r="I9" s="362">
        <f t="shared" si="2"/>
        <v>1183</v>
      </c>
      <c r="J9" s="362">
        <v>595</v>
      </c>
      <c r="K9" s="362">
        <v>588</v>
      </c>
      <c r="L9" s="362">
        <f t="shared" si="3"/>
        <v>23970</v>
      </c>
      <c r="M9" s="362">
        <v>11046</v>
      </c>
      <c r="N9" s="362">
        <v>12924</v>
      </c>
    </row>
    <row r="10" spans="1:14" ht="16" customHeight="1" x14ac:dyDescent="0.4">
      <c r="A10" s="619" t="s">
        <v>1299</v>
      </c>
      <c r="B10" s="620"/>
      <c r="C10" s="362">
        <f t="shared" si="0"/>
        <v>39640</v>
      </c>
      <c r="D10" s="362">
        <v>19490</v>
      </c>
      <c r="E10" s="362">
        <v>20150</v>
      </c>
      <c r="F10" s="362">
        <f t="shared" si="1"/>
        <v>14793</v>
      </c>
      <c r="G10" s="362">
        <v>7842</v>
      </c>
      <c r="H10" s="362">
        <v>6951</v>
      </c>
      <c r="I10" s="362">
        <f t="shared" si="2"/>
        <v>1185</v>
      </c>
      <c r="J10" s="362">
        <v>596</v>
      </c>
      <c r="K10" s="362">
        <v>589</v>
      </c>
      <c r="L10" s="362">
        <f t="shared" si="3"/>
        <v>23662</v>
      </c>
      <c r="M10" s="362">
        <v>11052</v>
      </c>
      <c r="N10" s="362">
        <v>12610</v>
      </c>
    </row>
    <row r="11" spans="1:14" ht="16" customHeight="1" x14ac:dyDescent="0.4">
      <c r="A11" s="619" t="s">
        <v>1228</v>
      </c>
      <c r="B11" s="620"/>
      <c r="C11" s="362">
        <f t="shared" si="0"/>
        <v>38922</v>
      </c>
      <c r="D11" s="362">
        <v>19352</v>
      </c>
      <c r="E11" s="362">
        <v>19570</v>
      </c>
      <c r="F11" s="362">
        <f t="shared" si="1"/>
        <v>14525</v>
      </c>
      <c r="G11" s="362">
        <v>7694</v>
      </c>
      <c r="H11" s="362">
        <v>6831</v>
      </c>
      <c r="I11" s="362">
        <f t="shared" si="2"/>
        <v>1164</v>
      </c>
      <c r="J11" s="362">
        <v>570</v>
      </c>
      <c r="K11" s="362">
        <v>594</v>
      </c>
      <c r="L11" s="362">
        <f t="shared" si="3"/>
        <v>23233</v>
      </c>
      <c r="M11" s="362">
        <v>11088</v>
      </c>
      <c r="N11" s="362">
        <v>12145</v>
      </c>
    </row>
    <row r="12" spans="1:14" ht="16" customHeight="1" x14ac:dyDescent="0.4">
      <c r="A12" s="621" t="s">
        <v>1229</v>
      </c>
      <c r="B12" s="622"/>
      <c r="C12" s="363">
        <f t="shared" ref="C12:E18" si="4">SUM(F12,I12,L12)</f>
        <v>38511</v>
      </c>
      <c r="D12" s="363">
        <f>SUM(G12,J12,M12)</f>
        <v>19286</v>
      </c>
      <c r="E12" s="363">
        <f t="shared" si="4"/>
        <v>19225</v>
      </c>
      <c r="F12" s="363">
        <f>SUM(G12:H12)</f>
        <v>14317</v>
      </c>
      <c r="G12" s="363">
        <f>SUM(G13:G18)</f>
        <v>7596</v>
      </c>
      <c r="H12" s="363">
        <f>SUM(H13:H18)</f>
        <v>6721</v>
      </c>
      <c r="I12" s="363">
        <f>SUM(J12:K12)</f>
        <v>1121</v>
      </c>
      <c r="J12" s="363">
        <f>SUM(J13:J18)</f>
        <v>558</v>
      </c>
      <c r="K12" s="363">
        <f>SUM(K13:K18)</f>
        <v>563</v>
      </c>
      <c r="L12" s="363">
        <f>SUM(M12:N12)</f>
        <v>23073</v>
      </c>
      <c r="M12" s="363">
        <f>SUM(M13:M18)</f>
        <v>11132</v>
      </c>
      <c r="N12" s="363">
        <f>SUM(N13:N18)</f>
        <v>11941</v>
      </c>
    </row>
    <row r="13" spans="1:14" ht="16" customHeight="1" x14ac:dyDescent="0.4">
      <c r="A13" s="364"/>
      <c r="B13" s="361" t="s">
        <v>1300</v>
      </c>
      <c r="C13" s="363">
        <f t="shared" si="4"/>
        <v>31729</v>
      </c>
      <c r="D13" s="363">
        <f t="shared" si="4"/>
        <v>15521</v>
      </c>
      <c r="E13" s="363">
        <f t="shared" si="4"/>
        <v>16208</v>
      </c>
      <c r="F13" s="363">
        <f>SUM(G13:H13)</f>
        <v>11137</v>
      </c>
      <c r="G13" s="363">
        <v>5576</v>
      </c>
      <c r="H13" s="363">
        <v>5561</v>
      </c>
      <c r="I13" s="363">
        <f>SUM(J13:K13)</f>
        <v>682</v>
      </c>
      <c r="J13" s="363">
        <v>286</v>
      </c>
      <c r="K13" s="363">
        <v>396</v>
      </c>
      <c r="L13" s="363">
        <f>SUM(M13:N13)</f>
        <v>19910</v>
      </c>
      <c r="M13" s="363">
        <v>9659</v>
      </c>
      <c r="N13" s="363">
        <v>10251</v>
      </c>
    </row>
    <row r="14" spans="1:14" ht="16" customHeight="1" x14ac:dyDescent="0.4">
      <c r="A14" s="364"/>
      <c r="B14" s="361" t="s">
        <v>1301</v>
      </c>
      <c r="C14" s="363">
        <f t="shared" si="4"/>
        <v>3385</v>
      </c>
      <c r="D14" s="363">
        <f t="shared" si="4"/>
        <v>2871</v>
      </c>
      <c r="E14" s="363">
        <f t="shared" si="4"/>
        <v>514</v>
      </c>
      <c r="F14" s="363">
        <f t="shared" ref="F14:F18" si="5">SUM(G14:H14)</f>
        <v>1902</v>
      </c>
      <c r="G14" s="363">
        <v>1593</v>
      </c>
      <c r="H14" s="363">
        <v>309</v>
      </c>
      <c r="I14" s="363">
        <f t="shared" ref="I14:I18" si="6">SUM(J14:K14)</f>
        <v>76</v>
      </c>
      <c r="J14" s="365">
        <v>58</v>
      </c>
      <c r="K14" s="363">
        <v>18</v>
      </c>
      <c r="L14" s="363">
        <f t="shared" ref="L14:L18" si="7">SUM(M14:N14)</f>
        <v>1407</v>
      </c>
      <c r="M14" s="363">
        <v>1220</v>
      </c>
      <c r="N14" s="363">
        <v>187</v>
      </c>
    </row>
    <row r="15" spans="1:14" ht="16" customHeight="1" x14ac:dyDescent="0.4">
      <c r="A15" s="364"/>
      <c r="B15" s="361" t="s">
        <v>1302</v>
      </c>
      <c r="C15" s="363">
        <f t="shared" si="4"/>
        <v>312</v>
      </c>
      <c r="D15" s="363">
        <f t="shared" si="4"/>
        <v>0</v>
      </c>
      <c r="E15" s="363">
        <f t="shared" si="4"/>
        <v>312</v>
      </c>
      <c r="F15" s="363">
        <f t="shared" si="5"/>
        <v>0</v>
      </c>
      <c r="G15" s="365">
        <v>0</v>
      </c>
      <c r="H15" s="365">
        <v>0</v>
      </c>
      <c r="I15" s="363">
        <f t="shared" si="6"/>
        <v>0</v>
      </c>
      <c r="J15" s="365">
        <v>0</v>
      </c>
      <c r="K15" s="363">
        <v>0</v>
      </c>
      <c r="L15" s="363">
        <f t="shared" si="7"/>
        <v>312</v>
      </c>
      <c r="M15" s="365">
        <v>0</v>
      </c>
      <c r="N15" s="363">
        <v>312</v>
      </c>
    </row>
    <row r="16" spans="1:14" ht="16" customHeight="1" x14ac:dyDescent="0.4">
      <c r="A16" s="364"/>
      <c r="B16" s="361" t="s">
        <v>1303</v>
      </c>
      <c r="C16" s="363">
        <f t="shared" si="4"/>
        <v>238</v>
      </c>
      <c r="D16" s="363">
        <f t="shared" si="4"/>
        <v>19</v>
      </c>
      <c r="E16" s="363">
        <f t="shared" si="4"/>
        <v>219</v>
      </c>
      <c r="F16" s="363">
        <f t="shared" si="5"/>
        <v>105</v>
      </c>
      <c r="G16" s="363">
        <v>0</v>
      </c>
      <c r="H16" s="363">
        <v>105</v>
      </c>
      <c r="I16" s="363">
        <f t="shared" si="6"/>
        <v>0</v>
      </c>
      <c r="J16" s="365">
        <v>0</v>
      </c>
      <c r="K16" s="363">
        <v>0</v>
      </c>
      <c r="L16" s="363">
        <f t="shared" si="7"/>
        <v>133</v>
      </c>
      <c r="M16" s="363">
        <v>19</v>
      </c>
      <c r="N16" s="363">
        <v>114</v>
      </c>
    </row>
    <row r="17" spans="1:14" ht="16" customHeight="1" x14ac:dyDescent="0.4">
      <c r="A17" s="364"/>
      <c r="B17" s="361" t="s">
        <v>1304</v>
      </c>
      <c r="C17" s="363">
        <f t="shared" si="4"/>
        <v>702</v>
      </c>
      <c r="D17" s="363">
        <f t="shared" si="4"/>
        <v>18</v>
      </c>
      <c r="E17" s="363">
        <f t="shared" si="4"/>
        <v>684</v>
      </c>
      <c r="F17" s="363">
        <f t="shared" si="5"/>
        <v>0</v>
      </c>
      <c r="G17" s="365">
        <v>0</v>
      </c>
      <c r="H17" s="365">
        <v>0</v>
      </c>
      <c r="I17" s="363">
        <f t="shared" si="6"/>
        <v>0</v>
      </c>
      <c r="J17" s="365">
        <v>0</v>
      </c>
      <c r="K17" s="363">
        <v>0</v>
      </c>
      <c r="L17" s="363">
        <f t="shared" si="7"/>
        <v>702</v>
      </c>
      <c r="M17" s="363">
        <v>18</v>
      </c>
      <c r="N17" s="363">
        <v>684</v>
      </c>
    </row>
    <row r="18" spans="1:14" ht="16" customHeight="1" x14ac:dyDescent="0.4">
      <c r="A18" s="366"/>
      <c r="B18" s="361" t="s">
        <v>1305</v>
      </c>
      <c r="C18" s="363">
        <f t="shared" si="4"/>
        <v>2145</v>
      </c>
      <c r="D18" s="363">
        <f t="shared" si="4"/>
        <v>857</v>
      </c>
      <c r="E18" s="363">
        <f t="shared" si="4"/>
        <v>1288</v>
      </c>
      <c r="F18" s="363">
        <f t="shared" si="5"/>
        <v>1173</v>
      </c>
      <c r="G18" s="365">
        <v>427</v>
      </c>
      <c r="H18" s="365">
        <v>746</v>
      </c>
      <c r="I18" s="363">
        <f t="shared" si="6"/>
        <v>363</v>
      </c>
      <c r="J18" s="363">
        <v>214</v>
      </c>
      <c r="K18" s="363">
        <v>149</v>
      </c>
      <c r="L18" s="363">
        <f t="shared" si="7"/>
        <v>609</v>
      </c>
      <c r="M18" s="363">
        <v>216</v>
      </c>
      <c r="N18" s="363">
        <v>393</v>
      </c>
    </row>
    <row r="19" spans="1:14" ht="16" customHeight="1" x14ac:dyDescent="0.4">
      <c r="A19" s="359" t="s">
        <v>1306</v>
      </c>
    </row>
  </sheetData>
  <mergeCells count="12">
    <mergeCell ref="A5:B7"/>
    <mergeCell ref="C5:E6"/>
    <mergeCell ref="F5:K5"/>
    <mergeCell ref="L5:N5"/>
    <mergeCell ref="F6:H6"/>
    <mergeCell ref="I6:K6"/>
    <mergeCell ref="L6:N6"/>
    <mergeCell ref="A8:B8"/>
    <mergeCell ref="A9:B9"/>
    <mergeCell ref="A10:B10"/>
    <mergeCell ref="A11:B11"/>
    <mergeCell ref="A12:B12"/>
  </mergeCells>
  <phoneticPr fontId="1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workbookViewId="0">
      <selection activeCell="E4" sqref="E4"/>
    </sheetView>
  </sheetViews>
  <sheetFormatPr defaultRowHeight="15.1" customHeight="1" x14ac:dyDescent="0.4"/>
  <cols>
    <col min="1" max="1" width="11.625" style="359" customWidth="1"/>
    <col min="2" max="2" width="5.5" style="359" bestFit="1" customWidth="1"/>
    <col min="3" max="7" width="9.5" style="359" customWidth="1"/>
    <col min="8" max="8" width="11.625" style="359" bestFit="1" customWidth="1"/>
    <col min="9" max="10" width="9.5" style="359" customWidth="1"/>
    <col min="11" max="16384" width="9" style="359"/>
  </cols>
  <sheetData>
    <row r="1" spans="1:12" ht="15.1" customHeight="1" x14ac:dyDescent="0.4">
      <c r="A1" s="358" t="s">
        <v>1121</v>
      </c>
    </row>
    <row r="2" spans="1:12" ht="15.1" customHeight="1" x14ac:dyDescent="0.4">
      <c r="A2" s="358" t="s">
        <v>1291</v>
      </c>
    </row>
    <row r="3" spans="1:12" ht="15.1" customHeight="1" x14ac:dyDescent="0.4">
      <c r="A3" s="358" t="s">
        <v>1307</v>
      </c>
    </row>
    <row r="4" spans="1:12" ht="14" customHeight="1" x14ac:dyDescent="0.4">
      <c r="J4" s="360" t="s">
        <v>1293</v>
      </c>
    </row>
    <row r="5" spans="1:12" ht="22" customHeight="1" x14ac:dyDescent="0.4">
      <c r="A5" s="625" t="s">
        <v>1308</v>
      </c>
      <c r="B5" s="625"/>
      <c r="C5" s="627" t="s">
        <v>1309</v>
      </c>
      <c r="D5" s="625" t="s">
        <v>1310</v>
      </c>
      <c r="E5" s="625"/>
      <c r="F5" s="625"/>
      <c r="G5" s="625"/>
      <c r="H5" s="627" t="s">
        <v>1311</v>
      </c>
      <c r="I5" s="625" t="s">
        <v>1312</v>
      </c>
      <c r="J5" s="625" t="s">
        <v>1313</v>
      </c>
      <c r="L5" s="367"/>
    </row>
    <row r="6" spans="1:12" ht="22" customHeight="1" x14ac:dyDescent="0.4">
      <c r="A6" s="625"/>
      <c r="B6" s="625"/>
      <c r="C6" s="625"/>
      <c r="D6" s="361" t="s">
        <v>1218</v>
      </c>
      <c r="E6" s="361" t="s">
        <v>1314</v>
      </c>
      <c r="F6" s="361" t="s">
        <v>1315</v>
      </c>
      <c r="G6" s="361" t="s">
        <v>1313</v>
      </c>
      <c r="H6" s="625"/>
      <c r="I6" s="625"/>
      <c r="J6" s="625"/>
      <c r="L6" s="367"/>
    </row>
    <row r="7" spans="1:12" ht="15.1" customHeight="1" x14ac:dyDescent="0.4">
      <c r="A7" s="626" t="s">
        <v>1316</v>
      </c>
      <c r="B7" s="361" t="s">
        <v>1317</v>
      </c>
      <c r="C7" s="362">
        <f t="shared" ref="C7:C18" si="0">SUM(D7,H7:J7)</f>
        <v>12558</v>
      </c>
      <c r="D7" s="362">
        <f t="shared" ref="D7:D15" si="1">SUM(E7:G7)</f>
        <v>7823</v>
      </c>
      <c r="E7" s="362">
        <v>6986</v>
      </c>
      <c r="F7" s="362">
        <v>691</v>
      </c>
      <c r="G7" s="362">
        <v>146</v>
      </c>
      <c r="H7" s="362">
        <v>2846</v>
      </c>
      <c r="I7" s="362">
        <v>1287</v>
      </c>
      <c r="J7" s="362">
        <v>602</v>
      </c>
      <c r="L7" s="367"/>
    </row>
    <row r="8" spans="1:12" ht="15.1" customHeight="1" x14ac:dyDescent="0.4">
      <c r="A8" s="626"/>
      <c r="B8" s="361" t="s">
        <v>1318</v>
      </c>
      <c r="C8" s="362">
        <f t="shared" si="0"/>
        <v>5053</v>
      </c>
      <c r="D8" s="362">
        <f t="shared" si="1"/>
        <v>2884</v>
      </c>
      <c r="E8" s="362">
        <v>2723</v>
      </c>
      <c r="F8" s="362">
        <v>160</v>
      </c>
      <c r="G8" s="362">
        <v>1</v>
      </c>
      <c r="H8" s="362">
        <v>1222</v>
      </c>
      <c r="I8" s="362">
        <v>709</v>
      </c>
      <c r="J8" s="362">
        <v>238</v>
      </c>
      <c r="L8" s="367"/>
    </row>
    <row r="9" spans="1:12" ht="15.1" customHeight="1" x14ac:dyDescent="0.4">
      <c r="A9" s="626"/>
      <c r="B9" s="361" t="s">
        <v>1319</v>
      </c>
      <c r="C9" s="362">
        <f t="shared" si="0"/>
        <v>7505</v>
      </c>
      <c r="D9" s="362">
        <f t="shared" si="1"/>
        <v>4939</v>
      </c>
      <c r="E9" s="362">
        <v>4263</v>
      </c>
      <c r="F9" s="362">
        <v>531</v>
      </c>
      <c r="G9" s="362">
        <v>145</v>
      </c>
      <c r="H9" s="362">
        <v>1624</v>
      </c>
      <c r="I9" s="362">
        <v>578</v>
      </c>
      <c r="J9" s="362">
        <v>364</v>
      </c>
      <c r="L9" s="367"/>
    </row>
    <row r="10" spans="1:12" ht="15.1" customHeight="1" x14ac:dyDescent="0.4">
      <c r="A10" s="626" t="s">
        <v>1320</v>
      </c>
      <c r="B10" s="361" t="s">
        <v>1317</v>
      </c>
      <c r="C10" s="362">
        <f t="shared" si="0"/>
        <v>12481</v>
      </c>
      <c r="D10" s="362">
        <f t="shared" si="1"/>
        <v>7735</v>
      </c>
      <c r="E10" s="362">
        <v>6956</v>
      </c>
      <c r="F10" s="362">
        <v>635</v>
      </c>
      <c r="G10" s="362">
        <v>144</v>
      </c>
      <c r="H10" s="362">
        <v>2785</v>
      </c>
      <c r="I10" s="362">
        <v>1308</v>
      </c>
      <c r="J10" s="362">
        <v>653</v>
      </c>
      <c r="L10" s="367"/>
    </row>
    <row r="11" spans="1:12" ht="15.1" customHeight="1" x14ac:dyDescent="0.4">
      <c r="A11" s="626"/>
      <c r="B11" s="361" t="s">
        <v>1318</v>
      </c>
      <c r="C11" s="362">
        <f t="shared" si="0"/>
        <v>4945</v>
      </c>
      <c r="D11" s="362">
        <f t="shared" si="1"/>
        <v>2769</v>
      </c>
      <c r="E11" s="362">
        <v>2598</v>
      </c>
      <c r="F11" s="362">
        <v>164</v>
      </c>
      <c r="G11" s="362">
        <v>7</v>
      </c>
      <c r="H11" s="362">
        <v>1195</v>
      </c>
      <c r="I11" s="362">
        <v>726</v>
      </c>
      <c r="J11" s="362">
        <v>255</v>
      </c>
      <c r="L11" s="367"/>
    </row>
    <row r="12" spans="1:12" ht="15.1" customHeight="1" x14ac:dyDescent="0.4">
      <c r="A12" s="626"/>
      <c r="B12" s="361" t="s">
        <v>1319</v>
      </c>
      <c r="C12" s="362">
        <f t="shared" si="0"/>
        <v>7536</v>
      </c>
      <c r="D12" s="362">
        <f>SUM(E12:G12)</f>
        <v>4966</v>
      </c>
      <c r="E12" s="362">
        <v>4358</v>
      </c>
      <c r="F12" s="362">
        <v>471</v>
      </c>
      <c r="G12" s="362">
        <v>137</v>
      </c>
      <c r="H12" s="362">
        <v>1590</v>
      </c>
      <c r="I12" s="362">
        <v>582</v>
      </c>
      <c r="J12" s="362">
        <v>398</v>
      </c>
      <c r="L12" s="367"/>
    </row>
    <row r="13" spans="1:12" ht="15.1" customHeight="1" x14ac:dyDescent="0.4">
      <c r="A13" s="626" t="s">
        <v>1321</v>
      </c>
      <c r="B13" s="361" t="s">
        <v>1317</v>
      </c>
      <c r="C13" s="362">
        <f t="shared" si="0"/>
        <v>13865</v>
      </c>
      <c r="D13" s="362">
        <f>SUM(E13:G13)</f>
        <v>8553</v>
      </c>
      <c r="E13" s="362">
        <v>7721</v>
      </c>
      <c r="F13" s="362">
        <v>693</v>
      </c>
      <c r="G13" s="362">
        <v>139</v>
      </c>
      <c r="H13" s="362">
        <v>3056</v>
      </c>
      <c r="I13" s="362">
        <v>1596</v>
      </c>
      <c r="J13" s="362">
        <v>660</v>
      </c>
      <c r="L13" s="367"/>
    </row>
    <row r="14" spans="1:12" ht="15.1" customHeight="1" x14ac:dyDescent="0.4">
      <c r="A14" s="626"/>
      <c r="B14" s="361" t="s">
        <v>1318</v>
      </c>
      <c r="C14" s="362">
        <f t="shared" si="0"/>
        <v>6319</v>
      </c>
      <c r="D14" s="362">
        <f t="shared" si="1"/>
        <v>3545</v>
      </c>
      <c r="E14" s="362">
        <v>3281</v>
      </c>
      <c r="F14" s="362">
        <v>255</v>
      </c>
      <c r="G14" s="362">
        <v>9</v>
      </c>
      <c r="H14" s="362">
        <v>1458</v>
      </c>
      <c r="I14" s="362">
        <v>1037</v>
      </c>
      <c r="J14" s="362">
        <v>279</v>
      </c>
      <c r="L14" s="367"/>
    </row>
    <row r="15" spans="1:12" ht="15.1" customHeight="1" x14ac:dyDescent="0.4">
      <c r="A15" s="626"/>
      <c r="B15" s="361" t="s">
        <v>1319</v>
      </c>
      <c r="C15" s="362">
        <f t="shared" si="0"/>
        <v>7546</v>
      </c>
      <c r="D15" s="362">
        <f t="shared" si="1"/>
        <v>5008</v>
      </c>
      <c r="E15" s="362">
        <v>4440</v>
      </c>
      <c r="F15" s="362">
        <v>438</v>
      </c>
      <c r="G15" s="362">
        <v>130</v>
      </c>
      <c r="H15" s="362">
        <v>1598</v>
      </c>
      <c r="I15" s="362">
        <v>559</v>
      </c>
      <c r="J15" s="362">
        <v>381</v>
      </c>
      <c r="L15" s="367"/>
    </row>
    <row r="16" spans="1:12" ht="15.1" customHeight="1" x14ac:dyDescent="0.4">
      <c r="A16" s="626" t="s">
        <v>1322</v>
      </c>
      <c r="B16" s="361" t="s">
        <v>1317</v>
      </c>
      <c r="C16" s="362">
        <f t="shared" si="0"/>
        <v>12908</v>
      </c>
      <c r="D16" s="362">
        <f t="shared" ref="D16:D18" si="2">SUM(E16:G16)</f>
        <v>8137</v>
      </c>
      <c r="E16" s="362">
        <v>7299</v>
      </c>
      <c r="F16" s="362">
        <v>680</v>
      </c>
      <c r="G16" s="362">
        <v>158</v>
      </c>
      <c r="H16" s="362">
        <v>2784</v>
      </c>
      <c r="I16" s="362">
        <v>1312</v>
      </c>
      <c r="J16" s="362">
        <v>675</v>
      </c>
      <c r="L16" s="367"/>
    </row>
    <row r="17" spans="1:12" ht="15.1" customHeight="1" x14ac:dyDescent="0.4">
      <c r="A17" s="626"/>
      <c r="B17" s="361" t="s">
        <v>1318</v>
      </c>
      <c r="C17" s="362">
        <f t="shared" si="0"/>
        <v>5200</v>
      </c>
      <c r="D17" s="362">
        <f t="shared" si="2"/>
        <v>3043</v>
      </c>
      <c r="E17" s="362">
        <v>2858</v>
      </c>
      <c r="F17" s="362">
        <v>175</v>
      </c>
      <c r="G17" s="362">
        <v>10</v>
      </c>
      <c r="H17" s="362">
        <v>1137</v>
      </c>
      <c r="I17" s="362">
        <v>707</v>
      </c>
      <c r="J17" s="362">
        <v>313</v>
      </c>
      <c r="L17" s="367"/>
    </row>
    <row r="18" spans="1:12" ht="15.1" customHeight="1" x14ac:dyDescent="0.4">
      <c r="A18" s="626"/>
      <c r="B18" s="361" t="s">
        <v>1319</v>
      </c>
      <c r="C18" s="362">
        <f t="shared" si="0"/>
        <v>7708</v>
      </c>
      <c r="D18" s="362">
        <f t="shared" si="2"/>
        <v>5094</v>
      </c>
      <c r="E18" s="362">
        <v>4441</v>
      </c>
      <c r="F18" s="362">
        <v>505</v>
      </c>
      <c r="G18" s="362">
        <v>148</v>
      </c>
      <c r="H18" s="362">
        <v>1647</v>
      </c>
      <c r="I18" s="362">
        <v>605</v>
      </c>
      <c r="J18" s="362">
        <v>362</v>
      </c>
      <c r="L18" s="367"/>
    </row>
    <row r="19" spans="1:12" ht="15.1" customHeight="1" x14ac:dyDescent="0.4">
      <c r="A19" s="626" t="s">
        <v>1323</v>
      </c>
      <c r="B19" s="361" t="s">
        <v>1317</v>
      </c>
      <c r="C19" s="362">
        <f t="shared" ref="C19:C21" si="3">SUM(D19,H19:J19)</f>
        <v>12428</v>
      </c>
      <c r="D19" s="362">
        <f>SUM(E19:G19)</f>
        <v>7734</v>
      </c>
      <c r="E19" s="362">
        <f>SUM(E20:E21)</f>
        <v>7013</v>
      </c>
      <c r="F19" s="362">
        <f t="shared" ref="F19:J19" si="4">SUM(F20:F21)</f>
        <v>586</v>
      </c>
      <c r="G19" s="362">
        <f t="shared" si="4"/>
        <v>135</v>
      </c>
      <c r="H19" s="362">
        <f t="shared" si="4"/>
        <v>2820</v>
      </c>
      <c r="I19" s="362">
        <f t="shared" si="4"/>
        <v>1232</v>
      </c>
      <c r="J19" s="362">
        <f t="shared" si="4"/>
        <v>642</v>
      </c>
      <c r="L19" s="367"/>
    </row>
    <row r="20" spans="1:12" ht="15.1" customHeight="1" x14ac:dyDescent="0.4">
      <c r="A20" s="626"/>
      <c r="B20" s="361" t="s">
        <v>1318</v>
      </c>
      <c r="C20" s="362">
        <f t="shared" si="3"/>
        <v>5041</v>
      </c>
      <c r="D20" s="362">
        <f t="shared" ref="D19:D21" si="5">SUM(E20:G20)</f>
        <v>2921</v>
      </c>
      <c r="E20" s="362">
        <v>2772</v>
      </c>
      <c r="F20" s="362">
        <v>136</v>
      </c>
      <c r="G20" s="362">
        <v>13</v>
      </c>
      <c r="H20" s="362">
        <v>1148</v>
      </c>
      <c r="I20" s="362">
        <v>667</v>
      </c>
      <c r="J20" s="362">
        <v>305</v>
      </c>
      <c r="L20" s="367"/>
    </row>
    <row r="21" spans="1:12" ht="15.1" customHeight="1" x14ac:dyDescent="0.4">
      <c r="A21" s="626"/>
      <c r="B21" s="361" t="s">
        <v>1319</v>
      </c>
      <c r="C21" s="362">
        <f t="shared" si="3"/>
        <v>7387</v>
      </c>
      <c r="D21" s="362">
        <f t="shared" si="5"/>
        <v>4813</v>
      </c>
      <c r="E21" s="362">
        <v>4241</v>
      </c>
      <c r="F21" s="362">
        <v>450</v>
      </c>
      <c r="G21" s="362">
        <v>122</v>
      </c>
      <c r="H21" s="362">
        <v>1672</v>
      </c>
      <c r="I21" s="362">
        <v>565</v>
      </c>
      <c r="J21" s="362">
        <v>337</v>
      </c>
      <c r="L21" s="367"/>
    </row>
    <row r="22" spans="1:12" ht="14" customHeight="1" x14ac:dyDescent="0.4">
      <c r="A22" s="367" t="s">
        <v>1324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</row>
    <row r="23" spans="1:12" ht="14" customHeight="1" x14ac:dyDescent="0.4">
      <c r="A23" s="367" t="s">
        <v>1325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</row>
  </sheetData>
  <mergeCells count="11">
    <mergeCell ref="J5:J6"/>
    <mergeCell ref="A5:B6"/>
    <mergeCell ref="C5:C6"/>
    <mergeCell ref="D5:G5"/>
    <mergeCell ref="H5:H6"/>
    <mergeCell ref="I5:I6"/>
    <mergeCell ref="A7:A9"/>
    <mergeCell ref="A10:A12"/>
    <mergeCell ref="A13:A15"/>
    <mergeCell ref="A16:A18"/>
    <mergeCell ref="A19:A21"/>
  </mergeCells>
  <phoneticPr fontId="1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K34" sqref="K34"/>
    </sheetView>
  </sheetViews>
  <sheetFormatPr defaultRowHeight="15.1" customHeight="1" x14ac:dyDescent="0.4"/>
  <cols>
    <col min="1" max="1" width="11.625" style="359" customWidth="1"/>
    <col min="2" max="2" width="5.5" style="359" bestFit="1" customWidth="1"/>
    <col min="3" max="3" width="5.625" style="368" customWidth="1"/>
    <col min="4" max="4" width="4.5" style="368" bestFit="1" customWidth="1"/>
    <col min="5" max="7" width="10.625" style="359" customWidth="1"/>
    <col min="8" max="9" width="10.625" style="368" customWidth="1"/>
    <col min="10" max="10" width="10.625" style="359" customWidth="1"/>
    <col min="11" max="16384" width="9" style="359"/>
  </cols>
  <sheetData>
    <row r="1" spans="1:12" ht="15.1" customHeight="1" x14ac:dyDescent="0.4">
      <c r="A1" s="358" t="s">
        <v>1121</v>
      </c>
    </row>
    <row r="2" spans="1:12" ht="15.1" customHeight="1" x14ac:dyDescent="0.4">
      <c r="A2" s="358" t="s">
        <v>1326</v>
      </c>
    </row>
    <row r="3" spans="1:12" ht="14" customHeight="1" x14ac:dyDescent="0.4">
      <c r="J3" s="360" t="s">
        <v>1212</v>
      </c>
    </row>
    <row r="4" spans="1:12" ht="15.1" customHeight="1" x14ac:dyDescent="0.4">
      <c r="A4" s="625" t="s">
        <v>1308</v>
      </c>
      <c r="B4" s="625"/>
      <c r="C4" s="628" t="s">
        <v>1327</v>
      </c>
      <c r="D4" s="629"/>
      <c r="E4" s="625" t="s">
        <v>1328</v>
      </c>
      <c r="F4" s="625"/>
      <c r="G4" s="625"/>
      <c r="H4" s="632" t="s">
        <v>1329</v>
      </c>
      <c r="I4" s="633"/>
      <c r="J4" s="625" t="s">
        <v>1217</v>
      </c>
      <c r="L4" s="367"/>
    </row>
    <row r="5" spans="1:12" ht="15.1" customHeight="1" x14ac:dyDescent="0.4">
      <c r="A5" s="625"/>
      <c r="B5" s="625"/>
      <c r="C5" s="630"/>
      <c r="D5" s="631"/>
      <c r="E5" s="361" t="s">
        <v>1218</v>
      </c>
      <c r="F5" s="361" t="s">
        <v>1297</v>
      </c>
      <c r="G5" s="361" t="s">
        <v>1298</v>
      </c>
      <c r="H5" s="634"/>
      <c r="I5" s="635"/>
      <c r="J5" s="625"/>
      <c r="L5" s="367"/>
    </row>
    <row r="6" spans="1:12" ht="15.1" customHeight="1" x14ac:dyDescent="0.4">
      <c r="A6" s="626" t="s">
        <v>1316</v>
      </c>
      <c r="B6" s="361" t="s">
        <v>1330</v>
      </c>
      <c r="C6" s="369">
        <v>1</v>
      </c>
      <c r="D6" s="370"/>
      <c r="E6" s="362">
        <f t="shared" ref="E6:E15" si="0">SUM(F6:G6)</f>
        <v>27</v>
      </c>
      <c r="F6" s="362">
        <v>23</v>
      </c>
      <c r="G6" s="362">
        <v>4</v>
      </c>
      <c r="H6" s="369">
        <v>14</v>
      </c>
      <c r="I6" s="370">
        <v>3</v>
      </c>
      <c r="J6" s="362">
        <v>2</v>
      </c>
      <c r="L6" s="367"/>
    </row>
    <row r="7" spans="1:12" ht="15.1" customHeight="1" x14ac:dyDescent="0.4">
      <c r="A7" s="626"/>
      <c r="B7" s="361" t="s">
        <v>1319</v>
      </c>
      <c r="C7" s="369">
        <v>86</v>
      </c>
      <c r="D7" s="370"/>
      <c r="E7" s="362">
        <f t="shared" si="0"/>
        <v>31389</v>
      </c>
      <c r="F7" s="362">
        <v>15459</v>
      </c>
      <c r="G7" s="362">
        <v>15930</v>
      </c>
      <c r="H7" s="369">
        <v>1474</v>
      </c>
      <c r="I7" s="370">
        <v>3274</v>
      </c>
      <c r="J7" s="362">
        <v>660</v>
      </c>
      <c r="L7" s="367"/>
    </row>
    <row r="8" spans="1:12" ht="15.1" customHeight="1" x14ac:dyDescent="0.4">
      <c r="A8" s="626" t="s">
        <v>1320</v>
      </c>
      <c r="B8" s="361" t="s">
        <v>1330</v>
      </c>
      <c r="C8" s="369">
        <v>1</v>
      </c>
      <c r="D8" s="370"/>
      <c r="E8" s="362">
        <f t="shared" si="0"/>
        <v>23</v>
      </c>
      <c r="F8" s="362">
        <v>20</v>
      </c>
      <c r="G8" s="362">
        <v>3</v>
      </c>
      <c r="H8" s="369">
        <v>14</v>
      </c>
      <c r="I8" s="370">
        <v>3</v>
      </c>
      <c r="J8" s="362">
        <v>22</v>
      </c>
      <c r="L8" s="367"/>
    </row>
    <row r="9" spans="1:12" ht="15.1" customHeight="1" x14ac:dyDescent="0.4">
      <c r="A9" s="626"/>
      <c r="B9" s="361" t="s">
        <v>1319</v>
      </c>
      <c r="C9" s="369">
        <v>87</v>
      </c>
      <c r="D9" s="370"/>
      <c r="E9" s="362">
        <f t="shared" si="0"/>
        <v>30740</v>
      </c>
      <c r="F9" s="362">
        <v>15312</v>
      </c>
      <c r="G9" s="362">
        <v>15428</v>
      </c>
      <c r="H9" s="369">
        <v>1484</v>
      </c>
      <c r="I9" s="370">
        <v>3188</v>
      </c>
      <c r="J9" s="362">
        <v>634</v>
      </c>
      <c r="L9" s="367"/>
    </row>
    <row r="10" spans="1:12" ht="15.1" customHeight="1" x14ac:dyDescent="0.4">
      <c r="A10" s="626" t="s">
        <v>1331</v>
      </c>
      <c r="B10" s="361" t="s">
        <v>1330</v>
      </c>
      <c r="C10" s="369">
        <v>1</v>
      </c>
      <c r="D10" s="370"/>
      <c r="E10" s="362">
        <f t="shared" si="0"/>
        <v>27</v>
      </c>
      <c r="F10" s="362">
        <v>19</v>
      </c>
      <c r="G10" s="362">
        <v>8</v>
      </c>
      <c r="H10" s="369">
        <v>14</v>
      </c>
      <c r="I10" s="370">
        <v>2</v>
      </c>
      <c r="J10" s="362">
        <v>19</v>
      </c>
      <c r="L10" s="367"/>
    </row>
    <row r="11" spans="1:12" ht="15.1" customHeight="1" x14ac:dyDescent="0.4">
      <c r="A11" s="626"/>
      <c r="B11" s="361" t="s">
        <v>1319</v>
      </c>
      <c r="C11" s="369">
        <v>84</v>
      </c>
      <c r="D11" s="370"/>
      <c r="E11" s="362">
        <f t="shared" si="0"/>
        <v>31355</v>
      </c>
      <c r="F11" s="362">
        <v>15950</v>
      </c>
      <c r="G11" s="362">
        <v>15405</v>
      </c>
      <c r="H11" s="369">
        <v>1509</v>
      </c>
      <c r="I11" s="370">
        <v>3180</v>
      </c>
      <c r="J11" s="362">
        <v>624</v>
      </c>
      <c r="L11" s="367"/>
    </row>
    <row r="12" spans="1:12" ht="15.1" customHeight="1" x14ac:dyDescent="0.4">
      <c r="A12" s="626" t="s">
        <v>1332</v>
      </c>
      <c r="B12" s="361" t="s">
        <v>1330</v>
      </c>
      <c r="C12" s="369">
        <v>1</v>
      </c>
      <c r="D12" s="370"/>
      <c r="E12" s="362">
        <f t="shared" si="0"/>
        <v>25</v>
      </c>
      <c r="F12" s="362">
        <v>16</v>
      </c>
      <c r="G12" s="362">
        <v>9</v>
      </c>
      <c r="H12" s="369">
        <v>13</v>
      </c>
      <c r="I12" s="370">
        <v>6</v>
      </c>
      <c r="J12" s="362">
        <v>18</v>
      </c>
      <c r="L12" s="367"/>
    </row>
    <row r="13" spans="1:12" ht="15.1" customHeight="1" x14ac:dyDescent="0.4">
      <c r="A13" s="626"/>
      <c r="B13" s="361" t="s">
        <v>1319</v>
      </c>
      <c r="C13" s="369">
        <v>81</v>
      </c>
      <c r="D13" s="370"/>
      <c r="E13" s="362">
        <f t="shared" si="0"/>
        <v>33175</v>
      </c>
      <c r="F13" s="362">
        <v>16751</v>
      </c>
      <c r="G13" s="362">
        <v>16424</v>
      </c>
      <c r="H13" s="369">
        <v>1508</v>
      </c>
      <c r="I13" s="370">
        <v>3060</v>
      </c>
      <c r="J13" s="362">
        <v>589</v>
      </c>
      <c r="L13" s="367"/>
    </row>
    <row r="14" spans="1:12" ht="15.1" customHeight="1" x14ac:dyDescent="0.4">
      <c r="A14" s="626" t="s">
        <v>1323</v>
      </c>
      <c r="B14" s="361" t="s">
        <v>1330</v>
      </c>
      <c r="C14" s="369">
        <v>1</v>
      </c>
      <c r="D14" s="370"/>
      <c r="E14" s="362">
        <f t="shared" si="0"/>
        <v>24</v>
      </c>
      <c r="F14" s="362">
        <v>11</v>
      </c>
      <c r="G14" s="362">
        <v>13</v>
      </c>
      <c r="H14" s="369">
        <v>12</v>
      </c>
      <c r="I14" s="370">
        <v>6</v>
      </c>
      <c r="J14" s="362">
        <v>22</v>
      </c>
      <c r="L14" s="367"/>
    </row>
    <row r="15" spans="1:12" ht="15.1" customHeight="1" x14ac:dyDescent="0.4">
      <c r="A15" s="626"/>
      <c r="B15" s="361" t="s">
        <v>1319</v>
      </c>
      <c r="C15" s="369">
        <v>83</v>
      </c>
      <c r="D15" s="371"/>
      <c r="E15" s="362">
        <f t="shared" si="0"/>
        <v>33034</v>
      </c>
      <c r="F15" s="362">
        <v>16312</v>
      </c>
      <c r="G15" s="362">
        <v>16722</v>
      </c>
      <c r="H15" s="369">
        <v>1492</v>
      </c>
      <c r="I15" s="370">
        <v>3028</v>
      </c>
      <c r="J15" s="362">
        <v>610</v>
      </c>
      <c r="L15" s="367"/>
    </row>
    <row r="16" spans="1:12" ht="14" customHeight="1" x14ac:dyDescent="0.4">
      <c r="A16" s="367" t="s">
        <v>1333</v>
      </c>
      <c r="B16" s="367"/>
      <c r="C16" s="372"/>
      <c r="D16" s="372"/>
      <c r="E16" s="367"/>
      <c r="F16" s="367"/>
      <c r="G16" s="367"/>
      <c r="H16" s="372"/>
      <c r="I16" s="372"/>
      <c r="J16" s="367"/>
      <c r="K16" s="367"/>
      <c r="L16" s="367"/>
    </row>
    <row r="17" spans="1:12" ht="14" customHeight="1" x14ac:dyDescent="0.4">
      <c r="A17" s="367"/>
      <c r="B17" s="367"/>
      <c r="C17" s="372"/>
      <c r="D17" s="372"/>
      <c r="E17" s="367"/>
      <c r="F17" s="367"/>
      <c r="G17" s="367"/>
      <c r="H17" s="372"/>
      <c r="I17" s="372"/>
      <c r="J17" s="367"/>
      <c r="K17" s="367"/>
      <c r="L17" s="367"/>
    </row>
    <row r="19" spans="1:12" ht="15.1" customHeight="1" x14ac:dyDescent="0.4">
      <c r="A19" s="358" t="s">
        <v>1334</v>
      </c>
    </row>
    <row r="20" spans="1:12" ht="14" customHeight="1" x14ac:dyDescent="0.4">
      <c r="J20" s="360" t="s">
        <v>1212</v>
      </c>
    </row>
    <row r="21" spans="1:12" ht="15.1" customHeight="1" x14ac:dyDescent="0.4">
      <c r="A21" s="625" t="s">
        <v>1335</v>
      </c>
      <c r="B21" s="625"/>
      <c r="C21" s="628" t="s">
        <v>1327</v>
      </c>
      <c r="D21" s="629"/>
      <c r="E21" s="625" t="s">
        <v>1328</v>
      </c>
      <c r="F21" s="625"/>
      <c r="G21" s="625"/>
      <c r="H21" s="632" t="s">
        <v>1329</v>
      </c>
      <c r="I21" s="633"/>
      <c r="J21" s="625" t="s">
        <v>1217</v>
      </c>
    </row>
    <row r="22" spans="1:12" ht="15.1" customHeight="1" x14ac:dyDescent="0.4">
      <c r="A22" s="625"/>
      <c r="B22" s="625"/>
      <c r="C22" s="630"/>
      <c r="D22" s="631"/>
      <c r="E22" s="361" t="s">
        <v>1218</v>
      </c>
      <c r="F22" s="361" t="s">
        <v>1297</v>
      </c>
      <c r="G22" s="361" t="s">
        <v>1298</v>
      </c>
      <c r="H22" s="634"/>
      <c r="I22" s="635"/>
      <c r="J22" s="625"/>
    </row>
    <row r="23" spans="1:12" ht="15.1" customHeight="1" x14ac:dyDescent="0.4">
      <c r="A23" s="619" t="s">
        <v>1316</v>
      </c>
      <c r="B23" s="620"/>
      <c r="C23" s="369">
        <v>10</v>
      </c>
      <c r="D23" s="373"/>
      <c r="E23" s="362">
        <f t="shared" ref="E23:E27" si="1">SUM(F23:G23)</f>
        <v>2420</v>
      </c>
      <c r="F23" s="362">
        <v>1389</v>
      </c>
      <c r="G23" s="362">
        <v>1031</v>
      </c>
      <c r="H23" s="369">
        <v>115</v>
      </c>
      <c r="I23" s="370">
        <v>151</v>
      </c>
      <c r="J23" s="362">
        <v>85</v>
      </c>
    </row>
    <row r="24" spans="1:12" ht="15.1" customHeight="1" x14ac:dyDescent="0.4">
      <c r="A24" s="619" t="s">
        <v>1320</v>
      </c>
      <c r="B24" s="620"/>
      <c r="C24" s="369">
        <v>8</v>
      </c>
      <c r="D24" s="373"/>
      <c r="E24" s="362">
        <f t="shared" si="1"/>
        <v>2138</v>
      </c>
      <c r="F24" s="362">
        <v>1316</v>
      </c>
      <c r="G24" s="362">
        <v>822</v>
      </c>
      <c r="H24" s="369">
        <v>113</v>
      </c>
      <c r="I24" s="370">
        <v>139</v>
      </c>
      <c r="J24" s="362">
        <v>80</v>
      </c>
    </row>
    <row r="25" spans="1:12" ht="15.1" customHeight="1" x14ac:dyDescent="0.4">
      <c r="A25" s="619" t="s">
        <v>1331</v>
      </c>
      <c r="B25" s="620"/>
      <c r="C25" s="369">
        <v>8</v>
      </c>
      <c r="D25" s="373"/>
      <c r="E25" s="362">
        <f t="shared" si="1"/>
        <v>1975</v>
      </c>
      <c r="F25" s="362">
        <v>1145</v>
      </c>
      <c r="G25" s="362">
        <v>830</v>
      </c>
      <c r="H25" s="369">
        <v>121</v>
      </c>
      <c r="I25" s="370">
        <v>126</v>
      </c>
      <c r="J25" s="362">
        <v>82</v>
      </c>
    </row>
    <row r="26" spans="1:12" ht="15.1" customHeight="1" x14ac:dyDescent="0.4">
      <c r="A26" s="619" t="s">
        <v>1332</v>
      </c>
      <c r="B26" s="620"/>
      <c r="C26" s="369">
        <v>9</v>
      </c>
      <c r="D26" s="373"/>
      <c r="E26" s="362">
        <f t="shared" si="1"/>
        <v>1673</v>
      </c>
      <c r="F26" s="362">
        <v>903</v>
      </c>
      <c r="G26" s="362">
        <v>770</v>
      </c>
      <c r="H26" s="369">
        <v>135</v>
      </c>
      <c r="I26" s="370">
        <v>136</v>
      </c>
      <c r="J26" s="362">
        <v>87</v>
      </c>
    </row>
    <row r="27" spans="1:12" ht="15.1" customHeight="1" x14ac:dyDescent="0.4">
      <c r="A27" s="619" t="s">
        <v>1323</v>
      </c>
      <c r="B27" s="620"/>
      <c r="C27" s="369">
        <v>9</v>
      </c>
      <c r="D27" s="373"/>
      <c r="E27" s="362">
        <f t="shared" si="1"/>
        <v>1386</v>
      </c>
      <c r="F27" s="362">
        <v>770</v>
      </c>
      <c r="G27" s="362">
        <v>616</v>
      </c>
      <c r="H27" s="369">
        <v>135</v>
      </c>
      <c r="I27" s="370">
        <v>116</v>
      </c>
      <c r="J27" s="362">
        <v>73</v>
      </c>
    </row>
    <row r="28" spans="1:12" ht="14" customHeight="1" x14ac:dyDescent="0.4">
      <c r="A28" s="367" t="s">
        <v>1336</v>
      </c>
      <c r="B28" s="367"/>
      <c r="C28" s="372"/>
      <c r="D28" s="372"/>
      <c r="E28" s="367"/>
      <c r="F28" s="367"/>
      <c r="G28" s="367"/>
      <c r="H28" s="372"/>
      <c r="I28" s="372"/>
      <c r="J28" s="367"/>
    </row>
  </sheetData>
  <mergeCells count="20">
    <mergeCell ref="A27:B27"/>
    <mergeCell ref="E21:G21"/>
    <mergeCell ref="H21:I22"/>
    <mergeCell ref="J4:J5"/>
    <mergeCell ref="A8:A9"/>
    <mergeCell ref="A10:A11"/>
    <mergeCell ref="A12:A13"/>
    <mergeCell ref="A14:A15"/>
    <mergeCell ref="A6:A7"/>
    <mergeCell ref="A4:B5"/>
    <mergeCell ref="C4:D5"/>
    <mergeCell ref="E4:G4"/>
    <mergeCell ref="H4:I5"/>
    <mergeCell ref="J21:J22"/>
    <mergeCell ref="A23:B23"/>
    <mergeCell ref="A24:B24"/>
    <mergeCell ref="A25:B25"/>
    <mergeCell ref="C21:D22"/>
    <mergeCell ref="A21:B22"/>
    <mergeCell ref="A26:B2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showGridLines="0" zoomScaleNormal="100" zoomScaleSheetLayoutView="100" workbookViewId="0">
      <selection activeCell="E61" sqref="E61"/>
    </sheetView>
  </sheetViews>
  <sheetFormatPr defaultRowHeight="13.1" x14ac:dyDescent="0.4"/>
  <cols>
    <col min="1" max="7" width="9" style="144"/>
    <col min="8" max="8" width="21.125" style="144" customWidth="1"/>
    <col min="9" max="12" width="9" style="144"/>
    <col min="13" max="13" width="16.625" style="144" customWidth="1"/>
    <col min="14" max="263" width="9" style="144"/>
    <col min="264" max="264" width="21.125" style="144" customWidth="1"/>
    <col min="265" max="268" width="9" style="144"/>
    <col min="269" max="269" width="16.625" style="144" customWidth="1"/>
    <col min="270" max="519" width="9" style="144"/>
    <col min="520" max="520" width="21.125" style="144" customWidth="1"/>
    <col min="521" max="524" width="9" style="144"/>
    <col min="525" max="525" width="16.625" style="144" customWidth="1"/>
    <col min="526" max="775" width="9" style="144"/>
    <col min="776" max="776" width="21.125" style="144" customWidth="1"/>
    <col min="777" max="780" width="9" style="144"/>
    <col min="781" max="781" width="16.625" style="144" customWidth="1"/>
    <col min="782" max="1031" width="9" style="144"/>
    <col min="1032" max="1032" width="21.125" style="144" customWidth="1"/>
    <col min="1033" max="1036" width="9" style="144"/>
    <col min="1037" max="1037" width="16.625" style="144" customWidth="1"/>
    <col min="1038" max="1287" width="9" style="144"/>
    <col min="1288" max="1288" width="21.125" style="144" customWidth="1"/>
    <col min="1289" max="1292" width="9" style="144"/>
    <col min="1293" max="1293" width="16.625" style="144" customWidth="1"/>
    <col min="1294" max="1543" width="9" style="144"/>
    <col min="1544" max="1544" width="21.125" style="144" customWidth="1"/>
    <col min="1545" max="1548" width="9" style="144"/>
    <col min="1549" max="1549" width="16.625" style="144" customWidth="1"/>
    <col min="1550" max="1799" width="9" style="144"/>
    <col min="1800" max="1800" width="21.125" style="144" customWidth="1"/>
    <col min="1801" max="1804" width="9" style="144"/>
    <col min="1805" max="1805" width="16.625" style="144" customWidth="1"/>
    <col min="1806" max="2055" width="9" style="144"/>
    <col min="2056" max="2056" width="21.125" style="144" customWidth="1"/>
    <col min="2057" max="2060" width="9" style="144"/>
    <col min="2061" max="2061" width="16.625" style="144" customWidth="1"/>
    <col min="2062" max="2311" width="9" style="144"/>
    <col min="2312" max="2312" width="21.125" style="144" customWidth="1"/>
    <col min="2313" max="2316" width="9" style="144"/>
    <col min="2317" max="2317" width="16.625" style="144" customWidth="1"/>
    <col min="2318" max="2567" width="9" style="144"/>
    <col min="2568" max="2568" width="21.125" style="144" customWidth="1"/>
    <col min="2569" max="2572" width="9" style="144"/>
    <col min="2573" max="2573" width="16.625" style="144" customWidth="1"/>
    <col min="2574" max="2823" width="9" style="144"/>
    <col min="2824" max="2824" width="21.125" style="144" customWidth="1"/>
    <col min="2825" max="2828" width="9" style="144"/>
    <col min="2829" max="2829" width="16.625" style="144" customWidth="1"/>
    <col min="2830" max="3079" width="9" style="144"/>
    <col min="3080" max="3080" width="21.125" style="144" customWidth="1"/>
    <col min="3081" max="3084" width="9" style="144"/>
    <col min="3085" max="3085" width="16.625" style="144" customWidth="1"/>
    <col min="3086" max="3335" width="9" style="144"/>
    <col min="3336" max="3336" width="21.125" style="144" customWidth="1"/>
    <col min="3337" max="3340" width="9" style="144"/>
    <col min="3341" max="3341" width="16.625" style="144" customWidth="1"/>
    <col min="3342" max="3591" width="9" style="144"/>
    <col min="3592" max="3592" width="21.125" style="144" customWidth="1"/>
    <col min="3593" max="3596" width="9" style="144"/>
    <col min="3597" max="3597" width="16.625" style="144" customWidth="1"/>
    <col min="3598" max="3847" width="9" style="144"/>
    <col min="3848" max="3848" width="21.125" style="144" customWidth="1"/>
    <col min="3849" max="3852" width="9" style="144"/>
    <col min="3853" max="3853" width="16.625" style="144" customWidth="1"/>
    <col min="3854" max="4103" width="9" style="144"/>
    <col min="4104" max="4104" width="21.125" style="144" customWidth="1"/>
    <col min="4105" max="4108" width="9" style="144"/>
    <col min="4109" max="4109" width="16.625" style="144" customWidth="1"/>
    <col min="4110" max="4359" width="9" style="144"/>
    <col min="4360" max="4360" width="21.125" style="144" customWidth="1"/>
    <col min="4361" max="4364" width="9" style="144"/>
    <col min="4365" max="4365" width="16.625" style="144" customWidth="1"/>
    <col min="4366" max="4615" width="9" style="144"/>
    <col min="4616" max="4616" width="21.125" style="144" customWidth="1"/>
    <col min="4617" max="4620" width="9" style="144"/>
    <col min="4621" max="4621" width="16.625" style="144" customWidth="1"/>
    <col min="4622" max="4871" width="9" style="144"/>
    <col min="4872" max="4872" width="21.125" style="144" customWidth="1"/>
    <col min="4873" max="4876" width="9" style="144"/>
    <col min="4877" max="4877" width="16.625" style="144" customWidth="1"/>
    <col min="4878" max="5127" width="9" style="144"/>
    <col min="5128" max="5128" width="21.125" style="144" customWidth="1"/>
    <col min="5129" max="5132" width="9" style="144"/>
    <col min="5133" max="5133" width="16.625" style="144" customWidth="1"/>
    <col min="5134" max="5383" width="9" style="144"/>
    <col min="5384" max="5384" width="21.125" style="144" customWidth="1"/>
    <col min="5385" max="5388" width="9" style="144"/>
    <col min="5389" max="5389" width="16.625" style="144" customWidth="1"/>
    <col min="5390" max="5639" width="9" style="144"/>
    <col min="5640" max="5640" width="21.125" style="144" customWidth="1"/>
    <col min="5641" max="5644" width="9" style="144"/>
    <col min="5645" max="5645" width="16.625" style="144" customWidth="1"/>
    <col min="5646" max="5895" width="9" style="144"/>
    <col min="5896" max="5896" width="21.125" style="144" customWidth="1"/>
    <col min="5897" max="5900" width="9" style="144"/>
    <col min="5901" max="5901" width="16.625" style="144" customWidth="1"/>
    <col min="5902" max="6151" width="9" style="144"/>
    <col min="6152" max="6152" width="21.125" style="144" customWidth="1"/>
    <col min="6153" max="6156" width="9" style="144"/>
    <col min="6157" max="6157" width="16.625" style="144" customWidth="1"/>
    <col min="6158" max="6407" width="9" style="144"/>
    <col min="6408" max="6408" width="21.125" style="144" customWidth="1"/>
    <col min="6409" max="6412" width="9" style="144"/>
    <col min="6413" max="6413" width="16.625" style="144" customWidth="1"/>
    <col min="6414" max="6663" width="9" style="144"/>
    <col min="6664" max="6664" width="21.125" style="144" customWidth="1"/>
    <col min="6665" max="6668" width="9" style="144"/>
    <col min="6669" max="6669" width="16.625" style="144" customWidth="1"/>
    <col min="6670" max="6919" width="9" style="144"/>
    <col min="6920" max="6920" width="21.125" style="144" customWidth="1"/>
    <col min="6921" max="6924" width="9" style="144"/>
    <col min="6925" max="6925" width="16.625" style="144" customWidth="1"/>
    <col min="6926" max="7175" width="9" style="144"/>
    <col min="7176" max="7176" width="21.125" style="144" customWidth="1"/>
    <col min="7177" max="7180" width="9" style="144"/>
    <col min="7181" max="7181" width="16.625" style="144" customWidth="1"/>
    <col min="7182" max="7431" width="9" style="144"/>
    <col min="7432" max="7432" width="21.125" style="144" customWidth="1"/>
    <col min="7433" max="7436" width="9" style="144"/>
    <col min="7437" max="7437" width="16.625" style="144" customWidth="1"/>
    <col min="7438" max="7687" width="9" style="144"/>
    <col min="7688" max="7688" width="21.125" style="144" customWidth="1"/>
    <col min="7689" max="7692" width="9" style="144"/>
    <col min="7693" max="7693" width="16.625" style="144" customWidth="1"/>
    <col min="7694" max="7943" width="9" style="144"/>
    <col min="7944" max="7944" width="21.125" style="144" customWidth="1"/>
    <col min="7945" max="7948" width="9" style="144"/>
    <col min="7949" max="7949" width="16.625" style="144" customWidth="1"/>
    <col min="7950" max="8199" width="9" style="144"/>
    <col min="8200" max="8200" width="21.125" style="144" customWidth="1"/>
    <col min="8201" max="8204" width="9" style="144"/>
    <col min="8205" max="8205" width="16.625" style="144" customWidth="1"/>
    <col min="8206" max="8455" width="9" style="144"/>
    <col min="8456" max="8456" width="21.125" style="144" customWidth="1"/>
    <col min="8457" max="8460" width="9" style="144"/>
    <col min="8461" max="8461" width="16.625" style="144" customWidth="1"/>
    <col min="8462" max="8711" width="9" style="144"/>
    <col min="8712" max="8712" width="21.125" style="144" customWidth="1"/>
    <col min="8713" max="8716" width="9" style="144"/>
    <col min="8717" max="8717" width="16.625" style="144" customWidth="1"/>
    <col min="8718" max="8967" width="9" style="144"/>
    <col min="8968" max="8968" width="21.125" style="144" customWidth="1"/>
    <col min="8969" max="8972" width="9" style="144"/>
    <col min="8973" max="8973" width="16.625" style="144" customWidth="1"/>
    <col min="8974" max="9223" width="9" style="144"/>
    <col min="9224" max="9224" width="21.125" style="144" customWidth="1"/>
    <col min="9225" max="9228" width="9" style="144"/>
    <col min="9229" max="9229" width="16.625" style="144" customWidth="1"/>
    <col min="9230" max="9479" width="9" style="144"/>
    <col min="9480" max="9480" width="21.125" style="144" customWidth="1"/>
    <col min="9481" max="9484" width="9" style="144"/>
    <col min="9485" max="9485" width="16.625" style="144" customWidth="1"/>
    <col min="9486" max="9735" width="9" style="144"/>
    <col min="9736" max="9736" width="21.125" style="144" customWidth="1"/>
    <col min="9737" max="9740" width="9" style="144"/>
    <col min="9741" max="9741" width="16.625" style="144" customWidth="1"/>
    <col min="9742" max="9991" width="9" style="144"/>
    <col min="9992" max="9992" width="21.125" style="144" customWidth="1"/>
    <col min="9993" max="9996" width="9" style="144"/>
    <col min="9997" max="9997" width="16.625" style="144" customWidth="1"/>
    <col min="9998" max="10247" width="9" style="144"/>
    <col min="10248" max="10248" width="21.125" style="144" customWidth="1"/>
    <col min="10249" max="10252" width="9" style="144"/>
    <col min="10253" max="10253" width="16.625" style="144" customWidth="1"/>
    <col min="10254" max="10503" width="9" style="144"/>
    <col min="10504" max="10504" width="21.125" style="144" customWidth="1"/>
    <col min="10505" max="10508" width="9" style="144"/>
    <col min="10509" max="10509" width="16.625" style="144" customWidth="1"/>
    <col min="10510" max="10759" width="9" style="144"/>
    <col min="10760" max="10760" width="21.125" style="144" customWidth="1"/>
    <col min="10761" max="10764" width="9" style="144"/>
    <col min="10765" max="10765" width="16.625" style="144" customWidth="1"/>
    <col min="10766" max="11015" width="9" style="144"/>
    <col min="11016" max="11016" width="21.125" style="144" customWidth="1"/>
    <col min="11017" max="11020" width="9" style="144"/>
    <col min="11021" max="11021" width="16.625" style="144" customWidth="1"/>
    <col min="11022" max="11271" width="9" style="144"/>
    <col min="11272" max="11272" width="21.125" style="144" customWidth="1"/>
    <col min="11273" max="11276" width="9" style="144"/>
    <col min="11277" max="11277" width="16.625" style="144" customWidth="1"/>
    <col min="11278" max="11527" width="9" style="144"/>
    <col min="11528" max="11528" width="21.125" style="144" customWidth="1"/>
    <col min="11529" max="11532" width="9" style="144"/>
    <col min="11533" max="11533" width="16.625" style="144" customWidth="1"/>
    <col min="11534" max="11783" width="9" style="144"/>
    <col min="11784" max="11784" width="21.125" style="144" customWidth="1"/>
    <col min="11785" max="11788" width="9" style="144"/>
    <col min="11789" max="11789" width="16.625" style="144" customWidth="1"/>
    <col min="11790" max="12039" width="9" style="144"/>
    <col min="12040" max="12040" width="21.125" style="144" customWidth="1"/>
    <col min="12041" max="12044" width="9" style="144"/>
    <col min="12045" max="12045" width="16.625" style="144" customWidth="1"/>
    <col min="12046" max="12295" width="9" style="144"/>
    <col min="12296" max="12296" width="21.125" style="144" customWidth="1"/>
    <col min="12297" max="12300" width="9" style="144"/>
    <col min="12301" max="12301" width="16.625" style="144" customWidth="1"/>
    <col min="12302" max="12551" width="9" style="144"/>
    <col min="12552" max="12552" width="21.125" style="144" customWidth="1"/>
    <col min="12553" max="12556" width="9" style="144"/>
    <col min="12557" max="12557" width="16.625" style="144" customWidth="1"/>
    <col min="12558" max="12807" width="9" style="144"/>
    <col min="12808" max="12808" width="21.125" style="144" customWidth="1"/>
    <col min="12809" max="12812" width="9" style="144"/>
    <col min="12813" max="12813" width="16.625" style="144" customWidth="1"/>
    <col min="12814" max="13063" width="9" style="144"/>
    <col min="13064" max="13064" width="21.125" style="144" customWidth="1"/>
    <col min="13065" max="13068" width="9" style="144"/>
    <col min="13069" max="13069" width="16.625" style="144" customWidth="1"/>
    <col min="13070" max="13319" width="9" style="144"/>
    <col min="13320" max="13320" width="21.125" style="144" customWidth="1"/>
    <col min="13321" max="13324" width="9" style="144"/>
    <col min="13325" max="13325" width="16.625" style="144" customWidth="1"/>
    <col min="13326" max="13575" width="9" style="144"/>
    <col min="13576" max="13576" width="21.125" style="144" customWidth="1"/>
    <col min="13577" max="13580" width="9" style="144"/>
    <col min="13581" max="13581" width="16.625" style="144" customWidth="1"/>
    <col min="13582" max="13831" width="9" style="144"/>
    <col min="13832" max="13832" width="21.125" style="144" customWidth="1"/>
    <col min="13833" max="13836" width="9" style="144"/>
    <col min="13837" max="13837" width="16.625" style="144" customWidth="1"/>
    <col min="13838" max="14087" width="9" style="144"/>
    <col min="14088" max="14088" width="21.125" style="144" customWidth="1"/>
    <col min="14089" max="14092" width="9" style="144"/>
    <col min="14093" max="14093" width="16.625" style="144" customWidth="1"/>
    <col min="14094" max="14343" width="9" style="144"/>
    <col min="14344" max="14344" width="21.125" style="144" customWidth="1"/>
    <col min="14345" max="14348" width="9" style="144"/>
    <col min="14349" max="14349" width="16.625" style="144" customWidth="1"/>
    <col min="14350" max="14599" width="9" style="144"/>
    <col min="14600" max="14600" width="21.125" style="144" customWidth="1"/>
    <col min="14601" max="14604" width="9" style="144"/>
    <col min="14605" max="14605" width="16.625" style="144" customWidth="1"/>
    <col min="14606" max="14855" width="9" style="144"/>
    <col min="14856" max="14856" width="21.125" style="144" customWidth="1"/>
    <col min="14857" max="14860" width="9" style="144"/>
    <col min="14861" max="14861" width="16.625" style="144" customWidth="1"/>
    <col min="14862" max="15111" width="9" style="144"/>
    <col min="15112" max="15112" width="21.125" style="144" customWidth="1"/>
    <col min="15113" max="15116" width="9" style="144"/>
    <col min="15117" max="15117" width="16.625" style="144" customWidth="1"/>
    <col min="15118" max="15367" width="9" style="144"/>
    <col min="15368" max="15368" width="21.125" style="144" customWidth="1"/>
    <col min="15369" max="15372" width="9" style="144"/>
    <col min="15373" max="15373" width="16.625" style="144" customWidth="1"/>
    <col min="15374" max="15623" width="9" style="144"/>
    <col min="15624" max="15624" width="21.125" style="144" customWidth="1"/>
    <col min="15625" max="15628" width="9" style="144"/>
    <col min="15629" max="15629" width="16.625" style="144" customWidth="1"/>
    <col min="15630" max="15879" width="9" style="144"/>
    <col min="15880" max="15880" width="21.125" style="144" customWidth="1"/>
    <col min="15881" max="15884" width="9" style="144"/>
    <col min="15885" max="15885" width="16.625" style="144" customWidth="1"/>
    <col min="15886" max="16135" width="9" style="144"/>
    <col min="16136" max="16136" width="21.125" style="144" customWidth="1"/>
    <col min="16137" max="16140" width="9" style="144"/>
    <col min="16141" max="16141" width="16.625" style="144" customWidth="1"/>
    <col min="16142" max="16384" width="9" style="144"/>
  </cols>
  <sheetData>
    <row r="1" spans="1:13" x14ac:dyDescent="0.4">
      <c r="A1" s="146" t="s">
        <v>758</v>
      </c>
    </row>
    <row r="2" spans="1:13" x14ac:dyDescent="0.4">
      <c r="M2" s="145"/>
    </row>
  </sheetData>
  <phoneticPr fontId="1"/>
  <pageMargins left="0.75" right="0.75" top="1" bottom="1" header="0.51200000000000001" footer="0.51200000000000001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showGridLines="0" zoomScale="85" zoomScaleNormal="85" workbookViewId="0">
      <selection activeCell="S41" sqref="S41"/>
    </sheetView>
  </sheetViews>
  <sheetFormatPr defaultColWidth="7.25" defaultRowHeight="14" customHeight="1" x14ac:dyDescent="0.4"/>
  <cols>
    <col min="1" max="13" width="7.375" style="147" bestFit="1" customWidth="1"/>
    <col min="14" max="14" width="4.25" style="147" bestFit="1" customWidth="1"/>
    <col min="15" max="22" width="7.375" style="147" bestFit="1" customWidth="1"/>
    <col min="23" max="16384" width="7.25" style="147"/>
  </cols>
  <sheetData>
    <row r="1" spans="1:22" s="131" customFormat="1" ht="10.95" x14ac:dyDescent="0.4">
      <c r="A1" s="205" t="s">
        <v>790</v>
      </c>
      <c r="V1" s="204"/>
    </row>
    <row r="2" spans="1:22" s="144" customFormat="1" ht="13.1" x14ac:dyDescent="0.4">
      <c r="A2" s="203" t="s">
        <v>789</v>
      </c>
    </row>
    <row r="3" spans="1:22" ht="10.95" x14ac:dyDescent="0.4">
      <c r="A3" s="202"/>
      <c r="V3" s="201" t="s">
        <v>788</v>
      </c>
    </row>
    <row r="4" spans="1:22" ht="39.1" customHeight="1" x14ac:dyDescent="0.4">
      <c r="A4" s="475" t="s">
        <v>787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63"/>
      <c r="N4" s="200" t="s">
        <v>786</v>
      </c>
      <c r="O4" s="475" t="s">
        <v>785</v>
      </c>
      <c r="P4" s="475"/>
      <c r="Q4" s="475"/>
      <c r="R4" s="475"/>
      <c r="S4" s="475"/>
      <c r="T4" s="475"/>
      <c r="U4" s="475"/>
      <c r="V4" s="475"/>
    </row>
    <row r="5" spans="1:22" ht="14" customHeight="1" x14ac:dyDescent="0.4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98" t="s">
        <v>353</v>
      </c>
      <c r="N5" s="473">
        <v>41</v>
      </c>
      <c r="O5" s="149"/>
      <c r="P5" s="149"/>
      <c r="Q5" s="149"/>
      <c r="R5" s="149"/>
      <c r="S5" s="149"/>
      <c r="T5" s="149"/>
      <c r="U5" s="149"/>
      <c r="V5" s="149"/>
    </row>
    <row r="6" spans="1:22" ht="14" customHeight="1" x14ac:dyDescent="0.4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97">
        <v>1240</v>
      </c>
      <c r="N6" s="474"/>
      <c r="O6" s="149"/>
      <c r="P6" s="149"/>
      <c r="Q6" s="149"/>
      <c r="R6" s="149"/>
      <c r="S6" s="149"/>
      <c r="T6" s="149"/>
      <c r="U6" s="149"/>
      <c r="V6" s="149"/>
    </row>
    <row r="7" spans="1:22" ht="14" customHeight="1" x14ac:dyDescent="0.4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99"/>
      <c r="N7" s="465">
        <v>40</v>
      </c>
      <c r="O7" s="149"/>
      <c r="P7" s="149"/>
      <c r="Q7" s="149"/>
      <c r="R7" s="149"/>
      <c r="S7" s="149"/>
      <c r="T7" s="149"/>
      <c r="U7" s="149"/>
      <c r="V7" s="149"/>
    </row>
    <row r="8" spans="1:22" ht="14" customHeight="1" x14ac:dyDescent="0.4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99"/>
      <c r="N8" s="466"/>
      <c r="O8" s="149"/>
      <c r="P8" s="149"/>
      <c r="Q8" s="149"/>
      <c r="R8" s="149"/>
      <c r="S8" s="149"/>
      <c r="T8" s="149"/>
      <c r="U8" s="149"/>
      <c r="V8" s="149"/>
    </row>
    <row r="9" spans="1:22" ht="14" customHeight="1" x14ac:dyDescent="0.4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98" t="s">
        <v>576</v>
      </c>
      <c r="M9" s="198" t="s">
        <v>272</v>
      </c>
      <c r="N9" s="473">
        <v>39</v>
      </c>
      <c r="O9" s="149"/>
      <c r="P9" s="149"/>
      <c r="Q9" s="149"/>
      <c r="R9" s="149"/>
      <c r="S9" s="149"/>
      <c r="T9" s="149"/>
      <c r="U9" s="149"/>
      <c r="V9" s="149"/>
    </row>
    <row r="10" spans="1:22" ht="14" customHeight="1" x14ac:dyDescent="0.4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97">
        <v>1180</v>
      </c>
      <c r="M10" s="197">
        <v>1056</v>
      </c>
      <c r="N10" s="474"/>
      <c r="O10" s="149"/>
      <c r="P10" s="149"/>
      <c r="Q10" s="149"/>
      <c r="R10" s="149"/>
      <c r="S10" s="149"/>
      <c r="T10" s="149"/>
      <c r="U10" s="149"/>
      <c r="V10" s="149"/>
    </row>
    <row r="11" spans="1:22" ht="14" customHeight="1" x14ac:dyDescent="0.15">
      <c r="A11" s="159"/>
      <c r="B11" s="158"/>
      <c r="C11" s="159"/>
      <c r="D11" s="159"/>
      <c r="E11" s="159"/>
      <c r="F11" s="159"/>
      <c r="G11" s="159"/>
      <c r="H11" s="159"/>
      <c r="I11" s="159"/>
      <c r="J11" s="159" t="s">
        <v>759</v>
      </c>
      <c r="K11" s="159" t="s">
        <v>759</v>
      </c>
      <c r="L11" s="157" t="s">
        <v>759</v>
      </c>
      <c r="M11" s="169" t="s">
        <v>323</v>
      </c>
      <c r="N11" s="465">
        <v>38</v>
      </c>
      <c r="O11" s="191"/>
      <c r="P11" s="191"/>
      <c r="Q11" s="191"/>
      <c r="R11" s="191"/>
      <c r="S11" s="191"/>
      <c r="T11" s="191"/>
      <c r="U11" s="191"/>
      <c r="V11" s="191"/>
    </row>
    <row r="12" spans="1:22" ht="14" customHeight="1" x14ac:dyDescent="0.15">
      <c r="A12" s="159"/>
      <c r="B12" s="158" t="s">
        <v>759</v>
      </c>
      <c r="C12" s="159" t="s">
        <v>759</v>
      </c>
      <c r="D12" s="159" t="s">
        <v>759</v>
      </c>
      <c r="E12" s="159" t="s">
        <v>759</v>
      </c>
      <c r="F12" s="159" t="s">
        <v>759</v>
      </c>
      <c r="G12" s="159" t="s">
        <v>759</v>
      </c>
      <c r="H12" s="159" t="s">
        <v>759</v>
      </c>
      <c r="I12" s="159" t="s">
        <v>759</v>
      </c>
      <c r="J12" s="159" t="s">
        <v>759</v>
      </c>
      <c r="K12" s="159" t="s">
        <v>759</v>
      </c>
      <c r="L12" s="157" t="s">
        <v>759</v>
      </c>
      <c r="M12" s="169">
        <v>1133</v>
      </c>
      <c r="N12" s="466"/>
      <c r="O12" s="191"/>
      <c r="P12" s="191"/>
      <c r="Q12" s="191"/>
      <c r="R12" s="191"/>
      <c r="S12" s="191"/>
      <c r="T12" s="191"/>
      <c r="U12" s="191"/>
      <c r="V12" s="191"/>
    </row>
    <row r="13" spans="1:22" ht="14" customHeight="1" x14ac:dyDescent="0.15">
      <c r="A13" s="159"/>
      <c r="B13" s="158" t="s">
        <v>759</v>
      </c>
      <c r="C13" s="159" t="s">
        <v>759</v>
      </c>
      <c r="D13" s="159" t="s">
        <v>759</v>
      </c>
      <c r="E13" s="159" t="s">
        <v>759</v>
      </c>
      <c r="F13" s="159" t="s">
        <v>759</v>
      </c>
      <c r="G13" s="159" t="s">
        <v>759</v>
      </c>
      <c r="H13" s="159" t="s">
        <v>759</v>
      </c>
      <c r="I13" s="159" t="s">
        <v>759</v>
      </c>
      <c r="J13" s="159" t="s">
        <v>759</v>
      </c>
      <c r="K13" s="159" t="s">
        <v>759</v>
      </c>
      <c r="L13" s="162" t="s">
        <v>313</v>
      </c>
      <c r="M13" s="175" t="s">
        <v>573</v>
      </c>
      <c r="N13" s="465">
        <v>37</v>
      </c>
      <c r="O13" s="191" t="s">
        <v>759</v>
      </c>
      <c r="P13" s="191" t="s">
        <v>759</v>
      </c>
      <c r="Q13" s="191" t="s">
        <v>759</v>
      </c>
      <c r="R13" s="196"/>
      <c r="S13" s="153"/>
      <c r="T13" s="153"/>
      <c r="U13" s="153"/>
      <c r="V13" s="153"/>
    </row>
    <row r="14" spans="1:22" ht="14" customHeight="1" x14ac:dyDescent="0.15">
      <c r="A14" s="159"/>
      <c r="B14" s="158" t="s">
        <v>759</v>
      </c>
      <c r="C14" s="159" t="s">
        <v>759</v>
      </c>
      <c r="D14" s="159" t="s">
        <v>759</v>
      </c>
      <c r="E14" s="159" t="s">
        <v>759</v>
      </c>
      <c r="F14" s="159" t="s">
        <v>759</v>
      </c>
      <c r="G14" s="159" t="s">
        <v>759</v>
      </c>
      <c r="H14" s="159" t="s">
        <v>759</v>
      </c>
      <c r="I14" s="159" t="s">
        <v>759</v>
      </c>
      <c r="J14" s="159" t="s">
        <v>759</v>
      </c>
      <c r="K14" s="159" t="s">
        <v>759</v>
      </c>
      <c r="L14" s="160">
        <v>1117</v>
      </c>
      <c r="M14" s="157">
        <v>1053</v>
      </c>
      <c r="N14" s="466"/>
      <c r="O14" s="191" t="s">
        <v>759</v>
      </c>
      <c r="P14" s="191" t="s">
        <v>759</v>
      </c>
      <c r="Q14" s="191" t="s">
        <v>759</v>
      </c>
      <c r="R14" s="196"/>
      <c r="S14" s="194"/>
      <c r="T14" s="194"/>
      <c r="U14" s="194"/>
      <c r="V14" s="194"/>
    </row>
    <row r="15" spans="1:22" ht="14" customHeight="1" x14ac:dyDescent="0.15">
      <c r="A15" s="159"/>
      <c r="B15" s="158" t="s">
        <v>759</v>
      </c>
      <c r="C15" s="159" t="s">
        <v>759</v>
      </c>
      <c r="D15" s="159" t="s">
        <v>759</v>
      </c>
      <c r="E15" s="159" t="s">
        <v>759</v>
      </c>
      <c r="F15" s="159" t="s">
        <v>759</v>
      </c>
      <c r="G15" s="159" t="s">
        <v>759</v>
      </c>
      <c r="H15" s="159" t="s">
        <v>759</v>
      </c>
      <c r="I15" s="159" t="s">
        <v>759</v>
      </c>
      <c r="J15" s="159" t="s">
        <v>759</v>
      </c>
      <c r="K15" s="158" t="s">
        <v>759</v>
      </c>
      <c r="L15" s="157" t="s">
        <v>759</v>
      </c>
      <c r="M15" s="162" t="s">
        <v>377</v>
      </c>
      <c r="N15" s="465">
        <v>36</v>
      </c>
      <c r="O15" s="191" t="s">
        <v>759</v>
      </c>
      <c r="P15" s="191" t="s">
        <v>759</v>
      </c>
      <c r="Q15" s="191" t="s">
        <v>759</v>
      </c>
      <c r="R15" s="196"/>
      <c r="S15" s="153"/>
      <c r="T15" s="153"/>
      <c r="U15" s="153"/>
      <c r="V15" s="153"/>
    </row>
    <row r="16" spans="1:22" ht="14" customHeight="1" x14ac:dyDescent="0.15">
      <c r="A16" s="159"/>
      <c r="B16" s="158" t="s">
        <v>759</v>
      </c>
      <c r="C16" s="159" t="s">
        <v>759</v>
      </c>
      <c r="D16" s="159" t="s">
        <v>759</v>
      </c>
      <c r="E16" s="159" t="s">
        <v>759</v>
      </c>
      <c r="F16" s="159" t="s">
        <v>759</v>
      </c>
      <c r="G16" s="159" t="s">
        <v>759</v>
      </c>
      <c r="H16" s="159" t="s">
        <v>759</v>
      </c>
      <c r="I16" s="159" t="s">
        <v>759</v>
      </c>
      <c r="J16" s="159" t="s">
        <v>759</v>
      </c>
      <c r="K16" s="158" t="s">
        <v>759</v>
      </c>
      <c r="L16" s="157" t="s">
        <v>759</v>
      </c>
      <c r="M16" s="169">
        <v>1037</v>
      </c>
      <c r="N16" s="466"/>
      <c r="O16" s="191" t="s">
        <v>759</v>
      </c>
      <c r="P16" s="191" t="s">
        <v>759</v>
      </c>
      <c r="Q16" s="191" t="s">
        <v>759</v>
      </c>
      <c r="R16" s="196"/>
      <c r="S16" s="194"/>
      <c r="T16" s="194"/>
      <c r="U16" s="194"/>
      <c r="V16" s="194"/>
    </row>
    <row r="17" spans="1:22" ht="14" customHeight="1" x14ac:dyDescent="0.15">
      <c r="A17" s="159"/>
      <c r="B17" s="158" t="s">
        <v>759</v>
      </c>
      <c r="C17" s="159" t="s">
        <v>759</v>
      </c>
      <c r="D17" s="159" t="s">
        <v>759</v>
      </c>
      <c r="E17" s="159" t="s">
        <v>759</v>
      </c>
      <c r="F17" s="159" t="s">
        <v>759</v>
      </c>
      <c r="G17" s="159" t="s">
        <v>759</v>
      </c>
      <c r="H17" s="159" t="s">
        <v>759</v>
      </c>
      <c r="I17" s="159" t="s">
        <v>759</v>
      </c>
      <c r="J17" s="159" t="s">
        <v>759</v>
      </c>
      <c r="K17" s="162" t="s">
        <v>275</v>
      </c>
      <c r="L17" s="162" t="s">
        <v>289</v>
      </c>
      <c r="M17" s="162" t="s">
        <v>301</v>
      </c>
      <c r="N17" s="473">
        <v>35</v>
      </c>
      <c r="O17" s="191" t="s">
        <v>759</v>
      </c>
      <c r="P17" s="191" t="s">
        <v>759</v>
      </c>
      <c r="Q17" s="191" t="s">
        <v>759</v>
      </c>
      <c r="R17" s="195" t="s">
        <v>759</v>
      </c>
      <c r="S17" s="195" t="s">
        <v>759</v>
      </c>
      <c r="T17" s="195" t="s">
        <v>759</v>
      </c>
      <c r="U17" s="195" t="s">
        <v>759</v>
      </c>
      <c r="V17" s="195" t="s">
        <v>759</v>
      </c>
    </row>
    <row r="18" spans="1:22" ht="14" customHeight="1" x14ac:dyDescent="0.15">
      <c r="A18" s="159"/>
      <c r="B18" s="158" t="s">
        <v>759</v>
      </c>
      <c r="C18" s="159" t="s">
        <v>759</v>
      </c>
      <c r="D18" s="159" t="s">
        <v>759</v>
      </c>
      <c r="E18" s="159" t="s">
        <v>759</v>
      </c>
      <c r="F18" s="159" t="s">
        <v>759</v>
      </c>
      <c r="G18" s="159" t="s">
        <v>759</v>
      </c>
      <c r="H18" s="159" t="s">
        <v>759</v>
      </c>
      <c r="I18" s="159" t="s">
        <v>759</v>
      </c>
      <c r="J18" s="159" t="s">
        <v>759</v>
      </c>
      <c r="K18" s="160">
        <v>1070</v>
      </c>
      <c r="L18" s="160">
        <v>997</v>
      </c>
      <c r="M18" s="160">
        <v>934</v>
      </c>
      <c r="N18" s="474"/>
      <c r="O18" s="191" t="s">
        <v>759</v>
      </c>
      <c r="P18" s="191" t="s">
        <v>759</v>
      </c>
      <c r="Q18" s="191" t="s">
        <v>759</v>
      </c>
      <c r="R18" s="195" t="s">
        <v>759</v>
      </c>
      <c r="S18" s="195" t="s">
        <v>759</v>
      </c>
      <c r="T18" s="195" t="s">
        <v>759</v>
      </c>
      <c r="U18" s="195" t="s">
        <v>759</v>
      </c>
      <c r="V18" s="195" t="s">
        <v>759</v>
      </c>
    </row>
    <row r="19" spans="1:22" ht="14" customHeight="1" x14ac:dyDescent="0.15">
      <c r="A19" s="159"/>
      <c r="B19" s="158" t="s">
        <v>759</v>
      </c>
      <c r="C19" s="159" t="s">
        <v>759</v>
      </c>
      <c r="D19" s="159" t="s">
        <v>759</v>
      </c>
      <c r="E19" s="159" t="s">
        <v>759</v>
      </c>
      <c r="F19" s="159" t="s">
        <v>759</v>
      </c>
      <c r="G19" s="159" t="s">
        <v>759</v>
      </c>
      <c r="H19" s="159" t="s">
        <v>759</v>
      </c>
      <c r="I19" s="159" t="s">
        <v>759</v>
      </c>
      <c r="J19" s="159" t="s">
        <v>759</v>
      </c>
      <c r="K19" s="159" t="s">
        <v>759</v>
      </c>
      <c r="L19" s="162" t="s">
        <v>379</v>
      </c>
      <c r="M19" s="157" t="s">
        <v>563</v>
      </c>
      <c r="N19" s="465">
        <v>34</v>
      </c>
      <c r="O19" s="191" t="s">
        <v>759</v>
      </c>
      <c r="P19" s="191" t="s">
        <v>759</v>
      </c>
      <c r="Q19" s="191" t="s">
        <v>759</v>
      </c>
      <c r="R19" s="163"/>
      <c r="S19" s="153"/>
      <c r="T19" s="153"/>
      <c r="U19" s="153"/>
      <c r="V19" s="153"/>
    </row>
    <row r="20" spans="1:22" ht="14" customHeight="1" x14ac:dyDescent="0.15">
      <c r="A20" s="159"/>
      <c r="B20" s="158" t="s">
        <v>759</v>
      </c>
      <c r="C20" s="159" t="s">
        <v>759</v>
      </c>
      <c r="D20" s="159" t="s">
        <v>759</v>
      </c>
      <c r="E20" s="159" t="s">
        <v>759</v>
      </c>
      <c r="F20" s="159" t="s">
        <v>759</v>
      </c>
      <c r="G20" s="159" t="s">
        <v>759</v>
      </c>
      <c r="H20" s="159" t="s">
        <v>759</v>
      </c>
      <c r="I20" s="159" t="s">
        <v>759</v>
      </c>
      <c r="J20" s="159" t="s">
        <v>759</v>
      </c>
      <c r="K20" s="159" t="s">
        <v>759</v>
      </c>
      <c r="L20" s="160">
        <v>957</v>
      </c>
      <c r="M20" s="164">
        <v>907</v>
      </c>
      <c r="N20" s="466"/>
      <c r="O20" s="191" t="s">
        <v>759</v>
      </c>
      <c r="P20" s="191" t="s">
        <v>759</v>
      </c>
      <c r="Q20" s="191" t="s">
        <v>759</v>
      </c>
      <c r="R20" s="163"/>
      <c r="S20" s="194"/>
      <c r="T20" s="194"/>
      <c r="U20" s="194"/>
      <c r="V20" s="194"/>
    </row>
    <row r="21" spans="1:22" ht="14" customHeight="1" x14ac:dyDescent="0.15">
      <c r="A21" s="159"/>
      <c r="B21" s="158" t="s">
        <v>759</v>
      </c>
      <c r="C21" s="159" t="s">
        <v>759</v>
      </c>
      <c r="D21" s="159" t="s">
        <v>759</v>
      </c>
      <c r="E21" s="159" t="s">
        <v>759</v>
      </c>
      <c r="F21" s="159" t="s">
        <v>759</v>
      </c>
      <c r="G21" s="159" t="s">
        <v>759</v>
      </c>
      <c r="H21" s="159" t="s">
        <v>759</v>
      </c>
      <c r="I21" s="159" t="s">
        <v>759</v>
      </c>
      <c r="J21" s="159" t="s">
        <v>759</v>
      </c>
      <c r="K21" s="159" t="s">
        <v>759</v>
      </c>
      <c r="L21" s="162" t="s">
        <v>570</v>
      </c>
      <c r="M21" s="175" t="s">
        <v>114</v>
      </c>
      <c r="N21" s="471">
        <v>33</v>
      </c>
      <c r="O21" s="193" t="s">
        <v>382</v>
      </c>
      <c r="P21" s="191" t="s">
        <v>759</v>
      </c>
      <c r="Q21" s="191" t="s">
        <v>759</v>
      </c>
      <c r="R21" s="163" t="s">
        <v>759</v>
      </c>
      <c r="S21" s="153" t="s">
        <v>759</v>
      </c>
      <c r="T21" s="153" t="s">
        <v>759</v>
      </c>
      <c r="U21" s="153"/>
      <c r="V21" s="153"/>
    </row>
    <row r="22" spans="1:22" ht="14" customHeight="1" x14ac:dyDescent="0.15">
      <c r="A22" s="159"/>
      <c r="B22" s="158" t="s">
        <v>759</v>
      </c>
      <c r="C22" s="159" t="s">
        <v>759</v>
      </c>
      <c r="D22" s="159" t="s">
        <v>759</v>
      </c>
      <c r="E22" s="159" t="s">
        <v>759</v>
      </c>
      <c r="F22" s="159" t="s">
        <v>759</v>
      </c>
      <c r="G22" s="159" t="s">
        <v>759</v>
      </c>
      <c r="H22" s="159" t="s">
        <v>759</v>
      </c>
      <c r="I22" s="159" t="s">
        <v>759</v>
      </c>
      <c r="J22" s="159" t="s">
        <v>759</v>
      </c>
      <c r="K22" s="159" t="s">
        <v>759</v>
      </c>
      <c r="L22" s="160">
        <v>970</v>
      </c>
      <c r="M22" s="164">
        <v>861</v>
      </c>
      <c r="N22" s="472"/>
      <c r="O22" s="192">
        <v>1000</v>
      </c>
      <c r="P22" s="191" t="s">
        <v>759</v>
      </c>
      <c r="Q22" s="191" t="s">
        <v>759</v>
      </c>
      <c r="R22" s="163" t="s">
        <v>759</v>
      </c>
      <c r="S22" s="194" t="s">
        <v>759</v>
      </c>
      <c r="T22" s="194" t="s">
        <v>759</v>
      </c>
      <c r="U22" s="194"/>
      <c r="V22" s="194"/>
    </row>
    <row r="23" spans="1:22" ht="14" customHeight="1" x14ac:dyDescent="0.15">
      <c r="A23" s="159"/>
      <c r="B23" s="158" t="s">
        <v>759</v>
      </c>
      <c r="C23" s="159" t="s">
        <v>759</v>
      </c>
      <c r="D23" s="159" t="s">
        <v>759</v>
      </c>
      <c r="E23" s="159" t="s">
        <v>759</v>
      </c>
      <c r="F23" s="159" t="s">
        <v>759</v>
      </c>
      <c r="G23" s="159" t="s">
        <v>759</v>
      </c>
      <c r="H23" s="159" t="s">
        <v>759</v>
      </c>
      <c r="I23" s="159" t="s">
        <v>759</v>
      </c>
      <c r="J23" s="159" t="s">
        <v>759</v>
      </c>
      <c r="K23" s="159" t="s">
        <v>759</v>
      </c>
      <c r="L23" s="157" t="s">
        <v>759</v>
      </c>
      <c r="M23" s="162" t="s">
        <v>375</v>
      </c>
      <c r="N23" s="471">
        <v>32</v>
      </c>
      <c r="O23" s="193" t="s">
        <v>348</v>
      </c>
      <c r="P23" s="191" t="s">
        <v>759</v>
      </c>
      <c r="Q23" s="191" t="s">
        <v>759</v>
      </c>
      <c r="R23" s="191" t="s">
        <v>759</v>
      </c>
      <c r="S23" s="191" t="s">
        <v>759</v>
      </c>
      <c r="T23" s="191" t="s">
        <v>759</v>
      </c>
      <c r="U23" s="191" t="s">
        <v>759</v>
      </c>
      <c r="V23" s="191" t="s">
        <v>759</v>
      </c>
    </row>
    <row r="24" spans="1:22" ht="14" customHeight="1" x14ac:dyDescent="0.15">
      <c r="A24" s="159"/>
      <c r="B24" s="158" t="s">
        <v>759</v>
      </c>
      <c r="C24" s="159" t="s">
        <v>759</v>
      </c>
      <c r="D24" s="159" t="s">
        <v>759</v>
      </c>
      <c r="E24" s="159" t="s">
        <v>759</v>
      </c>
      <c r="F24" s="159" t="s">
        <v>759</v>
      </c>
      <c r="G24" s="159" t="s">
        <v>759</v>
      </c>
      <c r="H24" s="159" t="s">
        <v>759</v>
      </c>
      <c r="I24" s="159" t="s">
        <v>759</v>
      </c>
      <c r="J24" s="159" t="s">
        <v>759</v>
      </c>
      <c r="K24" s="159" t="s">
        <v>759</v>
      </c>
      <c r="L24" s="157" t="s">
        <v>759</v>
      </c>
      <c r="M24" s="169">
        <v>955</v>
      </c>
      <c r="N24" s="472"/>
      <c r="O24" s="192">
        <v>945</v>
      </c>
      <c r="P24" s="191" t="s">
        <v>759</v>
      </c>
      <c r="Q24" s="191" t="s">
        <v>759</v>
      </c>
      <c r="R24" s="191" t="s">
        <v>759</v>
      </c>
      <c r="S24" s="191" t="s">
        <v>759</v>
      </c>
      <c r="T24" s="191" t="s">
        <v>759</v>
      </c>
      <c r="U24" s="191" t="s">
        <v>759</v>
      </c>
      <c r="V24" s="191" t="s">
        <v>759</v>
      </c>
    </row>
    <row r="25" spans="1:22" ht="14" customHeight="1" x14ac:dyDescent="0.15">
      <c r="A25" s="159"/>
      <c r="B25" s="158" t="s">
        <v>759</v>
      </c>
      <c r="C25" s="159" t="s">
        <v>759</v>
      </c>
      <c r="D25" s="159" t="s">
        <v>759</v>
      </c>
      <c r="E25" s="159" t="s">
        <v>759</v>
      </c>
      <c r="F25" s="159" t="s">
        <v>759</v>
      </c>
      <c r="G25" s="159" t="s">
        <v>759</v>
      </c>
      <c r="H25" s="159" t="s">
        <v>759</v>
      </c>
      <c r="I25" s="162" t="s">
        <v>784</v>
      </c>
      <c r="J25" s="175" t="s">
        <v>273</v>
      </c>
      <c r="K25" s="178" t="s">
        <v>279</v>
      </c>
      <c r="L25" s="162" t="s">
        <v>331</v>
      </c>
      <c r="M25" s="175" t="s">
        <v>376</v>
      </c>
      <c r="N25" s="465">
        <v>31</v>
      </c>
      <c r="O25" s="191" t="s">
        <v>759</v>
      </c>
      <c r="P25" s="191" t="s">
        <v>759</v>
      </c>
      <c r="Q25" s="191" t="s">
        <v>759</v>
      </c>
      <c r="R25" s="191" t="s">
        <v>759</v>
      </c>
      <c r="S25" s="191" t="s">
        <v>759</v>
      </c>
      <c r="T25" s="191" t="s">
        <v>759</v>
      </c>
      <c r="U25" s="191" t="s">
        <v>759</v>
      </c>
      <c r="V25" s="191" t="s">
        <v>759</v>
      </c>
    </row>
    <row r="26" spans="1:22" ht="14" customHeight="1" x14ac:dyDescent="0.15">
      <c r="A26" s="159"/>
      <c r="B26" s="158" t="s">
        <v>759</v>
      </c>
      <c r="C26" s="159" t="s">
        <v>759</v>
      </c>
      <c r="D26" s="159" t="s">
        <v>759</v>
      </c>
      <c r="E26" s="159" t="s">
        <v>759</v>
      </c>
      <c r="F26" s="159" t="s">
        <v>759</v>
      </c>
      <c r="G26" s="159" t="s">
        <v>759</v>
      </c>
      <c r="H26" s="159" t="s">
        <v>759</v>
      </c>
      <c r="I26" s="160">
        <v>938</v>
      </c>
      <c r="J26" s="157">
        <v>917</v>
      </c>
      <c r="K26" s="166">
        <v>916</v>
      </c>
      <c r="L26" s="160">
        <v>878</v>
      </c>
      <c r="M26" s="164">
        <v>875</v>
      </c>
      <c r="N26" s="466"/>
      <c r="O26" s="191" t="s">
        <v>759</v>
      </c>
      <c r="P26" s="191" t="s">
        <v>759</v>
      </c>
      <c r="Q26" s="191" t="s">
        <v>759</v>
      </c>
      <c r="R26" s="191" t="s">
        <v>759</v>
      </c>
      <c r="S26" s="191" t="s">
        <v>759</v>
      </c>
      <c r="T26" s="191" t="s">
        <v>759</v>
      </c>
      <c r="U26" s="191" t="s">
        <v>759</v>
      </c>
      <c r="V26" s="191" t="s">
        <v>759</v>
      </c>
    </row>
    <row r="27" spans="1:22" ht="14" customHeight="1" x14ac:dyDescent="0.15">
      <c r="A27" s="159"/>
      <c r="B27" s="158" t="s">
        <v>759</v>
      </c>
      <c r="C27" s="159" t="s">
        <v>759</v>
      </c>
      <c r="D27" s="159" t="s">
        <v>759</v>
      </c>
      <c r="E27" s="159" t="s">
        <v>759</v>
      </c>
      <c r="F27" s="159" t="s">
        <v>759</v>
      </c>
      <c r="G27" s="159" t="s">
        <v>759</v>
      </c>
      <c r="H27" s="159" t="s">
        <v>759</v>
      </c>
      <c r="I27" s="159" t="s">
        <v>759</v>
      </c>
      <c r="J27" s="162" t="s">
        <v>348</v>
      </c>
      <c r="K27" s="158" t="s">
        <v>391</v>
      </c>
      <c r="L27" s="169" t="s">
        <v>300</v>
      </c>
      <c r="M27" s="169" t="s">
        <v>270</v>
      </c>
      <c r="N27" s="471">
        <v>30</v>
      </c>
      <c r="O27" s="193" t="s">
        <v>375</v>
      </c>
      <c r="P27" s="193" t="s">
        <v>379</v>
      </c>
      <c r="Q27" s="193" t="s">
        <v>354</v>
      </c>
      <c r="R27" s="193" t="s">
        <v>783</v>
      </c>
      <c r="S27" s="193" t="s">
        <v>274</v>
      </c>
      <c r="T27" s="191" t="s">
        <v>759</v>
      </c>
      <c r="U27" s="191" t="s">
        <v>759</v>
      </c>
      <c r="V27" s="191" t="s">
        <v>759</v>
      </c>
    </row>
    <row r="28" spans="1:22" ht="14" customHeight="1" x14ac:dyDescent="0.15">
      <c r="A28" s="159"/>
      <c r="B28" s="158" t="s">
        <v>759</v>
      </c>
      <c r="C28" s="159" t="s">
        <v>759</v>
      </c>
      <c r="D28" s="159" t="s">
        <v>759</v>
      </c>
      <c r="E28" s="159" t="s">
        <v>759</v>
      </c>
      <c r="F28" s="159" t="s">
        <v>759</v>
      </c>
      <c r="G28" s="159" t="s">
        <v>759</v>
      </c>
      <c r="H28" s="159" t="s">
        <v>759</v>
      </c>
      <c r="I28" s="159" t="s">
        <v>759</v>
      </c>
      <c r="J28" s="160">
        <v>904</v>
      </c>
      <c r="K28" s="158">
        <v>821</v>
      </c>
      <c r="L28" s="160">
        <v>811</v>
      </c>
      <c r="M28" s="169">
        <v>664</v>
      </c>
      <c r="N28" s="472"/>
      <c r="O28" s="192">
        <v>918</v>
      </c>
      <c r="P28" s="192">
        <v>922</v>
      </c>
      <c r="Q28" s="192">
        <v>945</v>
      </c>
      <c r="R28" s="192">
        <v>948</v>
      </c>
      <c r="S28" s="192">
        <v>964</v>
      </c>
      <c r="T28" s="191" t="s">
        <v>759</v>
      </c>
      <c r="U28" s="191"/>
      <c r="V28" s="191"/>
    </row>
    <row r="29" spans="1:22" ht="14" customHeight="1" x14ac:dyDescent="0.4">
      <c r="A29" s="159"/>
      <c r="B29" s="158" t="s">
        <v>759</v>
      </c>
      <c r="C29" s="159" t="s">
        <v>759</v>
      </c>
      <c r="D29" s="159" t="s">
        <v>759</v>
      </c>
      <c r="E29" s="159" t="s">
        <v>759</v>
      </c>
      <c r="F29" s="159" t="s">
        <v>759</v>
      </c>
      <c r="G29" s="159" t="s">
        <v>759</v>
      </c>
      <c r="H29" s="158" t="s">
        <v>759</v>
      </c>
      <c r="I29" s="157" t="s">
        <v>759</v>
      </c>
      <c r="J29" s="190" t="s">
        <v>320</v>
      </c>
      <c r="K29" s="162" t="s">
        <v>309</v>
      </c>
      <c r="L29" s="162" t="s">
        <v>341</v>
      </c>
      <c r="M29" s="162" t="s">
        <v>112</v>
      </c>
      <c r="N29" s="465">
        <v>29</v>
      </c>
      <c r="O29" s="171" t="s">
        <v>391</v>
      </c>
      <c r="P29" s="155" t="s">
        <v>353</v>
      </c>
      <c r="Q29" s="151" t="s">
        <v>759</v>
      </c>
      <c r="R29" s="151" t="s">
        <v>759</v>
      </c>
      <c r="S29" s="151" t="s">
        <v>759</v>
      </c>
      <c r="T29" s="151" t="s">
        <v>759</v>
      </c>
      <c r="U29" s="151"/>
      <c r="V29" s="150"/>
    </row>
    <row r="30" spans="1:22" ht="14" customHeight="1" x14ac:dyDescent="0.4">
      <c r="A30" s="159"/>
      <c r="B30" s="158" t="s">
        <v>759</v>
      </c>
      <c r="C30" s="159" t="s">
        <v>759</v>
      </c>
      <c r="D30" s="159" t="s">
        <v>759</v>
      </c>
      <c r="E30" s="159" t="s">
        <v>759</v>
      </c>
      <c r="F30" s="159" t="s">
        <v>759</v>
      </c>
      <c r="G30" s="159" t="s">
        <v>759</v>
      </c>
      <c r="H30" s="158" t="s">
        <v>759</v>
      </c>
      <c r="I30" s="157" t="s">
        <v>759</v>
      </c>
      <c r="J30" s="190">
        <v>892</v>
      </c>
      <c r="K30" s="160">
        <v>823</v>
      </c>
      <c r="L30" s="160">
        <v>812</v>
      </c>
      <c r="M30" s="160">
        <v>713</v>
      </c>
      <c r="N30" s="466"/>
      <c r="O30" s="171">
        <v>841</v>
      </c>
      <c r="P30" s="152">
        <v>917</v>
      </c>
      <c r="Q30" s="151" t="s">
        <v>759</v>
      </c>
      <c r="R30" s="151" t="s">
        <v>759</v>
      </c>
      <c r="S30" s="151" t="s">
        <v>759</v>
      </c>
      <c r="T30" s="151" t="s">
        <v>759</v>
      </c>
      <c r="U30" s="151"/>
      <c r="V30" s="150"/>
    </row>
    <row r="31" spans="1:22" ht="14" customHeight="1" x14ac:dyDescent="0.4">
      <c r="A31" s="159"/>
      <c r="B31" s="158" t="s">
        <v>759</v>
      </c>
      <c r="C31" s="159" t="s">
        <v>759</v>
      </c>
      <c r="D31" s="159" t="s">
        <v>759</v>
      </c>
      <c r="E31" s="158" t="s">
        <v>759</v>
      </c>
      <c r="F31" s="158" t="s">
        <v>759</v>
      </c>
      <c r="G31" s="158" t="s">
        <v>759</v>
      </c>
      <c r="H31" s="158" t="s">
        <v>759</v>
      </c>
      <c r="I31" s="158" t="s">
        <v>759</v>
      </c>
      <c r="J31" s="162" t="s">
        <v>318</v>
      </c>
      <c r="K31" s="175" t="s">
        <v>291</v>
      </c>
      <c r="L31" s="162" t="s">
        <v>283</v>
      </c>
      <c r="M31" s="189" t="s">
        <v>268</v>
      </c>
      <c r="N31" s="471">
        <v>28</v>
      </c>
      <c r="O31" s="155" t="s">
        <v>782</v>
      </c>
      <c r="P31" s="155" t="s">
        <v>355</v>
      </c>
      <c r="Q31" s="155" t="s">
        <v>314</v>
      </c>
      <c r="R31" s="151" t="s">
        <v>759</v>
      </c>
      <c r="S31" s="151" t="s">
        <v>759</v>
      </c>
      <c r="T31" s="151" t="s">
        <v>759</v>
      </c>
      <c r="U31" s="151"/>
      <c r="V31" s="150"/>
    </row>
    <row r="32" spans="1:22" ht="14" customHeight="1" x14ac:dyDescent="0.4">
      <c r="A32" s="159"/>
      <c r="B32" s="158" t="s">
        <v>759</v>
      </c>
      <c r="C32" s="159" t="s">
        <v>759</v>
      </c>
      <c r="D32" s="159" t="s">
        <v>759</v>
      </c>
      <c r="E32" s="158" t="s">
        <v>759</v>
      </c>
      <c r="F32" s="158" t="s">
        <v>759</v>
      </c>
      <c r="G32" s="158" t="s">
        <v>759</v>
      </c>
      <c r="H32" s="158" t="s">
        <v>759</v>
      </c>
      <c r="I32" s="158" t="s">
        <v>759</v>
      </c>
      <c r="J32" s="160">
        <v>827</v>
      </c>
      <c r="K32" s="164">
        <v>780</v>
      </c>
      <c r="L32" s="160">
        <v>757</v>
      </c>
      <c r="M32" s="160">
        <v>730</v>
      </c>
      <c r="N32" s="472"/>
      <c r="O32" s="152">
        <v>727</v>
      </c>
      <c r="P32" s="152">
        <v>767</v>
      </c>
      <c r="Q32" s="152">
        <v>819</v>
      </c>
      <c r="R32" s="151" t="s">
        <v>759</v>
      </c>
      <c r="S32" s="151" t="s">
        <v>759</v>
      </c>
      <c r="T32" s="151" t="s">
        <v>759</v>
      </c>
      <c r="U32" s="151"/>
      <c r="V32" s="150"/>
    </row>
    <row r="33" spans="1:22" ht="14" customHeight="1" x14ac:dyDescent="0.4">
      <c r="A33" s="159"/>
      <c r="B33" s="158" t="s">
        <v>759</v>
      </c>
      <c r="C33" s="159" t="s">
        <v>759</v>
      </c>
      <c r="D33" s="159" t="s">
        <v>759</v>
      </c>
      <c r="E33" s="159" t="s">
        <v>759</v>
      </c>
      <c r="F33" s="159" t="s">
        <v>759</v>
      </c>
      <c r="G33" s="157" t="s">
        <v>759</v>
      </c>
      <c r="H33" s="162" t="s">
        <v>325</v>
      </c>
      <c r="I33" s="162" t="s">
        <v>284</v>
      </c>
      <c r="J33" s="169" t="s">
        <v>372</v>
      </c>
      <c r="K33" s="162" t="s">
        <v>316</v>
      </c>
      <c r="L33" s="188" t="s">
        <v>334</v>
      </c>
      <c r="M33" s="169" t="s">
        <v>345</v>
      </c>
      <c r="N33" s="471">
        <v>27</v>
      </c>
      <c r="O33" s="155" t="s">
        <v>781</v>
      </c>
      <c r="P33" s="151" t="s">
        <v>759</v>
      </c>
      <c r="Q33" s="151" t="s">
        <v>759</v>
      </c>
      <c r="R33" s="151" t="s">
        <v>759</v>
      </c>
      <c r="S33" s="151" t="s">
        <v>759</v>
      </c>
      <c r="T33" s="151" t="s">
        <v>759</v>
      </c>
      <c r="U33" s="151"/>
      <c r="V33" s="150"/>
    </row>
    <row r="34" spans="1:22" ht="14" customHeight="1" x14ac:dyDescent="0.4">
      <c r="A34" s="159"/>
      <c r="B34" s="158" t="s">
        <v>759</v>
      </c>
      <c r="C34" s="159" t="s">
        <v>759</v>
      </c>
      <c r="D34" s="159" t="s">
        <v>759</v>
      </c>
      <c r="E34" s="159" t="s">
        <v>759</v>
      </c>
      <c r="F34" s="159" t="s">
        <v>759</v>
      </c>
      <c r="G34" s="157" t="s">
        <v>759</v>
      </c>
      <c r="H34" s="160">
        <v>790</v>
      </c>
      <c r="I34" s="160">
        <v>778</v>
      </c>
      <c r="J34" s="160">
        <v>773</v>
      </c>
      <c r="K34" s="160">
        <v>772</v>
      </c>
      <c r="L34" s="167">
        <v>762</v>
      </c>
      <c r="M34" s="160">
        <v>717</v>
      </c>
      <c r="N34" s="472"/>
      <c r="O34" s="152">
        <v>759</v>
      </c>
      <c r="P34" s="151" t="s">
        <v>759</v>
      </c>
      <c r="Q34" s="151" t="s">
        <v>759</v>
      </c>
      <c r="R34" s="151" t="s">
        <v>759</v>
      </c>
      <c r="S34" s="151" t="s">
        <v>759</v>
      </c>
      <c r="T34" s="151" t="s">
        <v>759</v>
      </c>
      <c r="U34" s="151"/>
      <c r="V34" s="150"/>
    </row>
    <row r="35" spans="1:22" ht="14" customHeight="1" x14ac:dyDescent="0.4">
      <c r="A35" s="159"/>
      <c r="B35" s="158" t="s">
        <v>759</v>
      </c>
      <c r="C35" s="159" t="s">
        <v>759</v>
      </c>
      <c r="D35" s="159" t="s">
        <v>759</v>
      </c>
      <c r="E35" s="159" t="s">
        <v>759</v>
      </c>
      <c r="F35" s="162" t="s">
        <v>357</v>
      </c>
      <c r="G35" s="162" t="s">
        <v>382</v>
      </c>
      <c r="H35" s="158" t="s">
        <v>281</v>
      </c>
      <c r="I35" s="169" t="s">
        <v>350</v>
      </c>
      <c r="J35" s="158" t="s">
        <v>365</v>
      </c>
      <c r="K35" s="162" t="s">
        <v>271</v>
      </c>
      <c r="L35" s="178" t="s">
        <v>346</v>
      </c>
      <c r="M35" s="162" t="s">
        <v>290</v>
      </c>
      <c r="N35" s="465">
        <v>26</v>
      </c>
      <c r="O35" s="165" t="s">
        <v>320</v>
      </c>
      <c r="P35" s="155" t="s">
        <v>780</v>
      </c>
      <c r="Q35" s="170" t="s">
        <v>779</v>
      </c>
      <c r="R35" s="155" t="s">
        <v>313</v>
      </c>
      <c r="S35" s="151" t="s">
        <v>759</v>
      </c>
      <c r="T35" s="151" t="s">
        <v>759</v>
      </c>
      <c r="U35" s="151"/>
      <c r="V35" s="150"/>
    </row>
    <row r="36" spans="1:22" ht="14" customHeight="1" x14ac:dyDescent="0.4">
      <c r="A36" s="159"/>
      <c r="B36" s="158" t="s">
        <v>759</v>
      </c>
      <c r="C36" s="159" t="s">
        <v>759</v>
      </c>
      <c r="D36" s="159" t="s">
        <v>759</v>
      </c>
      <c r="E36" s="159" t="s">
        <v>759</v>
      </c>
      <c r="F36" s="160">
        <v>741</v>
      </c>
      <c r="G36" s="160">
        <v>729</v>
      </c>
      <c r="H36" s="166">
        <v>713</v>
      </c>
      <c r="I36" s="160">
        <v>702</v>
      </c>
      <c r="J36" s="166">
        <v>702</v>
      </c>
      <c r="K36" s="160">
        <v>696</v>
      </c>
      <c r="L36" s="166">
        <v>669</v>
      </c>
      <c r="M36" s="160">
        <v>650</v>
      </c>
      <c r="N36" s="466"/>
      <c r="O36" s="152">
        <v>739</v>
      </c>
      <c r="P36" s="152">
        <v>764</v>
      </c>
      <c r="Q36" s="151">
        <v>770</v>
      </c>
      <c r="R36" s="152">
        <v>801</v>
      </c>
      <c r="S36" s="151" t="s">
        <v>759</v>
      </c>
      <c r="T36" s="151" t="s">
        <v>759</v>
      </c>
      <c r="U36" s="151"/>
      <c r="V36" s="150"/>
    </row>
    <row r="37" spans="1:22" ht="14" customHeight="1" x14ac:dyDescent="0.4">
      <c r="A37" s="159"/>
      <c r="B37" s="158" t="s">
        <v>759</v>
      </c>
      <c r="C37" s="159" t="s">
        <v>759</v>
      </c>
      <c r="D37" s="159" t="s">
        <v>759</v>
      </c>
      <c r="E37" s="159" t="s">
        <v>759</v>
      </c>
      <c r="F37" s="159" t="s">
        <v>759</v>
      </c>
      <c r="G37" s="169" t="s">
        <v>322</v>
      </c>
      <c r="H37" s="168" t="s">
        <v>356</v>
      </c>
      <c r="I37" s="162" t="s">
        <v>347</v>
      </c>
      <c r="J37" s="178" t="s">
        <v>339</v>
      </c>
      <c r="K37" s="162" t="s">
        <v>371</v>
      </c>
      <c r="L37" s="178" t="s">
        <v>299</v>
      </c>
      <c r="M37" s="162" t="s">
        <v>360</v>
      </c>
      <c r="N37" s="469">
        <v>25</v>
      </c>
      <c r="O37" s="184" t="s">
        <v>334</v>
      </c>
      <c r="P37" s="184" t="s">
        <v>301</v>
      </c>
      <c r="Q37" s="183" t="s">
        <v>380</v>
      </c>
      <c r="R37" s="187" t="s">
        <v>778</v>
      </c>
      <c r="S37" s="181" t="s">
        <v>759</v>
      </c>
      <c r="T37" s="151" t="s">
        <v>759</v>
      </c>
      <c r="U37" s="151"/>
      <c r="V37" s="150"/>
    </row>
    <row r="38" spans="1:22" ht="14" customHeight="1" x14ac:dyDescent="0.4">
      <c r="A38" s="159"/>
      <c r="B38" s="158" t="s">
        <v>759</v>
      </c>
      <c r="C38" s="159" t="s">
        <v>759</v>
      </c>
      <c r="D38" s="159" t="s">
        <v>759</v>
      </c>
      <c r="E38" s="159" t="s">
        <v>759</v>
      </c>
      <c r="F38" s="159" t="s">
        <v>759</v>
      </c>
      <c r="G38" s="160">
        <v>740</v>
      </c>
      <c r="H38" s="167">
        <v>702</v>
      </c>
      <c r="I38" s="160">
        <v>679</v>
      </c>
      <c r="J38" s="166">
        <v>675</v>
      </c>
      <c r="K38" s="160">
        <v>672</v>
      </c>
      <c r="L38" s="166">
        <v>657</v>
      </c>
      <c r="M38" s="160">
        <v>619</v>
      </c>
      <c r="N38" s="470"/>
      <c r="O38" s="182">
        <v>696</v>
      </c>
      <c r="P38" s="184">
        <v>704</v>
      </c>
      <c r="Q38" s="182">
        <v>733</v>
      </c>
      <c r="R38" s="186">
        <v>761</v>
      </c>
      <c r="S38" s="181" t="s">
        <v>759</v>
      </c>
      <c r="T38" s="151" t="s">
        <v>759</v>
      </c>
      <c r="U38" s="151"/>
      <c r="V38" s="150"/>
    </row>
    <row r="39" spans="1:22" ht="14" customHeight="1" x14ac:dyDescent="0.4">
      <c r="A39" s="159"/>
      <c r="B39" s="158" t="s">
        <v>759</v>
      </c>
      <c r="C39" s="159" t="s">
        <v>759</v>
      </c>
      <c r="D39" s="159" t="s">
        <v>759</v>
      </c>
      <c r="E39" s="159" t="s">
        <v>759</v>
      </c>
      <c r="F39" s="158" t="s">
        <v>759</v>
      </c>
      <c r="G39" s="158" t="s">
        <v>759</v>
      </c>
      <c r="H39" s="162" t="s">
        <v>388</v>
      </c>
      <c r="I39" s="162" t="s">
        <v>327</v>
      </c>
      <c r="J39" s="178" t="s">
        <v>310</v>
      </c>
      <c r="K39" s="162" t="s">
        <v>306</v>
      </c>
      <c r="L39" s="178" t="s">
        <v>293</v>
      </c>
      <c r="M39" s="162" t="s">
        <v>321</v>
      </c>
      <c r="N39" s="469">
        <v>24</v>
      </c>
      <c r="O39" s="184" t="s">
        <v>311</v>
      </c>
      <c r="P39" s="183" t="s">
        <v>777</v>
      </c>
      <c r="Q39" s="181" t="s">
        <v>759</v>
      </c>
      <c r="R39" s="181" t="s">
        <v>759</v>
      </c>
      <c r="S39" s="181" t="s">
        <v>759</v>
      </c>
      <c r="T39" s="151" t="s">
        <v>759</v>
      </c>
      <c r="U39" s="151"/>
      <c r="V39" s="150"/>
    </row>
    <row r="40" spans="1:22" ht="14" customHeight="1" x14ac:dyDescent="0.4">
      <c r="A40" s="159"/>
      <c r="B40" s="158" t="s">
        <v>759</v>
      </c>
      <c r="C40" s="159" t="s">
        <v>759</v>
      </c>
      <c r="D40" s="159" t="s">
        <v>759</v>
      </c>
      <c r="E40" s="159" t="s">
        <v>759</v>
      </c>
      <c r="F40" s="158" t="s">
        <v>759</v>
      </c>
      <c r="G40" s="158" t="s">
        <v>759</v>
      </c>
      <c r="H40" s="169">
        <v>690</v>
      </c>
      <c r="I40" s="160">
        <v>684</v>
      </c>
      <c r="J40" s="166">
        <v>650</v>
      </c>
      <c r="K40" s="160">
        <v>640</v>
      </c>
      <c r="L40" s="166">
        <v>608</v>
      </c>
      <c r="M40" s="160">
        <v>570</v>
      </c>
      <c r="N40" s="470"/>
      <c r="O40" s="184">
        <v>687</v>
      </c>
      <c r="P40" s="182">
        <v>717</v>
      </c>
      <c r="Q40" s="181" t="s">
        <v>759</v>
      </c>
      <c r="R40" s="181" t="s">
        <v>759</v>
      </c>
      <c r="S40" s="181" t="s">
        <v>759</v>
      </c>
      <c r="T40" s="151" t="s">
        <v>759</v>
      </c>
      <c r="U40" s="151"/>
      <c r="V40" s="150"/>
    </row>
    <row r="41" spans="1:22" ht="14" customHeight="1" x14ac:dyDescent="0.4">
      <c r="A41" s="162" t="s">
        <v>776</v>
      </c>
      <c r="B41" s="162" t="s">
        <v>364</v>
      </c>
      <c r="C41" s="178" t="s">
        <v>330</v>
      </c>
      <c r="D41" s="162" t="s">
        <v>317</v>
      </c>
      <c r="E41" s="162" t="s">
        <v>358</v>
      </c>
      <c r="F41" s="162" t="s">
        <v>274</v>
      </c>
      <c r="G41" s="162" t="s">
        <v>381</v>
      </c>
      <c r="H41" s="162" t="s">
        <v>351</v>
      </c>
      <c r="I41" s="178" t="s">
        <v>349</v>
      </c>
      <c r="J41" s="162" t="s">
        <v>269</v>
      </c>
      <c r="K41" s="178" t="s">
        <v>302</v>
      </c>
      <c r="L41" s="162" t="s">
        <v>383</v>
      </c>
      <c r="M41" s="162" t="s">
        <v>329</v>
      </c>
      <c r="N41" s="469">
        <v>23</v>
      </c>
      <c r="O41" s="183" t="s">
        <v>376</v>
      </c>
      <c r="P41" s="181" t="s">
        <v>759</v>
      </c>
      <c r="Q41" s="181" t="s">
        <v>759</v>
      </c>
      <c r="R41" s="181" t="s">
        <v>759</v>
      </c>
      <c r="S41" s="181" t="s">
        <v>759</v>
      </c>
      <c r="T41" s="151" t="s">
        <v>759</v>
      </c>
      <c r="U41" s="151"/>
      <c r="V41" s="150"/>
    </row>
    <row r="42" spans="1:22" ht="14" customHeight="1" x14ac:dyDescent="0.4">
      <c r="A42" s="160">
        <v>674</v>
      </c>
      <c r="B42" s="160">
        <v>668</v>
      </c>
      <c r="C42" s="166">
        <v>653</v>
      </c>
      <c r="D42" s="160">
        <v>636</v>
      </c>
      <c r="E42" s="160">
        <v>629</v>
      </c>
      <c r="F42" s="160">
        <v>626</v>
      </c>
      <c r="G42" s="160">
        <v>622</v>
      </c>
      <c r="H42" s="160">
        <v>613</v>
      </c>
      <c r="I42" s="166">
        <v>612</v>
      </c>
      <c r="J42" s="160">
        <v>598</v>
      </c>
      <c r="K42" s="166">
        <v>590</v>
      </c>
      <c r="L42" s="160">
        <v>548</v>
      </c>
      <c r="M42" s="160">
        <v>544</v>
      </c>
      <c r="N42" s="470"/>
      <c r="O42" s="182">
        <v>591</v>
      </c>
      <c r="P42" s="181" t="s">
        <v>759</v>
      </c>
      <c r="Q42" s="181" t="s">
        <v>759</v>
      </c>
      <c r="R42" s="181" t="s">
        <v>759</v>
      </c>
      <c r="S42" s="181" t="s">
        <v>759</v>
      </c>
      <c r="T42" s="151" t="s">
        <v>759</v>
      </c>
      <c r="U42" s="151"/>
      <c r="V42" s="150"/>
    </row>
    <row r="43" spans="1:22" ht="14" customHeight="1" x14ac:dyDescent="0.4">
      <c r="A43" s="159"/>
      <c r="B43" s="158" t="s">
        <v>759</v>
      </c>
      <c r="C43" s="158" t="s">
        <v>759</v>
      </c>
      <c r="D43" s="158" t="s">
        <v>759</v>
      </c>
      <c r="E43" s="158" t="s">
        <v>759</v>
      </c>
      <c r="F43" s="158" t="s">
        <v>759</v>
      </c>
      <c r="G43" s="158" t="s">
        <v>759</v>
      </c>
      <c r="H43" s="157" t="s">
        <v>759</v>
      </c>
      <c r="I43" s="178" t="s">
        <v>354</v>
      </c>
      <c r="J43" s="162" t="s">
        <v>282</v>
      </c>
      <c r="K43" s="178" t="s">
        <v>359</v>
      </c>
      <c r="L43" s="162" t="s">
        <v>567</v>
      </c>
      <c r="M43" s="162" t="s">
        <v>393</v>
      </c>
      <c r="N43" s="469">
        <v>22</v>
      </c>
      <c r="O43" s="184" t="s">
        <v>775</v>
      </c>
      <c r="P43" s="180" t="s">
        <v>321</v>
      </c>
      <c r="Q43" s="183" t="s">
        <v>112</v>
      </c>
      <c r="R43" s="181" t="s">
        <v>759</v>
      </c>
      <c r="S43" s="181" t="s">
        <v>759</v>
      </c>
      <c r="T43" s="151" t="s">
        <v>759</v>
      </c>
      <c r="U43" s="151"/>
      <c r="V43" s="150"/>
    </row>
    <row r="44" spans="1:22" ht="14" customHeight="1" x14ac:dyDescent="0.4">
      <c r="A44" s="159"/>
      <c r="B44" s="158" t="s">
        <v>759</v>
      </c>
      <c r="C44" s="158" t="s">
        <v>759</v>
      </c>
      <c r="D44" s="158" t="s">
        <v>759</v>
      </c>
      <c r="E44" s="158" t="s">
        <v>759</v>
      </c>
      <c r="F44" s="158" t="s">
        <v>759</v>
      </c>
      <c r="G44" s="158" t="s">
        <v>759</v>
      </c>
      <c r="H44" s="157" t="s">
        <v>759</v>
      </c>
      <c r="I44" s="158">
        <v>625</v>
      </c>
      <c r="J44" s="169">
        <v>617</v>
      </c>
      <c r="K44" s="158">
        <v>593</v>
      </c>
      <c r="L44" s="160">
        <v>558</v>
      </c>
      <c r="M44" s="160">
        <v>473</v>
      </c>
      <c r="N44" s="470"/>
      <c r="O44" s="182">
        <v>486</v>
      </c>
      <c r="P44" s="179">
        <v>592</v>
      </c>
      <c r="Q44" s="182">
        <v>663</v>
      </c>
      <c r="R44" s="181" t="s">
        <v>759</v>
      </c>
      <c r="S44" s="181" t="s">
        <v>759</v>
      </c>
      <c r="T44" s="151" t="s">
        <v>759</v>
      </c>
      <c r="U44" s="151"/>
      <c r="V44" s="150"/>
    </row>
    <row r="45" spans="1:22" ht="14" customHeight="1" x14ac:dyDescent="0.4">
      <c r="A45" s="159"/>
      <c r="B45" s="158" t="s">
        <v>759</v>
      </c>
      <c r="C45" s="159" t="s">
        <v>759</v>
      </c>
      <c r="D45" s="159" t="s">
        <v>759</v>
      </c>
      <c r="E45" s="159" t="s">
        <v>759</v>
      </c>
      <c r="F45" s="158" t="s">
        <v>759</v>
      </c>
      <c r="G45" s="158" t="s">
        <v>759</v>
      </c>
      <c r="H45" s="162" t="s">
        <v>340</v>
      </c>
      <c r="I45" s="162" t="s">
        <v>342</v>
      </c>
      <c r="J45" s="162" t="s">
        <v>303</v>
      </c>
      <c r="K45" s="162" t="s">
        <v>387</v>
      </c>
      <c r="L45" s="158" t="s">
        <v>285</v>
      </c>
      <c r="M45" s="162" t="s">
        <v>328</v>
      </c>
      <c r="N45" s="469">
        <v>21</v>
      </c>
      <c r="O45" s="180" t="s">
        <v>567</v>
      </c>
      <c r="P45" s="183" t="s">
        <v>383</v>
      </c>
      <c r="Q45" s="183" t="s">
        <v>349</v>
      </c>
      <c r="R45" s="183" t="s">
        <v>774</v>
      </c>
      <c r="S45" s="183" t="s">
        <v>297</v>
      </c>
      <c r="T45" s="155" t="s">
        <v>358</v>
      </c>
      <c r="U45" s="151"/>
      <c r="V45" s="150"/>
    </row>
    <row r="46" spans="1:22" ht="14" customHeight="1" x14ac:dyDescent="0.4">
      <c r="A46" s="159"/>
      <c r="B46" s="158" t="s">
        <v>759</v>
      </c>
      <c r="C46" s="159" t="s">
        <v>759</v>
      </c>
      <c r="D46" s="159" t="s">
        <v>759</v>
      </c>
      <c r="E46" s="159" t="s">
        <v>759</v>
      </c>
      <c r="F46" s="158" t="s">
        <v>759</v>
      </c>
      <c r="G46" s="158" t="s">
        <v>759</v>
      </c>
      <c r="H46" s="160">
        <v>586</v>
      </c>
      <c r="I46" s="160">
        <v>577</v>
      </c>
      <c r="J46" s="160">
        <v>567</v>
      </c>
      <c r="K46" s="160">
        <v>558</v>
      </c>
      <c r="L46" s="158">
        <v>548</v>
      </c>
      <c r="M46" s="160">
        <v>534</v>
      </c>
      <c r="N46" s="470"/>
      <c r="O46" s="185">
        <v>537</v>
      </c>
      <c r="P46" s="182">
        <v>565</v>
      </c>
      <c r="Q46" s="182">
        <v>581</v>
      </c>
      <c r="R46" s="182">
        <v>615</v>
      </c>
      <c r="S46" s="182">
        <v>630</v>
      </c>
      <c r="T46" s="152">
        <v>679</v>
      </c>
      <c r="U46" s="151"/>
      <c r="V46" s="150"/>
    </row>
    <row r="47" spans="1:22" ht="14" customHeight="1" x14ac:dyDescent="0.4">
      <c r="A47" s="159"/>
      <c r="B47" s="158" t="s">
        <v>759</v>
      </c>
      <c r="C47" s="159" t="s">
        <v>759</v>
      </c>
      <c r="D47" s="158" t="s">
        <v>759</v>
      </c>
      <c r="E47" s="158" t="s">
        <v>759</v>
      </c>
      <c r="F47" s="157" t="s">
        <v>759</v>
      </c>
      <c r="G47" s="162" t="s">
        <v>294</v>
      </c>
      <c r="H47" s="169" t="s">
        <v>384</v>
      </c>
      <c r="I47" s="158" t="s">
        <v>337</v>
      </c>
      <c r="J47" s="169" t="s">
        <v>363</v>
      </c>
      <c r="K47" s="158" t="s">
        <v>280</v>
      </c>
      <c r="L47" s="162" t="s">
        <v>315</v>
      </c>
      <c r="M47" s="162" t="s">
        <v>298</v>
      </c>
      <c r="N47" s="469">
        <v>20</v>
      </c>
      <c r="O47" s="183" t="s">
        <v>773</v>
      </c>
      <c r="P47" s="184" t="s">
        <v>772</v>
      </c>
      <c r="Q47" s="179" t="s">
        <v>306</v>
      </c>
      <c r="R47" s="183" t="s">
        <v>291</v>
      </c>
      <c r="S47" s="181" t="s">
        <v>759</v>
      </c>
      <c r="T47" s="151" t="s">
        <v>759</v>
      </c>
      <c r="U47" s="151"/>
      <c r="V47" s="150"/>
    </row>
    <row r="48" spans="1:22" ht="14" customHeight="1" x14ac:dyDescent="0.4">
      <c r="A48" s="159"/>
      <c r="B48" s="158" t="s">
        <v>759</v>
      </c>
      <c r="C48" s="159" t="s">
        <v>759</v>
      </c>
      <c r="D48" s="158" t="s">
        <v>759</v>
      </c>
      <c r="E48" s="158" t="s">
        <v>759</v>
      </c>
      <c r="F48" s="157" t="s">
        <v>759</v>
      </c>
      <c r="G48" s="160">
        <v>596</v>
      </c>
      <c r="H48" s="169">
        <v>589</v>
      </c>
      <c r="I48" s="166">
        <v>556</v>
      </c>
      <c r="J48" s="160">
        <v>504</v>
      </c>
      <c r="K48" s="166">
        <v>504</v>
      </c>
      <c r="L48" s="160">
        <v>500</v>
      </c>
      <c r="M48" s="160">
        <v>451</v>
      </c>
      <c r="N48" s="470"/>
      <c r="O48" s="182">
        <v>556</v>
      </c>
      <c r="P48" s="182">
        <v>587</v>
      </c>
      <c r="Q48" s="179">
        <v>592</v>
      </c>
      <c r="R48" s="182">
        <v>602</v>
      </c>
      <c r="S48" s="181" t="s">
        <v>759</v>
      </c>
      <c r="T48" s="151" t="s">
        <v>759</v>
      </c>
      <c r="U48" s="151"/>
      <c r="V48" s="150"/>
    </row>
    <row r="49" spans="1:23" ht="14" customHeight="1" x14ac:dyDescent="0.4">
      <c r="A49" s="159" t="s">
        <v>759</v>
      </c>
      <c r="B49" s="158" t="s">
        <v>759</v>
      </c>
      <c r="C49" s="159" t="s">
        <v>759</v>
      </c>
      <c r="D49" s="158" t="s">
        <v>759</v>
      </c>
      <c r="E49" s="158" t="s">
        <v>759</v>
      </c>
      <c r="F49" s="158" t="s">
        <v>759</v>
      </c>
      <c r="G49" s="158" t="s">
        <v>759</v>
      </c>
      <c r="H49" s="162" t="s">
        <v>113</v>
      </c>
      <c r="I49" s="158" t="s">
        <v>333</v>
      </c>
      <c r="J49" s="169" t="s">
        <v>368</v>
      </c>
      <c r="K49" s="158" t="s">
        <v>305</v>
      </c>
      <c r="L49" s="169" t="s">
        <v>277</v>
      </c>
      <c r="M49" s="162" t="s">
        <v>569</v>
      </c>
      <c r="N49" s="465">
        <v>19</v>
      </c>
      <c r="O49" s="180" t="s">
        <v>271</v>
      </c>
      <c r="P49" s="172" t="s">
        <v>343</v>
      </c>
      <c r="Q49" s="155" t="s">
        <v>300</v>
      </c>
      <c r="R49" s="151" t="s">
        <v>759</v>
      </c>
      <c r="S49" s="151" t="s">
        <v>759</v>
      </c>
      <c r="T49" s="151" t="s">
        <v>759</v>
      </c>
      <c r="U49" s="151"/>
      <c r="V49" s="150"/>
    </row>
    <row r="50" spans="1:23" ht="14" customHeight="1" x14ac:dyDescent="0.4">
      <c r="A50" s="159"/>
      <c r="B50" s="158" t="s">
        <v>759</v>
      </c>
      <c r="C50" s="159" t="s">
        <v>759</v>
      </c>
      <c r="D50" s="158" t="s">
        <v>759</v>
      </c>
      <c r="E50" s="158" t="s">
        <v>759</v>
      </c>
      <c r="F50" s="158" t="s">
        <v>759</v>
      </c>
      <c r="G50" s="158" t="s">
        <v>759</v>
      </c>
      <c r="H50" s="160">
        <v>527</v>
      </c>
      <c r="I50" s="158">
        <v>517</v>
      </c>
      <c r="J50" s="169">
        <v>516</v>
      </c>
      <c r="K50" s="166">
        <v>498</v>
      </c>
      <c r="L50" s="160">
        <v>491</v>
      </c>
      <c r="M50" s="160">
        <v>487</v>
      </c>
      <c r="N50" s="466"/>
      <c r="O50" s="173">
        <v>518</v>
      </c>
      <c r="P50" s="171">
        <v>545</v>
      </c>
      <c r="Q50" s="152">
        <v>550</v>
      </c>
      <c r="R50" s="151" t="s">
        <v>759</v>
      </c>
      <c r="S50" s="151" t="s">
        <v>759</v>
      </c>
      <c r="T50" s="151" t="s">
        <v>759</v>
      </c>
      <c r="U50" s="151"/>
      <c r="V50" s="150"/>
      <c r="W50" s="149"/>
    </row>
    <row r="51" spans="1:23" ht="14" customHeight="1" x14ac:dyDescent="0.4">
      <c r="A51" s="159"/>
      <c r="B51" s="158" t="s">
        <v>759</v>
      </c>
      <c r="C51" s="159" t="s">
        <v>759</v>
      </c>
      <c r="D51" s="159" t="s">
        <v>759</v>
      </c>
      <c r="E51" s="159" t="s">
        <v>759</v>
      </c>
      <c r="F51" s="159" t="s">
        <v>759</v>
      </c>
      <c r="G51" s="158" t="s">
        <v>759</v>
      </c>
      <c r="H51" s="157" t="s">
        <v>759</v>
      </c>
      <c r="I51" s="162" t="s">
        <v>373</v>
      </c>
      <c r="J51" s="162" t="s">
        <v>343</v>
      </c>
      <c r="K51" s="158" t="s">
        <v>336</v>
      </c>
      <c r="L51" s="169" t="s">
        <v>324</v>
      </c>
      <c r="M51" s="169" t="s">
        <v>295</v>
      </c>
      <c r="N51" s="465">
        <v>18</v>
      </c>
      <c r="O51" s="179" t="s">
        <v>269</v>
      </c>
      <c r="P51" s="155" t="s">
        <v>771</v>
      </c>
      <c r="Q51" s="151" t="s">
        <v>759</v>
      </c>
      <c r="R51" s="151" t="s">
        <v>759</v>
      </c>
      <c r="S51" s="151" t="s">
        <v>759</v>
      </c>
      <c r="T51" s="151" t="s">
        <v>759</v>
      </c>
      <c r="U51" s="151"/>
      <c r="V51" s="150"/>
      <c r="W51" s="149"/>
    </row>
    <row r="52" spans="1:23" ht="14" customHeight="1" x14ac:dyDescent="0.4">
      <c r="A52" s="159"/>
      <c r="B52" s="158" t="s">
        <v>759</v>
      </c>
      <c r="C52" s="159" t="s">
        <v>759</v>
      </c>
      <c r="D52" s="159" t="s">
        <v>759</v>
      </c>
      <c r="E52" s="159" t="s">
        <v>759</v>
      </c>
      <c r="F52" s="159" t="s">
        <v>759</v>
      </c>
      <c r="G52" s="158" t="s">
        <v>759</v>
      </c>
      <c r="H52" s="157" t="s">
        <v>759</v>
      </c>
      <c r="I52" s="160">
        <v>487</v>
      </c>
      <c r="J52" s="160">
        <v>476</v>
      </c>
      <c r="K52" s="166">
        <v>463</v>
      </c>
      <c r="L52" s="160">
        <v>445</v>
      </c>
      <c r="M52" s="160">
        <v>435</v>
      </c>
      <c r="N52" s="466"/>
      <c r="O52" s="173">
        <v>472</v>
      </c>
      <c r="P52" s="152">
        <v>541</v>
      </c>
      <c r="Q52" s="151" t="s">
        <v>759</v>
      </c>
      <c r="R52" s="151" t="s">
        <v>759</v>
      </c>
      <c r="S52" s="151" t="s">
        <v>759</v>
      </c>
      <c r="T52" s="151" t="s">
        <v>759</v>
      </c>
      <c r="U52" s="151"/>
      <c r="V52" s="150"/>
      <c r="W52" s="149"/>
    </row>
    <row r="53" spans="1:23" ht="14" customHeight="1" x14ac:dyDescent="0.4">
      <c r="A53" s="159"/>
      <c r="B53" s="158" t="s">
        <v>759</v>
      </c>
      <c r="C53" s="159" t="s">
        <v>759</v>
      </c>
      <c r="D53" s="159" t="s">
        <v>759</v>
      </c>
      <c r="E53" s="159" t="s">
        <v>759</v>
      </c>
      <c r="F53" s="159" t="s">
        <v>759</v>
      </c>
      <c r="G53" s="159" t="s">
        <v>759</v>
      </c>
      <c r="H53" s="158" t="s">
        <v>759</v>
      </c>
      <c r="I53" s="158" t="s">
        <v>759</v>
      </c>
      <c r="J53" s="157" t="s">
        <v>759</v>
      </c>
      <c r="K53" s="162" t="s">
        <v>314</v>
      </c>
      <c r="L53" s="178" t="s">
        <v>355</v>
      </c>
      <c r="M53" s="162" t="s">
        <v>389</v>
      </c>
      <c r="N53" s="465">
        <v>17</v>
      </c>
      <c r="O53" s="155" t="s">
        <v>328</v>
      </c>
      <c r="P53" s="151" t="s">
        <v>342</v>
      </c>
      <c r="Q53" s="155" t="s">
        <v>770</v>
      </c>
      <c r="R53" s="151" t="s">
        <v>759</v>
      </c>
      <c r="S53" s="177" t="s">
        <v>759</v>
      </c>
      <c r="T53" s="151" t="s">
        <v>759</v>
      </c>
      <c r="U53" s="151"/>
      <c r="V53" s="177"/>
    </row>
    <row r="54" spans="1:23" ht="14" customHeight="1" x14ac:dyDescent="0.4">
      <c r="A54" s="159"/>
      <c r="B54" s="158" t="s">
        <v>759</v>
      </c>
      <c r="C54" s="159" t="s">
        <v>759</v>
      </c>
      <c r="D54" s="159" t="s">
        <v>759</v>
      </c>
      <c r="E54" s="159" t="s">
        <v>759</v>
      </c>
      <c r="F54" s="159" t="s">
        <v>759</v>
      </c>
      <c r="G54" s="159" t="s">
        <v>759</v>
      </c>
      <c r="H54" s="158" t="s">
        <v>759</v>
      </c>
      <c r="I54" s="158" t="s">
        <v>759</v>
      </c>
      <c r="J54" s="157" t="s">
        <v>759</v>
      </c>
      <c r="K54" s="160">
        <v>468</v>
      </c>
      <c r="L54" s="166">
        <v>450</v>
      </c>
      <c r="M54" s="160">
        <v>387</v>
      </c>
      <c r="N54" s="466"/>
      <c r="O54" s="165">
        <v>486</v>
      </c>
      <c r="P54" s="151">
        <v>525</v>
      </c>
      <c r="Q54" s="152">
        <v>533</v>
      </c>
      <c r="R54" s="151" t="s">
        <v>759</v>
      </c>
      <c r="S54" s="151" t="s">
        <v>759</v>
      </c>
      <c r="T54" s="151" t="s">
        <v>759</v>
      </c>
      <c r="U54" s="151"/>
      <c r="V54" s="151"/>
    </row>
    <row r="55" spans="1:23" ht="14" customHeight="1" x14ac:dyDescent="0.4">
      <c r="A55" s="159"/>
      <c r="B55" s="158" t="s">
        <v>759</v>
      </c>
      <c r="C55" s="159" t="s">
        <v>759</v>
      </c>
      <c r="D55" s="159" t="s">
        <v>759</v>
      </c>
      <c r="E55" s="159" t="s">
        <v>759</v>
      </c>
      <c r="F55" s="159" t="s">
        <v>759</v>
      </c>
      <c r="G55" s="162" t="s">
        <v>390</v>
      </c>
      <c r="H55" s="162" t="s">
        <v>278</v>
      </c>
      <c r="I55" s="162" t="s">
        <v>366</v>
      </c>
      <c r="J55" s="162" t="s">
        <v>326</v>
      </c>
      <c r="K55" s="175" t="s">
        <v>562</v>
      </c>
      <c r="L55" s="169" t="s">
        <v>304</v>
      </c>
      <c r="M55" s="169" t="s">
        <v>286</v>
      </c>
      <c r="N55" s="465">
        <v>16</v>
      </c>
      <c r="O55" s="155" t="s">
        <v>325</v>
      </c>
      <c r="P55" s="170" t="s">
        <v>769</v>
      </c>
      <c r="Q55" s="171" t="s">
        <v>295</v>
      </c>
      <c r="R55" s="155" t="s">
        <v>310</v>
      </c>
      <c r="S55" s="151" t="s">
        <v>759</v>
      </c>
      <c r="T55" s="151" t="s">
        <v>759</v>
      </c>
      <c r="U55" s="151"/>
      <c r="V55" s="151"/>
    </row>
    <row r="56" spans="1:23" ht="14" customHeight="1" x14ac:dyDescent="0.4">
      <c r="A56" s="159"/>
      <c r="B56" s="158" t="s">
        <v>759</v>
      </c>
      <c r="C56" s="159" t="s">
        <v>759</v>
      </c>
      <c r="D56" s="159" t="s">
        <v>759</v>
      </c>
      <c r="E56" s="159" t="s">
        <v>759</v>
      </c>
      <c r="F56" s="159" t="s">
        <v>759</v>
      </c>
      <c r="G56" s="160">
        <v>414</v>
      </c>
      <c r="H56" s="160">
        <v>402</v>
      </c>
      <c r="I56" s="160">
        <v>399</v>
      </c>
      <c r="J56" s="160">
        <v>393</v>
      </c>
      <c r="K56" s="164">
        <v>392</v>
      </c>
      <c r="L56" s="160">
        <v>363</v>
      </c>
      <c r="M56" s="160">
        <v>357</v>
      </c>
      <c r="N56" s="466"/>
      <c r="O56" s="152">
        <v>429</v>
      </c>
      <c r="P56" s="176">
        <v>430</v>
      </c>
      <c r="Q56" s="173">
        <v>459</v>
      </c>
      <c r="R56" s="152">
        <v>468</v>
      </c>
      <c r="S56" s="151" t="s">
        <v>759</v>
      </c>
      <c r="T56" s="151" t="s">
        <v>759</v>
      </c>
      <c r="U56" s="151"/>
      <c r="V56" s="151"/>
    </row>
    <row r="57" spans="1:23" ht="14" customHeight="1" x14ac:dyDescent="0.4">
      <c r="A57" s="159"/>
      <c r="B57" s="158" t="s">
        <v>759</v>
      </c>
      <c r="C57" s="159" t="s">
        <v>759</v>
      </c>
      <c r="D57" s="159" t="s">
        <v>759</v>
      </c>
      <c r="E57" s="159" t="s">
        <v>759</v>
      </c>
      <c r="F57" s="158" t="s">
        <v>759</v>
      </c>
      <c r="G57" s="158" t="s">
        <v>759</v>
      </c>
      <c r="H57" s="158" t="s">
        <v>759</v>
      </c>
      <c r="I57" s="157" t="s">
        <v>759</v>
      </c>
      <c r="J57" s="157" t="s">
        <v>307</v>
      </c>
      <c r="K57" s="169" t="s">
        <v>297</v>
      </c>
      <c r="L57" s="157" t="s">
        <v>288</v>
      </c>
      <c r="M57" s="169" t="s">
        <v>362</v>
      </c>
      <c r="N57" s="465">
        <v>15</v>
      </c>
      <c r="O57" s="151" t="s">
        <v>345</v>
      </c>
      <c r="P57" s="155" t="s">
        <v>330</v>
      </c>
      <c r="Q57" s="151" t="s">
        <v>759</v>
      </c>
      <c r="R57" s="151" t="s">
        <v>759</v>
      </c>
      <c r="S57" s="151" t="s">
        <v>759</v>
      </c>
      <c r="T57" s="151" t="s">
        <v>759</v>
      </c>
      <c r="U57" s="151"/>
      <c r="V57" s="150"/>
    </row>
    <row r="58" spans="1:23" ht="14" customHeight="1" x14ac:dyDescent="0.4">
      <c r="A58" s="159"/>
      <c r="B58" s="158" t="s">
        <v>759</v>
      </c>
      <c r="C58" s="159" t="s">
        <v>759</v>
      </c>
      <c r="D58" s="159" t="s">
        <v>759</v>
      </c>
      <c r="E58" s="159" t="s">
        <v>759</v>
      </c>
      <c r="F58" s="158" t="s">
        <v>759</v>
      </c>
      <c r="G58" s="158" t="s">
        <v>759</v>
      </c>
      <c r="H58" s="158" t="s">
        <v>759</v>
      </c>
      <c r="I58" s="157" t="s">
        <v>759</v>
      </c>
      <c r="J58" s="157">
        <v>399</v>
      </c>
      <c r="K58" s="169">
        <v>376</v>
      </c>
      <c r="L58" s="164">
        <v>365</v>
      </c>
      <c r="M58" s="169">
        <v>353</v>
      </c>
      <c r="N58" s="466"/>
      <c r="O58" s="151">
        <v>422</v>
      </c>
      <c r="P58" s="165">
        <v>434</v>
      </c>
      <c r="Q58" s="151" t="s">
        <v>759</v>
      </c>
      <c r="R58" s="151" t="s">
        <v>759</v>
      </c>
      <c r="S58" s="151" t="s">
        <v>759</v>
      </c>
      <c r="T58" s="151" t="s">
        <v>759</v>
      </c>
      <c r="U58" s="151"/>
      <c r="V58" s="150"/>
    </row>
    <row r="59" spans="1:23" ht="14" customHeight="1" x14ac:dyDescent="0.4">
      <c r="A59" s="159" t="s">
        <v>759</v>
      </c>
      <c r="B59" s="158" t="s">
        <v>759</v>
      </c>
      <c r="C59" s="159" t="s">
        <v>759</v>
      </c>
      <c r="D59" s="159" t="s">
        <v>759</v>
      </c>
      <c r="E59" s="158" t="s">
        <v>759</v>
      </c>
      <c r="F59" s="157" t="s">
        <v>759</v>
      </c>
      <c r="G59" s="168" t="s">
        <v>338</v>
      </c>
      <c r="H59" s="162" t="s">
        <v>367</v>
      </c>
      <c r="I59" s="175" t="s">
        <v>115</v>
      </c>
      <c r="J59" s="168" t="s">
        <v>392</v>
      </c>
      <c r="K59" s="162" t="s">
        <v>267</v>
      </c>
      <c r="L59" s="158" t="s">
        <v>287</v>
      </c>
      <c r="M59" s="162" t="s">
        <v>564</v>
      </c>
      <c r="N59" s="465">
        <v>14</v>
      </c>
      <c r="O59" s="172" t="s">
        <v>296</v>
      </c>
      <c r="P59" s="155" t="s">
        <v>385</v>
      </c>
      <c r="Q59" s="155" t="s">
        <v>284</v>
      </c>
      <c r="R59" s="151" t="s">
        <v>759</v>
      </c>
      <c r="S59" s="151" t="s">
        <v>759</v>
      </c>
      <c r="T59" s="151" t="s">
        <v>759</v>
      </c>
      <c r="U59" s="151"/>
      <c r="V59" s="150"/>
    </row>
    <row r="60" spans="1:23" ht="14" customHeight="1" x14ac:dyDescent="0.4">
      <c r="A60" s="159" t="s">
        <v>759</v>
      </c>
      <c r="B60" s="158" t="s">
        <v>759</v>
      </c>
      <c r="C60" s="159" t="s">
        <v>759</v>
      </c>
      <c r="D60" s="159" t="s">
        <v>759</v>
      </c>
      <c r="E60" s="158" t="s">
        <v>759</v>
      </c>
      <c r="F60" s="157" t="s">
        <v>759</v>
      </c>
      <c r="G60" s="166">
        <v>429</v>
      </c>
      <c r="H60" s="160">
        <v>389</v>
      </c>
      <c r="I60" s="166">
        <v>379</v>
      </c>
      <c r="J60" s="167">
        <v>370</v>
      </c>
      <c r="K60" s="169">
        <v>364</v>
      </c>
      <c r="L60" s="158">
        <v>344</v>
      </c>
      <c r="M60" s="160">
        <v>206</v>
      </c>
      <c r="N60" s="466"/>
      <c r="O60" s="171">
        <v>328</v>
      </c>
      <c r="P60" s="152">
        <v>331</v>
      </c>
      <c r="Q60" s="152">
        <v>358</v>
      </c>
      <c r="R60" s="151" t="s">
        <v>759</v>
      </c>
      <c r="S60" s="151" t="s">
        <v>759</v>
      </c>
      <c r="T60" s="151" t="s">
        <v>759</v>
      </c>
      <c r="U60" s="151"/>
      <c r="V60" s="150"/>
    </row>
    <row r="61" spans="1:23" ht="14" customHeight="1" x14ac:dyDescent="0.4">
      <c r="A61" s="159"/>
      <c r="B61" s="158" t="s">
        <v>759</v>
      </c>
      <c r="C61" s="159" t="s">
        <v>759</v>
      </c>
      <c r="D61" s="159" t="s">
        <v>759</v>
      </c>
      <c r="E61" s="159" t="s">
        <v>759</v>
      </c>
      <c r="F61" s="159" t="s">
        <v>759</v>
      </c>
      <c r="G61" s="158" t="s">
        <v>759</v>
      </c>
      <c r="H61" s="158" t="s">
        <v>759</v>
      </c>
      <c r="I61" s="158" t="s">
        <v>759</v>
      </c>
      <c r="J61" s="158" t="s">
        <v>759</v>
      </c>
      <c r="K61" s="174" t="s">
        <v>571</v>
      </c>
      <c r="L61" s="162" t="s">
        <v>335</v>
      </c>
      <c r="M61" s="162" t="s">
        <v>566</v>
      </c>
      <c r="N61" s="471">
        <v>13</v>
      </c>
      <c r="O61" s="155" t="s">
        <v>370</v>
      </c>
      <c r="P61" s="151" t="s">
        <v>759</v>
      </c>
      <c r="Q61" s="151" t="s">
        <v>759</v>
      </c>
      <c r="R61" s="151" t="s">
        <v>759</v>
      </c>
      <c r="S61" s="151" t="s">
        <v>759</v>
      </c>
      <c r="T61" s="151" t="s">
        <v>759</v>
      </c>
      <c r="U61" s="151"/>
      <c r="V61" s="151"/>
    </row>
    <row r="62" spans="1:23" ht="14" customHeight="1" x14ac:dyDescent="0.4">
      <c r="A62" s="159"/>
      <c r="B62" s="158" t="s">
        <v>759</v>
      </c>
      <c r="C62" s="159" t="s">
        <v>759</v>
      </c>
      <c r="D62" s="159" t="s">
        <v>759</v>
      </c>
      <c r="E62" s="159" t="s">
        <v>759</v>
      </c>
      <c r="F62" s="159" t="s">
        <v>759</v>
      </c>
      <c r="G62" s="158" t="s">
        <v>759</v>
      </c>
      <c r="H62" s="158" t="s">
        <v>759</v>
      </c>
      <c r="I62" s="158" t="s">
        <v>759</v>
      </c>
      <c r="J62" s="158" t="s">
        <v>759</v>
      </c>
      <c r="K62" s="167">
        <v>339</v>
      </c>
      <c r="L62" s="160">
        <v>266</v>
      </c>
      <c r="M62" s="160">
        <v>263</v>
      </c>
      <c r="N62" s="472"/>
      <c r="O62" s="152">
        <v>318</v>
      </c>
      <c r="P62" s="151" t="s">
        <v>759</v>
      </c>
      <c r="Q62" s="151" t="s">
        <v>759</v>
      </c>
      <c r="R62" s="151" t="s">
        <v>759</v>
      </c>
      <c r="S62" s="151" t="s">
        <v>759</v>
      </c>
      <c r="T62" s="151" t="s">
        <v>759</v>
      </c>
      <c r="U62" s="151"/>
      <c r="V62" s="151"/>
    </row>
    <row r="63" spans="1:23" ht="14" customHeight="1" x14ac:dyDescent="0.4">
      <c r="A63" s="159"/>
      <c r="B63" s="158" t="s">
        <v>759</v>
      </c>
      <c r="C63" s="159" t="s">
        <v>759</v>
      </c>
      <c r="D63" s="159" t="s">
        <v>759</v>
      </c>
      <c r="E63" s="159" t="s">
        <v>759</v>
      </c>
      <c r="F63" s="159" t="s">
        <v>759</v>
      </c>
      <c r="G63" s="159" t="s">
        <v>759</v>
      </c>
      <c r="H63" s="159" t="s">
        <v>759</v>
      </c>
      <c r="I63" s="159" t="s">
        <v>759</v>
      </c>
      <c r="J63" s="159" t="s">
        <v>759</v>
      </c>
      <c r="K63" s="158" t="s">
        <v>759</v>
      </c>
      <c r="L63" s="157" t="s">
        <v>759</v>
      </c>
      <c r="M63" s="162" t="s">
        <v>332</v>
      </c>
      <c r="N63" s="465">
        <v>12</v>
      </c>
      <c r="O63" s="171" t="s">
        <v>293</v>
      </c>
      <c r="P63" s="155" t="s">
        <v>324</v>
      </c>
      <c r="Q63" s="151" t="s">
        <v>759</v>
      </c>
      <c r="R63" s="151" t="s">
        <v>759</v>
      </c>
      <c r="S63" s="151" t="s">
        <v>759</v>
      </c>
      <c r="T63" s="151" t="s">
        <v>759</v>
      </c>
      <c r="U63" s="151"/>
      <c r="V63" s="150"/>
    </row>
    <row r="64" spans="1:23" ht="14" customHeight="1" x14ac:dyDescent="0.4">
      <c r="A64" s="159"/>
      <c r="B64" s="158" t="s">
        <v>759</v>
      </c>
      <c r="C64" s="159" t="s">
        <v>759</v>
      </c>
      <c r="D64" s="159" t="s">
        <v>759</v>
      </c>
      <c r="E64" s="159" t="s">
        <v>759</v>
      </c>
      <c r="F64" s="159" t="s">
        <v>759</v>
      </c>
      <c r="G64" s="159" t="s">
        <v>759</v>
      </c>
      <c r="H64" s="159" t="s">
        <v>759</v>
      </c>
      <c r="I64" s="159" t="s">
        <v>759</v>
      </c>
      <c r="J64" s="159" t="s">
        <v>759</v>
      </c>
      <c r="K64" s="158" t="s">
        <v>759</v>
      </c>
      <c r="L64" s="157" t="s">
        <v>759</v>
      </c>
      <c r="M64" s="160">
        <v>270</v>
      </c>
      <c r="N64" s="466"/>
      <c r="O64" s="173">
        <v>305</v>
      </c>
      <c r="P64" s="152">
        <v>337</v>
      </c>
      <c r="Q64" s="151" t="s">
        <v>759</v>
      </c>
      <c r="R64" s="151" t="s">
        <v>759</v>
      </c>
      <c r="S64" s="151" t="s">
        <v>759</v>
      </c>
      <c r="T64" s="151" t="s">
        <v>759</v>
      </c>
      <c r="U64" s="151"/>
      <c r="V64" s="150"/>
    </row>
    <row r="65" spans="1:22" ht="14" customHeight="1" x14ac:dyDescent="0.4">
      <c r="A65" s="159"/>
      <c r="B65" s="158" t="s">
        <v>759</v>
      </c>
      <c r="C65" s="159" t="s">
        <v>759</v>
      </c>
      <c r="D65" s="159" t="s">
        <v>759</v>
      </c>
      <c r="E65" s="159" t="s">
        <v>759</v>
      </c>
      <c r="F65" s="159" t="s">
        <v>759</v>
      </c>
      <c r="G65" s="159" t="s">
        <v>759</v>
      </c>
      <c r="H65" s="159" t="s">
        <v>759</v>
      </c>
      <c r="I65" s="159" t="s">
        <v>759</v>
      </c>
      <c r="J65" s="159" t="s">
        <v>759</v>
      </c>
      <c r="K65" s="159" t="s">
        <v>759</v>
      </c>
      <c r="L65" s="162" t="s">
        <v>572</v>
      </c>
      <c r="M65" s="162" t="s">
        <v>565</v>
      </c>
      <c r="N65" s="465">
        <v>11</v>
      </c>
      <c r="O65" s="172" t="s">
        <v>294</v>
      </c>
      <c r="P65" s="155" t="s">
        <v>768</v>
      </c>
      <c r="Q65" s="151" t="s">
        <v>759</v>
      </c>
      <c r="R65" s="151" t="s">
        <v>759</v>
      </c>
      <c r="S65" s="151" t="s">
        <v>759</v>
      </c>
      <c r="T65" s="151" t="s">
        <v>759</v>
      </c>
      <c r="U65" s="151"/>
      <c r="V65" s="150"/>
    </row>
    <row r="66" spans="1:22" ht="14" customHeight="1" x14ac:dyDescent="0.4">
      <c r="A66" s="159"/>
      <c r="B66" s="158" t="s">
        <v>759</v>
      </c>
      <c r="C66" s="159" t="s">
        <v>759</v>
      </c>
      <c r="D66" s="159" t="s">
        <v>759</v>
      </c>
      <c r="E66" s="159" t="s">
        <v>759</v>
      </c>
      <c r="F66" s="159" t="s">
        <v>759</v>
      </c>
      <c r="G66" s="159" t="s">
        <v>759</v>
      </c>
      <c r="H66" s="159" t="s">
        <v>759</v>
      </c>
      <c r="I66" s="159" t="s">
        <v>759</v>
      </c>
      <c r="J66" s="159" t="s">
        <v>759</v>
      </c>
      <c r="K66" s="159" t="s">
        <v>759</v>
      </c>
      <c r="L66" s="160">
        <v>229</v>
      </c>
      <c r="M66" s="160">
        <v>193</v>
      </c>
      <c r="N66" s="466"/>
      <c r="O66" s="171">
        <v>268</v>
      </c>
      <c r="P66" s="152">
        <v>307</v>
      </c>
      <c r="Q66" s="151" t="s">
        <v>759</v>
      </c>
      <c r="R66" s="151" t="s">
        <v>759</v>
      </c>
      <c r="S66" s="151" t="s">
        <v>759</v>
      </c>
      <c r="T66" s="151" t="s">
        <v>759</v>
      </c>
      <c r="U66" s="151"/>
      <c r="V66" s="150"/>
    </row>
    <row r="67" spans="1:22" ht="14" customHeight="1" x14ac:dyDescent="0.4">
      <c r="A67" s="159"/>
      <c r="B67" s="158" t="s">
        <v>759</v>
      </c>
      <c r="C67" s="159" t="s">
        <v>759</v>
      </c>
      <c r="D67" s="159" t="s">
        <v>759</v>
      </c>
      <c r="E67" s="159" t="s">
        <v>759</v>
      </c>
      <c r="F67" s="159" t="s">
        <v>759</v>
      </c>
      <c r="G67" s="159" t="s">
        <v>759</v>
      </c>
      <c r="H67" s="159" t="s">
        <v>759</v>
      </c>
      <c r="I67" s="159" t="s">
        <v>759</v>
      </c>
      <c r="J67" s="159" t="s">
        <v>759</v>
      </c>
      <c r="K67" s="158" t="s">
        <v>759</v>
      </c>
      <c r="L67" s="158" t="s">
        <v>759</v>
      </c>
      <c r="M67" s="162" t="s">
        <v>385</v>
      </c>
      <c r="N67" s="465">
        <v>10</v>
      </c>
      <c r="O67" s="155" t="s">
        <v>309</v>
      </c>
      <c r="P67" s="170" t="s">
        <v>759</v>
      </c>
      <c r="Q67" s="151" t="s">
        <v>759</v>
      </c>
      <c r="R67" s="151" t="s">
        <v>759</v>
      </c>
      <c r="S67" s="151" t="s">
        <v>759</v>
      </c>
      <c r="T67" s="151" t="s">
        <v>759</v>
      </c>
      <c r="U67" s="151"/>
      <c r="V67" s="150"/>
    </row>
    <row r="68" spans="1:22" ht="14" customHeight="1" x14ac:dyDescent="0.4">
      <c r="A68" s="159"/>
      <c r="B68" s="158" t="s">
        <v>759</v>
      </c>
      <c r="C68" s="159" t="s">
        <v>759</v>
      </c>
      <c r="D68" s="159" t="s">
        <v>759</v>
      </c>
      <c r="E68" s="159" t="s">
        <v>759</v>
      </c>
      <c r="F68" s="159" t="s">
        <v>759</v>
      </c>
      <c r="G68" s="159" t="s">
        <v>759</v>
      </c>
      <c r="H68" s="159" t="s">
        <v>759</v>
      </c>
      <c r="I68" s="159" t="s">
        <v>759</v>
      </c>
      <c r="J68" s="159" t="s">
        <v>759</v>
      </c>
      <c r="K68" s="158" t="s">
        <v>759</v>
      </c>
      <c r="L68" s="158" t="s">
        <v>759</v>
      </c>
      <c r="M68" s="160">
        <v>209</v>
      </c>
      <c r="N68" s="466"/>
      <c r="O68" s="152">
        <v>282</v>
      </c>
      <c r="P68" s="151" t="s">
        <v>759</v>
      </c>
      <c r="Q68" s="151" t="s">
        <v>759</v>
      </c>
      <c r="R68" s="151" t="s">
        <v>759</v>
      </c>
      <c r="S68" s="151" t="s">
        <v>759</v>
      </c>
      <c r="T68" s="151" t="s">
        <v>759</v>
      </c>
      <c r="U68" s="151"/>
      <c r="V68" s="150"/>
    </row>
    <row r="69" spans="1:22" ht="14" customHeight="1" x14ac:dyDescent="0.4">
      <c r="A69" s="159"/>
      <c r="B69" s="158" t="s">
        <v>759</v>
      </c>
      <c r="C69" s="159" t="s">
        <v>759</v>
      </c>
      <c r="D69" s="159" t="s">
        <v>759</v>
      </c>
      <c r="E69" s="159" t="s">
        <v>759</v>
      </c>
      <c r="F69" s="159" t="s">
        <v>759</v>
      </c>
      <c r="G69" s="159" t="s">
        <v>759</v>
      </c>
      <c r="H69" s="159" t="s">
        <v>759</v>
      </c>
      <c r="I69" s="159" t="s">
        <v>759</v>
      </c>
      <c r="J69" s="159" t="s">
        <v>759</v>
      </c>
      <c r="K69" s="159" t="s">
        <v>759</v>
      </c>
      <c r="L69" s="159" t="s">
        <v>759</v>
      </c>
      <c r="M69" s="169" t="s">
        <v>369</v>
      </c>
      <c r="N69" s="465">
        <v>9</v>
      </c>
      <c r="O69" s="165" t="s">
        <v>767</v>
      </c>
      <c r="P69" s="151" t="s">
        <v>759</v>
      </c>
      <c r="Q69" s="151" t="s">
        <v>759</v>
      </c>
      <c r="R69" s="151" t="s">
        <v>759</v>
      </c>
      <c r="S69" s="151" t="s">
        <v>759</v>
      </c>
      <c r="T69" s="151" t="s">
        <v>759</v>
      </c>
      <c r="U69" s="151"/>
      <c r="V69" s="150"/>
    </row>
    <row r="70" spans="1:22" ht="14" customHeight="1" x14ac:dyDescent="0.4">
      <c r="A70" s="159"/>
      <c r="B70" s="158" t="s">
        <v>759</v>
      </c>
      <c r="C70" s="159" t="s">
        <v>759</v>
      </c>
      <c r="D70" s="159" t="s">
        <v>759</v>
      </c>
      <c r="E70" s="159" t="s">
        <v>759</v>
      </c>
      <c r="F70" s="159" t="s">
        <v>759</v>
      </c>
      <c r="G70" s="159" t="s">
        <v>759</v>
      </c>
      <c r="H70" s="159" t="s">
        <v>759</v>
      </c>
      <c r="I70" s="159" t="s">
        <v>759</v>
      </c>
      <c r="J70" s="159" t="s">
        <v>759</v>
      </c>
      <c r="K70" s="159" t="s">
        <v>759</v>
      </c>
      <c r="L70" s="159" t="s">
        <v>759</v>
      </c>
      <c r="M70" s="160">
        <v>167</v>
      </c>
      <c r="N70" s="466"/>
      <c r="O70" s="165">
        <v>231</v>
      </c>
      <c r="P70" s="151" t="s">
        <v>759</v>
      </c>
      <c r="Q70" s="151" t="s">
        <v>759</v>
      </c>
      <c r="R70" s="151" t="s">
        <v>759</v>
      </c>
      <c r="S70" s="151" t="s">
        <v>759</v>
      </c>
      <c r="T70" s="151" t="s">
        <v>759</v>
      </c>
      <c r="U70" s="151"/>
      <c r="V70" s="150"/>
    </row>
    <row r="71" spans="1:22" ht="14" customHeight="1" x14ac:dyDescent="0.4">
      <c r="A71" s="159"/>
      <c r="B71" s="158" t="s">
        <v>759</v>
      </c>
      <c r="C71" s="159" t="s">
        <v>759</v>
      </c>
      <c r="D71" s="159" t="s">
        <v>759</v>
      </c>
      <c r="E71" s="159" t="s">
        <v>759</v>
      </c>
      <c r="F71" s="159" t="s">
        <v>759</v>
      </c>
      <c r="G71" s="159" t="s">
        <v>759</v>
      </c>
      <c r="H71" s="159" t="s">
        <v>759</v>
      </c>
      <c r="I71" s="159" t="s">
        <v>759</v>
      </c>
      <c r="J71" s="162" t="s">
        <v>296</v>
      </c>
      <c r="K71" s="168" t="s">
        <v>370</v>
      </c>
      <c r="L71" s="162" t="s">
        <v>568</v>
      </c>
      <c r="M71" s="169" t="s">
        <v>276</v>
      </c>
      <c r="N71" s="465">
        <v>8</v>
      </c>
      <c r="O71" s="155" t="s">
        <v>766</v>
      </c>
      <c r="P71" s="151" t="s">
        <v>759</v>
      </c>
      <c r="Q71" s="151" t="s">
        <v>759</v>
      </c>
      <c r="R71" s="151" t="s">
        <v>759</v>
      </c>
      <c r="S71" s="151" t="s">
        <v>759</v>
      </c>
      <c r="T71" s="151" t="s">
        <v>759</v>
      </c>
      <c r="U71" s="151"/>
      <c r="V71" s="150"/>
    </row>
    <row r="72" spans="1:22" ht="14" customHeight="1" x14ac:dyDescent="0.4">
      <c r="A72" s="159"/>
      <c r="B72" s="158" t="s">
        <v>759</v>
      </c>
      <c r="C72" s="159" t="s">
        <v>759</v>
      </c>
      <c r="D72" s="159" t="s">
        <v>759</v>
      </c>
      <c r="E72" s="159" t="s">
        <v>759</v>
      </c>
      <c r="F72" s="159" t="s">
        <v>759</v>
      </c>
      <c r="G72" s="159" t="s">
        <v>759</v>
      </c>
      <c r="H72" s="159" t="s">
        <v>759</v>
      </c>
      <c r="I72" s="159" t="s">
        <v>759</v>
      </c>
      <c r="J72" s="160">
        <v>190</v>
      </c>
      <c r="K72" s="167">
        <v>182</v>
      </c>
      <c r="L72" s="160">
        <v>179</v>
      </c>
      <c r="M72" s="169">
        <v>91</v>
      </c>
      <c r="N72" s="466"/>
      <c r="O72" s="152">
        <v>185</v>
      </c>
      <c r="P72" s="151" t="s">
        <v>759</v>
      </c>
      <c r="Q72" s="151" t="s">
        <v>759</v>
      </c>
      <c r="R72" s="151" t="s">
        <v>759</v>
      </c>
      <c r="S72" s="151" t="s">
        <v>759</v>
      </c>
      <c r="T72" s="151" t="s">
        <v>759</v>
      </c>
      <c r="U72" s="151"/>
      <c r="V72" s="150"/>
    </row>
    <row r="73" spans="1:22" ht="14" customHeight="1" x14ac:dyDescent="0.4">
      <c r="A73" s="159"/>
      <c r="B73" s="158" t="s">
        <v>759</v>
      </c>
      <c r="C73" s="159" t="s">
        <v>759</v>
      </c>
      <c r="D73" s="159" t="s">
        <v>759</v>
      </c>
      <c r="E73" s="159" t="s">
        <v>759</v>
      </c>
      <c r="F73" s="158" t="s">
        <v>759</v>
      </c>
      <c r="G73" s="157" t="s">
        <v>759</v>
      </c>
      <c r="H73" s="168" t="s">
        <v>378</v>
      </c>
      <c r="I73" s="162" t="s">
        <v>311</v>
      </c>
      <c r="J73" s="158" t="s">
        <v>386</v>
      </c>
      <c r="K73" s="162" t="s">
        <v>574</v>
      </c>
      <c r="L73" s="162" t="s">
        <v>361</v>
      </c>
      <c r="M73" s="162" t="s">
        <v>575</v>
      </c>
      <c r="N73" s="465">
        <v>7</v>
      </c>
      <c r="O73" s="165" t="s">
        <v>566</v>
      </c>
      <c r="P73" s="155" t="s">
        <v>765</v>
      </c>
      <c r="Q73" s="151" t="s">
        <v>759</v>
      </c>
      <c r="R73" s="151" t="s">
        <v>759</v>
      </c>
      <c r="S73" s="151" t="s">
        <v>759</v>
      </c>
      <c r="T73" s="151" t="s">
        <v>759</v>
      </c>
      <c r="U73" s="151"/>
      <c r="V73" s="150"/>
    </row>
    <row r="74" spans="1:22" ht="14" customHeight="1" x14ac:dyDescent="0.4">
      <c r="A74" s="159"/>
      <c r="B74" s="158" t="s">
        <v>759</v>
      </c>
      <c r="C74" s="159" t="s">
        <v>759</v>
      </c>
      <c r="D74" s="159" t="s">
        <v>759</v>
      </c>
      <c r="E74" s="159" t="s">
        <v>759</v>
      </c>
      <c r="F74" s="158" t="s">
        <v>759</v>
      </c>
      <c r="G74" s="157" t="s">
        <v>759</v>
      </c>
      <c r="H74" s="167">
        <v>176</v>
      </c>
      <c r="I74" s="160">
        <v>157</v>
      </c>
      <c r="J74" s="166">
        <v>121</v>
      </c>
      <c r="K74" s="160">
        <v>115</v>
      </c>
      <c r="L74" s="160">
        <v>102</v>
      </c>
      <c r="M74" s="160">
        <v>89</v>
      </c>
      <c r="N74" s="466"/>
      <c r="O74" s="165">
        <v>162</v>
      </c>
      <c r="P74" s="152">
        <v>178</v>
      </c>
      <c r="Q74" s="151" t="s">
        <v>759</v>
      </c>
      <c r="R74" s="151" t="s">
        <v>759</v>
      </c>
      <c r="S74" s="151" t="s">
        <v>759</v>
      </c>
      <c r="T74" s="151" t="s">
        <v>759</v>
      </c>
      <c r="U74" s="151"/>
      <c r="V74" s="150"/>
    </row>
    <row r="75" spans="1:22" ht="14" customHeight="1" x14ac:dyDescent="0.4">
      <c r="A75" s="159"/>
      <c r="B75" s="158" t="s">
        <v>759</v>
      </c>
      <c r="C75" s="159" t="s">
        <v>759</v>
      </c>
      <c r="D75" s="159" t="s">
        <v>759</v>
      </c>
      <c r="E75" s="159" t="s">
        <v>759</v>
      </c>
      <c r="F75" s="159" t="s">
        <v>759</v>
      </c>
      <c r="G75" s="159" t="s">
        <v>759</v>
      </c>
      <c r="H75" s="159" t="s">
        <v>759</v>
      </c>
      <c r="I75" s="159" t="s">
        <v>759</v>
      </c>
      <c r="J75" s="159" t="s">
        <v>759</v>
      </c>
      <c r="K75" s="159" t="s">
        <v>759</v>
      </c>
      <c r="L75" s="158" t="s">
        <v>759</v>
      </c>
      <c r="M75" s="162" t="s">
        <v>764</v>
      </c>
      <c r="N75" s="465">
        <v>6</v>
      </c>
      <c r="O75" s="155" t="s">
        <v>565</v>
      </c>
      <c r="P75" s="151" t="s">
        <v>759</v>
      </c>
      <c r="Q75" s="151" t="s">
        <v>759</v>
      </c>
      <c r="R75" s="151" t="s">
        <v>759</v>
      </c>
      <c r="S75" s="151" t="s">
        <v>759</v>
      </c>
      <c r="T75" s="151" t="s">
        <v>759</v>
      </c>
      <c r="U75" s="151"/>
      <c r="V75" s="150"/>
    </row>
    <row r="76" spans="1:22" ht="14" customHeight="1" x14ac:dyDescent="0.4">
      <c r="A76" s="159"/>
      <c r="B76" s="158" t="s">
        <v>759</v>
      </c>
      <c r="C76" s="159" t="s">
        <v>759</v>
      </c>
      <c r="D76" s="159" t="s">
        <v>759</v>
      </c>
      <c r="E76" s="159" t="s">
        <v>759</v>
      </c>
      <c r="F76" s="159" t="s">
        <v>759</v>
      </c>
      <c r="G76" s="159" t="s">
        <v>759</v>
      </c>
      <c r="H76" s="159" t="s">
        <v>759</v>
      </c>
      <c r="I76" s="159" t="s">
        <v>759</v>
      </c>
      <c r="J76" s="159" t="s">
        <v>759</v>
      </c>
      <c r="K76" s="159" t="s">
        <v>759</v>
      </c>
      <c r="L76" s="158" t="s">
        <v>759</v>
      </c>
      <c r="M76" s="160">
        <v>14</v>
      </c>
      <c r="N76" s="468"/>
      <c r="O76" s="152">
        <v>110</v>
      </c>
      <c r="P76" s="151" t="s">
        <v>759</v>
      </c>
      <c r="Q76" s="151" t="s">
        <v>759</v>
      </c>
      <c r="R76" s="151" t="s">
        <v>759</v>
      </c>
      <c r="S76" s="151" t="s">
        <v>759</v>
      </c>
      <c r="T76" s="151" t="s">
        <v>759</v>
      </c>
      <c r="U76" s="151"/>
      <c r="V76" s="150"/>
    </row>
    <row r="77" spans="1:22" ht="14" customHeight="1" x14ac:dyDescent="0.4">
      <c r="A77" s="159"/>
      <c r="B77" s="159" t="s">
        <v>759</v>
      </c>
      <c r="C77" s="159" t="s">
        <v>759</v>
      </c>
      <c r="D77" s="159" t="s">
        <v>759</v>
      </c>
      <c r="E77" s="159" t="s">
        <v>759</v>
      </c>
      <c r="F77" s="159" t="s">
        <v>759</v>
      </c>
      <c r="G77" s="159" t="s">
        <v>759</v>
      </c>
      <c r="H77" s="159" t="s">
        <v>759</v>
      </c>
      <c r="I77" s="159" t="s">
        <v>759</v>
      </c>
      <c r="J77" s="159" t="s">
        <v>759</v>
      </c>
      <c r="K77" s="159" t="s">
        <v>759</v>
      </c>
      <c r="L77" s="157" t="s">
        <v>759</v>
      </c>
      <c r="M77" s="157" t="s">
        <v>760</v>
      </c>
      <c r="N77" s="465">
        <v>5</v>
      </c>
      <c r="O77" s="151" t="s">
        <v>759</v>
      </c>
      <c r="P77" s="151" t="s">
        <v>759</v>
      </c>
      <c r="Q77" s="151" t="s">
        <v>759</v>
      </c>
      <c r="R77" s="151" t="s">
        <v>759</v>
      </c>
      <c r="S77" s="151" t="s">
        <v>759</v>
      </c>
      <c r="T77" s="151" t="s">
        <v>759</v>
      </c>
      <c r="U77" s="151"/>
      <c r="V77" s="150"/>
    </row>
    <row r="78" spans="1:22" ht="14" customHeight="1" x14ac:dyDescent="0.4">
      <c r="A78" s="159"/>
      <c r="B78" s="159" t="s">
        <v>759</v>
      </c>
      <c r="C78" s="159" t="s">
        <v>759</v>
      </c>
      <c r="D78" s="159" t="s">
        <v>759</v>
      </c>
      <c r="E78" s="159" t="s">
        <v>759</v>
      </c>
      <c r="F78" s="159" t="s">
        <v>759</v>
      </c>
      <c r="G78" s="159" t="s">
        <v>759</v>
      </c>
      <c r="H78" s="159" t="s">
        <v>759</v>
      </c>
      <c r="I78" s="159" t="s">
        <v>759</v>
      </c>
      <c r="J78" s="159" t="s">
        <v>759</v>
      </c>
      <c r="K78" s="159" t="s">
        <v>759</v>
      </c>
      <c r="L78" s="157" t="s">
        <v>759</v>
      </c>
      <c r="M78" s="164">
        <v>12</v>
      </c>
      <c r="N78" s="466"/>
      <c r="O78" s="151" t="s">
        <v>759</v>
      </c>
      <c r="P78" s="151" t="s">
        <v>759</v>
      </c>
      <c r="Q78" s="151" t="s">
        <v>759</v>
      </c>
      <c r="R78" s="151" t="s">
        <v>759</v>
      </c>
      <c r="S78" s="151" t="s">
        <v>759</v>
      </c>
      <c r="T78" s="151" t="s">
        <v>759</v>
      </c>
      <c r="U78" s="151"/>
      <c r="V78" s="150"/>
    </row>
    <row r="79" spans="1:22" ht="14" customHeight="1" x14ac:dyDescent="0.4">
      <c r="A79" s="159"/>
      <c r="B79" s="159" t="s">
        <v>759</v>
      </c>
      <c r="C79" s="159" t="s">
        <v>759</v>
      </c>
      <c r="D79" s="159" t="s">
        <v>759</v>
      </c>
      <c r="E79" s="159" t="s">
        <v>759</v>
      </c>
      <c r="F79" s="159" t="s">
        <v>759</v>
      </c>
      <c r="G79" s="159" t="s">
        <v>759</v>
      </c>
      <c r="H79" s="159" t="s">
        <v>759</v>
      </c>
      <c r="I79" s="159" t="s">
        <v>759</v>
      </c>
      <c r="J79" s="159" t="s">
        <v>759</v>
      </c>
      <c r="K79" s="159" t="s">
        <v>759</v>
      </c>
      <c r="L79" s="157"/>
      <c r="M79" s="162" t="s">
        <v>763</v>
      </c>
      <c r="N79" s="465">
        <v>4</v>
      </c>
      <c r="O79" s="155" t="s">
        <v>575</v>
      </c>
      <c r="P79" s="155" t="s">
        <v>574</v>
      </c>
      <c r="Q79" s="151" t="s">
        <v>759</v>
      </c>
      <c r="R79" s="151" t="s">
        <v>759</v>
      </c>
      <c r="S79" s="151" t="s">
        <v>759</v>
      </c>
      <c r="T79" s="151" t="s">
        <v>759</v>
      </c>
      <c r="U79" s="151"/>
      <c r="V79" s="150"/>
    </row>
    <row r="80" spans="1:22" ht="14" customHeight="1" x14ac:dyDescent="0.4">
      <c r="A80" s="163"/>
      <c r="B80" s="163"/>
      <c r="C80" s="163"/>
      <c r="D80" s="163"/>
      <c r="E80" s="159" t="s">
        <v>759</v>
      </c>
      <c r="F80" s="159" t="s">
        <v>759</v>
      </c>
      <c r="G80" s="159" t="s">
        <v>759</v>
      </c>
      <c r="H80" s="159" t="s">
        <v>759</v>
      </c>
      <c r="I80" s="159" t="s">
        <v>759</v>
      </c>
      <c r="J80" s="159" t="s">
        <v>759</v>
      </c>
      <c r="K80" s="159" t="s">
        <v>759</v>
      </c>
      <c r="L80" s="158"/>
      <c r="M80" s="160">
        <v>40</v>
      </c>
      <c r="N80" s="467"/>
      <c r="O80" s="152">
        <v>51</v>
      </c>
      <c r="P80" s="152">
        <v>57</v>
      </c>
      <c r="Q80" s="151" t="s">
        <v>759</v>
      </c>
      <c r="R80" s="151" t="s">
        <v>759</v>
      </c>
      <c r="S80" s="151" t="s">
        <v>759</v>
      </c>
      <c r="T80" s="151" t="s">
        <v>759</v>
      </c>
      <c r="U80" s="151"/>
      <c r="V80" s="150"/>
    </row>
    <row r="81" spans="1:22" ht="14" customHeight="1" x14ac:dyDescent="0.4">
      <c r="A81" s="161"/>
      <c r="B81" s="158"/>
      <c r="C81" s="158"/>
      <c r="D81" s="158"/>
      <c r="E81" s="159" t="s">
        <v>759</v>
      </c>
      <c r="F81" s="159" t="s">
        <v>759</v>
      </c>
      <c r="G81" s="159" t="s">
        <v>759</v>
      </c>
      <c r="H81" s="159" t="s">
        <v>759</v>
      </c>
      <c r="I81" s="159" t="s">
        <v>759</v>
      </c>
      <c r="J81" s="159" t="s">
        <v>759</v>
      </c>
      <c r="K81" s="159" t="s">
        <v>759</v>
      </c>
      <c r="L81" s="159" t="s">
        <v>759</v>
      </c>
      <c r="M81" s="162" t="s">
        <v>761</v>
      </c>
      <c r="N81" s="465">
        <v>3</v>
      </c>
      <c r="O81" s="151" t="s">
        <v>759</v>
      </c>
      <c r="P81" s="151" t="s">
        <v>759</v>
      </c>
      <c r="Q81" s="151" t="s">
        <v>759</v>
      </c>
      <c r="R81" s="151" t="s">
        <v>759</v>
      </c>
      <c r="S81" s="151" t="s">
        <v>759</v>
      </c>
      <c r="T81" s="151" t="s">
        <v>759</v>
      </c>
      <c r="U81" s="151"/>
      <c r="V81" s="150"/>
    </row>
    <row r="82" spans="1:22" ht="14" customHeight="1" x14ac:dyDescent="0.15">
      <c r="A82" s="161"/>
      <c r="B82" s="148" t="s">
        <v>762</v>
      </c>
      <c r="C82" s="158"/>
      <c r="D82" s="158"/>
      <c r="E82" s="159"/>
      <c r="F82" s="159"/>
      <c r="G82" s="159"/>
      <c r="H82" s="159" t="s">
        <v>759</v>
      </c>
      <c r="I82" s="159" t="s">
        <v>759</v>
      </c>
      <c r="J82" s="159" t="s">
        <v>759</v>
      </c>
      <c r="K82" s="159" t="s">
        <v>759</v>
      </c>
      <c r="L82" s="159" t="s">
        <v>759</v>
      </c>
      <c r="M82" s="160">
        <v>9</v>
      </c>
      <c r="N82" s="466"/>
      <c r="O82" s="151" t="s">
        <v>759</v>
      </c>
      <c r="P82" s="151" t="s">
        <v>759</v>
      </c>
      <c r="Q82" s="151" t="s">
        <v>759</v>
      </c>
      <c r="R82" s="156" t="s">
        <v>759</v>
      </c>
      <c r="S82" s="156" t="s">
        <v>759</v>
      </c>
      <c r="T82" s="156" t="s">
        <v>759</v>
      </c>
      <c r="U82" s="156"/>
      <c r="V82" s="150"/>
    </row>
    <row r="83" spans="1:22" ht="14" customHeight="1" x14ac:dyDescent="0.4">
      <c r="A83" s="158"/>
      <c r="B83" s="158"/>
      <c r="C83" s="158"/>
      <c r="D83" s="158"/>
      <c r="E83" s="159" t="s">
        <v>759</v>
      </c>
      <c r="F83" s="159" t="s">
        <v>759</v>
      </c>
      <c r="G83" s="159" t="s">
        <v>759</v>
      </c>
      <c r="H83" s="158" t="s">
        <v>759</v>
      </c>
      <c r="I83" s="158" t="s">
        <v>759</v>
      </c>
      <c r="J83" s="158" t="s">
        <v>759</v>
      </c>
      <c r="K83" s="158" t="s">
        <v>759</v>
      </c>
      <c r="L83" s="158" t="s">
        <v>759</v>
      </c>
      <c r="M83" s="157" t="s">
        <v>759</v>
      </c>
      <c r="N83" s="465">
        <v>2</v>
      </c>
      <c r="O83" s="155" t="s">
        <v>761</v>
      </c>
      <c r="P83" s="151" t="s">
        <v>759</v>
      </c>
      <c r="Q83" s="151" t="s">
        <v>759</v>
      </c>
      <c r="R83" s="154" t="s">
        <v>759</v>
      </c>
      <c r="S83" s="154" t="s">
        <v>759</v>
      </c>
      <c r="T83" s="154" t="s">
        <v>759</v>
      </c>
      <c r="U83" s="154"/>
      <c r="V83" s="150"/>
    </row>
    <row r="84" spans="1:22" ht="14" customHeight="1" x14ac:dyDescent="0.15">
      <c r="A84" s="158"/>
      <c r="B84" s="158"/>
      <c r="C84" s="158"/>
      <c r="D84" s="158"/>
      <c r="E84" s="159" t="s">
        <v>759</v>
      </c>
      <c r="F84" s="159" t="s">
        <v>759</v>
      </c>
      <c r="G84" s="159" t="s">
        <v>759</v>
      </c>
      <c r="H84" s="158" t="s">
        <v>759</v>
      </c>
      <c r="I84" s="158" t="s">
        <v>759</v>
      </c>
      <c r="J84" s="158" t="s">
        <v>759</v>
      </c>
      <c r="K84" s="158" t="s">
        <v>759</v>
      </c>
      <c r="L84" s="158" t="s">
        <v>759</v>
      </c>
      <c r="M84" s="157" t="s">
        <v>759</v>
      </c>
      <c r="N84" s="466"/>
      <c r="O84" s="152">
        <v>3</v>
      </c>
      <c r="P84" s="151" t="s">
        <v>759</v>
      </c>
      <c r="Q84" s="151" t="s">
        <v>759</v>
      </c>
      <c r="R84" s="156" t="s">
        <v>759</v>
      </c>
      <c r="S84" s="156" t="s">
        <v>759</v>
      </c>
      <c r="T84" s="156" t="s">
        <v>759</v>
      </c>
      <c r="U84" s="156"/>
      <c r="V84" s="150"/>
    </row>
    <row r="85" spans="1:22" ht="14" customHeight="1" x14ac:dyDescent="0.4">
      <c r="A85" s="149"/>
      <c r="B85" s="149"/>
      <c r="C85" s="149"/>
      <c r="D85" s="149"/>
      <c r="E85" s="149"/>
      <c r="F85" s="149" t="s">
        <v>759</v>
      </c>
      <c r="G85" s="149" t="s">
        <v>759</v>
      </c>
      <c r="H85" s="149" t="s">
        <v>759</v>
      </c>
      <c r="I85" s="149" t="s">
        <v>759</v>
      </c>
      <c r="J85" s="149" t="s">
        <v>759</v>
      </c>
      <c r="K85" s="149" t="s">
        <v>759</v>
      </c>
      <c r="L85" s="149" t="s">
        <v>759</v>
      </c>
      <c r="M85" s="149" t="s">
        <v>759</v>
      </c>
      <c r="N85" s="463">
        <v>1</v>
      </c>
      <c r="O85" s="155" t="s">
        <v>760</v>
      </c>
      <c r="P85" s="151" t="s">
        <v>759</v>
      </c>
      <c r="Q85" s="151" t="s">
        <v>759</v>
      </c>
      <c r="R85" s="154" t="s">
        <v>759</v>
      </c>
      <c r="S85" s="154" t="s">
        <v>759</v>
      </c>
      <c r="T85" s="154" t="s">
        <v>759</v>
      </c>
      <c r="U85" s="154"/>
      <c r="V85" s="153"/>
    </row>
    <row r="86" spans="1:22" ht="14" customHeight="1" x14ac:dyDescent="0.4">
      <c r="A86" s="149"/>
      <c r="B86" s="149"/>
      <c r="C86" s="149"/>
      <c r="D86" s="149"/>
      <c r="E86" s="149"/>
      <c r="F86" s="149"/>
      <c r="G86" s="149"/>
      <c r="H86" s="149" t="s">
        <v>759</v>
      </c>
      <c r="I86" s="149" t="s">
        <v>759</v>
      </c>
      <c r="J86" s="149" t="s">
        <v>759</v>
      </c>
      <c r="K86" s="149" t="s">
        <v>759</v>
      </c>
      <c r="L86" s="149" t="s">
        <v>759</v>
      </c>
      <c r="M86" s="149" t="s">
        <v>759</v>
      </c>
      <c r="N86" s="464"/>
      <c r="O86" s="152">
        <v>2</v>
      </c>
      <c r="P86" s="151" t="s">
        <v>759</v>
      </c>
      <c r="Q86" s="151" t="s">
        <v>759</v>
      </c>
      <c r="R86" s="151" t="s">
        <v>759</v>
      </c>
      <c r="S86" s="151" t="s">
        <v>759</v>
      </c>
      <c r="T86" s="151" t="s">
        <v>759</v>
      </c>
      <c r="U86" s="151"/>
      <c r="V86" s="150"/>
    </row>
    <row r="87" spans="1:22" ht="14" customHeight="1" x14ac:dyDescent="0.4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O87" s="149"/>
      <c r="P87" s="149"/>
      <c r="Q87" s="149"/>
      <c r="R87" s="149"/>
    </row>
    <row r="88" spans="1:22" ht="14" customHeight="1" x14ac:dyDescent="0.4">
      <c r="Q88" s="149"/>
      <c r="R88" s="149"/>
    </row>
    <row r="103" spans="2:2" ht="14" customHeight="1" x14ac:dyDescent="0.4">
      <c r="B103" s="148"/>
    </row>
  </sheetData>
  <mergeCells count="43">
    <mergeCell ref="A4:M4"/>
    <mergeCell ref="O4:V4"/>
    <mergeCell ref="N9:N10"/>
    <mergeCell ref="N11:N12"/>
    <mergeCell ref="N13:N14"/>
    <mergeCell ref="N23:N24"/>
    <mergeCell ref="N25:N26"/>
    <mergeCell ref="N7:N8"/>
    <mergeCell ref="N5:N6"/>
    <mergeCell ref="N51:N52"/>
    <mergeCell ref="N29:N30"/>
    <mergeCell ref="N31:N32"/>
    <mergeCell ref="N33:N34"/>
    <mergeCell ref="N35:N36"/>
    <mergeCell ref="N37:N38"/>
    <mergeCell ref="N27:N28"/>
    <mergeCell ref="N15:N16"/>
    <mergeCell ref="N17:N18"/>
    <mergeCell ref="N19:N20"/>
    <mergeCell ref="N21:N22"/>
    <mergeCell ref="N63:N64"/>
    <mergeCell ref="N65:N66"/>
    <mergeCell ref="N67:N68"/>
    <mergeCell ref="N69:N70"/>
    <mergeCell ref="N39:N40"/>
    <mergeCell ref="N41:N42"/>
    <mergeCell ref="N43:N44"/>
    <mergeCell ref="N45:N46"/>
    <mergeCell ref="N47:N48"/>
    <mergeCell ref="N49:N50"/>
    <mergeCell ref="N53:N54"/>
    <mergeCell ref="N55:N56"/>
    <mergeCell ref="N57:N58"/>
    <mergeCell ref="N59:N60"/>
    <mergeCell ref="N61:N62"/>
    <mergeCell ref="N85:N86"/>
    <mergeCell ref="N71:N72"/>
    <mergeCell ref="N73:N74"/>
    <mergeCell ref="N77:N78"/>
    <mergeCell ref="N79:N80"/>
    <mergeCell ref="N81:N82"/>
    <mergeCell ref="N83:N84"/>
    <mergeCell ref="N75:N7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activeCell="D28" sqref="D28"/>
    </sheetView>
  </sheetViews>
  <sheetFormatPr defaultRowHeight="18" customHeight="1" x14ac:dyDescent="0.4"/>
  <cols>
    <col min="1" max="1" width="9" style="22"/>
    <col min="2" max="2" width="6.75" style="22" bestFit="1" customWidth="1"/>
    <col min="3" max="8" width="6" style="22" bestFit="1" customWidth="1"/>
    <col min="9" max="22" width="6" style="22" customWidth="1"/>
    <col min="23" max="16384" width="9" style="22"/>
  </cols>
  <sheetData>
    <row r="1" spans="1:10" ht="10.95" x14ac:dyDescent="0.4">
      <c r="A1" s="1" t="s">
        <v>32</v>
      </c>
    </row>
    <row r="2" spans="1:10" ht="10.95" x14ac:dyDescent="0.4">
      <c r="A2" s="1" t="s">
        <v>33</v>
      </c>
    </row>
    <row r="3" spans="1:10" ht="10.95" x14ac:dyDescent="0.4">
      <c r="A3" s="1" t="s">
        <v>34</v>
      </c>
    </row>
    <row r="4" spans="1:10" ht="10.95" x14ac:dyDescent="0.4">
      <c r="J4" s="23" t="s">
        <v>55</v>
      </c>
    </row>
    <row r="5" spans="1:10" ht="36" customHeight="1" x14ac:dyDescent="0.4">
      <c r="A5" s="454" t="s">
        <v>16</v>
      </c>
      <c r="B5" s="454" t="s">
        <v>17</v>
      </c>
      <c r="C5" s="454" t="s">
        <v>18</v>
      </c>
      <c r="D5" s="454"/>
      <c r="E5" s="454"/>
      <c r="F5" s="454"/>
      <c r="G5" s="454"/>
      <c r="H5" s="454"/>
      <c r="I5" s="455" t="s">
        <v>14</v>
      </c>
      <c r="J5" s="455" t="s">
        <v>15</v>
      </c>
    </row>
    <row r="6" spans="1:10" ht="36" customHeight="1" x14ac:dyDescent="0.4">
      <c r="A6" s="454"/>
      <c r="B6" s="454"/>
      <c r="C6" s="24" t="s">
        <v>6</v>
      </c>
      <c r="D6" s="24" t="s">
        <v>8</v>
      </c>
      <c r="E6" s="24" t="s">
        <v>9</v>
      </c>
      <c r="F6" s="24" t="s">
        <v>10</v>
      </c>
      <c r="G6" s="24" t="s">
        <v>11</v>
      </c>
      <c r="H6" s="24" t="s">
        <v>12</v>
      </c>
      <c r="I6" s="455"/>
      <c r="J6" s="455"/>
    </row>
    <row r="7" spans="1:10" ht="18" customHeight="1" x14ac:dyDescent="0.4">
      <c r="A7" s="25" t="s">
        <v>592</v>
      </c>
      <c r="B7" s="26">
        <f t="shared" ref="B7:B11" si="0">SUM(C7:J7)</f>
        <v>2825</v>
      </c>
      <c r="C7" s="26">
        <v>454</v>
      </c>
      <c r="D7" s="26">
        <v>459</v>
      </c>
      <c r="E7" s="26">
        <v>444</v>
      </c>
      <c r="F7" s="26">
        <v>447</v>
      </c>
      <c r="G7" s="26">
        <v>389</v>
      </c>
      <c r="H7" s="26">
        <v>366</v>
      </c>
      <c r="I7" s="26">
        <v>6</v>
      </c>
      <c r="J7" s="26">
        <v>260</v>
      </c>
    </row>
    <row r="8" spans="1:10" ht="18" customHeight="1" x14ac:dyDescent="0.4">
      <c r="A8" s="25" t="s">
        <v>19</v>
      </c>
      <c r="B8" s="26">
        <f t="shared" si="0"/>
        <v>2898</v>
      </c>
      <c r="C8" s="26">
        <v>452</v>
      </c>
      <c r="D8" s="26">
        <v>458</v>
      </c>
      <c r="E8" s="26">
        <v>458</v>
      </c>
      <c r="F8" s="26">
        <v>445</v>
      </c>
      <c r="G8" s="26">
        <v>403</v>
      </c>
      <c r="H8" s="26">
        <v>393</v>
      </c>
      <c r="I8" s="26">
        <v>4</v>
      </c>
      <c r="J8" s="26">
        <v>285</v>
      </c>
    </row>
    <row r="9" spans="1:10" ht="18" customHeight="1" x14ac:dyDescent="0.4">
      <c r="A9" s="25" t="s">
        <v>20</v>
      </c>
      <c r="B9" s="26">
        <f t="shared" si="0"/>
        <v>2939</v>
      </c>
      <c r="C9" s="26">
        <v>452</v>
      </c>
      <c r="D9" s="26">
        <v>452</v>
      </c>
      <c r="E9" s="26">
        <v>458</v>
      </c>
      <c r="F9" s="26">
        <v>455</v>
      </c>
      <c r="G9" s="26">
        <v>401</v>
      </c>
      <c r="H9" s="26">
        <v>398</v>
      </c>
      <c r="I9" s="26">
        <v>3</v>
      </c>
      <c r="J9" s="26">
        <v>320</v>
      </c>
    </row>
    <row r="10" spans="1:10" ht="18" customHeight="1" x14ac:dyDescent="0.4">
      <c r="A10" s="25" t="s">
        <v>585</v>
      </c>
      <c r="B10" s="26">
        <f t="shared" ref="B10" si="1">SUM(C10:J10)</f>
        <v>2978</v>
      </c>
      <c r="C10" s="26">
        <v>454</v>
      </c>
      <c r="D10" s="26">
        <v>454</v>
      </c>
      <c r="E10" s="26">
        <v>450</v>
      </c>
      <c r="F10" s="26">
        <v>454</v>
      </c>
      <c r="G10" s="26">
        <v>405</v>
      </c>
      <c r="H10" s="26">
        <v>399</v>
      </c>
      <c r="I10" s="26">
        <v>3</v>
      </c>
      <c r="J10" s="26">
        <v>359</v>
      </c>
    </row>
    <row r="11" spans="1:10" ht="18" customHeight="1" x14ac:dyDescent="0.4">
      <c r="A11" s="25" t="s">
        <v>593</v>
      </c>
      <c r="B11" s="26">
        <f t="shared" si="0"/>
        <v>3114</v>
      </c>
      <c r="C11" s="26">
        <v>453</v>
      </c>
      <c r="D11" s="26">
        <v>452</v>
      </c>
      <c r="E11" s="26">
        <v>447</v>
      </c>
      <c r="F11" s="26">
        <v>453</v>
      </c>
      <c r="G11" s="26">
        <v>456</v>
      </c>
      <c r="H11" s="26">
        <v>455</v>
      </c>
      <c r="I11" s="26">
        <v>4</v>
      </c>
      <c r="J11" s="26">
        <v>394</v>
      </c>
    </row>
  </sheetData>
  <mergeCells count="5">
    <mergeCell ref="A5:A6"/>
    <mergeCell ref="B5:B6"/>
    <mergeCell ref="C5:H5"/>
    <mergeCell ref="I5:I6"/>
    <mergeCell ref="J5:J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showGridLines="0" workbookViewId="0">
      <selection activeCell="F32" sqref="F32"/>
    </sheetView>
  </sheetViews>
  <sheetFormatPr defaultRowHeight="18" customHeight="1" x14ac:dyDescent="0.4"/>
  <cols>
    <col min="1" max="1" width="9" style="22"/>
    <col min="2" max="5" width="5.75" style="22" customWidth="1"/>
    <col min="6" max="7" width="5" style="22" customWidth="1"/>
    <col min="8" max="8" width="5.75" style="22" customWidth="1"/>
    <col min="9" max="10" width="5" style="22" customWidth="1"/>
    <col min="11" max="11" width="5.75" style="22" customWidth="1"/>
    <col min="12" max="13" width="5" style="22" customWidth="1"/>
    <col min="14" max="14" width="5.75" style="22" customWidth="1"/>
    <col min="15" max="16" width="5" style="22" customWidth="1"/>
    <col min="17" max="17" width="5.75" style="22" customWidth="1"/>
    <col min="18" max="19" width="5" style="22" customWidth="1"/>
    <col min="20" max="20" width="5.75" style="22" customWidth="1"/>
    <col min="21" max="22" width="5" style="22" customWidth="1"/>
    <col min="23" max="16384" width="9" style="22"/>
  </cols>
  <sheetData>
    <row r="1" spans="1:22" ht="10.95" x14ac:dyDescent="0.4">
      <c r="A1" s="1" t="s">
        <v>32</v>
      </c>
    </row>
    <row r="2" spans="1:22" ht="10.95" x14ac:dyDescent="0.4">
      <c r="A2" s="1" t="s">
        <v>33</v>
      </c>
    </row>
    <row r="3" spans="1:22" ht="10.95" x14ac:dyDescent="0.4">
      <c r="A3" s="1" t="s">
        <v>31</v>
      </c>
    </row>
    <row r="4" spans="1:22" ht="10.95" x14ac:dyDescent="0.4">
      <c r="V4" s="23" t="s">
        <v>56</v>
      </c>
    </row>
    <row r="5" spans="1:22" ht="18" customHeight="1" x14ac:dyDescent="0.4">
      <c r="A5" s="454" t="s">
        <v>21</v>
      </c>
      <c r="B5" s="454" t="s">
        <v>22</v>
      </c>
      <c r="C5" s="454"/>
      <c r="D5" s="454"/>
      <c r="E5" s="454" t="s">
        <v>25</v>
      </c>
      <c r="F5" s="454"/>
      <c r="G5" s="454"/>
      <c r="H5" s="454" t="s">
        <v>26</v>
      </c>
      <c r="I5" s="454"/>
      <c r="J5" s="454"/>
      <c r="K5" s="454" t="s">
        <v>27</v>
      </c>
      <c r="L5" s="454"/>
      <c r="M5" s="454"/>
      <c r="N5" s="454" t="s">
        <v>28</v>
      </c>
      <c r="O5" s="454"/>
      <c r="P5" s="454"/>
      <c r="Q5" s="454" t="s">
        <v>29</v>
      </c>
      <c r="R5" s="454"/>
      <c r="S5" s="454"/>
      <c r="T5" s="454" t="s">
        <v>30</v>
      </c>
      <c r="U5" s="454"/>
      <c r="V5" s="454"/>
    </row>
    <row r="6" spans="1:22" ht="18" customHeight="1" x14ac:dyDescent="0.4">
      <c r="A6" s="454"/>
      <c r="B6" s="24" t="s">
        <v>3</v>
      </c>
      <c r="C6" s="24" t="s">
        <v>1</v>
      </c>
      <c r="D6" s="24" t="s">
        <v>2</v>
      </c>
      <c r="E6" s="24" t="s">
        <v>3</v>
      </c>
      <c r="F6" s="24" t="s">
        <v>1</v>
      </c>
      <c r="G6" s="24" t="s">
        <v>2</v>
      </c>
      <c r="H6" s="24" t="s">
        <v>3</v>
      </c>
      <c r="I6" s="24" t="s">
        <v>1</v>
      </c>
      <c r="J6" s="24" t="s">
        <v>2</v>
      </c>
      <c r="K6" s="24" t="s">
        <v>3</v>
      </c>
      <c r="L6" s="24" t="s">
        <v>1</v>
      </c>
      <c r="M6" s="24" t="s">
        <v>2</v>
      </c>
      <c r="N6" s="24" t="s">
        <v>3</v>
      </c>
      <c r="O6" s="24" t="s">
        <v>1</v>
      </c>
      <c r="P6" s="24" t="s">
        <v>2</v>
      </c>
      <c r="Q6" s="24" t="s">
        <v>3</v>
      </c>
      <c r="R6" s="24" t="s">
        <v>1</v>
      </c>
      <c r="S6" s="24" t="s">
        <v>2</v>
      </c>
      <c r="T6" s="24" t="s">
        <v>3</v>
      </c>
      <c r="U6" s="24" t="s">
        <v>1</v>
      </c>
      <c r="V6" s="24" t="s">
        <v>2</v>
      </c>
    </row>
    <row r="7" spans="1:22" ht="18" customHeight="1" x14ac:dyDescent="0.4">
      <c r="A7" s="476" t="s">
        <v>592</v>
      </c>
      <c r="B7" s="27">
        <f>SUM(E7,H7,K7,N7,Q7,T7)</f>
        <v>1448</v>
      </c>
      <c r="C7" s="27"/>
      <c r="D7" s="27"/>
      <c r="E7" s="27">
        <v>250</v>
      </c>
      <c r="F7" s="27"/>
      <c r="G7" s="27"/>
      <c r="H7" s="27">
        <v>250</v>
      </c>
      <c r="I7" s="27"/>
      <c r="J7" s="27"/>
      <c r="K7" s="27">
        <v>232</v>
      </c>
      <c r="L7" s="27"/>
      <c r="M7" s="27"/>
      <c r="N7" s="27">
        <v>279</v>
      </c>
      <c r="O7" s="27"/>
      <c r="P7" s="27"/>
      <c r="Q7" s="27">
        <v>229</v>
      </c>
      <c r="R7" s="27"/>
      <c r="S7" s="27"/>
      <c r="T7" s="27">
        <v>208</v>
      </c>
      <c r="U7" s="27"/>
      <c r="V7" s="27"/>
    </row>
    <row r="8" spans="1:22" ht="18" customHeight="1" x14ac:dyDescent="0.4">
      <c r="A8" s="477"/>
      <c r="B8" s="28">
        <f>SUM(C8:D8)</f>
        <v>80077</v>
      </c>
      <c r="C8" s="28">
        <f>SUM(F8,I8,L8,O8,R8,U8)</f>
        <v>41129</v>
      </c>
      <c r="D8" s="28">
        <f>SUM(G8,J8,M8,P8,S8,V8)</f>
        <v>38948</v>
      </c>
      <c r="E8" s="29">
        <f>SUM(F8:G8)</f>
        <v>13864</v>
      </c>
      <c r="F8" s="29">
        <v>7137</v>
      </c>
      <c r="G8" s="29">
        <v>6727</v>
      </c>
      <c r="H8" s="29">
        <f>SUM(I8:J8)</f>
        <v>13810</v>
      </c>
      <c r="I8" s="29">
        <v>7110</v>
      </c>
      <c r="J8" s="29">
        <v>6700</v>
      </c>
      <c r="K8" s="29">
        <f>SUM(L8:M8)</f>
        <v>13515</v>
      </c>
      <c r="L8" s="29">
        <v>6913</v>
      </c>
      <c r="M8" s="29">
        <v>6602</v>
      </c>
      <c r="N8" s="29">
        <f>SUM(O8:P8)</f>
        <v>13591</v>
      </c>
      <c r="O8" s="29">
        <v>7021</v>
      </c>
      <c r="P8" s="29">
        <v>6570</v>
      </c>
      <c r="Q8" s="29">
        <f>SUM(R8:S8)</f>
        <v>13067</v>
      </c>
      <c r="R8" s="29">
        <v>6696</v>
      </c>
      <c r="S8" s="29">
        <v>6371</v>
      </c>
      <c r="T8" s="29">
        <f>SUM(U8:V8)</f>
        <v>12230</v>
      </c>
      <c r="U8" s="29">
        <v>6252</v>
      </c>
      <c r="V8" s="29">
        <v>5978</v>
      </c>
    </row>
    <row r="9" spans="1:22" ht="18" customHeight="1" x14ac:dyDescent="0.4">
      <c r="A9" s="476" t="s">
        <v>24</v>
      </c>
      <c r="B9" s="27">
        <f>SUM(E9,H9,K9,N9,Q9,T9)</f>
        <v>1615</v>
      </c>
      <c r="C9" s="27"/>
      <c r="D9" s="27"/>
      <c r="E9" s="27">
        <v>262</v>
      </c>
      <c r="F9" s="27"/>
      <c r="G9" s="27"/>
      <c r="H9" s="27">
        <v>287</v>
      </c>
      <c r="I9" s="27"/>
      <c r="J9" s="27"/>
      <c r="K9" s="27">
        <v>297</v>
      </c>
      <c r="L9" s="27"/>
      <c r="M9" s="27"/>
      <c r="N9" s="27">
        <v>250</v>
      </c>
      <c r="O9" s="27"/>
      <c r="P9" s="27"/>
      <c r="Q9" s="27">
        <v>285</v>
      </c>
      <c r="R9" s="27"/>
      <c r="S9" s="27"/>
      <c r="T9" s="27">
        <v>234</v>
      </c>
      <c r="U9" s="27"/>
      <c r="V9" s="27"/>
    </row>
    <row r="10" spans="1:22" ht="18" customHeight="1" x14ac:dyDescent="0.4">
      <c r="A10" s="477"/>
      <c r="B10" s="28">
        <f>SUM(C10:D10)</f>
        <v>81615</v>
      </c>
      <c r="C10" s="28">
        <f>SUM(F10,I10,L10,O10,R10,U10)</f>
        <v>41800</v>
      </c>
      <c r="D10" s="28">
        <f>SUM(G10,J10,M10,P10,S10,V10)</f>
        <v>39815</v>
      </c>
      <c r="E10" s="29">
        <f>SUM(F10:G10)</f>
        <v>13679</v>
      </c>
      <c r="F10" s="29">
        <v>6915</v>
      </c>
      <c r="G10" s="29">
        <v>6764</v>
      </c>
      <c r="H10" s="29">
        <f>SUM(I10:J10)</f>
        <v>13931</v>
      </c>
      <c r="I10" s="29">
        <v>7176</v>
      </c>
      <c r="J10" s="29">
        <v>6755</v>
      </c>
      <c r="K10" s="29">
        <f>SUM(L10:M10)</f>
        <v>13769</v>
      </c>
      <c r="L10" s="29">
        <v>7077</v>
      </c>
      <c r="M10" s="29">
        <v>6692</v>
      </c>
      <c r="N10" s="29">
        <f>SUM(O10:P10)</f>
        <v>13504</v>
      </c>
      <c r="O10" s="29">
        <v>6897</v>
      </c>
      <c r="P10" s="29">
        <v>6607</v>
      </c>
      <c r="Q10" s="29">
        <f>SUM(R10:S10)</f>
        <v>13621</v>
      </c>
      <c r="R10" s="29">
        <v>7017</v>
      </c>
      <c r="S10" s="29">
        <v>6604</v>
      </c>
      <c r="T10" s="29">
        <f>SUM(U10:V10)</f>
        <v>13111</v>
      </c>
      <c r="U10" s="29">
        <v>6718</v>
      </c>
      <c r="V10" s="29">
        <v>6393</v>
      </c>
    </row>
    <row r="11" spans="1:22" ht="18" customHeight="1" x14ac:dyDescent="0.4">
      <c r="A11" s="476" t="s">
        <v>20</v>
      </c>
      <c r="B11" s="27">
        <v>1855</v>
      </c>
      <c r="C11" s="27"/>
      <c r="D11" s="27"/>
      <c r="E11" s="27">
        <v>326</v>
      </c>
      <c r="F11" s="27"/>
      <c r="G11" s="27"/>
      <c r="H11" s="27">
        <v>305</v>
      </c>
      <c r="I11" s="27"/>
      <c r="J11" s="27"/>
      <c r="K11" s="27">
        <v>324</v>
      </c>
      <c r="L11" s="27"/>
      <c r="M11" s="27"/>
      <c r="N11" s="27">
        <v>320</v>
      </c>
      <c r="O11" s="27"/>
      <c r="P11" s="27"/>
      <c r="Q11" s="27">
        <v>288</v>
      </c>
      <c r="R11" s="27"/>
      <c r="S11" s="27"/>
      <c r="T11" s="27">
        <v>292</v>
      </c>
      <c r="U11" s="27"/>
      <c r="V11" s="27"/>
    </row>
    <row r="12" spans="1:22" ht="18" customHeight="1" x14ac:dyDescent="0.4">
      <c r="A12" s="477"/>
      <c r="B12" s="28">
        <f>SUM(C12:D12)</f>
        <v>82303</v>
      </c>
      <c r="C12" s="28">
        <f>SUM(F12,I12,L12,O12,R12,U12)</f>
        <v>42216</v>
      </c>
      <c r="D12" s="28">
        <f>SUM(G12,J12,M12,P12,S12,V12)</f>
        <v>40087</v>
      </c>
      <c r="E12" s="28">
        <f>SUM(F12:G12)</f>
        <v>13689</v>
      </c>
      <c r="F12" s="29">
        <v>7093</v>
      </c>
      <c r="G12" s="29">
        <v>6596</v>
      </c>
      <c r="H12" s="28">
        <f>SUM(I12:J12)</f>
        <v>13661</v>
      </c>
      <c r="I12" s="29">
        <v>6910</v>
      </c>
      <c r="J12" s="29">
        <v>6751</v>
      </c>
      <c r="K12" s="28">
        <f>SUM(L12:M12)</f>
        <v>13950</v>
      </c>
      <c r="L12" s="29">
        <v>7177</v>
      </c>
      <c r="M12" s="29">
        <v>6773</v>
      </c>
      <c r="N12" s="28">
        <f>SUM(O12:P12)</f>
        <v>13790</v>
      </c>
      <c r="O12" s="29">
        <v>7073</v>
      </c>
      <c r="P12" s="29">
        <v>6717</v>
      </c>
      <c r="Q12" s="28">
        <f>SUM(R12:S12)</f>
        <v>13556</v>
      </c>
      <c r="R12" s="29">
        <v>6906</v>
      </c>
      <c r="S12" s="29">
        <v>6650</v>
      </c>
      <c r="T12" s="28">
        <f>SUM(U12:V12)</f>
        <v>13657</v>
      </c>
      <c r="U12" s="29">
        <v>7057</v>
      </c>
      <c r="V12" s="29">
        <v>6600</v>
      </c>
    </row>
    <row r="13" spans="1:22" ht="18" customHeight="1" x14ac:dyDescent="0.4">
      <c r="A13" s="476" t="s">
        <v>585</v>
      </c>
      <c r="B13" s="27">
        <f>E13+H13+K13+N13+Q13+T13</f>
        <v>2107</v>
      </c>
      <c r="C13" s="27"/>
      <c r="D13" s="27"/>
      <c r="E13" s="27">
        <v>383</v>
      </c>
      <c r="F13" s="27"/>
      <c r="G13" s="27"/>
      <c r="H13" s="27">
        <v>363</v>
      </c>
      <c r="I13" s="27"/>
      <c r="J13" s="27"/>
      <c r="K13" s="27">
        <v>343</v>
      </c>
      <c r="L13" s="27"/>
      <c r="M13" s="27"/>
      <c r="N13" s="27">
        <v>347</v>
      </c>
      <c r="O13" s="27"/>
      <c r="P13" s="27"/>
      <c r="Q13" s="27">
        <v>351</v>
      </c>
      <c r="R13" s="27"/>
      <c r="S13" s="27"/>
      <c r="T13" s="27">
        <v>320</v>
      </c>
      <c r="U13" s="27"/>
      <c r="V13" s="27"/>
    </row>
    <row r="14" spans="1:22" ht="18" customHeight="1" x14ac:dyDescent="0.4">
      <c r="A14" s="477"/>
      <c r="B14" s="28">
        <f>SUM(C14:D14)</f>
        <v>82741</v>
      </c>
      <c r="C14" s="28">
        <f>SUM(F14,I14,L14,O14,R14,U14)</f>
        <v>42376</v>
      </c>
      <c r="D14" s="28">
        <f>SUM(G14,J14,M14,P14,S14,V14)</f>
        <v>40365</v>
      </c>
      <c r="E14" s="28">
        <f>SUM(F14:G14)</f>
        <v>13985</v>
      </c>
      <c r="F14" s="29">
        <v>7202</v>
      </c>
      <c r="G14" s="29">
        <v>6783</v>
      </c>
      <c r="H14" s="28">
        <f>SUM(I14:J14)</f>
        <v>13685</v>
      </c>
      <c r="I14" s="29">
        <v>7084</v>
      </c>
      <c r="J14" s="29">
        <v>6601</v>
      </c>
      <c r="K14" s="28">
        <f>SUM(L14:M14)</f>
        <v>13700</v>
      </c>
      <c r="L14" s="29">
        <v>6941</v>
      </c>
      <c r="M14" s="29">
        <v>6759</v>
      </c>
      <c r="N14" s="28">
        <f>SUM(O14:P14)</f>
        <v>13946</v>
      </c>
      <c r="O14" s="29">
        <v>7154</v>
      </c>
      <c r="P14" s="29">
        <v>6792</v>
      </c>
      <c r="Q14" s="28">
        <f>SUM(R14:S14)</f>
        <v>13814</v>
      </c>
      <c r="R14" s="29">
        <v>7068</v>
      </c>
      <c r="S14" s="29">
        <v>6746</v>
      </c>
      <c r="T14" s="28">
        <f>SUM(U14:V14)</f>
        <v>13611</v>
      </c>
      <c r="U14" s="29">
        <v>6927</v>
      </c>
      <c r="V14" s="29">
        <v>6684</v>
      </c>
    </row>
    <row r="15" spans="1:22" ht="18" customHeight="1" x14ac:dyDescent="0.4">
      <c r="A15" s="476" t="s">
        <v>593</v>
      </c>
      <c r="B15" s="27">
        <f>E15+H15+K15+N15+Q15+T15</f>
        <v>2327</v>
      </c>
      <c r="C15" s="27"/>
      <c r="D15" s="27"/>
      <c r="E15" s="27">
        <v>377</v>
      </c>
      <c r="F15" s="27"/>
      <c r="G15" s="27"/>
      <c r="H15" s="27">
        <v>432</v>
      </c>
      <c r="I15" s="27"/>
      <c r="J15" s="27"/>
      <c r="K15" s="27">
        <v>403</v>
      </c>
      <c r="L15" s="27"/>
      <c r="M15" s="27"/>
      <c r="N15" s="27">
        <v>388</v>
      </c>
      <c r="O15" s="27"/>
      <c r="P15" s="27"/>
      <c r="Q15" s="27">
        <v>361</v>
      </c>
      <c r="R15" s="27"/>
      <c r="S15" s="27"/>
      <c r="T15" s="27">
        <v>366</v>
      </c>
      <c r="U15" s="27"/>
      <c r="V15" s="27"/>
    </row>
    <row r="16" spans="1:22" ht="18" customHeight="1" x14ac:dyDescent="0.4">
      <c r="A16" s="477"/>
      <c r="B16" s="28">
        <f>SUM(C16:D16)</f>
        <v>83008</v>
      </c>
      <c r="C16" s="28">
        <f>SUM(F16,I16,L16,O16,R16,U16)</f>
        <v>42693</v>
      </c>
      <c r="D16" s="28">
        <f>SUM(G16,J16,M16,P16,S16,V16)</f>
        <v>40315</v>
      </c>
      <c r="E16" s="28">
        <f>SUM(F16:G16)</f>
        <v>13801</v>
      </c>
      <c r="F16" s="29">
        <v>7173</v>
      </c>
      <c r="G16" s="29">
        <v>6628</v>
      </c>
      <c r="H16" s="28">
        <f>SUM(I16:J16)</f>
        <v>13993</v>
      </c>
      <c r="I16" s="29">
        <v>7194</v>
      </c>
      <c r="J16" s="29">
        <v>6799</v>
      </c>
      <c r="K16" s="28">
        <f>SUM(L16:M16)</f>
        <v>13694</v>
      </c>
      <c r="L16" s="29">
        <v>7098</v>
      </c>
      <c r="M16" s="29">
        <v>6596</v>
      </c>
      <c r="N16" s="28">
        <f>SUM(O16:P16)</f>
        <v>13742</v>
      </c>
      <c r="O16" s="29">
        <v>6974</v>
      </c>
      <c r="P16" s="29">
        <v>6768</v>
      </c>
      <c r="Q16" s="28">
        <f>SUM(R16:S16)</f>
        <v>13971</v>
      </c>
      <c r="R16" s="29">
        <v>7161</v>
      </c>
      <c r="S16" s="29">
        <v>6810</v>
      </c>
      <c r="T16" s="28">
        <f>SUM(U16:V16)</f>
        <v>13807</v>
      </c>
      <c r="U16" s="29">
        <v>7093</v>
      </c>
      <c r="V16" s="29">
        <v>6714</v>
      </c>
    </row>
    <row r="17" spans="1:1" ht="10.95" x14ac:dyDescent="0.4">
      <c r="A17" s="22" t="s">
        <v>57</v>
      </c>
    </row>
  </sheetData>
  <mergeCells count="13">
    <mergeCell ref="N5:P5"/>
    <mergeCell ref="Q5:S5"/>
    <mergeCell ref="T5:V5"/>
    <mergeCell ref="A5:A6"/>
    <mergeCell ref="B5:D5"/>
    <mergeCell ref="E5:G5"/>
    <mergeCell ref="H5:J5"/>
    <mergeCell ref="A7:A8"/>
    <mergeCell ref="A9:A10"/>
    <mergeCell ref="A11:A12"/>
    <mergeCell ref="A15:A16"/>
    <mergeCell ref="K5:M5"/>
    <mergeCell ref="A13:A14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showGridLines="0" zoomScaleNormal="100" workbookViewId="0">
      <selection activeCell="B77" sqref="B77"/>
    </sheetView>
  </sheetViews>
  <sheetFormatPr defaultRowHeight="20" customHeight="1" x14ac:dyDescent="0.4"/>
  <cols>
    <col min="1" max="1" width="3.75" style="22" customWidth="1"/>
    <col min="2" max="2" width="7.5" style="22" customWidth="1"/>
    <col min="3" max="30" width="3.75" style="22" customWidth="1"/>
    <col min="31" max="16384" width="9" style="22"/>
  </cols>
  <sheetData>
    <row r="1" spans="1:30" ht="10.95" x14ac:dyDescent="0.4">
      <c r="A1" s="1" t="s">
        <v>32</v>
      </c>
    </row>
    <row r="2" spans="1:30" ht="10.95" x14ac:dyDescent="0.4">
      <c r="A2" s="1" t="s">
        <v>33</v>
      </c>
    </row>
    <row r="3" spans="1:30" ht="10.95" x14ac:dyDescent="0.4">
      <c r="A3" s="1" t="s">
        <v>35</v>
      </c>
      <c r="B3" s="1"/>
    </row>
    <row r="4" spans="1:30" ht="10.95" x14ac:dyDescent="0.4">
      <c r="AD4" s="23" t="s">
        <v>56</v>
      </c>
    </row>
    <row r="5" spans="1:30" ht="20" customHeight="1" x14ac:dyDescent="0.4">
      <c r="A5" s="481" t="s">
        <v>21</v>
      </c>
      <c r="B5" s="482"/>
      <c r="C5" s="454" t="s">
        <v>58</v>
      </c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 t="s">
        <v>59</v>
      </c>
      <c r="R5" s="454"/>
      <c r="S5" s="454"/>
      <c r="T5" s="454"/>
      <c r="U5" s="454"/>
      <c r="V5" s="454"/>
      <c r="W5" s="454"/>
      <c r="X5" s="454"/>
      <c r="Y5" s="456" t="s">
        <v>60</v>
      </c>
      <c r="Z5" s="454"/>
      <c r="AA5" s="454"/>
      <c r="AB5" s="454" t="s">
        <v>51</v>
      </c>
      <c r="AC5" s="454"/>
      <c r="AD5" s="454"/>
    </row>
    <row r="6" spans="1:30" ht="40" customHeight="1" x14ac:dyDescent="0.4">
      <c r="A6" s="481"/>
      <c r="B6" s="482"/>
      <c r="C6" s="454" t="s">
        <v>403</v>
      </c>
      <c r="D6" s="454"/>
      <c r="E6" s="454"/>
      <c r="F6" s="455" t="s">
        <v>399</v>
      </c>
      <c r="G6" s="455" t="s">
        <v>36</v>
      </c>
      <c r="H6" s="455" t="s">
        <v>400</v>
      </c>
      <c r="I6" s="455" t="s">
        <v>37</v>
      </c>
      <c r="J6" s="455" t="s">
        <v>38</v>
      </c>
      <c r="K6" s="455" t="s">
        <v>401</v>
      </c>
      <c r="L6" s="455" t="s">
        <v>39</v>
      </c>
      <c r="M6" s="455" t="s">
        <v>40</v>
      </c>
      <c r="N6" s="455" t="s">
        <v>41</v>
      </c>
      <c r="O6" s="455" t="s">
        <v>42</v>
      </c>
      <c r="P6" s="455" t="s">
        <v>402</v>
      </c>
      <c r="Q6" s="454" t="s">
        <v>403</v>
      </c>
      <c r="R6" s="454"/>
      <c r="S6" s="454"/>
      <c r="T6" s="454" t="s">
        <v>52</v>
      </c>
      <c r="U6" s="454"/>
      <c r="V6" s="455" t="s">
        <v>45</v>
      </c>
      <c r="W6" s="455" t="s">
        <v>46</v>
      </c>
      <c r="X6" s="455" t="s">
        <v>47</v>
      </c>
      <c r="Y6" s="454"/>
      <c r="Z6" s="454"/>
      <c r="AA6" s="454"/>
      <c r="AB6" s="455" t="s">
        <v>48</v>
      </c>
      <c r="AC6" s="455" t="s">
        <v>49</v>
      </c>
      <c r="AD6" s="455" t="s">
        <v>50</v>
      </c>
    </row>
    <row r="7" spans="1:30" ht="20" customHeight="1" x14ac:dyDescent="0.4">
      <c r="A7" s="481"/>
      <c r="B7" s="482"/>
      <c r="C7" s="24" t="s">
        <v>3</v>
      </c>
      <c r="D7" s="24" t="s">
        <v>1</v>
      </c>
      <c r="E7" s="24" t="s">
        <v>2</v>
      </c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24" t="s">
        <v>3</v>
      </c>
      <c r="R7" s="24" t="s">
        <v>1</v>
      </c>
      <c r="S7" s="24" t="s">
        <v>2</v>
      </c>
      <c r="T7" s="30" t="s">
        <v>43</v>
      </c>
      <c r="U7" s="26" t="s">
        <v>44</v>
      </c>
      <c r="V7" s="455"/>
      <c r="W7" s="455"/>
      <c r="X7" s="455"/>
      <c r="Y7" s="24" t="s">
        <v>3</v>
      </c>
      <c r="Z7" s="24" t="s">
        <v>1</v>
      </c>
      <c r="AA7" s="24" t="s">
        <v>2</v>
      </c>
      <c r="AB7" s="455"/>
      <c r="AC7" s="455"/>
      <c r="AD7" s="455"/>
    </row>
    <row r="8" spans="1:30" ht="20" customHeight="1" x14ac:dyDescent="0.4">
      <c r="A8" s="483" t="s">
        <v>594</v>
      </c>
      <c r="B8" s="484"/>
      <c r="C8" s="31">
        <v>4121</v>
      </c>
      <c r="D8" s="31">
        <v>1478</v>
      </c>
      <c r="E8" s="31">
        <v>2643</v>
      </c>
      <c r="F8" s="32">
        <v>146</v>
      </c>
      <c r="G8" s="32">
        <v>3</v>
      </c>
      <c r="H8" s="32">
        <v>156</v>
      </c>
      <c r="I8" s="32">
        <v>111</v>
      </c>
      <c r="J8" s="32">
        <v>22</v>
      </c>
      <c r="K8" s="31">
        <v>3020</v>
      </c>
      <c r="L8" s="32">
        <v>1</v>
      </c>
      <c r="M8" s="32">
        <v>149</v>
      </c>
      <c r="N8" s="32">
        <v>31</v>
      </c>
      <c r="O8" s="32">
        <v>60</v>
      </c>
      <c r="P8" s="32">
        <v>422</v>
      </c>
      <c r="Q8" s="32">
        <v>486</v>
      </c>
      <c r="R8" s="32">
        <v>160</v>
      </c>
      <c r="S8" s="32">
        <v>326</v>
      </c>
      <c r="T8" s="32">
        <v>164</v>
      </c>
      <c r="U8" s="33" t="s">
        <v>4</v>
      </c>
      <c r="V8" s="32">
        <v>3</v>
      </c>
      <c r="W8" s="32">
        <v>229</v>
      </c>
      <c r="X8" s="32">
        <v>90</v>
      </c>
      <c r="Y8" s="31">
        <v>4607</v>
      </c>
      <c r="Z8" s="31">
        <v>1638</v>
      </c>
      <c r="AA8" s="31">
        <v>2969</v>
      </c>
      <c r="AB8" s="32">
        <v>489</v>
      </c>
      <c r="AC8" s="32">
        <v>163</v>
      </c>
      <c r="AD8" s="32">
        <v>144</v>
      </c>
    </row>
    <row r="9" spans="1:30" ht="20" customHeight="1" x14ac:dyDescent="0.4">
      <c r="A9" s="483" t="s">
        <v>24</v>
      </c>
      <c r="B9" s="484"/>
      <c r="C9" s="31">
        <v>4294</v>
      </c>
      <c r="D9" s="31">
        <v>1544</v>
      </c>
      <c r="E9" s="31">
        <v>2750</v>
      </c>
      <c r="F9" s="32">
        <v>145</v>
      </c>
      <c r="G9" s="32">
        <v>2</v>
      </c>
      <c r="H9" s="32">
        <v>160</v>
      </c>
      <c r="I9" s="32">
        <v>111</v>
      </c>
      <c r="J9" s="32">
        <v>23</v>
      </c>
      <c r="K9" s="31">
        <v>3234</v>
      </c>
      <c r="L9" s="32">
        <v>0</v>
      </c>
      <c r="M9" s="32">
        <v>164</v>
      </c>
      <c r="N9" s="32">
        <v>13</v>
      </c>
      <c r="O9" s="32">
        <v>70</v>
      </c>
      <c r="P9" s="32">
        <v>372</v>
      </c>
      <c r="Q9" s="32">
        <v>491</v>
      </c>
      <c r="R9" s="32">
        <v>166</v>
      </c>
      <c r="S9" s="32">
        <v>325</v>
      </c>
      <c r="T9" s="32">
        <v>177</v>
      </c>
      <c r="U9" s="33" t="s">
        <v>4</v>
      </c>
      <c r="V9" s="32">
        <v>1</v>
      </c>
      <c r="W9" s="32">
        <v>221</v>
      </c>
      <c r="X9" s="32">
        <v>92</v>
      </c>
      <c r="Y9" s="31">
        <v>4785</v>
      </c>
      <c r="Z9" s="31">
        <v>1710</v>
      </c>
      <c r="AA9" s="31">
        <v>3075</v>
      </c>
      <c r="AB9" s="32">
        <v>489</v>
      </c>
      <c r="AC9" s="32">
        <v>163</v>
      </c>
      <c r="AD9" s="32">
        <v>144</v>
      </c>
    </row>
    <row r="10" spans="1:30" ht="20" customHeight="1" x14ac:dyDescent="0.4">
      <c r="A10" s="483" t="s">
        <v>20</v>
      </c>
      <c r="B10" s="484"/>
      <c r="C10" s="31">
        <v>4300</v>
      </c>
      <c r="D10" s="31">
        <v>1513</v>
      </c>
      <c r="E10" s="31">
        <v>2787</v>
      </c>
      <c r="F10" s="31">
        <v>144</v>
      </c>
      <c r="G10" s="31">
        <v>0</v>
      </c>
      <c r="H10" s="31">
        <v>164</v>
      </c>
      <c r="I10" s="31">
        <v>90</v>
      </c>
      <c r="J10" s="31">
        <v>21</v>
      </c>
      <c r="K10" s="31">
        <v>3219</v>
      </c>
      <c r="L10" s="31">
        <v>0</v>
      </c>
      <c r="M10" s="31">
        <v>163</v>
      </c>
      <c r="N10" s="31">
        <v>13</v>
      </c>
      <c r="O10" s="31">
        <v>77</v>
      </c>
      <c r="P10" s="31">
        <v>409</v>
      </c>
      <c r="Q10" s="31">
        <v>504</v>
      </c>
      <c r="R10" s="31">
        <v>181</v>
      </c>
      <c r="S10" s="31">
        <v>323</v>
      </c>
      <c r="T10" s="31">
        <v>211</v>
      </c>
      <c r="U10" s="31">
        <v>0</v>
      </c>
      <c r="V10" s="31">
        <v>1</v>
      </c>
      <c r="W10" s="31">
        <v>206</v>
      </c>
      <c r="X10" s="31">
        <v>86</v>
      </c>
      <c r="Y10" s="31">
        <v>4804</v>
      </c>
      <c r="Z10" s="31">
        <v>1694</v>
      </c>
      <c r="AA10" s="31">
        <v>3110</v>
      </c>
      <c r="AB10" s="31">
        <v>492</v>
      </c>
      <c r="AC10" s="31">
        <v>163</v>
      </c>
      <c r="AD10" s="31">
        <v>144</v>
      </c>
    </row>
    <row r="11" spans="1:30" ht="20" customHeight="1" x14ac:dyDescent="0.4">
      <c r="A11" s="483" t="s">
        <v>585</v>
      </c>
      <c r="B11" s="484"/>
      <c r="C11" s="31">
        <v>4405</v>
      </c>
      <c r="D11" s="31">
        <v>1528</v>
      </c>
      <c r="E11" s="31">
        <v>2877</v>
      </c>
      <c r="F11" s="31">
        <v>143</v>
      </c>
      <c r="G11" s="31">
        <v>4</v>
      </c>
      <c r="H11" s="31">
        <v>164</v>
      </c>
      <c r="I11" s="31">
        <v>78</v>
      </c>
      <c r="J11" s="31">
        <v>22</v>
      </c>
      <c r="K11" s="31">
        <v>3247</v>
      </c>
      <c r="L11" s="31">
        <v>0</v>
      </c>
      <c r="M11" s="31">
        <v>161</v>
      </c>
      <c r="N11" s="31">
        <v>15</v>
      </c>
      <c r="O11" s="31">
        <v>93</v>
      </c>
      <c r="P11" s="31">
        <v>478</v>
      </c>
      <c r="Q11" s="31">
        <v>497</v>
      </c>
      <c r="R11" s="31">
        <v>172</v>
      </c>
      <c r="S11" s="31">
        <v>325</v>
      </c>
      <c r="T11" s="31">
        <v>216</v>
      </c>
      <c r="U11" s="31">
        <v>0</v>
      </c>
      <c r="V11" s="31">
        <v>6</v>
      </c>
      <c r="W11" s="31">
        <v>194</v>
      </c>
      <c r="X11" s="31">
        <v>81</v>
      </c>
      <c r="Y11" s="31">
        <v>4902</v>
      </c>
      <c r="Z11" s="31">
        <v>1700</v>
      </c>
      <c r="AA11" s="31">
        <v>3202</v>
      </c>
      <c r="AB11" s="31">
        <v>489</v>
      </c>
      <c r="AC11" s="31">
        <v>163</v>
      </c>
      <c r="AD11" s="31">
        <v>144</v>
      </c>
    </row>
    <row r="12" spans="1:30" ht="20" customHeight="1" x14ac:dyDescent="0.4">
      <c r="A12" s="483" t="s">
        <v>593</v>
      </c>
      <c r="B12" s="484"/>
      <c r="C12" s="31">
        <v>4465</v>
      </c>
      <c r="D12" s="31">
        <v>1568</v>
      </c>
      <c r="E12" s="31">
        <v>2897</v>
      </c>
      <c r="F12" s="31">
        <v>144</v>
      </c>
      <c r="G12" s="31">
        <v>5</v>
      </c>
      <c r="H12" s="31">
        <v>170</v>
      </c>
      <c r="I12" s="31">
        <v>84</v>
      </c>
      <c r="J12" s="31">
        <v>22</v>
      </c>
      <c r="K12" s="31">
        <v>3399</v>
      </c>
      <c r="L12" s="31">
        <v>0</v>
      </c>
      <c r="M12" s="31">
        <v>165</v>
      </c>
      <c r="N12" s="31">
        <v>16</v>
      </c>
      <c r="O12" s="31">
        <v>95</v>
      </c>
      <c r="P12" s="31">
        <v>365</v>
      </c>
      <c r="Q12" s="31">
        <v>491</v>
      </c>
      <c r="R12" s="31">
        <v>169</v>
      </c>
      <c r="S12" s="31">
        <v>322</v>
      </c>
      <c r="T12" s="31">
        <v>219</v>
      </c>
      <c r="U12" s="31">
        <v>0</v>
      </c>
      <c r="V12" s="31">
        <v>8</v>
      </c>
      <c r="W12" s="31">
        <v>185</v>
      </c>
      <c r="X12" s="31">
        <v>79</v>
      </c>
      <c r="Y12" s="31">
        <f>Z12+AA12</f>
        <v>4956</v>
      </c>
      <c r="Z12" s="31">
        <f>D12+R12</f>
        <v>1737</v>
      </c>
      <c r="AA12" s="31">
        <f>E12+S12</f>
        <v>3219</v>
      </c>
      <c r="AB12" s="31">
        <v>492</v>
      </c>
      <c r="AC12" s="31">
        <v>164</v>
      </c>
      <c r="AD12" s="31">
        <v>144</v>
      </c>
    </row>
    <row r="13" spans="1:30" ht="10.95" x14ac:dyDescent="0.4">
      <c r="A13" s="22" t="s">
        <v>53</v>
      </c>
    </row>
    <row r="14" spans="1:30" ht="10.95" x14ac:dyDescent="0.4">
      <c r="A14" s="22" t="s">
        <v>54</v>
      </c>
    </row>
    <row r="15" spans="1:30" ht="10.95" x14ac:dyDescent="0.4"/>
    <row r="16" spans="1:30" ht="10.95" x14ac:dyDescent="0.4"/>
    <row r="17" spans="1:30" ht="10.95" x14ac:dyDescent="0.4">
      <c r="A17" s="1" t="s">
        <v>32</v>
      </c>
    </row>
    <row r="18" spans="1:30" ht="10.95" x14ac:dyDescent="0.4">
      <c r="A18" s="1" t="s">
        <v>406</v>
      </c>
    </row>
    <row r="19" spans="1:30" ht="10.95" x14ac:dyDescent="0.4">
      <c r="A19" s="34" t="s">
        <v>405</v>
      </c>
      <c r="B19" s="35"/>
    </row>
    <row r="20" spans="1:30" ht="10.95" x14ac:dyDescent="0.4">
      <c r="A20" s="35"/>
      <c r="B20" s="35"/>
      <c r="AD20" s="23" t="s">
        <v>595</v>
      </c>
    </row>
    <row r="21" spans="1:30" ht="20" customHeight="1" x14ac:dyDescent="0.4">
      <c r="A21" s="455" t="s">
        <v>110</v>
      </c>
      <c r="B21" s="454" t="s">
        <v>111</v>
      </c>
      <c r="C21" s="480" t="s">
        <v>58</v>
      </c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 t="s">
        <v>59</v>
      </c>
      <c r="R21" s="480"/>
      <c r="S21" s="480"/>
      <c r="T21" s="480"/>
      <c r="U21" s="480"/>
      <c r="V21" s="480"/>
      <c r="W21" s="480"/>
      <c r="X21" s="480"/>
      <c r="Y21" s="479" t="s">
        <v>60</v>
      </c>
      <c r="Z21" s="480"/>
      <c r="AA21" s="480"/>
      <c r="AB21" s="480" t="s">
        <v>51</v>
      </c>
      <c r="AC21" s="480"/>
      <c r="AD21" s="480"/>
    </row>
    <row r="22" spans="1:30" ht="40" customHeight="1" x14ac:dyDescent="0.4">
      <c r="A22" s="455"/>
      <c r="B22" s="454"/>
      <c r="C22" s="480" t="s">
        <v>403</v>
      </c>
      <c r="D22" s="480"/>
      <c r="E22" s="480"/>
      <c r="F22" s="478" t="s">
        <v>399</v>
      </c>
      <c r="G22" s="478" t="s">
        <v>36</v>
      </c>
      <c r="H22" s="478" t="s">
        <v>400</v>
      </c>
      <c r="I22" s="478" t="s">
        <v>37</v>
      </c>
      <c r="J22" s="478" t="s">
        <v>38</v>
      </c>
      <c r="K22" s="478" t="s">
        <v>401</v>
      </c>
      <c r="L22" s="478" t="s">
        <v>39</v>
      </c>
      <c r="M22" s="478" t="s">
        <v>40</v>
      </c>
      <c r="N22" s="478" t="s">
        <v>41</v>
      </c>
      <c r="O22" s="478" t="s">
        <v>42</v>
      </c>
      <c r="P22" s="478" t="s">
        <v>402</v>
      </c>
      <c r="Q22" s="480" t="s">
        <v>403</v>
      </c>
      <c r="R22" s="480"/>
      <c r="S22" s="480"/>
      <c r="T22" s="480" t="s">
        <v>52</v>
      </c>
      <c r="U22" s="480"/>
      <c r="V22" s="478" t="s">
        <v>45</v>
      </c>
      <c r="W22" s="478" t="s">
        <v>46</v>
      </c>
      <c r="X22" s="478" t="s">
        <v>47</v>
      </c>
      <c r="Y22" s="480"/>
      <c r="Z22" s="480"/>
      <c r="AA22" s="480"/>
      <c r="AB22" s="478" t="s">
        <v>48</v>
      </c>
      <c r="AC22" s="478" t="s">
        <v>49</v>
      </c>
      <c r="AD22" s="478" t="s">
        <v>50</v>
      </c>
    </row>
    <row r="23" spans="1:30" ht="20" customHeight="1" x14ac:dyDescent="0.4">
      <c r="A23" s="455"/>
      <c r="B23" s="454"/>
      <c r="C23" s="70" t="s">
        <v>3</v>
      </c>
      <c r="D23" s="70" t="s">
        <v>1</v>
      </c>
      <c r="E23" s="70" t="s">
        <v>2</v>
      </c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70" t="s">
        <v>3</v>
      </c>
      <c r="R23" s="70" t="s">
        <v>1</v>
      </c>
      <c r="S23" s="70" t="s">
        <v>2</v>
      </c>
      <c r="T23" s="71" t="s">
        <v>43</v>
      </c>
      <c r="U23" s="72" t="s">
        <v>44</v>
      </c>
      <c r="V23" s="478"/>
      <c r="W23" s="478"/>
      <c r="X23" s="478"/>
      <c r="Y23" s="70" t="s">
        <v>3</v>
      </c>
      <c r="Z23" s="70" t="s">
        <v>1</v>
      </c>
      <c r="AA23" s="70" t="s">
        <v>2</v>
      </c>
      <c r="AB23" s="478"/>
      <c r="AC23" s="478"/>
      <c r="AD23" s="478"/>
    </row>
    <row r="24" spans="1:30" ht="20" customHeight="1" x14ac:dyDescent="0.4">
      <c r="A24" s="24">
        <v>1</v>
      </c>
      <c r="B24" s="30" t="s">
        <v>95</v>
      </c>
      <c r="C24" s="31">
        <v>43</v>
      </c>
      <c r="D24" s="31">
        <v>12</v>
      </c>
      <c r="E24" s="31">
        <v>31</v>
      </c>
      <c r="F24" s="31">
        <v>1</v>
      </c>
      <c r="G24" s="31">
        <v>0</v>
      </c>
      <c r="H24" s="31">
        <v>2</v>
      </c>
      <c r="I24" s="31">
        <v>1</v>
      </c>
      <c r="J24" s="31">
        <v>0</v>
      </c>
      <c r="K24" s="31">
        <v>36</v>
      </c>
      <c r="L24" s="36">
        <v>0</v>
      </c>
      <c r="M24" s="31">
        <v>1</v>
      </c>
      <c r="N24" s="31">
        <v>0</v>
      </c>
      <c r="O24" s="31">
        <v>1</v>
      </c>
      <c r="P24" s="31">
        <v>1</v>
      </c>
      <c r="Q24" s="31">
        <v>6</v>
      </c>
      <c r="R24" s="31">
        <v>0</v>
      </c>
      <c r="S24" s="31">
        <v>6</v>
      </c>
      <c r="T24" s="31">
        <v>2</v>
      </c>
      <c r="U24" s="36">
        <v>0</v>
      </c>
      <c r="V24" s="31">
        <v>0</v>
      </c>
      <c r="W24" s="31">
        <v>4</v>
      </c>
      <c r="X24" s="31">
        <v>0</v>
      </c>
      <c r="Y24" s="31">
        <v>49</v>
      </c>
      <c r="Z24" s="31">
        <v>12</v>
      </c>
      <c r="AA24" s="31">
        <v>37</v>
      </c>
      <c r="AB24" s="31">
        <v>3</v>
      </c>
      <c r="AC24" s="31">
        <v>1</v>
      </c>
      <c r="AD24" s="31">
        <v>1</v>
      </c>
    </row>
    <row r="25" spans="1:30" ht="20" customHeight="1" x14ac:dyDescent="0.4">
      <c r="A25" s="24">
        <v>2</v>
      </c>
      <c r="B25" s="30" t="s">
        <v>118</v>
      </c>
      <c r="C25" s="31">
        <v>32</v>
      </c>
      <c r="D25" s="31">
        <v>8</v>
      </c>
      <c r="E25" s="31">
        <v>24</v>
      </c>
      <c r="F25" s="31">
        <v>1</v>
      </c>
      <c r="G25" s="31">
        <v>0</v>
      </c>
      <c r="H25" s="31">
        <v>1</v>
      </c>
      <c r="I25" s="31">
        <v>0</v>
      </c>
      <c r="J25" s="31">
        <v>1</v>
      </c>
      <c r="K25" s="31">
        <v>23</v>
      </c>
      <c r="L25" s="36">
        <v>0</v>
      </c>
      <c r="M25" s="31">
        <v>1</v>
      </c>
      <c r="N25" s="31">
        <v>0</v>
      </c>
      <c r="O25" s="31">
        <v>1</v>
      </c>
      <c r="P25" s="31">
        <v>4</v>
      </c>
      <c r="Q25" s="31">
        <v>1</v>
      </c>
      <c r="R25" s="31">
        <v>0</v>
      </c>
      <c r="S25" s="31">
        <v>1</v>
      </c>
      <c r="T25" s="31">
        <v>1</v>
      </c>
      <c r="U25" s="36">
        <v>0</v>
      </c>
      <c r="V25" s="31">
        <v>0</v>
      </c>
      <c r="W25" s="31">
        <v>0</v>
      </c>
      <c r="X25" s="31">
        <v>0</v>
      </c>
      <c r="Y25" s="31">
        <v>33</v>
      </c>
      <c r="Z25" s="31">
        <v>8</v>
      </c>
      <c r="AA25" s="31">
        <v>25</v>
      </c>
      <c r="AB25" s="31">
        <v>3</v>
      </c>
      <c r="AC25" s="31">
        <v>1</v>
      </c>
      <c r="AD25" s="31">
        <v>1</v>
      </c>
    </row>
    <row r="26" spans="1:30" ht="20" customHeight="1" x14ac:dyDescent="0.4">
      <c r="A26" s="24">
        <v>3</v>
      </c>
      <c r="B26" s="30" t="s">
        <v>212</v>
      </c>
      <c r="C26" s="31">
        <v>37</v>
      </c>
      <c r="D26" s="31">
        <v>12</v>
      </c>
      <c r="E26" s="31">
        <v>25</v>
      </c>
      <c r="F26" s="31">
        <v>1</v>
      </c>
      <c r="G26" s="31">
        <v>0</v>
      </c>
      <c r="H26" s="31">
        <v>1</v>
      </c>
      <c r="I26" s="31">
        <v>1</v>
      </c>
      <c r="J26" s="31">
        <v>0</v>
      </c>
      <c r="K26" s="31">
        <v>30</v>
      </c>
      <c r="L26" s="36">
        <v>0</v>
      </c>
      <c r="M26" s="31">
        <v>1</v>
      </c>
      <c r="N26" s="31">
        <v>0</v>
      </c>
      <c r="O26" s="31">
        <v>1</v>
      </c>
      <c r="P26" s="31">
        <v>2</v>
      </c>
      <c r="Q26" s="31">
        <v>4</v>
      </c>
      <c r="R26" s="31">
        <v>1</v>
      </c>
      <c r="S26" s="31">
        <v>3</v>
      </c>
      <c r="T26" s="31">
        <v>1</v>
      </c>
      <c r="U26" s="36">
        <v>0</v>
      </c>
      <c r="V26" s="31">
        <v>0</v>
      </c>
      <c r="W26" s="31">
        <v>3</v>
      </c>
      <c r="X26" s="31">
        <v>0</v>
      </c>
      <c r="Y26" s="31">
        <v>41</v>
      </c>
      <c r="Z26" s="31">
        <v>13</v>
      </c>
      <c r="AA26" s="31">
        <v>28</v>
      </c>
      <c r="AB26" s="31">
        <v>3</v>
      </c>
      <c r="AC26" s="31">
        <v>1</v>
      </c>
      <c r="AD26" s="31">
        <v>1</v>
      </c>
    </row>
    <row r="27" spans="1:30" ht="20" customHeight="1" x14ac:dyDescent="0.4">
      <c r="A27" s="24">
        <v>8</v>
      </c>
      <c r="B27" s="30" t="s">
        <v>119</v>
      </c>
      <c r="C27" s="31">
        <v>31</v>
      </c>
      <c r="D27" s="31">
        <v>11</v>
      </c>
      <c r="E27" s="31">
        <v>20</v>
      </c>
      <c r="F27" s="31">
        <v>1</v>
      </c>
      <c r="G27" s="31">
        <v>0</v>
      </c>
      <c r="H27" s="31">
        <v>1</v>
      </c>
      <c r="I27" s="31">
        <v>0</v>
      </c>
      <c r="J27" s="31">
        <v>0</v>
      </c>
      <c r="K27" s="31">
        <v>25</v>
      </c>
      <c r="L27" s="36">
        <v>0</v>
      </c>
      <c r="M27" s="31">
        <v>1</v>
      </c>
      <c r="N27" s="31">
        <v>0</v>
      </c>
      <c r="O27" s="31">
        <v>1</v>
      </c>
      <c r="P27" s="31">
        <v>2</v>
      </c>
      <c r="Q27" s="31">
        <v>2</v>
      </c>
      <c r="R27" s="31">
        <v>1</v>
      </c>
      <c r="S27" s="31">
        <v>1</v>
      </c>
      <c r="T27" s="31">
        <v>1</v>
      </c>
      <c r="U27" s="36">
        <v>0</v>
      </c>
      <c r="V27" s="31">
        <v>1</v>
      </c>
      <c r="W27" s="31">
        <v>0</v>
      </c>
      <c r="X27" s="31">
        <v>0</v>
      </c>
      <c r="Y27" s="31">
        <v>33</v>
      </c>
      <c r="Z27" s="31">
        <v>12</v>
      </c>
      <c r="AA27" s="31">
        <v>21</v>
      </c>
      <c r="AB27" s="31">
        <v>3</v>
      </c>
      <c r="AC27" s="31">
        <v>1</v>
      </c>
      <c r="AD27" s="31">
        <v>1</v>
      </c>
    </row>
    <row r="28" spans="1:30" ht="20" customHeight="1" x14ac:dyDescent="0.4">
      <c r="A28" s="24">
        <v>9</v>
      </c>
      <c r="B28" s="30" t="s">
        <v>120</v>
      </c>
      <c r="C28" s="31">
        <v>51</v>
      </c>
      <c r="D28" s="31">
        <v>16</v>
      </c>
      <c r="E28" s="31">
        <v>35</v>
      </c>
      <c r="F28" s="31">
        <v>1</v>
      </c>
      <c r="G28" s="31">
        <v>0</v>
      </c>
      <c r="H28" s="31">
        <v>2</v>
      </c>
      <c r="I28" s="31">
        <v>0</v>
      </c>
      <c r="J28" s="31">
        <v>0</v>
      </c>
      <c r="K28" s="31">
        <v>39</v>
      </c>
      <c r="L28" s="36">
        <v>0</v>
      </c>
      <c r="M28" s="31">
        <v>2</v>
      </c>
      <c r="N28" s="31">
        <v>1</v>
      </c>
      <c r="O28" s="31">
        <v>1</v>
      </c>
      <c r="P28" s="31">
        <v>5</v>
      </c>
      <c r="Q28" s="31">
        <v>2</v>
      </c>
      <c r="R28" s="31">
        <v>0</v>
      </c>
      <c r="S28" s="31">
        <v>2</v>
      </c>
      <c r="T28" s="31">
        <v>2</v>
      </c>
      <c r="U28" s="36">
        <v>0</v>
      </c>
      <c r="V28" s="31">
        <v>0</v>
      </c>
      <c r="W28" s="31">
        <v>0</v>
      </c>
      <c r="X28" s="31">
        <v>0</v>
      </c>
      <c r="Y28" s="31">
        <v>53</v>
      </c>
      <c r="Z28" s="31">
        <v>16</v>
      </c>
      <c r="AA28" s="31">
        <v>37</v>
      </c>
      <c r="AB28" s="31">
        <v>6</v>
      </c>
      <c r="AC28" s="31">
        <v>2</v>
      </c>
      <c r="AD28" s="31">
        <v>1</v>
      </c>
    </row>
    <row r="29" spans="1:30" ht="20" customHeight="1" x14ac:dyDescent="0.4">
      <c r="A29" s="24">
        <v>10</v>
      </c>
      <c r="B29" s="30" t="s">
        <v>121</v>
      </c>
      <c r="C29" s="31">
        <v>17</v>
      </c>
      <c r="D29" s="31">
        <v>7</v>
      </c>
      <c r="E29" s="31">
        <v>10</v>
      </c>
      <c r="F29" s="31">
        <v>1</v>
      </c>
      <c r="G29" s="31">
        <v>0</v>
      </c>
      <c r="H29" s="31">
        <v>1</v>
      </c>
      <c r="I29" s="31">
        <v>1</v>
      </c>
      <c r="J29" s="31">
        <v>0</v>
      </c>
      <c r="K29" s="31">
        <v>11</v>
      </c>
      <c r="L29" s="36">
        <v>0</v>
      </c>
      <c r="M29" s="31">
        <v>1</v>
      </c>
      <c r="N29" s="31">
        <v>0</v>
      </c>
      <c r="O29" s="31">
        <v>0</v>
      </c>
      <c r="P29" s="31">
        <v>2</v>
      </c>
      <c r="Q29" s="31">
        <v>12</v>
      </c>
      <c r="R29" s="31">
        <v>3</v>
      </c>
      <c r="S29" s="31">
        <v>9</v>
      </c>
      <c r="T29" s="31">
        <v>11</v>
      </c>
      <c r="U29" s="36">
        <v>0</v>
      </c>
      <c r="V29" s="31">
        <v>0</v>
      </c>
      <c r="W29" s="31">
        <v>1</v>
      </c>
      <c r="X29" s="31">
        <v>0</v>
      </c>
      <c r="Y29" s="31">
        <v>29</v>
      </c>
      <c r="Z29" s="31">
        <v>10</v>
      </c>
      <c r="AA29" s="31">
        <v>19</v>
      </c>
      <c r="AB29" s="31">
        <v>3</v>
      </c>
      <c r="AC29" s="31">
        <v>1</v>
      </c>
      <c r="AD29" s="31">
        <v>1</v>
      </c>
    </row>
    <row r="30" spans="1:30" ht="20" customHeight="1" x14ac:dyDescent="0.4">
      <c r="A30" s="24">
        <v>11</v>
      </c>
      <c r="B30" s="30" t="s">
        <v>122</v>
      </c>
      <c r="C30" s="31">
        <v>29</v>
      </c>
      <c r="D30" s="31">
        <v>11</v>
      </c>
      <c r="E30" s="31">
        <v>18</v>
      </c>
      <c r="F30" s="31">
        <v>1</v>
      </c>
      <c r="G30" s="31">
        <v>0</v>
      </c>
      <c r="H30" s="31">
        <v>1</v>
      </c>
      <c r="I30" s="31">
        <v>1</v>
      </c>
      <c r="J30" s="31">
        <v>1</v>
      </c>
      <c r="K30" s="31">
        <v>21</v>
      </c>
      <c r="L30" s="36">
        <v>0</v>
      </c>
      <c r="M30" s="31">
        <v>1</v>
      </c>
      <c r="N30" s="31">
        <v>0</v>
      </c>
      <c r="O30" s="31">
        <v>1</v>
      </c>
      <c r="P30" s="31">
        <v>2</v>
      </c>
      <c r="Q30" s="31">
        <v>5</v>
      </c>
      <c r="R30" s="31">
        <v>0</v>
      </c>
      <c r="S30" s="31">
        <v>5</v>
      </c>
      <c r="T30" s="31">
        <v>1</v>
      </c>
      <c r="U30" s="36">
        <v>0</v>
      </c>
      <c r="V30" s="31">
        <v>0</v>
      </c>
      <c r="W30" s="31">
        <v>4</v>
      </c>
      <c r="X30" s="31">
        <v>0</v>
      </c>
      <c r="Y30" s="31">
        <v>34</v>
      </c>
      <c r="Z30" s="31">
        <v>11</v>
      </c>
      <c r="AA30" s="31">
        <v>23</v>
      </c>
      <c r="AB30" s="31">
        <v>3</v>
      </c>
      <c r="AC30" s="31">
        <v>1</v>
      </c>
      <c r="AD30" s="31">
        <v>1</v>
      </c>
    </row>
    <row r="31" spans="1:30" ht="20" customHeight="1" x14ac:dyDescent="0.4">
      <c r="A31" s="24">
        <v>12</v>
      </c>
      <c r="B31" s="30" t="s">
        <v>213</v>
      </c>
      <c r="C31" s="31">
        <v>45</v>
      </c>
      <c r="D31" s="31">
        <v>18</v>
      </c>
      <c r="E31" s="31">
        <v>27</v>
      </c>
      <c r="F31" s="31">
        <v>1</v>
      </c>
      <c r="G31" s="31">
        <v>0</v>
      </c>
      <c r="H31" s="31">
        <v>2</v>
      </c>
      <c r="I31" s="31">
        <v>0</v>
      </c>
      <c r="J31" s="31">
        <v>0</v>
      </c>
      <c r="K31" s="31">
        <v>35</v>
      </c>
      <c r="L31" s="36">
        <v>0</v>
      </c>
      <c r="M31" s="31">
        <v>2</v>
      </c>
      <c r="N31" s="31">
        <v>0</v>
      </c>
      <c r="O31" s="31">
        <v>1</v>
      </c>
      <c r="P31" s="31">
        <v>4</v>
      </c>
      <c r="Q31" s="31">
        <v>5</v>
      </c>
      <c r="R31" s="31">
        <v>3</v>
      </c>
      <c r="S31" s="31">
        <v>2</v>
      </c>
      <c r="T31" s="31">
        <v>2</v>
      </c>
      <c r="U31" s="36">
        <v>0</v>
      </c>
      <c r="V31" s="31">
        <v>0</v>
      </c>
      <c r="W31" s="31">
        <v>3</v>
      </c>
      <c r="X31" s="31">
        <v>0</v>
      </c>
      <c r="Y31" s="31">
        <v>50</v>
      </c>
      <c r="Z31" s="31">
        <v>21</v>
      </c>
      <c r="AA31" s="31">
        <v>29</v>
      </c>
      <c r="AB31" s="31">
        <v>6</v>
      </c>
      <c r="AC31" s="31">
        <v>2</v>
      </c>
      <c r="AD31" s="31">
        <v>1</v>
      </c>
    </row>
    <row r="32" spans="1:30" ht="20" customHeight="1" x14ac:dyDescent="0.4">
      <c r="A32" s="24">
        <v>13</v>
      </c>
      <c r="B32" s="30" t="s">
        <v>123</v>
      </c>
      <c r="C32" s="31">
        <v>25</v>
      </c>
      <c r="D32" s="31">
        <v>12</v>
      </c>
      <c r="E32" s="31">
        <v>13</v>
      </c>
      <c r="F32" s="31">
        <v>1</v>
      </c>
      <c r="G32" s="31">
        <v>0</v>
      </c>
      <c r="H32" s="31">
        <v>1</v>
      </c>
      <c r="I32" s="31">
        <v>0</v>
      </c>
      <c r="J32" s="31">
        <v>0</v>
      </c>
      <c r="K32" s="31">
        <v>19</v>
      </c>
      <c r="L32" s="36">
        <v>0</v>
      </c>
      <c r="M32" s="31">
        <v>1</v>
      </c>
      <c r="N32" s="31">
        <v>0</v>
      </c>
      <c r="O32" s="31">
        <v>0</v>
      </c>
      <c r="P32" s="31">
        <v>3</v>
      </c>
      <c r="Q32" s="31">
        <v>3</v>
      </c>
      <c r="R32" s="31">
        <v>0</v>
      </c>
      <c r="S32" s="31">
        <v>3</v>
      </c>
      <c r="T32" s="31">
        <v>1</v>
      </c>
      <c r="U32" s="36">
        <v>0</v>
      </c>
      <c r="V32" s="31">
        <v>0</v>
      </c>
      <c r="W32" s="31">
        <v>2</v>
      </c>
      <c r="X32" s="31">
        <v>0</v>
      </c>
      <c r="Y32" s="31">
        <v>28</v>
      </c>
      <c r="Z32" s="31">
        <v>12</v>
      </c>
      <c r="AA32" s="31">
        <v>16</v>
      </c>
      <c r="AB32" s="31">
        <v>3</v>
      </c>
      <c r="AC32" s="31">
        <v>1</v>
      </c>
      <c r="AD32" s="31">
        <v>1</v>
      </c>
    </row>
    <row r="33" spans="1:30" ht="20" customHeight="1" x14ac:dyDescent="0.4">
      <c r="A33" s="24">
        <v>14</v>
      </c>
      <c r="B33" s="30" t="s">
        <v>124</v>
      </c>
      <c r="C33" s="31">
        <v>24</v>
      </c>
      <c r="D33" s="31">
        <v>11</v>
      </c>
      <c r="E33" s="31">
        <v>13</v>
      </c>
      <c r="F33" s="31">
        <v>1</v>
      </c>
      <c r="G33" s="31">
        <v>0</v>
      </c>
      <c r="H33" s="31">
        <v>1</v>
      </c>
      <c r="I33" s="31">
        <v>1</v>
      </c>
      <c r="J33" s="31">
        <v>0</v>
      </c>
      <c r="K33" s="31">
        <v>18</v>
      </c>
      <c r="L33" s="36">
        <v>0</v>
      </c>
      <c r="M33" s="31">
        <v>1</v>
      </c>
      <c r="N33" s="31">
        <v>0</v>
      </c>
      <c r="O33" s="31">
        <v>1</v>
      </c>
      <c r="P33" s="31">
        <v>1</v>
      </c>
      <c r="Q33" s="31">
        <v>1</v>
      </c>
      <c r="R33" s="31">
        <v>0</v>
      </c>
      <c r="S33" s="31">
        <v>1</v>
      </c>
      <c r="T33" s="31">
        <v>1</v>
      </c>
      <c r="U33" s="36">
        <v>0</v>
      </c>
      <c r="V33" s="31">
        <v>0</v>
      </c>
      <c r="W33" s="31">
        <v>0</v>
      </c>
      <c r="X33" s="31">
        <v>0</v>
      </c>
      <c r="Y33" s="31">
        <v>25</v>
      </c>
      <c r="Z33" s="31">
        <v>11</v>
      </c>
      <c r="AA33" s="31">
        <v>14</v>
      </c>
      <c r="AB33" s="31">
        <v>3</v>
      </c>
      <c r="AC33" s="31">
        <v>1</v>
      </c>
      <c r="AD33" s="31">
        <v>1</v>
      </c>
    </row>
    <row r="34" spans="1:30" ht="20" customHeight="1" x14ac:dyDescent="0.4">
      <c r="A34" s="24">
        <v>15</v>
      </c>
      <c r="B34" s="30" t="s">
        <v>125</v>
      </c>
      <c r="C34" s="31">
        <v>20</v>
      </c>
      <c r="D34" s="31">
        <v>8</v>
      </c>
      <c r="E34" s="31">
        <v>12</v>
      </c>
      <c r="F34" s="31">
        <v>1</v>
      </c>
      <c r="G34" s="31">
        <v>0</v>
      </c>
      <c r="H34" s="31">
        <v>1</v>
      </c>
      <c r="I34" s="31">
        <v>1</v>
      </c>
      <c r="J34" s="31">
        <v>0</v>
      </c>
      <c r="K34" s="31">
        <v>12</v>
      </c>
      <c r="L34" s="36">
        <v>0</v>
      </c>
      <c r="M34" s="31">
        <v>1</v>
      </c>
      <c r="N34" s="31">
        <v>0</v>
      </c>
      <c r="O34" s="31">
        <v>1</v>
      </c>
      <c r="P34" s="31">
        <v>3</v>
      </c>
      <c r="Q34" s="31">
        <v>2</v>
      </c>
      <c r="R34" s="31">
        <v>2</v>
      </c>
      <c r="S34" s="31">
        <v>0</v>
      </c>
      <c r="T34" s="31">
        <v>2</v>
      </c>
      <c r="U34" s="36">
        <v>0</v>
      </c>
      <c r="V34" s="31">
        <v>0</v>
      </c>
      <c r="W34" s="31">
        <v>0</v>
      </c>
      <c r="X34" s="31">
        <v>0</v>
      </c>
      <c r="Y34" s="31">
        <v>22</v>
      </c>
      <c r="Z34" s="31">
        <v>10</v>
      </c>
      <c r="AA34" s="31">
        <v>12</v>
      </c>
      <c r="AB34" s="31">
        <v>3</v>
      </c>
      <c r="AC34" s="31">
        <v>1</v>
      </c>
      <c r="AD34" s="31">
        <v>1</v>
      </c>
    </row>
    <row r="35" spans="1:30" ht="20" customHeight="1" x14ac:dyDescent="0.4">
      <c r="A35" s="24">
        <v>16</v>
      </c>
      <c r="B35" s="30" t="s">
        <v>112</v>
      </c>
      <c r="C35" s="31">
        <v>36</v>
      </c>
      <c r="D35" s="31">
        <v>15</v>
      </c>
      <c r="E35" s="31">
        <v>21</v>
      </c>
      <c r="F35" s="31">
        <v>1</v>
      </c>
      <c r="G35" s="31">
        <v>0</v>
      </c>
      <c r="H35" s="31">
        <v>1</v>
      </c>
      <c r="I35" s="31">
        <v>0</v>
      </c>
      <c r="J35" s="31">
        <v>0</v>
      </c>
      <c r="K35" s="31">
        <v>31</v>
      </c>
      <c r="L35" s="36">
        <v>0</v>
      </c>
      <c r="M35" s="31">
        <v>1</v>
      </c>
      <c r="N35" s="31">
        <v>0</v>
      </c>
      <c r="O35" s="31">
        <v>0</v>
      </c>
      <c r="P35" s="31">
        <v>2</v>
      </c>
      <c r="Q35" s="31">
        <v>13</v>
      </c>
      <c r="R35" s="31">
        <v>8</v>
      </c>
      <c r="S35" s="31">
        <v>5</v>
      </c>
      <c r="T35" s="31">
        <v>1</v>
      </c>
      <c r="U35" s="36">
        <v>0</v>
      </c>
      <c r="V35" s="31">
        <v>0</v>
      </c>
      <c r="W35" s="31">
        <v>4</v>
      </c>
      <c r="X35" s="31">
        <v>8</v>
      </c>
      <c r="Y35" s="31">
        <v>49</v>
      </c>
      <c r="Z35" s="31">
        <v>23</v>
      </c>
      <c r="AA35" s="31">
        <v>26</v>
      </c>
      <c r="AB35" s="31">
        <v>3</v>
      </c>
      <c r="AC35" s="31">
        <v>1</v>
      </c>
      <c r="AD35" s="31">
        <v>1</v>
      </c>
    </row>
    <row r="36" spans="1:30" ht="20" customHeight="1" x14ac:dyDescent="0.4">
      <c r="A36" s="24">
        <v>17</v>
      </c>
      <c r="B36" s="30" t="s">
        <v>126</v>
      </c>
      <c r="C36" s="31">
        <v>40</v>
      </c>
      <c r="D36" s="31">
        <v>14</v>
      </c>
      <c r="E36" s="31">
        <v>26</v>
      </c>
      <c r="F36" s="31">
        <v>1</v>
      </c>
      <c r="G36" s="31">
        <v>0</v>
      </c>
      <c r="H36" s="31">
        <v>1</v>
      </c>
      <c r="I36" s="31">
        <v>1</v>
      </c>
      <c r="J36" s="31">
        <v>0</v>
      </c>
      <c r="K36" s="31">
        <v>29</v>
      </c>
      <c r="L36" s="36">
        <v>0</v>
      </c>
      <c r="M36" s="31">
        <v>1</v>
      </c>
      <c r="N36" s="31">
        <v>0</v>
      </c>
      <c r="O36" s="31">
        <v>1</v>
      </c>
      <c r="P36" s="31">
        <v>6</v>
      </c>
      <c r="Q36" s="31">
        <v>1</v>
      </c>
      <c r="R36" s="31">
        <v>0</v>
      </c>
      <c r="S36" s="31">
        <v>1</v>
      </c>
      <c r="T36" s="31">
        <v>1</v>
      </c>
      <c r="U36" s="36">
        <v>0</v>
      </c>
      <c r="V36" s="31">
        <v>0</v>
      </c>
      <c r="W36" s="31">
        <v>0</v>
      </c>
      <c r="X36" s="31">
        <v>0</v>
      </c>
      <c r="Y36" s="31">
        <v>41</v>
      </c>
      <c r="Z36" s="31">
        <v>14</v>
      </c>
      <c r="AA36" s="31">
        <v>27</v>
      </c>
      <c r="AB36" s="31">
        <v>3</v>
      </c>
      <c r="AC36" s="31">
        <v>1</v>
      </c>
      <c r="AD36" s="31">
        <v>1</v>
      </c>
    </row>
    <row r="37" spans="1:30" ht="20" customHeight="1" x14ac:dyDescent="0.4">
      <c r="A37" s="24">
        <v>18</v>
      </c>
      <c r="B37" s="30" t="s">
        <v>127</v>
      </c>
      <c r="C37" s="31">
        <v>25</v>
      </c>
      <c r="D37" s="31">
        <v>10</v>
      </c>
      <c r="E37" s="31">
        <v>15</v>
      </c>
      <c r="F37" s="31">
        <v>1</v>
      </c>
      <c r="G37" s="31">
        <v>0</v>
      </c>
      <c r="H37" s="31">
        <v>1</v>
      </c>
      <c r="I37" s="31">
        <v>0</v>
      </c>
      <c r="J37" s="31">
        <v>0</v>
      </c>
      <c r="K37" s="31">
        <v>21</v>
      </c>
      <c r="L37" s="36">
        <v>0</v>
      </c>
      <c r="M37" s="31">
        <v>1</v>
      </c>
      <c r="N37" s="31">
        <v>0</v>
      </c>
      <c r="O37" s="31">
        <v>0</v>
      </c>
      <c r="P37" s="31">
        <v>1</v>
      </c>
      <c r="Q37" s="31">
        <v>3</v>
      </c>
      <c r="R37" s="31">
        <v>0</v>
      </c>
      <c r="S37" s="31">
        <v>3</v>
      </c>
      <c r="T37" s="31">
        <v>1</v>
      </c>
      <c r="U37" s="36">
        <v>0</v>
      </c>
      <c r="V37" s="31">
        <v>0</v>
      </c>
      <c r="W37" s="31">
        <v>2</v>
      </c>
      <c r="X37" s="31">
        <v>0</v>
      </c>
      <c r="Y37" s="31">
        <v>28</v>
      </c>
      <c r="Z37" s="31">
        <v>10</v>
      </c>
      <c r="AA37" s="31">
        <v>18</v>
      </c>
      <c r="AB37" s="31">
        <v>3</v>
      </c>
      <c r="AC37" s="31">
        <v>1</v>
      </c>
      <c r="AD37" s="31">
        <v>1</v>
      </c>
    </row>
    <row r="38" spans="1:30" ht="20" customHeight="1" x14ac:dyDescent="0.4">
      <c r="A38" s="24">
        <v>19</v>
      </c>
      <c r="B38" s="30" t="s">
        <v>214</v>
      </c>
      <c r="C38" s="31">
        <v>17</v>
      </c>
      <c r="D38" s="31">
        <v>5</v>
      </c>
      <c r="E38" s="31">
        <v>12</v>
      </c>
      <c r="F38" s="31">
        <v>1</v>
      </c>
      <c r="G38" s="31">
        <v>0</v>
      </c>
      <c r="H38" s="31">
        <v>1</v>
      </c>
      <c r="I38" s="31">
        <v>0</v>
      </c>
      <c r="J38" s="31">
        <v>0</v>
      </c>
      <c r="K38" s="31">
        <v>10</v>
      </c>
      <c r="L38" s="36">
        <v>0</v>
      </c>
      <c r="M38" s="31">
        <v>1</v>
      </c>
      <c r="N38" s="31">
        <v>0</v>
      </c>
      <c r="O38" s="31">
        <v>0</v>
      </c>
      <c r="P38" s="31">
        <v>4</v>
      </c>
      <c r="Q38" s="31">
        <v>9</v>
      </c>
      <c r="R38" s="31">
        <v>8</v>
      </c>
      <c r="S38" s="31">
        <v>1</v>
      </c>
      <c r="T38" s="31">
        <v>1</v>
      </c>
      <c r="U38" s="36">
        <v>0</v>
      </c>
      <c r="V38" s="31">
        <v>0</v>
      </c>
      <c r="W38" s="31">
        <v>1</v>
      </c>
      <c r="X38" s="31">
        <v>7</v>
      </c>
      <c r="Y38" s="31">
        <v>26</v>
      </c>
      <c r="Z38" s="31">
        <v>13</v>
      </c>
      <c r="AA38" s="31">
        <v>13</v>
      </c>
      <c r="AB38" s="31">
        <v>3</v>
      </c>
      <c r="AC38" s="31">
        <v>1</v>
      </c>
      <c r="AD38" s="31">
        <v>1</v>
      </c>
    </row>
    <row r="39" spans="1:30" ht="20" customHeight="1" x14ac:dyDescent="0.4">
      <c r="A39" s="24">
        <v>20</v>
      </c>
      <c r="B39" s="30" t="s">
        <v>128</v>
      </c>
      <c r="C39" s="31">
        <v>38</v>
      </c>
      <c r="D39" s="31">
        <v>12</v>
      </c>
      <c r="E39" s="31">
        <v>26</v>
      </c>
      <c r="F39" s="31">
        <v>1</v>
      </c>
      <c r="G39" s="31">
        <v>0</v>
      </c>
      <c r="H39" s="31">
        <v>1</v>
      </c>
      <c r="I39" s="31">
        <v>0</v>
      </c>
      <c r="J39" s="31">
        <v>0</v>
      </c>
      <c r="K39" s="31">
        <v>31</v>
      </c>
      <c r="L39" s="36">
        <v>0</v>
      </c>
      <c r="M39" s="31">
        <v>1</v>
      </c>
      <c r="N39" s="31">
        <v>0</v>
      </c>
      <c r="O39" s="31">
        <v>1</v>
      </c>
      <c r="P39" s="31">
        <v>3</v>
      </c>
      <c r="Q39" s="31">
        <v>14</v>
      </c>
      <c r="R39" s="31">
        <v>7</v>
      </c>
      <c r="S39" s="31">
        <v>7</v>
      </c>
      <c r="T39" s="31">
        <v>11</v>
      </c>
      <c r="U39" s="36">
        <v>0</v>
      </c>
      <c r="V39" s="31">
        <v>0</v>
      </c>
      <c r="W39" s="31">
        <v>3</v>
      </c>
      <c r="X39" s="31">
        <v>0</v>
      </c>
      <c r="Y39" s="31">
        <v>52</v>
      </c>
      <c r="Z39" s="31">
        <v>19</v>
      </c>
      <c r="AA39" s="31">
        <v>33</v>
      </c>
      <c r="AB39" s="31">
        <v>3</v>
      </c>
      <c r="AC39" s="31">
        <v>1</v>
      </c>
      <c r="AD39" s="31">
        <v>1</v>
      </c>
    </row>
    <row r="40" spans="1:30" ht="20" customHeight="1" x14ac:dyDescent="0.4">
      <c r="A40" s="24">
        <v>21</v>
      </c>
      <c r="B40" s="30" t="s">
        <v>129</v>
      </c>
      <c r="C40" s="31">
        <v>50</v>
      </c>
      <c r="D40" s="31">
        <v>12</v>
      </c>
      <c r="E40" s="31">
        <v>38</v>
      </c>
      <c r="F40" s="31">
        <v>1</v>
      </c>
      <c r="G40" s="31">
        <v>0</v>
      </c>
      <c r="H40" s="31">
        <v>2</v>
      </c>
      <c r="I40" s="31">
        <v>1</v>
      </c>
      <c r="J40" s="31">
        <v>0</v>
      </c>
      <c r="K40" s="31">
        <v>40</v>
      </c>
      <c r="L40" s="36">
        <v>0</v>
      </c>
      <c r="M40" s="31">
        <v>2</v>
      </c>
      <c r="N40" s="31">
        <v>0</v>
      </c>
      <c r="O40" s="31">
        <v>1</v>
      </c>
      <c r="P40" s="31">
        <v>3</v>
      </c>
      <c r="Q40" s="31">
        <v>7</v>
      </c>
      <c r="R40" s="31">
        <v>0</v>
      </c>
      <c r="S40" s="31">
        <v>7</v>
      </c>
      <c r="T40" s="31">
        <v>2</v>
      </c>
      <c r="U40" s="36">
        <v>0</v>
      </c>
      <c r="V40" s="31">
        <v>0</v>
      </c>
      <c r="W40" s="31">
        <v>5</v>
      </c>
      <c r="X40" s="31">
        <v>0</v>
      </c>
      <c r="Y40" s="31">
        <v>57</v>
      </c>
      <c r="Z40" s="31">
        <v>12</v>
      </c>
      <c r="AA40" s="31">
        <v>45</v>
      </c>
      <c r="AB40" s="31">
        <v>6</v>
      </c>
      <c r="AC40" s="31">
        <v>2</v>
      </c>
      <c r="AD40" s="31">
        <v>1</v>
      </c>
    </row>
    <row r="41" spans="1:30" ht="14" customHeight="1" x14ac:dyDescent="0.4">
      <c r="A41" s="50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60"/>
      <c r="M41" s="59"/>
      <c r="N41" s="59"/>
      <c r="O41" s="59"/>
      <c r="P41" s="59"/>
      <c r="Q41" s="59"/>
      <c r="R41" s="59"/>
      <c r="S41" s="59"/>
      <c r="T41" s="59"/>
      <c r="U41" s="60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 ht="14" customHeight="1" x14ac:dyDescent="0.4">
      <c r="A42" s="35"/>
      <c r="B42" s="35"/>
      <c r="AD42" s="23" t="s">
        <v>595</v>
      </c>
    </row>
    <row r="43" spans="1:30" ht="20" customHeight="1" x14ac:dyDescent="0.4">
      <c r="A43" s="455" t="s">
        <v>110</v>
      </c>
      <c r="B43" s="454" t="s">
        <v>111</v>
      </c>
      <c r="C43" s="454" t="s">
        <v>58</v>
      </c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 t="s">
        <v>59</v>
      </c>
      <c r="R43" s="454"/>
      <c r="S43" s="454"/>
      <c r="T43" s="454"/>
      <c r="U43" s="454"/>
      <c r="V43" s="454"/>
      <c r="W43" s="454"/>
      <c r="X43" s="454"/>
      <c r="Y43" s="456" t="s">
        <v>60</v>
      </c>
      <c r="Z43" s="454"/>
      <c r="AA43" s="454"/>
      <c r="AB43" s="454" t="s">
        <v>51</v>
      </c>
      <c r="AC43" s="454"/>
      <c r="AD43" s="454"/>
    </row>
    <row r="44" spans="1:30" ht="40" customHeight="1" x14ac:dyDescent="0.4">
      <c r="A44" s="455"/>
      <c r="B44" s="454"/>
      <c r="C44" s="454" t="s">
        <v>403</v>
      </c>
      <c r="D44" s="454"/>
      <c r="E44" s="454"/>
      <c r="F44" s="455" t="s">
        <v>399</v>
      </c>
      <c r="G44" s="455" t="s">
        <v>36</v>
      </c>
      <c r="H44" s="455" t="s">
        <v>400</v>
      </c>
      <c r="I44" s="455" t="s">
        <v>37</v>
      </c>
      <c r="J44" s="455" t="s">
        <v>38</v>
      </c>
      <c r="K44" s="455" t="s">
        <v>401</v>
      </c>
      <c r="L44" s="455" t="s">
        <v>39</v>
      </c>
      <c r="M44" s="455" t="s">
        <v>40</v>
      </c>
      <c r="N44" s="455" t="s">
        <v>41</v>
      </c>
      <c r="O44" s="455" t="s">
        <v>42</v>
      </c>
      <c r="P44" s="455" t="s">
        <v>402</v>
      </c>
      <c r="Q44" s="454" t="s">
        <v>403</v>
      </c>
      <c r="R44" s="454"/>
      <c r="S44" s="454"/>
      <c r="T44" s="454" t="s">
        <v>52</v>
      </c>
      <c r="U44" s="454"/>
      <c r="V44" s="455" t="s">
        <v>45</v>
      </c>
      <c r="W44" s="455" t="s">
        <v>46</v>
      </c>
      <c r="X44" s="455" t="s">
        <v>47</v>
      </c>
      <c r="Y44" s="454"/>
      <c r="Z44" s="454"/>
      <c r="AA44" s="454"/>
      <c r="AB44" s="455" t="s">
        <v>48</v>
      </c>
      <c r="AC44" s="455" t="s">
        <v>49</v>
      </c>
      <c r="AD44" s="455" t="s">
        <v>50</v>
      </c>
    </row>
    <row r="45" spans="1:30" ht="20" customHeight="1" x14ac:dyDescent="0.4">
      <c r="A45" s="455"/>
      <c r="B45" s="454"/>
      <c r="C45" s="57" t="s">
        <v>3</v>
      </c>
      <c r="D45" s="57" t="s">
        <v>1</v>
      </c>
      <c r="E45" s="57" t="s">
        <v>2</v>
      </c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57" t="s">
        <v>3</v>
      </c>
      <c r="R45" s="57" t="s">
        <v>1</v>
      </c>
      <c r="S45" s="57" t="s">
        <v>2</v>
      </c>
      <c r="T45" s="30" t="s">
        <v>43</v>
      </c>
      <c r="U45" s="26" t="s">
        <v>44</v>
      </c>
      <c r="V45" s="455"/>
      <c r="W45" s="455"/>
      <c r="X45" s="455"/>
      <c r="Y45" s="57" t="s">
        <v>3</v>
      </c>
      <c r="Z45" s="57" t="s">
        <v>1</v>
      </c>
      <c r="AA45" s="57" t="s">
        <v>2</v>
      </c>
      <c r="AB45" s="455"/>
      <c r="AC45" s="455"/>
      <c r="AD45" s="455"/>
    </row>
    <row r="46" spans="1:30" ht="20" customHeight="1" x14ac:dyDescent="0.4">
      <c r="A46" s="24">
        <v>22</v>
      </c>
      <c r="B46" s="30" t="s">
        <v>130</v>
      </c>
      <c r="C46" s="31">
        <v>25</v>
      </c>
      <c r="D46" s="31">
        <v>7</v>
      </c>
      <c r="E46" s="31">
        <v>18</v>
      </c>
      <c r="F46" s="31">
        <v>1</v>
      </c>
      <c r="G46" s="31">
        <v>0</v>
      </c>
      <c r="H46" s="31">
        <v>1</v>
      </c>
      <c r="I46" s="31">
        <v>1</v>
      </c>
      <c r="J46" s="31">
        <v>0</v>
      </c>
      <c r="K46" s="31">
        <v>19</v>
      </c>
      <c r="L46" s="36">
        <v>0</v>
      </c>
      <c r="M46" s="31">
        <v>1</v>
      </c>
      <c r="N46" s="31">
        <v>0</v>
      </c>
      <c r="O46" s="31">
        <v>1</v>
      </c>
      <c r="P46" s="31">
        <v>1</v>
      </c>
      <c r="Q46" s="31">
        <v>1</v>
      </c>
      <c r="R46" s="31">
        <v>0</v>
      </c>
      <c r="S46" s="31">
        <v>1</v>
      </c>
      <c r="T46" s="31">
        <v>1</v>
      </c>
      <c r="U46" s="36">
        <v>0</v>
      </c>
      <c r="V46" s="31">
        <v>0</v>
      </c>
      <c r="W46" s="31">
        <v>0</v>
      </c>
      <c r="X46" s="31">
        <v>0</v>
      </c>
      <c r="Y46" s="31">
        <v>26</v>
      </c>
      <c r="Z46" s="31">
        <v>7</v>
      </c>
      <c r="AA46" s="31">
        <v>19</v>
      </c>
      <c r="AB46" s="31">
        <v>3</v>
      </c>
      <c r="AC46" s="31">
        <v>1</v>
      </c>
      <c r="AD46" s="31">
        <v>1</v>
      </c>
    </row>
    <row r="47" spans="1:30" ht="20" customHeight="1" x14ac:dyDescent="0.4">
      <c r="A47" s="24">
        <v>23</v>
      </c>
      <c r="B47" s="30" t="s">
        <v>131</v>
      </c>
      <c r="C47" s="31">
        <v>45</v>
      </c>
      <c r="D47" s="31">
        <v>14</v>
      </c>
      <c r="E47" s="31">
        <v>31</v>
      </c>
      <c r="F47" s="31">
        <v>1</v>
      </c>
      <c r="G47" s="31">
        <v>0</v>
      </c>
      <c r="H47" s="31">
        <v>2</v>
      </c>
      <c r="I47" s="31">
        <v>1</v>
      </c>
      <c r="J47" s="31">
        <v>1</v>
      </c>
      <c r="K47" s="31">
        <v>33</v>
      </c>
      <c r="L47" s="36">
        <v>0</v>
      </c>
      <c r="M47" s="31">
        <v>2</v>
      </c>
      <c r="N47" s="31">
        <v>0</v>
      </c>
      <c r="O47" s="31">
        <v>1</v>
      </c>
      <c r="P47" s="31">
        <v>4</v>
      </c>
      <c r="Q47" s="31">
        <v>2</v>
      </c>
      <c r="R47" s="31">
        <v>1</v>
      </c>
      <c r="S47" s="31">
        <v>1</v>
      </c>
      <c r="T47" s="31">
        <v>2</v>
      </c>
      <c r="U47" s="36">
        <v>0</v>
      </c>
      <c r="V47" s="31">
        <v>0</v>
      </c>
      <c r="W47" s="31">
        <v>0</v>
      </c>
      <c r="X47" s="31">
        <v>0</v>
      </c>
      <c r="Y47" s="31">
        <v>47</v>
      </c>
      <c r="Z47" s="31">
        <v>15</v>
      </c>
      <c r="AA47" s="31">
        <v>32</v>
      </c>
      <c r="AB47" s="31">
        <v>6</v>
      </c>
      <c r="AC47" s="31">
        <v>2</v>
      </c>
      <c r="AD47" s="31">
        <v>1</v>
      </c>
    </row>
    <row r="48" spans="1:30" ht="20" customHeight="1" x14ac:dyDescent="0.4">
      <c r="A48" s="24">
        <v>24</v>
      </c>
      <c r="B48" s="30" t="s">
        <v>132</v>
      </c>
      <c r="C48" s="31">
        <v>22</v>
      </c>
      <c r="D48" s="31">
        <v>9</v>
      </c>
      <c r="E48" s="31">
        <v>13</v>
      </c>
      <c r="F48" s="31">
        <v>1</v>
      </c>
      <c r="G48" s="31">
        <v>0</v>
      </c>
      <c r="H48" s="31">
        <v>1</v>
      </c>
      <c r="I48" s="31">
        <v>0</v>
      </c>
      <c r="J48" s="31">
        <v>0</v>
      </c>
      <c r="K48" s="31">
        <v>16</v>
      </c>
      <c r="L48" s="36">
        <v>0</v>
      </c>
      <c r="M48" s="31">
        <v>1</v>
      </c>
      <c r="N48" s="31">
        <v>1</v>
      </c>
      <c r="O48" s="31">
        <v>1</v>
      </c>
      <c r="P48" s="31">
        <v>1</v>
      </c>
      <c r="Q48" s="31">
        <v>1</v>
      </c>
      <c r="R48" s="31">
        <v>1</v>
      </c>
      <c r="S48" s="31">
        <v>0</v>
      </c>
      <c r="T48" s="31">
        <v>1</v>
      </c>
      <c r="U48" s="36">
        <v>0</v>
      </c>
      <c r="V48" s="31">
        <v>0</v>
      </c>
      <c r="W48" s="31">
        <v>0</v>
      </c>
      <c r="X48" s="31">
        <v>0</v>
      </c>
      <c r="Y48" s="31">
        <v>23</v>
      </c>
      <c r="Z48" s="31">
        <v>10</v>
      </c>
      <c r="AA48" s="31">
        <v>13</v>
      </c>
      <c r="AB48" s="31">
        <v>3</v>
      </c>
      <c r="AC48" s="31">
        <v>1</v>
      </c>
      <c r="AD48" s="31">
        <v>1</v>
      </c>
    </row>
    <row r="49" spans="1:30" ht="20" customHeight="1" x14ac:dyDescent="0.4">
      <c r="A49" s="24">
        <v>25</v>
      </c>
      <c r="B49" s="30" t="s">
        <v>133</v>
      </c>
      <c r="C49" s="31">
        <v>40</v>
      </c>
      <c r="D49" s="31">
        <v>12</v>
      </c>
      <c r="E49" s="31">
        <v>28</v>
      </c>
      <c r="F49" s="31">
        <v>1</v>
      </c>
      <c r="G49" s="31">
        <v>0</v>
      </c>
      <c r="H49" s="31">
        <v>2</v>
      </c>
      <c r="I49" s="31">
        <v>1</v>
      </c>
      <c r="J49" s="31">
        <v>0</v>
      </c>
      <c r="K49" s="31">
        <v>31</v>
      </c>
      <c r="L49" s="36">
        <v>0</v>
      </c>
      <c r="M49" s="31">
        <v>2</v>
      </c>
      <c r="N49" s="31">
        <v>0</v>
      </c>
      <c r="O49" s="31">
        <v>1</v>
      </c>
      <c r="P49" s="31">
        <v>2</v>
      </c>
      <c r="Q49" s="31">
        <v>5</v>
      </c>
      <c r="R49" s="31">
        <v>2</v>
      </c>
      <c r="S49" s="31">
        <v>3</v>
      </c>
      <c r="T49" s="31">
        <v>2</v>
      </c>
      <c r="U49" s="36">
        <v>0</v>
      </c>
      <c r="V49" s="31">
        <v>0</v>
      </c>
      <c r="W49" s="31">
        <v>3</v>
      </c>
      <c r="X49" s="31">
        <v>0</v>
      </c>
      <c r="Y49" s="31">
        <v>45</v>
      </c>
      <c r="Z49" s="31">
        <v>14</v>
      </c>
      <c r="AA49" s="31">
        <v>31</v>
      </c>
      <c r="AB49" s="31">
        <v>6</v>
      </c>
      <c r="AC49" s="31">
        <v>2</v>
      </c>
      <c r="AD49" s="31">
        <v>1</v>
      </c>
    </row>
    <row r="50" spans="1:30" ht="20" customHeight="1" x14ac:dyDescent="0.4">
      <c r="A50" s="24">
        <v>26</v>
      </c>
      <c r="B50" s="30" t="s">
        <v>134</v>
      </c>
      <c r="C50" s="31">
        <v>33</v>
      </c>
      <c r="D50" s="31">
        <v>13</v>
      </c>
      <c r="E50" s="31">
        <v>20</v>
      </c>
      <c r="F50" s="31">
        <v>1</v>
      </c>
      <c r="G50" s="31">
        <v>0</v>
      </c>
      <c r="H50" s="31">
        <v>1</v>
      </c>
      <c r="I50" s="31">
        <v>0</v>
      </c>
      <c r="J50" s="31">
        <v>1</v>
      </c>
      <c r="K50" s="31">
        <v>24</v>
      </c>
      <c r="L50" s="36">
        <v>0</v>
      </c>
      <c r="M50" s="31">
        <v>1</v>
      </c>
      <c r="N50" s="31">
        <v>0</v>
      </c>
      <c r="O50" s="31">
        <v>0</v>
      </c>
      <c r="P50" s="31">
        <v>5</v>
      </c>
      <c r="Q50" s="31">
        <v>3</v>
      </c>
      <c r="R50" s="31">
        <v>0</v>
      </c>
      <c r="S50" s="31">
        <v>3</v>
      </c>
      <c r="T50" s="31">
        <v>1</v>
      </c>
      <c r="U50" s="36">
        <v>0</v>
      </c>
      <c r="V50" s="31">
        <v>0</v>
      </c>
      <c r="W50" s="31">
        <v>2</v>
      </c>
      <c r="X50" s="31">
        <v>0</v>
      </c>
      <c r="Y50" s="31">
        <v>36</v>
      </c>
      <c r="Z50" s="31">
        <v>13</v>
      </c>
      <c r="AA50" s="31">
        <v>23</v>
      </c>
      <c r="AB50" s="31">
        <v>3</v>
      </c>
      <c r="AC50" s="31">
        <v>1</v>
      </c>
      <c r="AD50" s="31">
        <v>1</v>
      </c>
    </row>
    <row r="51" spans="1:30" ht="20" customHeight="1" x14ac:dyDescent="0.4">
      <c r="A51" s="24">
        <v>27</v>
      </c>
      <c r="B51" s="30" t="s">
        <v>135</v>
      </c>
      <c r="C51" s="31">
        <v>29</v>
      </c>
      <c r="D51" s="31">
        <v>15</v>
      </c>
      <c r="E51" s="31">
        <v>14</v>
      </c>
      <c r="F51" s="31">
        <v>1</v>
      </c>
      <c r="G51" s="31">
        <v>0</v>
      </c>
      <c r="H51" s="31">
        <v>1</v>
      </c>
      <c r="I51" s="31">
        <v>1</v>
      </c>
      <c r="J51" s="31">
        <v>1</v>
      </c>
      <c r="K51" s="31">
        <v>19</v>
      </c>
      <c r="L51" s="36">
        <v>0</v>
      </c>
      <c r="M51" s="31">
        <v>1</v>
      </c>
      <c r="N51" s="31">
        <v>0</v>
      </c>
      <c r="O51" s="31">
        <v>1</v>
      </c>
      <c r="P51" s="31">
        <v>4</v>
      </c>
      <c r="Q51" s="31">
        <v>3</v>
      </c>
      <c r="R51" s="31">
        <v>1</v>
      </c>
      <c r="S51" s="31">
        <v>2</v>
      </c>
      <c r="T51" s="31">
        <v>1</v>
      </c>
      <c r="U51" s="36">
        <v>0</v>
      </c>
      <c r="V51" s="31">
        <v>0</v>
      </c>
      <c r="W51" s="31">
        <v>2</v>
      </c>
      <c r="X51" s="31">
        <v>0</v>
      </c>
      <c r="Y51" s="31">
        <v>32</v>
      </c>
      <c r="Z51" s="31">
        <v>16</v>
      </c>
      <c r="AA51" s="31">
        <v>16</v>
      </c>
      <c r="AB51" s="31">
        <v>3</v>
      </c>
      <c r="AC51" s="31">
        <v>1</v>
      </c>
      <c r="AD51" s="31">
        <v>1</v>
      </c>
    </row>
    <row r="52" spans="1:30" ht="20" customHeight="1" x14ac:dyDescent="0.4">
      <c r="A52" s="24">
        <v>28</v>
      </c>
      <c r="B52" s="30" t="s">
        <v>136</v>
      </c>
      <c r="C52" s="31">
        <v>33</v>
      </c>
      <c r="D52" s="31">
        <v>11</v>
      </c>
      <c r="E52" s="31">
        <v>22</v>
      </c>
      <c r="F52" s="31">
        <v>1</v>
      </c>
      <c r="G52" s="31">
        <v>0</v>
      </c>
      <c r="H52" s="31">
        <v>1</v>
      </c>
      <c r="I52" s="31">
        <v>1</v>
      </c>
      <c r="J52" s="31">
        <v>1</v>
      </c>
      <c r="K52" s="31">
        <v>23</v>
      </c>
      <c r="L52" s="36">
        <v>0</v>
      </c>
      <c r="M52" s="31">
        <v>1</v>
      </c>
      <c r="N52" s="31">
        <v>0</v>
      </c>
      <c r="O52" s="31">
        <v>1</v>
      </c>
      <c r="P52" s="31">
        <v>4</v>
      </c>
      <c r="Q52" s="31">
        <v>3</v>
      </c>
      <c r="R52" s="31">
        <v>1</v>
      </c>
      <c r="S52" s="31">
        <v>2</v>
      </c>
      <c r="T52" s="31">
        <v>1</v>
      </c>
      <c r="U52" s="36">
        <v>0</v>
      </c>
      <c r="V52" s="31">
        <v>0</v>
      </c>
      <c r="W52" s="31">
        <v>2</v>
      </c>
      <c r="X52" s="31">
        <v>0</v>
      </c>
      <c r="Y52" s="31">
        <v>36</v>
      </c>
      <c r="Z52" s="31">
        <v>12</v>
      </c>
      <c r="AA52" s="31">
        <v>24</v>
      </c>
      <c r="AB52" s="31">
        <v>3</v>
      </c>
      <c r="AC52" s="31">
        <v>1</v>
      </c>
      <c r="AD52" s="31">
        <v>1</v>
      </c>
    </row>
    <row r="53" spans="1:30" ht="20" customHeight="1" x14ac:dyDescent="0.4">
      <c r="A53" s="24">
        <v>29</v>
      </c>
      <c r="B53" s="30" t="s">
        <v>137</v>
      </c>
      <c r="C53" s="31">
        <v>47</v>
      </c>
      <c r="D53" s="31">
        <v>20</v>
      </c>
      <c r="E53" s="31">
        <v>27</v>
      </c>
      <c r="F53" s="31">
        <v>1</v>
      </c>
      <c r="G53" s="31">
        <v>0</v>
      </c>
      <c r="H53" s="31">
        <v>2</v>
      </c>
      <c r="I53" s="31">
        <v>1</v>
      </c>
      <c r="J53" s="31">
        <v>0</v>
      </c>
      <c r="K53" s="31">
        <v>33</v>
      </c>
      <c r="L53" s="36">
        <v>0</v>
      </c>
      <c r="M53" s="31">
        <v>2</v>
      </c>
      <c r="N53" s="31">
        <v>1</v>
      </c>
      <c r="O53" s="31">
        <v>1</v>
      </c>
      <c r="P53" s="31">
        <v>6</v>
      </c>
      <c r="Q53" s="31">
        <v>15</v>
      </c>
      <c r="R53" s="31">
        <v>9</v>
      </c>
      <c r="S53" s="31">
        <v>6</v>
      </c>
      <c r="T53" s="31">
        <v>2</v>
      </c>
      <c r="U53" s="36">
        <v>0</v>
      </c>
      <c r="V53" s="31">
        <v>0</v>
      </c>
      <c r="W53" s="31">
        <v>4</v>
      </c>
      <c r="X53" s="31">
        <v>9</v>
      </c>
      <c r="Y53" s="31">
        <v>62</v>
      </c>
      <c r="Z53" s="31">
        <v>29</v>
      </c>
      <c r="AA53" s="31">
        <v>33</v>
      </c>
      <c r="AB53" s="31">
        <v>6</v>
      </c>
      <c r="AC53" s="31">
        <v>2</v>
      </c>
      <c r="AD53" s="31">
        <v>1</v>
      </c>
    </row>
    <row r="54" spans="1:30" ht="20" customHeight="1" x14ac:dyDescent="0.4">
      <c r="A54" s="24">
        <v>30</v>
      </c>
      <c r="B54" s="30" t="s">
        <v>138</v>
      </c>
      <c r="C54" s="31">
        <v>13</v>
      </c>
      <c r="D54" s="31">
        <v>8</v>
      </c>
      <c r="E54" s="31">
        <v>5</v>
      </c>
      <c r="F54" s="31">
        <v>0</v>
      </c>
      <c r="G54" s="31">
        <v>0</v>
      </c>
      <c r="H54" s="31">
        <v>1</v>
      </c>
      <c r="I54" s="31">
        <v>0</v>
      </c>
      <c r="J54" s="31">
        <v>1</v>
      </c>
      <c r="K54" s="31">
        <v>8</v>
      </c>
      <c r="L54" s="36">
        <v>0</v>
      </c>
      <c r="M54" s="31">
        <v>1</v>
      </c>
      <c r="N54" s="31">
        <v>0</v>
      </c>
      <c r="O54" s="31">
        <v>1</v>
      </c>
      <c r="P54" s="31">
        <v>1</v>
      </c>
      <c r="Q54" s="31">
        <v>2</v>
      </c>
      <c r="R54" s="31">
        <v>0</v>
      </c>
      <c r="S54" s="31">
        <v>2</v>
      </c>
      <c r="T54" s="31">
        <v>1</v>
      </c>
      <c r="U54" s="36">
        <v>0</v>
      </c>
      <c r="V54" s="31">
        <v>0</v>
      </c>
      <c r="W54" s="31">
        <v>1</v>
      </c>
      <c r="X54" s="31">
        <v>0</v>
      </c>
      <c r="Y54" s="31">
        <v>15</v>
      </c>
      <c r="Z54" s="31">
        <v>8</v>
      </c>
      <c r="AA54" s="31">
        <v>7</v>
      </c>
      <c r="AB54" s="31">
        <v>3</v>
      </c>
      <c r="AC54" s="31">
        <v>1</v>
      </c>
      <c r="AD54" s="31">
        <v>1</v>
      </c>
    </row>
    <row r="55" spans="1:30" ht="20" customHeight="1" x14ac:dyDescent="0.4">
      <c r="A55" s="24">
        <v>31</v>
      </c>
      <c r="B55" s="30" t="s">
        <v>139</v>
      </c>
      <c r="C55" s="31">
        <v>50</v>
      </c>
      <c r="D55" s="31">
        <v>14</v>
      </c>
      <c r="E55" s="31">
        <v>36</v>
      </c>
      <c r="F55" s="31">
        <v>1</v>
      </c>
      <c r="G55" s="31">
        <v>0</v>
      </c>
      <c r="H55" s="31">
        <v>2</v>
      </c>
      <c r="I55" s="31">
        <v>0</v>
      </c>
      <c r="J55" s="31">
        <v>0</v>
      </c>
      <c r="K55" s="31">
        <v>40</v>
      </c>
      <c r="L55" s="36">
        <v>0</v>
      </c>
      <c r="M55" s="31">
        <v>2</v>
      </c>
      <c r="N55" s="31">
        <v>0</v>
      </c>
      <c r="O55" s="31">
        <v>1</v>
      </c>
      <c r="P55" s="31">
        <v>4</v>
      </c>
      <c r="Q55" s="31">
        <v>2</v>
      </c>
      <c r="R55" s="31">
        <v>1</v>
      </c>
      <c r="S55" s="31">
        <v>1</v>
      </c>
      <c r="T55" s="31">
        <v>2</v>
      </c>
      <c r="U55" s="36">
        <v>0</v>
      </c>
      <c r="V55" s="31">
        <v>0</v>
      </c>
      <c r="W55" s="31">
        <v>0</v>
      </c>
      <c r="X55" s="31">
        <v>0</v>
      </c>
      <c r="Y55" s="31">
        <v>52</v>
      </c>
      <c r="Z55" s="31">
        <v>15</v>
      </c>
      <c r="AA55" s="31">
        <v>37</v>
      </c>
      <c r="AB55" s="31">
        <v>6</v>
      </c>
      <c r="AC55" s="31">
        <v>2</v>
      </c>
      <c r="AD55" s="31">
        <v>1</v>
      </c>
    </row>
    <row r="56" spans="1:30" ht="20" customHeight="1" x14ac:dyDescent="0.4">
      <c r="A56" s="24">
        <v>32</v>
      </c>
      <c r="B56" s="30" t="s">
        <v>140</v>
      </c>
      <c r="C56" s="31">
        <v>12</v>
      </c>
      <c r="D56" s="31">
        <v>6</v>
      </c>
      <c r="E56" s="31">
        <v>6</v>
      </c>
      <c r="F56" s="31">
        <v>1</v>
      </c>
      <c r="G56" s="31">
        <v>0</v>
      </c>
      <c r="H56" s="31">
        <v>1</v>
      </c>
      <c r="I56" s="31">
        <v>1</v>
      </c>
      <c r="J56" s="31">
        <v>0</v>
      </c>
      <c r="K56" s="31">
        <v>8</v>
      </c>
      <c r="L56" s="36">
        <v>0</v>
      </c>
      <c r="M56" s="31">
        <v>1</v>
      </c>
      <c r="N56" s="31">
        <v>0</v>
      </c>
      <c r="O56" s="31">
        <v>0</v>
      </c>
      <c r="P56" s="31">
        <v>0</v>
      </c>
      <c r="Q56" s="31">
        <v>2</v>
      </c>
      <c r="R56" s="31">
        <v>0</v>
      </c>
      <c r="S56" s="31">
        <v>2</v>
      </c>
      <c r="T56" s="31">
        <v>1</v>
      </c>
      <c r="U56" s="36">
        <v>0</v>
      </c>
      <c r="V56" s="31">
        <v>0</v>
      </c>
      <c r="W56" s="31">
        <v>1</v>
      </c>
      <c r="X56" s="31">
        <v>0</v>
      </c>
      <c r="Y56" s="31">
        <v>14</v>
      </c>
      <c r="Z56" s="31">
        <v>6</v>
      </c>
      <c r="AA56" s="31">
        <v>8</v>
      </c>
      <c r="AB56" s="31">
        <v>3</v>
      </c>
      <c r="AC56" s="31">
        <v>1</v>
      </c>
      <c r="AD56" s="31">
        <v>1</v>
      </c>
    </row>
    <row r="57" spans="1:30" ht="20" customHeight="1" x14ac:dyDescent="0.4">
      <c r="A57" s="24">
        <v>33</v>
      </c>
      <c r="B57" s="30" t="s">
        <v>141</v>
      </c>
      <c r="C57" s="31">
        <v>36</v>
      </c>
      <c r="D57" s="31">
        <v>10</v>
      </c>
      <c r="E57" s="31">
        <v>26</v>
      </c>
      <c r="F57" s="31">
        <v>1</v>
      </c>
      <c r="G57" s="31">
        <v>0</v>
      </c>
      <c r="H57" s="31">
        <v>1</v>
      </c>
      <c r="I57" s="31">
        <v>1</v>
      </c>
      <c r="J57" s="31">
        <v>1</v>
      </c>
      <c r="K57" s="31">
        <v>25</v>
      </c>
      <c r="L57" s="36">
        <v>0</v>
      </c>
      <c r="M57" s="31">
        <v>1</v>
      </c>
      <c r="N57" s="31">
        <v>0</v>
      </c>
      <c r="O57" s="31">
        <v>1</v>
      </c>
      <c r="P57" s="31">
        <v>5</v>
      </c>
      <c r="Q57" s="31">
        <v>6</v>
      </c>
      <c r="R57" s="31">
        <v>2</v>
      </c>
      <c r="S57" s="31">
        <v>4</v>
      </c>
      <c r="T57" s="31">
        <v>1</v>
      </c>
      <c r="U57" s="36">
        <v>0</v>
      </c>
      <c r="V57" s="31">
        <v>1</v>
      </c>
      <c r="W57" s="31">
        <v>4</v>
      </c>
      <c r="X57" s="31">
        <v>0</v>
      </c>
      <c r="Y57" s="31">
        <v>42</v>
      </c>
      <c r="Z57" s="31">
        <v>12</v>
      </c>
      <c r="AA57" s="31">
        <v>30</v>
      </c>
      <c r="AB57" s="31">
        <v>3</v>
      </c>
      <c r="AC57" s="31">
        <v>1</v>
      </c>
      <c r="AD57" s="31">
        <v>1</v>
      </c>
    </row>
    <row r="58" spans="1:30" ht="20" customHeight="1" x14ac:dyDescent="0.4">
      <c r="A58" s="24">
        <v>34</v>
      </c>
      <c r="B58" s="30" t="s">
        <v>142</v>
      </c>
      <c r="C58" s="31">
        <v>55</v>
      </c>
      <c r="D58" s="31">
        <v>16</v>
      </c>
      <c r="E58" s="31">
        <v>39</v>
      </c>
      <c r="F58" s="31">
        <v>1</v>
      </c>
      <c r="G58" s="31">
        <v>0</v>
      </c>
      <c r="H58" s="31">
        <v>2</v>
      </c>
      <c r="I58" s="31">
        <v>1</v>
      </c>
      <c r="J58" s="31">
        <v>0</v>
      </c>
      <c r="K58" s="31">
        <v>43</v>
      </c>
      <c r="L58" s="36">
        <v>0</v>
      </c>
      <c r="M58" s="31">
        <v>2</v>
      </c>
      <c r="N58" s="31">
        <v>1</v>
      </c>
      <c r="O58" s="31">
        <v>1</v>
      </c>
      <c r="P58" s="31">
        <v>4</v>
      </c>
      <c r="Q58" s="31">
        <v>2</v>
      </c>
      <c r="R58" s="31">
        <v>1</v>
      </c>
      <c r="S58" s="31">
        <v>1</v>
      </c>
      <c r="T58" s="31">
        <v>2</v>
      </c>
      <c r="U58" s="36">
        <v>0</v>
      </c>
      <c r="V58" s="31">
        <v>0</v>
      </c>
      <c r="W58" s="31">
        <v>0</v>
      </c>
      <c r="X58" s="31">
        <v>0</v>
      </c>
      <c r="Y58" s="31">
        <v>57</v>
      </c>
      <c r="Z58" s="31">
        <v>17</v>
      </c>
      <c r="AA58" s="31">
        <v>40</v>
      </c>
      <c r="AB58" s="31">
        <v>6</v>
      </c>
      <c r="AC58" s="31">
        <v>2</v>
      </c>
      <c r="AD58" s="31">
        <v>1</v>
      </c>
    </row>
    <row r="59" spans="1:30" ht="20" customHeight="1" x14ac:dyDescent="0.4">
      <c r="A59" s="24">
        <v>35</v>
      </c>
      <c r="B59" s="30" t="s">
        <v>143</v>
      </c>
      <c r="C59" s="31">
        <v>34</v>
      </c>
      <c r="D59" s="31">
        <v>11</v>
      </c>
      <c r="E59" s="31">
        <v>23</v>
      </c>
      <c r="F59" s="31">
        <v>1</v>
      </c>
      <c r="G59" s="31">
        <v>0</v>
      </c>
      <c r="H59" s="31">
        <v>1</v>
      </c>
      <c r="I59" s="31">
        <v>1</v>
      </c>
      <c r="J59" s="31">
        <v>0</v>
      </c>
      <c r="K59" s="31">
        <v>27</v>
      </c>
      <c r="L59" s="36">
        <v>0</v>
      </c>
      <c r="M59" s="31">
        <v>1</v>
      </c>
      <c r="N59" s="31">
        <v>0</v>
      </c>
      <c r="O59" s="31">
        <v>1</v>
      </c>
      <c r="P59" s="31">
        <v>2</v>
      </c>
      <c r="Q59" s="31">
        <v>1</v>
      </c>
      <c r="R59" s="31">
        <v>1</v>
      </c>
      <c r="S59" s="31">
        <v>0</v>
      </c>
      <c r="T59" s="31">
        <v>1</v>
      </c>
      <c r="U59" s="36">
        <v>0</v>
      </c>
      <c r="V59" s="31">
        <v>0</v>
      </c>
      <c r="W59" s="31">
        <v>0</v>
      </c>
      <c r="X59" s="31">
        <v>0</v>
      </c>
      <c r="Y59" s="31">
        <v>35</v>
      </c>
      <c r="Z59" s="31">
        <v>12</v>
      </c>
      <c r="AA59" s="31">
        <v>23</v>
      </c>
      <c r="AB59" s="31">
        <v>3</v>
      </c>
      <c r="AC59" s="31">
        <v>1</v>
      </c>
      <c r="AD59" s="31">
        <v>1</v>
      </c>
    </row>
    <row r="60" spans="1:30" ht="20" customHeight="1" x14ac:dyDescent="0.4">
      <c r="A60" s="24">
        <v>36</v>
      </c>
      <c r="B60" s="30" t="s">
        <v>215</v>
      </c>
      <c r="C60" s="31">
        <v>50</v>
      </c>
      <c r="D60" s="31">
        <v>16</v>
      </c>
      <c r="E60" s="31">
        <v>34</v>
      </c>
      <c r="F60" s="31">
        <v>1</v>
      </c>
      <c r="G60" s="31">
        <v>1</v>
      </c>
      <c r="H60" s="31">
        <v>1</v>
      </c>
      <c r="I60" s="31">
        <v>0</v>
      </c>
      <c r="J60" s="31">
        <v>0</v>
      </c>
      <c r="K60" s="31">
        <v>39</v>
      </c>
      <c r="L60" s="36">
        <v>0</v>
      </c>
      <c r="M60" s="31">
        <v>2</v>
      </c>
      <c r="N60" s="31">
        <v>0</v>
      </c>
      <c r="O60" s="31">
        <v>1</v>
      </c>
      <c r="P60" s="31">
        <v>5</v>
      </c>
      <c r="Q60" s="31">
        <v>2</v>
      </c>
      <c r="R60" s="31">
        <v>1</v>
      </c>
      <c r="S60" s="31">
        <v>1</v>
      </c>
      <c r="T60" s="31">
        <v>2</v>
      </c>
      <c r="U60" s="36">
        <v>0</v>
      </c>
      <c r="V60" s="31">
        <v>0</v>
      </c>
      <c r="W60" s="31">
        <v>0</v>
      </c>
      <c r="X60" s="31">
        <v>0</v>
      </c>
      <c r="Y60" s="31">
        <v>52</v>
      </c>
      <c r="Z60" s="31">
        <v>17</v>
      </c>
      <c r="AA60" s="31">
        <v>35</v>
      </c>
      <c r="AB60" s="31">
        <v>6</v>
      </c>
      <c r="AC60" s="31">
        <v>2</v>
      </c>
      <c r="AD60" s="31">
        <v>1</v>
      </c>
    </row>
    <row r="61" spans="1:30" ht="20" customHeight="1" x14ac:dyDescent="0.4">
      <c r="A61" s="24">
        <v>37</v>
      </c>
      <c r="B61" s="30" t="s">
        <v>144</v>
      </c>
      <c r="C61" s="31">
        <v>27</v>
      </c>
      <c r="D61" s="31">
        <v>8</v>
      </c>
      <c r="E61" s="31">
        <v>19</v>
      </c>
      <c r="F61" s="31">
        <v>1</v>
      </c>
      <c r="G61" s="31">
        <v>0</v>
      </c>
      <c r="H61" s="31">
        <v>1</v>
      </c>
      <c r="I61" s="31">
        <v>1</v>
      </c>
      <c r="J61" s="31">
        <v>0</v>
      </c>
      <c r="K61" s="31">
        <v>22</v>
      </c>
      <c r="L61" s="36">
        <v>0</v>
      </c>
      <c r="M61" s="31">
        <v>1</v>
      </c>
      <c r="N61" s="31">
        <v>0</v>
      </c>
      <c r="O61" s="31">
        <v>0</v>
      </c>
      <c r="P61" s="31">
        <v>1</v>
      </c>
      <c r="Q61" s="31">
        <v>3</v>
      </c>
      <c r="R61" s="31">
        <v>2</v>
      </c>
      <c r="S61" s="31">
        <v>1</v>
      </c>
      <c r="T61" s="31">
        <v>1</v>
      </c>
      <c r="U61" s="36">
        <v>0</v>
      </c>
      <c r="V61" s="31">
        <v>0</v>
      </c>
      <c r="W61" s="31">
        <v>2</v>
      </c>
      <c r="X61" s="31">
        <v>0</v>
      </c>
      <c r="Y61" s="31">
        <v>30</v>
      </c>
      <c r="Z61" s="31">
        <v>10</v>
      </c>
      <c r="AA61" s="31">
        <v>20</v>
      </c>
      <c r="AB61" s="31">
        <v>3</v>
      </c>
      <c r="AC61" s="31">
        <v>1</v>
      </c>
      <c r="AD61" s="31">
        <v>1</v>
      </c>
    </row>
    <row r="62" spans="1:30" ht="20" customHeight="1" x14ac:dyDescent="0.4">
      <c r="A62" s="24">
        <v>38</v>
      </c>
      <c r="B62" s="30" t="s">
        <v>145</v>
      </c>
      <c r="C62" s="31">
        <v>31</v>
      </c>
      <c r="D62" s="31">
        <v>11</v>
      </c>
      <c r="E62" s="31">
        <v>20</v>
      </c>
      <c r="F62" s="31">
        <v>1</v>
      </c>
      <c r="G62" s="31">
        <v>0</v>
      </c>
      <c r="H62" s="31">
        <v>1</v>
      </c>
      <c r="I62" s="31">
        <v>1</v>
      </c>
      <c r="J62" s="31">
        <v>0</v>
      </c>
      <c r="K62" s="31">
        <v>22</v>
      </c>
      <c r="L62" s="36">
        <v>0</v>
      </c>
      <c r="M62" s="31">
        <v>1</v>
      </c>
      <c r="N62" s="31">
        <v>0</v>
      </c>
      <c r="O62" s="31">
        <v>1</v>
      </c>
      <c r="P62" s="31">
        <v>4</v>
      </c>
      <c r="Q62" s="31">
        <v>1</v>
      </c>
      <c r="R62" s="31">
        <v>1</v>
      </c>
      <c r="S62" s="31">
        <v>0</v>
      </c>
      <c r="T62" s="31">
        <v>1</v>
      </c>
      <c r="U62" s="36">
        <v>0</v>
      </c>
      <c r="V62" s="31">
        <v>0</v>
      </c>
      <c r="W62" s="31">
        <v>0</v>
      </c>
      <c r="X62" s="31">
        <v>0</v>
      </c>
      <c r="Y62" s="31">
        <v>32</v>
      </c>
      <c r="Z62" s="31">
        <v>12</v>
      </c>
      <c r="AA62" s="31">
        <v>20</v>
      </c>
      <c r="AB62" s="31">
        <v>3</v>
      </c>
      <c r="AC62" s="31">
        <v>1</v>
      </c>
      <c r="AD62" s="31">
        <v>1</v>
      </c>
    </row>
    <row r="63" spans="1:30" ht="20" customHeight="1" x14ac:dyDescent="0.4">
      <c r="A63" s="24">
        <v>39</v>
      </c>
      <c r="B63" s="30" t="s">
        <v>146</v>
      </c>
      <c r="C63" s="31">
        <v>24</v>
      </c>
      <c r="D63" s="31">
        <v>10</v>
      </c>
      <c r="E63" s="31">
        <v>14</v>
      </c>
      <c r="F63" s="31">
        <v>1</v>
      </c>
      <c r="G63" s="31">
        <v>0</v>
      </c>
      <c r="H63" s="31">
        <v>1</v>
      </c>
      <c r="I63" s="31">
        <v>1</v>
      </c>
      <c r="J63" s="31">
        <v>0</v>
      </c>
      <c r="K63" s="31">
        <v>17</v>
      </c>
      <c r="L63" s="36">
        <v>0</v>
      </c>
      <c r="M63" s="31">
        <v>1</v>
      </c>
      <c r="N63" s="31">
        <v>0</v>
      </c>
      <c r="O63" s="31">
        <v>1</v>
      </c>
      <c r="P63" s="31">
        <v>2</v>
      </c>
      <c r="Q63" s="31">
        <v>1</v>
      </c>
      <c r="R63" s="31">
        <v>0</v>
      </c>
      <c r="S63" s="31">
        <v>1</v>
      </c>
      <c r="T63" s="31">
        <v>1</v>
      </c>
      <c r="U63" s="36">
        <v>0</v>
      </c>
      <c r="V63" s="31">
        <v>0</v>
      </c>
      <c r="W63" s="31">
        <v>0</v>
      </c>
      <c r="X63" s="31">
        <v>0</v>
      </c>
      <c r="Y63" s="31">
        <v>25</v>
      </c>
      <c r="Z63" s="31">
        <v>10</v>
      </c>
      <c r="AA63" s="31">
        <v>15</v>
      </c>
      <c r="AB63" s="31">
        <v>3</v>
      </c>
      <c r="AC63" s="31">
        <v>1</v>
      </c>
      <c r="AD63" s="31">
        <v>1</v>
      </c>
    </row>
    <row r="64" spans="1:30" ht="20" customHeight="1" x14ac:dyDescent="0.4">
      <c r="A64" s="24">
        <v>40</v>
      </c>
      <c r="B64" s="30" t="s">
        <v>147</v>
      </c>
      <c r="C64" s="31">
        <v>39</v>
      </c>
      <c r="D64" s="31">
        <v>11</v>
      </c>
      <c r="E64" s="31">
        <v>28</v>
      </c>
      <c r="F64" s="31">
        <v>1</v>
      </c>
      <c r="G64" s="31">
        <v>0</v>
      </c>
      <c r="H64" s="31">
        <v>2</v>
      </c>
      <c r="I64" s="31">
        <v>1</v>
      </c>
      <c r="J64" s="31">
        <v>1</v>
      </c>
      <c r="K64" s="31">
        <v>27</v>
      </c>
      <c r="L64" s="36">
        <v>0</v>
      </c>
      <c r="M64" s="31">
        <v>1</v>
      </c>
      <c r="N64" s="31">
        <v>0</v>
      </c>
      <c r="O64" s="31">
        <v>1</v>
      </c>
      <c r="P64" s="31">
        <v>5</v>
      </c>
      <c r="Q64" s="31">
        <v>2</v>
      </c>
      <c r="R64" s="31">
        <v>1</v>
      </c>
      <c r="S64" s="31">
        <v>1</v>
      </c>
      <c r="T64" s="31">
        <v>2</v>
      </c>
      <c r="U64" s="36">
        <v>0</v>
      </c>
      <c r="V64" s="31">
        <v>0</v>
      </c>
      <c r="W64" s="31">
        <v>0</v>
      </c>
      <c r="X64" s="31">
        <v>0</v>
      </c>
      <c r="Y64" s="31">
        <v>41</v>
      </c>
      <c r="Z64" s="31">
        <v>12</v>
      </c>
      <c r="AA64" s="31">
        <v>29</v>
      </c>
      <c r="AB64" s="31">
        <v>3</v>
      </c>
      <c r="AC64" s="31">
        <v>1</v>
      </c>
      <c r="AD64" s="31">
        <v>1</v>
      </c>
    </row>
    <row r="65" spans="1:30" ht="20" customHeight="1" x14ac:dyDescent="0.4">
      <c r="A65" s="24">
        <v>41</v>
      </c>
      <c r="B65" s="30" t="s">
        <v>148</v>
      </c>
      <c r="C65" s="31">
        <v>28</v>
      </c>
      <c r="D65" s="31">
        <v>8</v>
      </c>
      <c r="E65" s="31">
        <v>20</v>
      </c>
      <c r="F65" s="31">
        <v>1</v>
      </c>
      <c r="G65" s="31">
        <v>0</v>
      </c>
      <c r="H65" s="31">
        <v>1</v>
      </c>
      <c r="I65" s="31">
        <v>0</v>
      </c>
      <c r="J65" s="31">
        <v>0</v>
      </c>
      <c r="K65" s="31">
        <v>20</v>
      </c>
      <c r="L65" s="36">
        <v>0</v>
      </c>
      <c r="M65" s="31">
        <v>1</v>
      </c>
      <c r="N65" s="31">
        <v>0</v>
      </c>
      <c r="O65" s="31">
        <v>1</v>
      </c>
      <c r="P65" s="31">
        <v>4</v>
      </c>
      <c r="Q65" s="31">
        <v>9</v>
      </c>
      <c r="R65" s="31">
        <v>8</v>
      </c>
      <c r="S65" s="31">
        <v>1</v>
      </c>
      <c r="T65" s="31">
        <v>1</v>
      </c>
      <c r="U65" s="36">
        <v>0</v>
      </c>
      <c r="V65" s="31">
        <v>0</v>
      </c>
      <c r="W65" s="31">
        <v>0</v>
      </c>
      <c r="X65" s="31">
        <v>8</v>
      </c>
      <c r="Y65" s="31">
        <v>37</v>
      </c>
      <c r="Z65" s="31">
        <v>16</v>
      </c>
      <c r="AA65" s="31">
        <v>21</v>
      </c>
      <c r="AB65" s="31">
        <v>3</v>
      </c>
      <c r="AC65" s="31">
        <v>1</v>
      </c>
      <c r="AD65" s="31">
        <v>1</v>
      </c>
    </row>
    <row r="66" spans="1:30" ht="20" customHeight="1" x14ac:dyDescent="0.4">
      <c r="A66" s="24">
        <v>42</v>
      </c>
      <c r="B66" s="30" t="s">
        <v>149</v>
      </c>
      <c r="C66" s="31">
        <v>43</v>
      </c>
      <c r="D66" s="31">
        <v>18</v>
      </c>
      <c r="E66" s="31">
        <v>25</v>
      </c>
      <c r="F66" s="31">
        <v>1</v>
      </c>
      <c r="G66" s="31">
        <v>0</v>
      </c>
      <c r="H66" s="31">
        <v>2</v>
      </c>
      <c r="I66" s="31">
        <v>1</v>
      </c>
      <c r="J66" s="31">
        <v>0</v>
      </c>
      <c r="K66" s="31">
        <v>33</v>
      </c>
      <c r="L66" s="36">
        <v>0</v>
      </c>
      <c r="M66" s="31">
        <v>1</v>
      </c>
      <c r="N66" s="31">
        <v>0</v>
      </c>
      <c r="O66" s="31">
        <v>1</v>
      </c>
      <c r="P66" s="31">
        <v>4</v>
      </c>
      <c r="Q66" s="31">
        <v>14</v>
      </c>
      <c r="R66" s="31">
        <v>10</v>
      </c>
      <c r="S66" s="31">
        <v>4</v>
      </c>
      <c r="T66" s="31">
        <v>2</v>
      </c>
      <c r="U66" s="36">
        <v>0</v>
      </c>
      <c r="V66" s="31">
        <v>0</v>
      </c>
      <c r="W66" s="31">
        <v>3</v>
      </c>
      <c r="X66" s="31">
        <v>9</v>
      </c>
      <c r="Y66" s="31">
        <v>57</v>
      </c>
      <c r="Z66" s="31">
        <v>28</v>
      </c>
      <c r="AA66" s="31">
        <v>29</v>
      </c>
      <c r="AB66" s="31">
        <v>3</v>
      </c>
      <c r="AC66" s="31">
        <v>1</v>
      </c>
      <c r="AD66" s="31">
        <v>1</v>
      </c>
    </row>
    <row r="67" spans="1:30" ht="20" customHeight="1" x14ac:dyDescent="0.4">
      <c r="A67" s="24">
        <v>43</v>
      </c>
      <c r="B67" s="30" t="s">
        <v>216</v>
      </c>
      <c r="C67" s="31">
        <v>38</v>
      </c>
      <c r="D67" s="31">
        <v>18</v>
      </c>
      <c r="E67" s="31">
        <v>20</v>
      </c>
      <c r="F67" s="31">
        <v>1</v>
      </c>
      <c r="G67" s="31">
        <v>0</v>
      </c>
      <c r="H67" s="31">
        <v>1</v>
      </c>
      <c r="I67" s="31">
        <v>1</v>
      </c>
      <c r="J67" s="31">
        <v>0</v>
      </c>
      <c r="K67" s="31">
        <v>29</v>
      </c>
      <c r="L67" s="36">
        <v>0</v>
      </c>
      <c r="M67" s="31">
        <v>1</v>
      </c>
      <c r="N67" s="31">
        <v>0</v>
      </c>
      <c r="O67" s="31">
        <v>0</v>
      </c>
      <c r="P67" s="31">
        <v>5</v>
      </c>
      <c r="Q67" s="31">
        <v>4</v>
      </c>
      <c r="R67" s="31">
        <v>2</v>
      </c>
      <c r="S67" s="31">
        <v>2</v>
      </c>
      <c r="T67" s="31">
        <v>1</v>
      </c>
      <c r="U67" s="36">
        <v>0</v>
      </c>
      <c r="V67" s="31">
        <v>0</v>
      </c>
      <c r="W67" s="31">
        <v>3</v>
      </c>
      <c r="X67" s="31">
        <v>0</v>
      </c>
      <c r="Y67" s="31">
        <v>42</v>
      </c>
      <c r="Z67" s="31">
        <v>20</v>
      </c>
      <c r="AA67" s="31">
        <v>22</v>
      </c>
      <c r="AB67" s="31">
        <v>3</v>
      </c>
      <c r="AC67" s="31">
        <v>1</v>
      </c>
      <c r="AD67" s="31">
        <v>1</v>
      </c>
    </row>
    <row r="68" spans="1:30" ht="20" customHeight="1" x14ac:dyDescent="0.4">
      <c r="A68" s="24">
        <v>44</v>
      </c>
      <c r="B68" s="30" t="s">
        <v>150</v>
      </c>
      <c r="C68" s="31">
        <v>50</v>
      </c>
      <c r="D68" s="31">
        <v>16</v>
      </c>
      <c r="E68" s="31">
        <v>34</v>
      </c>
      <c r="F68" s="31">
        <v>1</v>
      </c>
      <c r="G68" s="31">
        <v>0</v>
      </c>
      <c r="H68" s="31">
        <v>2</v>
      </c>
      <c r="I68" s="31">
        <v>0</v>
      </c>
      <c r="J68" s="31">
        <v>1</v>
      </c>
      <c r="K68" s="31">
        <v>41</v>
      </c>
      <c r="L68" s="36">
        <v>0</v>
      </c>
      <c r="M68" s="31">
        <v>2</v>
      </c>
      <c r="N68" s="31">
        <v>0</v>
      </c>
      <c r="O68" s="31">
        <v>1</v>
      </c>
      <c r="P68" s="31">
        <v>2</v>
      </c>
      <c r="Q68" s="31">
        <v>2</v>
      </c>
      <c r="R68" s="31">
        <v>1</v>
      </c>
      <c r="S68" s="31">
        <v>1</v>
      </c>
      <c r="T68" s="31">
        <v>2</v>
      </c>
      <c r="U68" s="36">
        <v>0</v>
      </c>
      <c r="V68" s="31">
        <v>0</v>
      </c>
      <c r="W68" s="31">
        <v>0</v>
      </c>
      <c r="X68" s="31">
        <v>0</v>
      </c>
      <c r="Y68" s="31">
        <v>52</v>
      </c>
      <c r="Z68" s="31">
        <v>17</v>
      </c>
      <c r="AA68" s="31">
        <v>35</v>
      </c>
      <c r="AB68" s="31">
        <v>6</v>
      </c>
      <c r="AC68" s="31">
        <v>2</v>
      </c>
      <c r="AD68" s="31">
        <v>1</v>
      </c>
    </row>
    <row r="69" spans="1:30" ht="20" customHeight="1" x14ac:dyDescent="0.4">
      <c r="A69" s="24">
        <v>45</v>
      </c>
      <c r="B69" s="30" t="s">
        <v>151</v>
      </c>
      <c r="C69" s="31">
        <v>20</v>
      </c>
      <c r="D69" s="31">
        <v>10</v>
      </c>
      <c r="E69" s="31">
        <v>10</v>
      </c>
      <c r="F69" s="31">
        <v>1</v>
      </c>
      <c r="G69" s="31">
        <v>0</v>
      </c>
      <c r="H69" s="31">
        <v>1</v>
      </c>
      <c r="I69" s="31">
        <v>0</v>
      </c>
      <c r="J69" s="31">
        <v>0</v>
      </c>
      <c r="K69" s="31">
        <v>16</v>
      </c>
      <c r="L69" s="36">
        <v>0</v>
      </c>
      <c r="M69" s="31">
        <v>1</v>
      </c>
      <c r="N69" s="31">
        <v>0</v>
      </c>
      <c r="O69" s="31">
        <v>0</v>
      </c>
      <c r="P69" s="31">
        <v>1</v>
      </c>
      <c r="Q69" s="31">
        <v>3</v>
      </c>
      <c r="R69" s="31">
        <v>1</v>
      </c>
      <c r="S69" s="31">
        <v>2</v>
      </c>
      <c r="T69" s="31">
        <v>1</v>
      </c>
      <c r="U69" s="36">
        <v>0</v>
      </c>
      <c r="V69" s="31">
        <v>0</v>
      </c>
      <c r="W69" s="31">
        <v>2</v>
      </c>
      <c r="X69" s="31">
        <v>0</v>
      </c>
      <c r="Y69" s="31">
        <v>23</v>
      </c>
      <c r="Z69" s="31">
        <v>11</v>
      </c>
      <c r="AA69" s="31">
        <v>12</v>
      </c>
      <c r="AB69" s="31">
        <v>3</v>
      </c>
      <c r="AC69" s="31">
        <v>1</v>
      </c>
      <c r="AD69" s="31">
        <v>1</v>
      </c>
    </row>
    <row r="70" spans="1:30" ht="20" customHeight="1" x14ac:dyDescent="0.4">
      <c r="A70" s="24">
        <v>46</v>
      </c>
      <c r="B70" s="30" t="s">
        <v>152</v>
      </c>
      <c r="C70" s="31">
        <v>33</v>
      </c>
      <c r="D70" s="31">
        <v>11</v>
      </c>
      <c r="E70" s="31">
        <v>22</v>
      </c>
      <c r="F70" s="31">
        <v>1</v>
      </c>
      <c r="G70" s="31">
        <v>0</v>
      </c>
      <c r="H70" s="31">
        <v>1</v>
      </c>
      <c r="I70" s="31">
        <v>1</v>
      </c>
      <c r="J70" s="31">
        <v>0</v>
      </c>
      <c r="K70" s="31">
        <v>25</v>
      </c>
      <c r="L70" s="36">
        <v>0</v>
      </c>
      <c r="M70" s="31">
        <v>1</v>
      </c>
      <c r="N70" s="31">
        <v>0</v>
      </c>
      <c r="O70" s="31">
        <v>1</v>
      </c>
      <c r="P70" s="31">
        <v>3</v>
      </c>
      <c r="Q70" s="31">
        <v>1</v>
      </c>
      <c r="R70" s="31">
        <v>0</v>
      </c>
      <c r="S70" s="31">
        <v>1</v>
      </c>
      <c r="T70" s="31">
        <v>1</v>
      </c>
      <c r="U70" s="36">
        <v>0</v>
      </c>
      <c r="V70" s="31">
        <v>0</v>
      </c>
      <c r="W70" s="31">
        <v>0</v>
      </c>
      <c r="X70" s="31">
        <v>0</v>
      </c>
      <c r="Y70" s="31">
        <v>34</v>
      </c>
      <c r="Z70" s="31">
        <v>11</v>
      </c>
      <c r="AA70" s="31">
        <v>23</v>
      </c>
      <c r="AB70" s="31">
        <v>3</v>
      </c>
      <c r="AC70" s="31">
        <v>1</v>
      </c>
      <c r="AD70" s="31">
        <v>1</v>
      </c>
    </row>
    <row r="71" spans="1:30" ht="20" customHeight="1" x14ac:dyDescent="0.4">
      <c r="A71" s="24">
        <v>47</v>
      </c>
      <c r="B71" s="30" t="s">
        <v>153</v>
      </c>
      <c r="C71" s="31">
        <v>40</v>
      </c>
      <c r="D71" s="31">
        <v>14</v>
      </c>
      <c r="E71" s="31">
        <v>26</v>
      </c>
      <c r="F71" s="31">
        <v>1</v>
      </c>
      <c r="G71" s="31">
        <v>1</v>
      </c>
      <c r="H71" s="31">
        <v>1</v>
      </c>
      <c r="I71" s="31">
        <v>0</v>
      </c>
      <c r="J71" s="31">
        <v>0</v>
      </c>
      <c r="K71" s="31">
        <v>33</v>
      </c>
      <c r="L71" s="36">
        <v>0</v>
      </c>
      <c r="M71" s="31">
        <v>1</v>
      </c>
      <c r="N71" s="31">
        <v>0</v>
      </c>
      <c r="O71" s="31">
        <v>0</v>
      </c>
      <c r="P71" s="31">
        <v>3</v>
      </c>
      <c r="Q71" s="31">
        <v>5</v>
      </c>
      <c r="R71" s="31">
        <v>1</v>
      </c>
      <c r="S71" s="31">
        <v>4</v>
      </c>
      <c r="T71" s="31">
        <v>2</v>
      </c>
      <c r="U71" s="36">
        <v>0</v>
      </c>
      <c r="V71" s="31">
        <v>0</v>
      </c>
      <c r="W71" s="31">
        <v>3</v>
      </c>
      <c r="X71" s="31">
        <v>0</v>
      </c>
      <c r="Y71" s="31">
        <v>45</v>
      </c>
      <c r="Z71" s="31">
        <v>15</v>
      </c>
      <c r="AA71" s="31">
        <v>30</v>
      </c>
      <c r="AB71" s="31">
        <v>3</v>
      </c>
      <c r="AC71" s="31">
        <v>1</v>
      </c>
      <c r="AD71" s="31">
        <v>1</v>
      </c>
    </row>
    <row r="72" spans="1:30" ht="20" customHeight="1" x14ac:dyDescent="0.4">
      <c r="A72" s="24">
        <v>48</v>
      </c>
      <c r="B72" s="30" t="s">
        <v>154</v>
      </c>
      <c r="C72" s="31">
        <v>48</v>
      </c>
      <c r="D72" s="31">
        <v>14</v>
      </c>
      <c r="E72" s="31">
        <v>34</v>
      </c>
      <c r="F72" s="31">
        <v>1</v>
      </c>
      <c r="G72" s="31">
        <v>0</v>
      </c>
      <c r="H72" s="31">
        <v>2</v>
      </c>
      <c r="I72" s="31">
        <v>1</v>
      </c>
      <c r="J72" s="31">
        <v>0</v>
      </c>
      <c r="K72" s="31">
        <v>38</v>
      </c>
      <c r="L72" s="36">
        <v>0</v>
      </c>
      <c r="M72" s="31">
        <v>2</v>
      </c>
      <c r="N72" s="31">
        <v>0</v>
      </c>
      <c r="O72" s="31">
        <v>1</v>
      </c>
      <c r="P72" s="31">
        <v>3</v>
      </c>
      <c r="Q72" s="31">
        <v>2</v>
      </c>
      <c r="R72" s="31">
        <v>0</v>
      </c>
      <c r="S72" s="31">
        <v>2</v>
      </c>
      <c r="T72" s="31">
        <v>2</v>
      </c>
      <c r="U72" s="36">
        <v>0</v>
      </c>
      <c r="V72" s="31">
        <v>0</v>
      </c>
      <c r="W72" s="31">
        <v>0</v>
      </c>
      <c r="X72" s="31">
        <v>0</v>
      </c>
      <c r="Y72" s="31">
        <v>50</v>
      </c>
      <c r="Z72" s="31">
        <v>14</v>
      </c>
      <c r="AA72" s="31">
        <v>36</v>
      </c>
      <c r="AB72" s="31">
        <v>6</v>
      </c>
      <c r="AC72" s="31">
        <v>2</v>
      </c>
      <c r="AD72" s="31">
        <v>1</v>
      </c>
    </row>
    <row r="73" spans="1:30" ht="20" customHeight="1" x14ac:dyDescent="0.4">
      <c r="A73" s="24">
        <v>49</v>
      </c>
      <c r="B73" s="30" t="s">
        <v>217</v>
      </c>
      <c r="C73" s="31">
        <v>31</v>
      </c>
      <c r="D73" s="31">
        <v>9</v>
      </c>
      <c r="E73" s="31">
        <v>22</v>
      </c>
      <c r="F73" s="31">
        <v>1</v>
      </c>
      <c r="G73" s="31">
        <v>0</v>
      </c>
      <c r="H73" s="31">
        <v>1</v>
      </c>
      <c r="I73" s="31">
        <v>1</v>
      </c>
      <c r="J73" s="31">
        <v>0</v>
      </c>
      <c r="K73" s="31">
        <v>24</v>
      </c>
      <c r="L73" s="36">
        <v>0</v>
      </c>
      <c r="M73" s="31">
        <v>1</v>
      </c>
      <c r="N73" s="31">
        <v>0</v>
      </c>
      <c r="O73" s="31">
        <v>1</v>
      </c>
      <c r="P73" s="31">
        <v>2</v>
      </c>
      <c r="Q73" s="31">
        <v>1</v>
      </c>
      <c r="R73" s="31">
        <v>0</v>
      </c>
      <c r="S73" s="31">
        <v>1</v>
      </c>
      <c r="T73" s="31">
        <v>1</v>
      </c>
      <c r="U73" s="36">
        <v>0</v>
      </c>
      <c r="V73" s="31">
        <v>0</v>
      </c>
      <c r="W73" s="31">
        <v>0</v>
      </c>
      <c r="X73" s="31">
        <v>0</v>
      </c>
      <c r="Y73" s="31">
        <v>32</v>
      </c>
      <c r="Z73" s="31">
        <v>9</v>
      </c>
      <c r="AA73" s="31">
        <v>23</v>
      </c>
      <c r="AB73" s="31">
        <v>3</v>
      </c>
      <c r="AC73" s="31">
        <v>1</v>
      </c>
      <c r="AD73" s="31">
        <v>1</v>
      </c>
    </row>
    <row r="74" spans="1:30" ht="20" customHeight="1" x14ac:dyDescent="0.4">
      <c r="A74" s="24">
        <v>50</v>
      </c>
      <c r="B74" s="30" t="s">
        <v>218</v>
      </c>
      <c r="C74" s="31">
        <v>44</v>
      </c>
      <c r="D74" s="31">
        <v>12</v>
      </c>
      <c r="E74" s="31">
        <v>32</v>
      </c>
      <c r="F74" s="31">
        <v>1</v>
      </c>
      <c r="G74" s="31">
        <v>0</v>
      </c>
      <c r="H74" s="31">
        <v>2</v>
      </c>
      <c r="I74" s="31">
        <v>1</v>
      </c>
      <c r="J74" s="31">
        <v>0</v>
      </c>
      <c r="K74" s="31">
        <v>34</v>
      </c>
      <c r="L74" s="36">
        <v>0</v>
      </c>
      <c r="M74" s="31">
        <v>2</v>
      </c>
      <c r="N74" s="31">
        <v>1</v>
      </c>
      <c r="O74" s="31">
        <v>1</v>
      </c>
      <c r="P74" s="31">
        <v>2</v>
      </c>
      <c r="Q74" s="31">
        <v>3</v>
      </c>
      <c r="R74" s="31">
        <v>0</v>
      </c>
      <c r="S74" s="31">
        <v>3</v>
      </c>
      <c r="T74" s="31">
        <v>2</v>
      </c>
      <c r="U74" s="36">
        <v>0</v>
      </c>
      <c r="V74" s="31">
        <v>1</v>
      </c>
      <c r="W74" s="31">
        <v>0</v>
      </c>
      <c r="X74" s="31">
        <v>0</v>
      </c>
      <c r="Y74" s="31">
        <v>47</v>
      </c>
      <c r="Z74" s="31">
        <v>12</v>
      </c>
      <c r="AA74" s="31">
        <v>35</v>
      </c>
      <c r="AB74" s="31">
        <v>6</v>
      </c>
      <c r="AC74" s="31">
        <v>2</v>
      </c>
      <c r="AD74" s="31">
        <v>1</v>
      </c>
    </row>
    <row r="75" spans="1:30" ht="20" customHeight="1" x14ac:dyDescent="0.4">
      <c r="A75" s="24">
        <v>51</v>
      </c>
      <c r="B75" s="30" t="s">
        <v>155</v>
      </c>
      <c r="C75" s="31">
        <v>22</v>
      </c>
      <c r="D75" s="31">
        <v>7</v>
      </c>
      <c r="E75" s="31">
        <v>15</v>
      </c>
      <c r="F75" s="31">
        <v>1</v>
      </c>
      <c r="G75" s="31">
        <v>0</v>
      </c>
      <c r="H75" s="31">
        <v>1</v>
      </c>
      <c r="I75" s="31">
        <v>1</v>
      </c>
      <c r="J75" s="31">
        <v>0</v>
      </c>
      <c r="K75" s="31">
        <v>13</v>
      </c>
      <c r="L75" s="36">
        <v>0</v>
      </c>
      <c r="M75" s="31">
        <v>1</v>
      </c>
      <c r="N75" s="31">
        <v>0</v>
      </c>
      <c r="O75" s="31">
        <v>1</v>
      </c>
      <c r="P75" s="31">
        <v>4</v>
      </c>
      <c r="Q75" s="31">
        <v>1</v>
      </c>
      <c r="R75" s="31">
        <v>1</v>
      </c>
      <c r="S75" s="31">
        <v>0</v>
      </c>
      <c r="T75" s="31">
        <v>1</v>
      </c>
      <c r="U75" s="36">
        <v>0</v>
      </c>
      <c r="V75" s="31">
        <v>0</v>
      </c>
      <c r="W75" s="31">
        <v>0</v>
      </c>
      <c r="X75" s="31">
        <v>0</v>
      </c>
      <c r="Y75" s="31">
        <v>23</v>
      </c>
      <c r="Z75" s="31">
        <v>8</v>
      </c>
      <c r="AA75" s="31">
        <v>15</v>
      </c>
      <c r="AB75" s="31">
        <v>3</v>
      </c>
      <c r="AC75" s="31">
        <v>1</v>
      </c>
      <c r="AD75" s="31">
        <v>1</v>
      </c>
    </row>
    <row r="76" spans="1:30" ht="20" customHeight="1" x14ac:dyDescent="0.4">
      <c r="A76" s="24">
        <v>52</v>
      </c>
      <c r="B76" s="30" t="s">
        <v>219</v>
      </c>
      <c r="C76" s="31">
        <v>39</v>
      </c>
      <c r="D76" s="31">
        <v>8</v>
      </c>
      <c r="E76" s="31">
        <v>31</v>
      </c>
      <c r="F76" s="31">
        <v>1</v>
      </c>
      <c r="G76" s="31">
        <v>0</v>
      </c>
      <c r="H76" s="31">
        <v>1</v>
      </c>
      <c r="I76" s="31">
        <v>1</v>
      </c>
      <c r="J76" s="31">
        <v>0</v>
      </c>
      <c r="K76" s="31">
        <v>29</v>
      </c>
      <c r="L76" s="36">
        <v>0</v>
      </c>
      <c r="M76" s="31">
        <v>1</v>
      </c>
      <c r="N76" s="31">
        <v>0</v>
      </c>
      <c r="O76" s="31">
        <v>1</v>
      </c>
      <c r="P76" s="31">
        <v>5</v>
      </c>
      <c r="Q76" s="31">
        <v>4</v>
      </c>
      <c r="R76" s="31">
        <v>0</v>
      </c>
      <c r="S76" s="31">
        <v>4</v>
      </c>
      <c r="T76" s="31">
        <v>1</v>
      </c>
      <c r="U76" s="36">
        <v>0</v>
      </c>
      <c r="V76" s="31">
        <v>0</v>
      </c>
      <c r="W76" s="31">
        <v>3</v>
      </c>
      <c r="X76" s="31">
        <v>0</v>
      </c>
      <c r="Y76" s="31">
        <v>43</v>
      </c>
      <c r="Z76" s="31">
        <v>8</v>
      </c>
      <c r="AA76" s="31">
        <v>35</v>
      </c>
      <c r="AB76" s="31">
        <v>3</v>
      </c>
      <c r="AC76" s="31">
        <v>1</v>
      </c>
      <c r="AD76" s="31">
        <v>1</v>
      </c>
    </row>
    <row r="77" spans="1:30" ht="20" customHeight="1" x14ac:dyDescent="0.4">
      <c r="A77" s="24">
        <v>53</v>
      </c>
      <c r="B77" s="30" t="s">
        <v>220</v>
      </c>
      <c r="C77" s="31">
        <v>31</v>
      </c>
      <c r="D77" s="31">
        <v>10</v>
      </c>
      <c r="E77" s="31">
        <v>21</v>
      </c>
      <c r="F77" s="31">
        <v>1</v>
      </c>
      <c r="G77" s="31">
        <v>0</v>
      </c>
      <c r="H77" s="31">
        <v>1</v>
      </c>
      <c r="I77" s="31">
        <v>1</v>
      </c>
      <c r="J77" s="31">
        <v>0</v>
      </c>
      <c r="K77" s="31">
        <v>23</v>
      </c>
      <c r="L77" s="36">
        <v>0</v>
      </c>
      <c r="M77" s="31">
        <v>1</v>
      </c>
      <c r="N77" s="31">
        <v>0</v>
      </c>
      <c r="O77" s="31">
        <v>1</v>
      </c>
      <c r="P77" s="31">
        <v>3</v>
      </c>
      <c r="Q77" s="31">
        <v>9</v>
      </c>
      <c r="R77" s="31">
        <v>8</v>
      </c>
      <c r="S77" s="31">
        <v>1</v>
      </c>
      <c r="T77" s="31">
        <v>1</v>
      </c>
      <c r="U77" s="36">
        <v>0</v>
      </c>
      <c r="V77" s="31">
        <v>0</v>
      </c>
      <c r="W77" s="31">
        <v>0</v>
      </c>
      <c r="X77" s="31">
        <v>8</v>
      </c>
      <c r="Y77" s="31">
        <v>40</v>
      </c>
      <c r="Z77" s="31">
        <v>18</v>
      </c>
      <c r="AA77" s="31">
        <v>22</v>
      </c>
      <c r="AB77" s="31">
        <v>3</v>
      </c>
      <c r="AC77" s="31">
        <v>1</v>
      </c>
      <c r="AD77" s="31">
        <v>1</v>
      </c>
    </row>
    <row r="78" spans="1:30" ht="20" customHeight="1" x14ac:dyDescent="0.4">
      <c r="A78" s="24">
        <v>55</v>
      </c>
      <c r="B78" s="30" t="s">
        <v>156</v>
      </c>
      <c r="C78" s="31">
        <v>35</v>
      </c>
      <c r="D78" s="31">
        <v>9</v>
      </c>
      <c r="E78" s="31">
        <v>26</v>
      </c>
      <c r="F78" s="31">
        <v>1</v>
      </c>
      <c r="G78" s="31">
        <v>0</v>
      </c>
      <c r="H78" s="31">
        <v>1</v>
      </c>
      <c r="I78" s="31">
        <v>0</v>
      </c>
      <c r="J78" s="31">
        <v>0</v>
      </c>
      <c r="K78" s="31">
        <v>27</v>
      </c>
      <c r="L78" s="36">
        <v>0</v>
      </c>
      <c r="M78" s="31">
        <v>1</v>
      </c>
      <c r="N78" s="31">
        <v>0</v>
      </c>
      <c r="O78" s="31">
        <v>1</v>
      </c>
      <c r="P78" s="31">
        <v>4</v>
      </c>
      <c r="Q78" s="31">
        <v>1</v>
      </c>
      <c r="R78" s="31">
        <v>0</v>
      </c>
      <c r="S78" s="31">
        <v>1</v>
      </c>
      <c r="T78" s="31">
        <v>1</v>
      </c>
      <c r="U78" s="36">
        <v>0</v>
      </c>
      <c r="V78" s="31">
        <v>0</v>
      </c>
      <c r="W78" s="31">
        <v>0</v>
      </c>
      <c r="X78" s="31">
        <v>0</v>
      </c>
      <c r="Y78" s="31">
        <v>36</v>
      </c>
      <c r="Z78" s="31">
        <v>9</v>
      </c>
      <c r="AA78" s="31">
        <v>27</v>
      </c>
      <c r="AB78" s="31">
        <v>3</v>
      </c>
      <c r="AC78" s="31">
        <v>1</v>
      </c>
      <c r="AD78" s="31">
        <v>1</v>
      </c>
    </row>
    <row r="79" spans="1:30" ht="20" customHeight="1" x14ac:dyDescent="0.4">
      <c r="A79" s="24">
        <v>56</v>
      </c>
      <c r="B79" s="30" t="s">
        <v>157</v>
      </c>
      <c r="C79" s="31">
        <v>29</v>
      </c>
      <c r="D79" s="31">
        <v>8</v>
      </c>
      <c r="E79" s="31">
        <v>21</v>
      </c>
      <c r="F79" s="31">
        <v>1</v>
      </c>
      <c r="G79" s="31">
        <v>0</v>
      </c>
      <c r="H79" s="31">
        <v>1</v>
      </c>
      <c r="I79" s="31">
        <v>0</v>
      </c>
      <c r="J79" s="31">
        <v>0</v>
      </c>
      <c r="K79" s="31">
        <v>25</v>
      </c>
      <c r="L79" s="36">
        <v>0</v>
      </c>
      <c r="M79" s="31">
        <v>1</v>
      </c>
      <c r="N79" s="31">
        <v>0</v>
      </c>
      <c r="O79" s="31">
        <v>0</v>
      </c>
      <c r="P79" s="31">
        <v>1</v>
      </c>
      <c r="Q79" s="31">
        <v>3</v>
      </c>
      <c r="R79" s="31">
        <v>2</v>
      </c>
      <c r="S79" s="31">
        <v>1</v>
      </c>
      <c r="T79" s="31">
        <v>1</v>
      </c>
      <c r="U79" s="36">
        <v>0</v>
      </c>
      <c r="V79" s="31">
        <v>0</v>
      </c>
      <c r="W79" s="31">
        <v>2</v>
      </c>
      <c r="X79" s="31">
        <v>0</v>
      </c>
      <c r="Y79" s="31">
        <v>32</v>
      </c>
      <c r="Z79" s="31">
        <v>10</v>
      </c>
      <c r="AA79" s="31">
        <v>22</v>
      </c>
      <c r="AB79" s="31">
        <v>3</v>
      </c>
      <c r="AC79" s="31">
        <v>1</v>
      </c>
      <c r="AD79" s="31">
        <v>1</v>
      </c>
    </row>
    <row r="80" spans="1:30" ht="20" customHeight="1" x14ac:dyDescent="0.4">
      <c r="A80" s="24">
        <v>57</v>
      </c>
      <c r="B80" s="30" t="s">
        <v>158</v>
      </c>
      <c r="C80" s="31">
        <v>48</v>
      </c>
      <c r="D80" s="31">
        <v>15</v>
      </c>
      <c r="E80" s="31">
        <v>33</v>
      </c>
      <c r="F80" s="31">
        <v>1</v>
      </c>
      <c r="G80" s="31">
        <v>1</v>
      </c>
      <c r="H80" s="31">
        <v>1</v>
      </c>
      <c r="I80" s="31">
        <v>1</v>
      </c>
      <c r="J80" s="31">
        <v>0</v>
      </c>
      <c r="K80" s="31">
        <v>38</v>
      </c>
      <c r="L80" s="36">
        <v>0</v>
      </c>
      <c r="M80" s="31">
        <v>2</v>
      </c>
      <c r="N80" s="31">
        <v>1</v>
      </c>
      <c r="O80" s="31">
        <v>1</v>
      </c>
      <c r="P80" s="31">
        <v>2</v>
      </c>
      <c r="Q80" s="31">
        <v>2</v>
      </c>
      <c r="R80" s="31">
        <v>0</v>
      </c>
      <c r="S80" s="31">
        <v>2</v>
      </c>
      <c r="T80" s="31">
        <v>2</v>
      </c>
      <c r="U80" s="36">
        <v>0</v>
      </c>
      <c r="V80" s="31">
        <v>0</v>
      </c>
      <c r="W80" s="31">
        <v>0</v>
      </c>
      <c r="X80" s="31">
        <v>0</v>
      </c>
      <c r="Y80" s="31">
        <v>50</v>
      </c>
      <c r="Z80" s="31">
        <v>15</v>
      </c>
      <c r="AA80" s="31">
        <v>35</v>
      </c>
      <c r="AB80" s="31">
        <v>6</v>
      </c>
      <c r="AC80" s="31">
        <v>2</v>
      </c>
      <c r="AD80" s="31">
        <v>1</v>
      </c>
    </row>
    <row r="81" spans="1:30" ht="20" customHeight="1" x14ac:dyDescent="0.4">
      <c r="A81" s="24">
        <v>58</v>
      </c>
      <c r="B81" s="30" t="s">
        <v>159</v>
      </c>
      <c r="C81" s="31">
        <v>37</v>
      </c>
      <c r="D81" s="31">
        <v>15</v>
      </c>
      <c r="E81" s="31">
        <v>22</v>
      </c>
      <c r="F81" s="31">
        <v>1</v>
      </c>
      <c r="G81" s="31">
        <v>0</v>
      </c>
      <c r="H81" s="31">
        <v>1</v>
      </c>
      <c r="I81" s="31">
        <v>0</v>
      </c>
      <c r="J81" s="31">
        <v>1</v>
      </c>
      <c r="K81" s="31">
        <v>25</v>
      </c>
      <c r="L81" s="36">
        <v>0</v>
      </c>
      <c r="M81" s="31">
        <v>1</v>
      </c>
      <c r="N81" s="31">
        <v>0</v>
      </c>
      <c r="O81" s="31">
        <v>1</v>
      </c>
      <c r="P81" s="31">
        <v>7</v>
      </c>
      <c r="Q81" s="31">
        <v>4</v>
      </c>
      <c r="R81" s="31">
        <v>0</v>
      </c>
      <c r="S81" s="31">
        <v>4</v>
      </c>
      <c r="T81" s="31">
        <v>1</v>
      </c>
      <c r="U81" s="36">
        <v>0</v>
      </c>
      <c r="V81" s="31">
        <v>0</v>
      </c>
      <c r="W81" s="31">
        <v>3</v>
      </c>
      <c r="X81" s="31">
        <v>0</v>
      </c>
      <c r="Y81" s="31">
        <v>41</v>
      </c>
      <c r="Z81" s="31">
        <v>15</v>
      </c>
      <c r="AA81" s="31">
        <v>26</v>
      </c>
      <c r="AB81" s="31">
        <v>3</v>
      </c>
      <c r="AC81" s="31">
        <v>1</v>
      </c>
      <c r="AD81" s="31">
        <v>1</v>
      </c>
    </row>
    <row r="82" spans="1:30" ht="20" customHeight="1" x14ac:dyDescent="0.4">
      <c r="A82" s="24">
        <v>59</v>
      </c>
      <c r="B82" s="30" t="s">
        <v>160</v>
      </c>
      <c r="C82" s="31">
        <v>48</v>
      </c>
      <c r="D82" s="31">
        <v>17</v>
      </c>
      <c r="E82" s="31">
        <v>31</v>
      </c>
      <c r="F82" s="31">
        <v>1</v>
      </c>
      <c r="G82" s="31">
        <v>1</v>
      </c>
      <c r="H82" s="31">
        <v>1</v>
      </c>
      <c r="I82" s="31">
        <v>0</v>
      </c>
      <c r="J82" s="31">
        <v>1</v>
      </c>
      <c r="K82" s="31">
        <v>37</v>
      </c>
      <c r="L82" s="36">
        <v>0</v>
      </c>
      <c r="M82" s="31">
        <v>2</v>
      </c>
      <c r="N82" s="31">
        <v>0</v>
      </c>
      <c r="O82" s="31">
        <v>1</v>
      </c>
      <c r="P82" s="31">
        <v>4</v>
      </c>
      <c r="Q82" s="31">
        <v>7</v>
      </c>
      <c r="R82" s="31">
        <v>0</v>
      </c>
      <c r="S82" s="31">
        <v>7</v>
      </c>
      <c r="T82" s="31">
        <v>2</v>
      </c>
      <c r="U82" s="36">
        <v>0</v>
      </c>
      <c r="V82" s="31">
        <v>1</v>
      </c>
      <c r="W82" s="31">
        <v>4</v>
      </c>
      <c r="X82" s="31">
        <v>0</v>
      </c>
      <c r="Y82" s="31">
        <v>55</v>
      </c>
      <c r="Z82" s="31">
        <v>17</v>
      </c>
      <c r="AA82" s="31">
        <v>38</v>
      </c>
      <c r="AB82" s="31">
        <v>6</v>
      </c>
      <c r="AC82" s="31">
        <v>2</v>
      </c>
      <c r="AD82" s="31">
        <v>1</v>
      </c>
    </row>
    <row r="83" spans="1:30" ht="20" customHeight="1" x14ac:dyDescent="0.4">
      <c r="A83" s="24">
        <v>60</v>
      </c>
      <c r="B83" s="30" t="s">
        <v>161</v>
      </c>
      <c r="C83" s="31">
        <v>34</v>
      </c>
      <c r="D83" s="31">
        <v>12</v>
      </c>
      <c r="E83" s="31">
        <v>22</v>
      </c>
      <c r="F83" s="31">
        <v>1</v>
      </c>
      <c r="G83" s="31">
        <v>0</v>
      </c>
      <c r="H83" s="31">
        <v>1</v>
      </c>
      <c r="I83" s="31">
        <v>0</v>
      </c>
      <c r="J83" s="31">
        <v>0</v>
      </c>
      <c r="K83" s="31">
        <v>25</v>
      </c>
      <c r="L83" s="36">
        <v>0</v>
      </c>
      <c r="M83" s="31">
        <v>1</v>
      </c>
      <c r="N83" s="31">
        <v>0</v>
      </c>
      <c r="O83" s="31">
        <v>1</v>
      </c>
      <c r="P83" s="31">
        <v>5</v>
      </c>
      <c r="Q83" s="31">
        <v>1</v>
      </c>
      <c r="R83" s="31">
        <v>0</v>
      </c>
      <c r="S83" s="31">
        <v>1</v>
      </c>
      <c r="T83" s="31">
        <v>1</v>
      </c>
      <c r="U83" s="36">
        <v>0</v>
      </c>
      <c r="V83" s="31">
        <v>0</v>
      </c>
      <c r="W83" s="31">
        <v>0</v>
      </c>
      <c r="X83" s="31">
        <v>0</v>
      </c>
      <c r="Y83" s="31">
        <v>35</v>
      </c>
      <c r="Z83" s="31">
        <v>12</v>
      </c>
      <c r="AA83" s="31">
        <v>23</v>
      </c>
      <c r="AB83" s="31">
        <v>3</v>
      </c>
      <c r="AC83" s="31">
        <v>1</v>
      </c>
      <c r="AD83" s="31">
        <v>1</v>
      </c>
    </row>
    <row r="84" spans="1:30" ht="20" customHeight="1" x14ac:dyDescent="0.4">
      <c r="A84" s="24">
        <v>61</v>
      </c>
      <c r="B84" s="30" t="s">
        <v>162</v>
      </c>
      <c r="C84" s="31">
        <v>30</v>
      </c>
      <c r="D84" s="31">
        <v>14</v>
      </c>
      <c r="E84" s="31">
        <v>16</v>
      </c>
      <c r="F84" s="31">
        <v>1</v>
      </c>
      <c r="G84" s="31">
        <v>0</v>
      </c>
      <c r="H84" s="31">
        <v>1</v>
      </c>
      <c r="I84" s="31">
        <v>0</v>
      </c>
      <c r="J84" s="31">
        <v>0</v>
      </c>
      <c r="K84" s="31">
        <v>25</v>
      </c>
      <c r="L84" s="36">
        <v>0</v>
      </c>
      <c r="M84" s="31">
        <v>1</v>
      </c>
      <c r="N84" s="31">
        <v>0</v>
      </c>
      <c r="O84" s="31">
        <v>1</v>
      </c>
      <c r="P84" s="31">
        <v>1</v>
      </c>
      <c r="Q84" s="31">
        <v>1</v>
      </c>
      <c r="R84" s="31">
        <v>0</v>
      </c>
      <c r="S84" s="31">
        <v>1</v>
      </c>
      <c r="T84" s="31">
        <v>1</v>
      </c>
      <c r="U84" s="36">
        <v>0</v>
      </c>
      <c r="V84" s="31">
        <v>0</v>
      </c>
      <c r="W84" s="31">
        <v>0</v>
      </c>
      <c r="X84" s="31">
        <v>0</v>
      </c>
      <c r="Y84" s="31">
        <v>31</v>
      </c>
      <c r="Z84" s="31">
        <v>14</v>
      </c>
      <c r="AA84" s="31">
        <v>17</v>
      </c>
      <c r="AB84" s="31">
        <v>3</v>
      </c>
      <c r="AC84" s="31">
        <v>1</v>
      </c>
      <c r="AD84" s="31">
        <v>1</v>
      </c>
    </row>
    <row r="85" spans="1:30" ht="20" customHeight="1" x14ac:dyDescent="0.4">
      <c r="A85" s="24">
        <v>63</v>
      </c>
      <c r="B85" s="30" t="s">
        <v>221</v>
      </c>
      <c r="C85" s="31">
        <v>31</v>
      </c>
      <c r="D85" s="31">
        <v>11</v>
      </c>
      <c r="E85" s="31">
        <v>20</v>
      </c>
      <c r="F85" s="31">
        <v>1</v>
      </c>
      <c r="G85" s="31">
        <v>0</v>
      </c>
      <c r="H85" s="31">
        <v>1</v>
      </c>
      <c r="I85" s="31">
        <v>0</v>
      </c>
      <c r="J85" s="31">
        <v>0</v>
      </c>
      <c r="K85" s="31">
        <v>26</v>
      </c>
      <c r="L85" s="36">
        <v>0</v>
      </c>
      <c r="M85" s="31">
        <v>1</v>
      </c>
      <c r="N85" s="31">
        <v>0</v>
      </c>
      <c r="O85" s="31">
        <v>1</v>
      </c>
      <c r="P85" s="31">
        <v>1</v>
      </c>
      <c r="Q85" s="31">
        <v>2</v>
      </c>
      <c r="R85" s="31">
        <v>0</v>
      </c>
      <c r="S85" s="31">
        <v>2</v>
      </c>
      <c r="T85" s="31">
        <v>2</v>
      </c>
      <c r="U85" s="36">
        <v>0</v>
      </c>
      <c r="V85" s="31">
        <v>0</v>
      </c>
      <c r="W85" s="31">
        <v>0</v>
      </c>
      <c r="X85" s="31">
        <v>0</v>
      </c>
      <c r="Y85" s="31">
        <v>33</v>
      </c>
      <c r="Z85" s="31">
        <v>11</v>
      </c>
      <c r="AA85" s="31">
        <v>22</v>
      </c>
      <c r="AB85" s="31">
        <v>3</v>
      </c>
      <c r="AC85" s="31">
        <v>1</v>
      </c>
      <c r="AD85" s="31">
        <v>1</v>
      </c>
    </row>
    <row r="86" spans="1:30" ht="20" customHeight="1" x14ac:dyDescent="0.4">
      <c r="A86" s="24">
        <v>64</v>
      </c>
      <c r="B86" s="30" t="s">
        <v>163</v>
      </c>
      <c r="C86" s="31">
        <v>40</v>
      </c>
      <c r="D86" s="31">
        <v>15</v>
      </c>
      <c r="E86" s="31">
        <v>25</v>
      </c>
      <c r="F86" s="31">
        <v>1</v>
      </c>
      <c r="G86" s="31">
        <v>0</v>
      </c>
      <c r="H86" s="31">
        <v>1</v>
      </c>
      <c r="I86" s="31">
        <v>0</v>
      </c>
      <c r="J86" s="31">
        <v>0</v>
      </c>
      <c r="K86" s="31">
        <v>29</v>
      </c>
      <c r="L86" s="36">
        <v>0</v>
      </c>
      <c r="M86" s="31">
        <v>1</v>
      </c>
      <c r="N86" s="31">
        <v>0</v>
      </c>
      <c r="O86" s="31">
        <v>1</v>
      </c>
      <c r="P86" s="31">
        <v>7</v>
      </c>
      <c r="Q86" s="31">
        <v>4</v>
      </c>
      <c r="R86" s="31">
        <v>0</v>
      </c>
      <c r="S86" s="31">
        <v>4</v>
      </c>
      <c r="T86" s="31">
        <v>1</v>
      </c>
      <c r="U86" s="36">
        <v>0</v>
      </c>
      <c r="V86" s="31">
        <v>0</v>
      </c>
      <c r="W86" s="31">
        <v>3</v>
      </c>
      <c r="X86" s="31">
        <v>0</v>
      </c>
      <c r="Y86" s="31">
        <v>44</v>
      </c>
      <c r="Z86" s="31">
        <v>15</v>
      </c>
      <c r="AA86" s="31">
        <v>29</v>
      </c>
      <c r="AB86" s="31">
        <v>3</v>
      </c>
      <c r="AC86" s="31">
        <v>1</v>
      </c>
      <c r="AD86" s="31">
        <v>1</v>
      </c>
    </row>
    <row r="87" spans="1:30" ht="20" customHeight="1" x14ac:dyDescent="0.4">
      <c r="A87" s="24">
        <v>65</v>
      </c>
      <c r="B87" s="30" t="s">
        <v>164</v>
      </c>
      <c r="C87" s="31">
        <v>12</v>
      </c>
      <c r="D87" s="31">
        <v>6</v>
      </c>
      <c r="E87" s="31">
        <v>6</v>
      </c>
      <c r="F87" s="31">
        <v>1</v>
      </c>
      <c r="G87" s="31">
        <v>0</v>
      </c>
      <c r="H87" s="31">
        <v>1</v>
      </c>
      <c r="I87" s="31">
        <v>0</v>
      </c>
      <c r="J87" s="31">
        <v>0</v>
      </c>
      <c r="K87" s="31">
        <v>8</v>
      </c>
      <c r="L87" s="36">
        <v>0</v>
      </c>
      <c r="M87" s="31">
        <v>1</v>
      </c>
      <c r="N87" s="31">
        <v>0</v>
      </c>
      <c r="O87" s="31">
        <v>0</v>
      </c>
      <c r="P87" s="31">
        <v>1</v>
      </c>
      <c r="Q87" s="31">
        <v>2</v>
      </c>
      <c r="R87" s="31">
        <v>0</v>
      </c>
      <c r="S87" s="31">
        <v>2</v>
      </c>
      <c r="T87" s="31">
        <v>1</v>
      </c>
      <c r="U87" s="36">
        <v>0</v>
      </c>
      <c r="V87" s="31">
        <v>0</v>
      </c>
      <c r="W87" s="31">
        <v>1</v>
      </c>
      <c r="X87" s="31">
        <v>0</v>
      </c>
      <c r="Y87" s="31">
        <v>14</v>
      </c>
      <c r="Z87" s="31">
        <v>6</v>
      </c>
      <c r="AA87" s="31">
        <v>8</v>
      </c>
      <c r="AB87" s="31">
        <v>3</v>
      </c>
      <c r="AC87" s="31">
        <v>1</v>
      </c>
      <c r="AD87" s="31">
        <v>1</v>
      </c>
    </row>
    <row r="88" spans="1:30" ht="20" customHeight="1" x14ac:dyDescent="0.4">
      <c r="A88" s="24">
        <v>66</v>
      </c>
      <c r="B88" s="30" t="s">
        <v>165</v>
      </c>
      <c r="C88" s="31">
        <v>8</v>
      </c>
      <c r="D88" s="31">
        <v>6</v>
      </c>
      <c r="E88" s="31">
        <v>2</v>
      </c>
      <c r="F88" s="31">
        <v>1</v>
      </c>
      <c r="G88" s="31">
        <v>0</v>
      </c>
      <c r="H88" s="31">
        <v>1</v>
      </c>
      <c r="I88" s="31">
        <v>0</v>
      </c>
      <c r="J88" s="31">
        <v>0</v>
      </c>
      <c r="K88" s="31">
        <v>5</v>
      </c>
      <c r="L88" s="36">
        <v>0</v>
      </c>
      <c r="M88" s="31">
        <v>1</v>
      </c>
      <c r="N88" s="31">
        <v>0</v>
      </c>
      <c r="O88" s="31">
        <v>0</v>
      </c>
      <c r="P88" s="31">
        <v>0</v>
      </c>
      <c r="Q88" s="31">
        <v>3</v>
      </c>
      <c r="R88" s="31">
        <v>2</v>
      </c>
      <c r="S88" s="31">
        <v>1</v>
      </c>
      <c r="T88" s="31">
        <v>1</v>
      </c>
      <c r="U88" s="36">
        <v>0</v>
      </c>
      <c r="V88" s="31">
        <v>0</v>
      </c>
      <c r="W88" s="31">
        <v>1</v>
      </c>
      <c r="X88" s="31">
        <v>1</v>
      </c>
      <c r="Y88" s="31">
        <v>11</v>
      </c>
      <c r="Z88" s="31">
        <v>8</v>
      </c>
      <c r="AA88" s="31">
        <v>3</v>
      </c>
      <c r="AB88" s="31">
        <v>3</v>
      </c>
      <c r="AC88" s="31">
        <v>1</v>
      </c>
      <c r="AD88" s="31">
        <v>1</v>
      </c>
    </row>
    <row r="89" spans="1:30" ht="20" customHeight="1" x14ac:dyDescent="0.4">
      <c r="A89" s="24">
        <v>67</v>
      </c>
      <c r="B89" s="30" t="s">
        <v>166</v>
      </c>
      <c r="C89" s="31">
        <v>7</v>
      </c>
      <c r="D89" s="31">
        <v>3</v>
      </c>
      <c r="E89" s="31">
        <v>4</v>
      </c>
      <c r="F89" s="31">
        <v>1</v>
      </c>
      <c r="G89" s="31">
        <v>0</v>
      </c>
      <c r="H89" s="31">
        <v>1</v>
      </c>
      <c r="I89" s="31">
        <v>0</v>
      </c>
      <c r="J89" s="31">
        <v>0</v>
      </c>
      <c r="K89" s="31">
        <v>4</v>
      </c>
      <c r="L89" s="36">
        <v>0</v>
      </c>
      <c r="M89" s="31">
        <v>1</v>
      </c>
      <c r="N89" s="31">
        <v>0</v>
      </c>
      <c r="O89" s="31">
        <v>0</v>
      </c>
      <c r="P89" s="31">
        <v>0</v>
      </c>
      <c r="Q89" s="31">
        <v>2</v>
      </c>
      <c r="R89" s="31">
        <v>2</v>
      </c>
      <c r="S89" s="31">
        <v>0</v>
      </c>
      <c r="T89" s="31">
        <v>1</v>
      </c>
      <c r="U89" s="36">
        <v>0</v>
      </c>
      <c r="V89" s="31">
        <v>0</v>
      </c>
      <c r="W89" s="31">
        <v>1</v>
      </c>
      <c r="X89" s="31">
        <v>0</v>
      </c>
      <c r="Y89" s="31">
        <v>9</v>
      </c>
      <c r="Z89" s="31">
        <v>5</v>
      </c>
      <c r="AA89" s="31">
        <v>4</v>
      </c>
      <c r="AB89" s="31">
        <v>3</v>
      </c>
      <c r="AC89" s="31">
        <v>1</v>
      </c>
      <c r="AD89" s="31">
        <v>1</v>
      </c>
    </row>
    <row r="90" spans="1:30" ht="20" customHeight="1" x14ac:dyDescent="0.4">
      <c r="A90" s="24">
        <v>68</v>
      </c>
      <c r="B90" s="30" t="s">
        <v>167</v>
      </c>
      <c r="C90" s="31">
        <v>50</v>
      </c>
      <c r="D90" s="31">
        <v>19</v>
      </c>
      <c r="E90" s="31">
        <v>31</v>
      </c>
      <c r="F90" s="31">
        <v>1</v>
      </c>
      <c r="G90" s="31">
        <v>0</v>
      </c>
      <c r="H90" s="31">
        <v>2</v>
      </c>
      <c r="I90" s="31">
        <v>0</v>
      </c>
      <c r="J90" s="31">
        <v>0</v>
      </c>
      <c r="K90" s="31">
        <v>38</v>
      </c>
      <c r="L90" s="36">
        <v>0</v>
      </c>
      <c r="M90" s="31">
        <v>2</v>
      </c>
      <c r="N90" s="31">
        <v>0</v>
      </c>
      <c r="O90" s="31">
        <v>1</v>
      </c>
      <c r="P90" s="31">
        <v>6</v>
      </c>
      <c r="Q90" s="31">
        <v>3</v>
      </c>
      <c r="R90" s="31">
        <v>1</v>
      </c>
      <c r="S90" s="31">
        <v>2</v>
      </c>
      <c r="T90" s="31">
        <v>2</v>
      </c>
      <c r="U90" s="36">
        <v>0</v>
      </c>
      <c r="V90" s="31">
        <v>1</v>
      </c>
      <c r="W90" s="31">
        <v>0</v>
      </c>
      <c r="X90" s="31">
        <v>0</v>
      </c>
      <c r="Y90" s="31">
        <v>53</v>
      </c>
      <c r="Z90" s="31">
        <v>20</v>
      </c>
      <c r="AA90" s="31">
        <v>33</v>
      </c>
      <c r="AB90" s="31">
        <v>6</v>
      </c>
      <c r="AC90" s="31">
        <v>2</v>
      </c>
      <c r="AD90" s="31">
        <v>1</v>
      </c>
    </row>
    <row r="91" spans="1:30" ht="20" customHeight="1" x14ac:dyDescent="0.4">
      <c r="A91" s="24">
        <v>69</v>
      </c>
      <c r="B91" s="30" t="s">
        <v>168</v>
      </c>
      <c r="C91" s="31">
        <v>36</v>
      </c>
      <c r="D91" s="31">
        <v>12</v>
      </c>
      <c r="E91" s="31">
        <v>24</v>
      </c>
      <c r="F91" s="31">
        <v>1</v>
      </c>
      <c r="G91" s="31">
        <v>0</v>
      </c>
      <c r="H91" s="31">
        <v>2</v>
      </c>
      <c r="I91" s="31">
        <v>1</v>
      </c>
      <c r="J91" s="31">
        <v>1</v>
      </c>
      <c r="K91" s="31">
        <v>27</v>
      </c>
      <c r="L91" s="36">
        <v>0</v>
      </c>
      <c r="M91" s="31">
        <v>0</v>
      </c>
      <c r="N91" s="31">
        <v>2</v>
      </c>
      <c r="O91" s="31">
        <v>1</v>
      </c>
      <c r="P91" s="31">
        <v>1</v>
      </c>
      <c r="Q91" s="31">
        <v>14</v>
      </c>
      <c r="R91" s="31">
        <v>7</v>
      </c>
      <c r="S91" s="31">
        <v>7</v>
      </c>
      <c r="T91" s="31">
        <v>4</v>
      </c>
      <c r="U91" s="36">
        <v>0</v>
      </c>
      <c r="V91" s="31">
        <v>1</v>
      </c>
      <c r="W91" s="31">
        <v>3</v>
      </c>
      <c r="X91" s="31">
        <v>6</v>
      </c>
      <c r="Y91" s="31">
        <v>50</v>
      </c>
      <c r="Z91" s="31">
        <v>19</v>
      </c>
      <c r="AA91" s="31">
        <v>31</v>
      </c>
      <c r="AB91" s="31">
        <v>3</v>
      </c>
      <c r="AC91" s="31">
        <v>1</v>
      </c>
      <c r="AD91" s="31">
        <v>1</v>
      </c>
    </row>
    <row r="92" spans="1:30" ht="20" customHeight="1" x14ac:dyDescent="0.4">
      <c r="A92" s="24">
        <v>70</v>
      </c>
      <c r="B92" s="30" t="s">
        <v>169</v>
      </c>
      <c r="C92" s="31">
        <v>32</v>
      </c>
      <c r="D92" s="31">
        <v>9</v>
      </c>
      <c r="E92" s="31">
        <v>23</v>
      </c>
      <c r="F92" s="31">
        <v>1</v>
      </c>
      <c r="G92" s="31">
        <v>0</v>
      </c>
      <c r="H92" s="31">
        <v>1</v>
      </c>
      <c r="I92" s="31">
        <v>0</v>
      </c>
      <c r="J92" s="31">
        <v>0</v>
      </c>
      <c r="K92" s="31">
        <v>26</v>
      </c>
      <c r="L92" s="36">
        <v>0</v>
      </c>
      <c r="M92" s="31">
        <v>1</v>
      </c>
      <c r="N92" s="31">
        <v>0</v>
      </c>
      <c r="O92" s="31">
        <v>1</v>
      </c>
      <c r="P92" s="31">
        <v>2</v>
      </c>
      <c r="Q92" s="31">
        <v>1</v>
      </c>
      <c r="R92" s="31">
        <v>0</v>
      </c>
      <c r="S92" s="31">
        <v>1</v>
      </c>
      <c r="T92" s="31">
        <v>1</v>
      </c>
      <c r="U92" s="36">
        <v>0</v>
      </c>
      <c r="V92" s="31">
        <v>0</v>
      </c>
      <c r="W92" s="31">
        <v>0</v>
      </c>
      <c r="X92" s="31">
        <v>0</v>
      </c>
      <c r="Y92" s="31">
        <v>33</v>
      </c>
      <c r="Z92" s="31">
        <v>9</v>
      </c>
      <c r="AA92" s="31">
        <v>24</v>
      </c>
      <c r="AB92" s="31">
        <v>3</v>
      </c>
      <c r="AC92" s="31">
        <v>1</v>
      </c>
      <c r="AD92" s="31">
        <v>1</v>
      </c>
    </row>
    <row r="93" spans="1:30" ht="20" customHeight="1" x14ac:dyDescent="0.4">
      <c r="A93" s="24">
        <v>71</v>
      </c>
      <c r="B93" s="30" t="s">
        <v>170</v>
      </c>
      <c r="C93" s="31">
        <v>27</v>
      </c>
      <c r="D93" s="31">
        <v>12</v>
      </c>
      <c r="E93" s="31">
        <v>15</v>
      </c>
      <c r="F93" s="31">
        <v>1</v>
      </c>
      <c r="G93" s="31">
        <v>0</v>
      </c>
      <c r="H93" s="31">
        <v>1</v>
      </c>
      <c r="I93" s="31">
        <v>1</v>
      </c>
      <c r="J93" s="31">
        <v>0</v>
      </c>
      <c r="K93" s="31">
        <v>21</v>
      </c>
      <c r="L93" s="36">
        <v>0</v>
      </c>
      <c r="M93" s="31">
        <v>1</v>
      </c>
      <c r="N93" s="31">
        <v>0</v>
      </c>
      <c r="O93" s="31">
        <v>0</v>
      </c>
      <c r="P93" s="31">
        <v>2</v>
      </c>
      <c r="Q93" s="31">
        <v>3</v>
      </c>
      <c r="R93" s="31">
        <v>0</v>
      </c>
      <c r="S93" s="31">
        <v>3</v>
      </c>
      <c r="T93" s="31">
        <v>1</v>
      </c>
      <c r="U93" s="36">
        <v>0</v>
      </c>
      <c r="V93" s="31">
        <v>0</v>
      </c>
      <c r="W93" s="31">
        <v>2</v>
      </c>
      <c r="X93" s="31">
        <v>0</v>
      </c>
      <c r="Y93" s="31">
        <v>30</v>
      </c>
      <c r="Z93" s="31">
        <v>12</v>
      </c>
      <c r="AA93" s="31">
        <v>18</v>
      </c>
      <c r="AB93" s="31">
        <v>3</v>
      </c>
      <c r="AC93" s="31">
        <v>1</v>
      </c>
      <c r="AD93" s="31">
        <v>1</v>
      </c>
    </row>
    <row r="94" spans="1:30" ht="14" customHeight="1" x14ac:dyDescent="0.4">
      <c r="A94" s="50"/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60"/>
      <c r="M94" s="59"/>
      <c r="N94" s="59"/>
      <c r="O94" s="59"/>
      <c r="P94" s="59"/>
      <c r="Q94" s="59"/>
      <c r="R94" s="59"/>
      <c r="S94" s="59"/>
      <c r="T94" s="59"/>
      <c r="U94" s="60"/>
      <c r="V94" s="59"/>
      <c r="W94" s="59"/>
      <c r="X94" s="59"/>
      <c r="Y94" s="59"/>
      <c r="Z94" s="59"/>
      <c r="AA94" s="59"/>
      <c r="AB94" s="59"/>
      <c r="AC94" s="59"/>
      <c r="AD94" s="59"/>
    </row>
    <row r="95" spans="1:30" ht="14" customHeight="1" x14ac:dyDescent="0.4">
      <c r="A95" s="35"/>
      <c r="B95" s="35"/>
      <c r="AD95" s="23" t="s">
        <v>595</v>
      </c>
    </row>
    <row r="96" spans="1:30" ht="20" customHeight="1" x14ac:dyDescent="0.4">
      <c r="A96" s="455" t="s">
        <v>110</v>
      </c>
      <c r="B96" s="454" t="s">
        <v>111</v>
      </c>
      <c r="C96" s="454" t="s">
        <v>58</v>
      </c>
      <c r="D96" s="454"/>
      <c r="E96" s="454"/>
      <c r="F96" s="454"/>
      <c r="G96" s="454"/>
      <c r="H96" s="454"/>
      <c r="I96" s="454"/>
      <c r="J96" s="454"/>
      <c r="K96" s="454"/>
      <c r="L96" s="454"/>
      <c r="M96" s="454"/>
      <c r="N96" s="454"/>
      <c r="O96" s="454"/>
      <c r="P96" s="454"/>
      <c r="Q96" s="454" t="s">
        <v>59</v>
      </c>
      <c r="R96" s="454"/>
      <c r="S96" s="454"/>
      <c r="T96" s="454"/>
      <c r="U96" s="454"/>
      <c r="V96" s="454"/>
      <c r="W96" s="454"/>
      <c r="X96" s="454"/>
      <c r="Y96" s="456" t="s">
        <v>60</v>
      </c>
      <c r="Z96" s="454"/>
      <c r="AA96" s="454"/>
      <c r="AB96" s="454" t="s">
        <v>51</v>
      </c>
      <c r="AC96" s="454"/>
      <c r="AD96" s="454"/>
    </row>
    <row r="97" spans="1:30" ht="40" customHeight="1" x14ac:dyDescent="0.4">
      <c r="A97" s="455"/>
      <c r="B97" s="454"/>
      <c r="C97" s="454" t="s">
        <v>403</v>
      </c>
      <c r="D97" s="454"/>
      <c r="E97" s="454"/>
      <c r="F97" s="455" t="s">
        <v>399</v>
      </c>
      <c r="G97" s="455" t="s">
        <v>36</v>
      </c>
      <c r="H97" s="455" t="s">
        <v>400</v>
      </c>
      <c r="I97" s="455" t="s">
        <v>37</v>
      </c>
      <c r="J97" s="455" t="s">
        <v>38</v>
      </c>
      <c r="K97" s="455" t="s">
        <v>401</v>
      </c>
      <c r="L97" s="455" t="s">
        <v>39</v>
      </c>
      <c r="M97" s="455" t="s">
        <v>40</v>
      </c>
      <c r="N97" s="455" t="s">
        <v>41</v>
      </c>
      <c r="O97" s="455" t="s">
        <v>42</v>
      </c>
      <c r="P97" s="455" t="s">
        <v>402</v>
      </c>
      <c r="Q97" s="454" t="s">
        <v>403</v>
      </c>
      <c r="R97" s="454"/>
      <c r="S97" s="454"/>
      <c r="T97" s="454" t="s">
        <v>52</v>
      </c>
      <c r="U97" s="454"/>
      <c r="V97" s="455" t="s">
        <v>45</v>
      </c>
      <c r="W97" s="455" t="s">
        <v>46</v>
      </c>
      <c r="X97" s="455" t="s">
        <v>47</v>
      </c>
      <c r="Y97" s="454"/>
      <c r="Z97" s="454"/>
      <c r="AA97" s="454"/>
      <c r="AB97" s="455" t="s">
        <v>48</v>
      </c>
      <c r="AC97" s="455" t="s">
        <v>49</v>
      </c>
      <c r="AD97" s="455" t="s">
        <v>50</v>
      </c>
    </row>
    <row r="98" spans="1:30" ht="20" customHeight="1" x14ac:dyDescent="0.4">
      <c r="A98" s="455"/>
      <c r="B98" s="454"/>
      <c r="C98" s="57" t="s">
        <v>3</v>
      </c>
      <c r="D98" s="57" t="s">
        <v>1</v>
      </c>
      <c r="E98" s="57" t="s">
        <v>2</v>
      </c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57" t="s">
        <v>3</v>
      </c>
      <c r="R98" s="57" t="s">
        <v>1</v>
      </c>
      <c r="S98" s="57" t="s">
        <v>2</v>
      </c>
      <c r="T98" s="30" t="s">
        <v>43</v>
      </c>
      <c r="U98" s="26" t="s">
        <v>44</v>
      </c>
      <c r="V98" s="455"/>
      <c r="W98" s="455"/>
      <c r="X98" s="455"/>
      <c r="Y98" s="57" t="s">
        <v>3</v>
      </c>
      <c r="Z98" s="57" t="s">
        <v>1</v>
      </c>
      <c r="AA98" s="57" t="s">
        <v>2</v>
      </c>
      <c r="AB98" s="455"/>
      <c r="AC98" s="455"/>
      <c r="AD98" s="455"/>
    </row>
    <row r="99" spans="1:30" ht="20" customHeight="1" x14ac:dyDescent="0.4">
      <c r="A99" s="24">
        <v>72</v>
      </c>
      <c r="B99" s="30" t="s">
        <v>171</v>
      </c>
      <c r="C99" s="31">
        <v>35</v>
      </c>
      <c r="D99" s="31">
        <v>11</v>
      </c>
      <c r="E99" s="31">
        <v>24</v>
      </c>
      <c r="F99" s="31">
        <v>1</v>
      </c>
      <c r="G99" s="31">
        <v>0</v>
      </c>
      <c r="H99" s="31">
        <v>1</v>
      </c>
      <c r="I99" s="31">
        <v>1</v>
      </c>
      <c r="J99" s="31">
        <v>0</v>
      </c>
      <c r="K99" s="31">
        <v>30</v>
      </c>
      <c r="L99" s="36">
        <v>0</v>
      </c>
      <c r="M99" s="31">
        <v>1</v>
      </c>
      <c r="N99" s="31">
        <v>0</v>
      </c>
      <c r="O99" s="31">
        <v>0</v>
      </c>
      <c r="P99" s="31">
        <v>1</v>
      </c>
      <c r="Q99" s="31">
        <v>4</v>
      </c>
      <c r="R99" s="31">
        <v>0</v>
      </c>
      <c r="S99" s="31">
        <v>4</v>
      </c>
      <c r="T99" s="31">
        <v>1</v>
      </c>
      <c r="U99" s="36">
        <v>0</v>
      </c>
      <c r="V99" s="31">
        <v>0</v>
      </c>
      <c r="W99" s="31">
        <v>3</v>
      </c>
      <c r="X99" s="31">
        <v>0</v>
      </c>
      <c r="Y99" s="31">
        <v>39</v>
      </c>
      <c r="Z99" s="31">
        <v>11</v>
      </c>
      <c r="AA99" s="31">
        <v>28</v>
      </c>
      <c r="AB99" s="31">
        <v>3</v>
      </c>
      <c r="AC99" s="31">
        <v>1</v>
      </c>
      <c r="AD99" s="31">
        <v>1</v>
      </c>
    </row>
    <row r="100" spans="1:30" ht="20" customHeight="1" x14ac:dyDescent="0.4">
      <c r="A100" s="24">
        <v>73</v>
      </c>
      <c r="B100" s="30" t="s">
        <v>172</v>
      </c>
      <c r="C100" s="31">
        <v>35</v>
      </c>
      <c r="D100" s="31">
        <v>11</v>
      </c>
      <c r="E100" s="31">
        <v>24</v>
      </c>
      <c r="F100" s="31">
        <v>1</v>
      </c>
      <c r="G100" s="31">
        <v>0</v>
      </c>
      <c r="H100" s="31">
        <v>1</v>
      </c>
      <c r="I100" s="31">
        <v>0</v>
      </c>
      <c r="J100" s="31">
        <v>0</v>
      </c>
      <c r="K100" s="31">
        <v>28</v>
      </c>
      <c r="L100" s="36">
        <v>0</v>
      </c>
      <c r="M100" s="31">
        <v>1</v>
      </c>
      <c r="N100" s="31">
        <v>0</v>
      </c>
      <c r="O100" s="31">
        <v>1</v>
      </c>
      <c r="P100" s="31">
        <v>3</v>
      </c>
      <c r="Q100" s="31">
        <v>4</v>
      </c>
      <c r="R100" s="31">
        <v>0</v>
      </c>
      <c r="S100" s="31">
        <v>4</v>
      </c>
      <c r="T100" s="31">
        <v>1</v>
      </c>
      <c r="U100" s="36">
        <v>0</v>
      </c>
      <c r="V100" s="31">
        <v>0</v>
      </c>
      <c r="W100" s="31">
        <v>3</v>
      </c>
      <c r="X100" s="31">
        <v>0</v>
      </c>
      <c r="Y100" s="31">
        <v>39</v>
      </c>
      <c r="Z100" s="31">
        <v>11</v>
      </c>
      <c r="AA100" s="31">
        <v>28</v>
      </c>
      <c r="AB100" s="31">
        <v>3</v>
      </c>
      <c r="AC100" s="31">
        <v>1</v>
      </c>
      <c r="AD100" s="31">
        <v>1</v>
      </c>
    </row>
    <row r="101" spans="1:30" ht="20" customHeight="1" x14ac:dyDescent="0.4">
      <c r="A101" s="24">
        <v>74</v>
      </c>
      <c r="B101" s="30" t="s">
        <v>173</v>
      </c>
      <c r="C101" s="31">
        <v>30</v>
      </c>
      <c r="D101" s="31">
        <v>9</v>
      </c>
      <c r="E101" s="31">
        <v>21</v>
      </c>
      <c r="F101" s="31">
        <v>1</v>
      </c>
      <c r="G101" s="31">
        <v>0</v>
      </c>
      <c r="H101" s="31">
        <v>1</v>
      </c>
      <c r="I101" s="31">
        <v>0</v>
      </c>
      <c r="J101" s="31">
        <v>0</v>
      </c>
      <c r="K101" s="31">
        <v>25</v>
      </c>
      <c r="L101" s="36">
        <v>0</v>
      </c>
      <c r="M101" s="31">
        <v>1</v>
      </c>
      <c r="N101" s="31">
        <v>0</v>
      </c>
      <c r="O101" s="31">
        <v>1</v>
      </c>
      <c r="P101" s="31">
        <v>1</v>
      </c>
      <c r="Q101" s="31">
        <v>3</v>
      </c>
      <c r="R101" s="31">
        <v>0</v>
      </c>
      <c r="S101" s="31">
        <v>3</v>
      </c>
      <c r="T101" s="31">
        <v>1</v>
      </c>
      <c r="U101" s="36">
        <v>0</v>
      </c>
      <c r="V101" s="31">
        <v>0</v>
      </c>
      <c r="W101" s="31">
        <v>2</v>
      </c>
      <c r="X101" s="31">
        <v>0</v>
      </c>
      <c r="Y101" s="31">
        <v>33</v>
      </c>
      <c r="Z101" s="31">
        <v>9</v>
      </c>
      <c r="AA101" s="31">
        <v>24</v>
      </c>
      <c r="AB101" s="31">
        <v>3</v>
      </c>
      <c r="AC101" s="31">
        <v>1</v>
      </c>
      <c r="AD101" s="31">
        <v>1</v>
      </c>
    </row>
    <row r="102" spans="1:30" ht="20" customHeight="1" x14ac:dyDescent="0.4">
      <c r="A102" s="24">
        <v>75</v>
      </c>
      <c r="B102" s="30" t="s">
        <v>222</v>
      </c>
      <c r="C102" s="31">
        <v>32</v>
      </c>
      <c r="D102" s="31">
        <v>9</v>
      </c>
      <c r="E102" s="31">
        <v>23</v>
      </c>
      <c r="F102" s="31">
        <v>1</v>
      </c>
      <c r="G102" s="31">
        <v>0</v>
      </c>
      <c r="H102" s="31">
        <v>1</v>
      </c>
      <c r="I102" s="31">
        <v>0</v>
      </c>
      <c r="J102" s="31">
        <v>0</v>
      </c>
      <c r="K102" s="31">
        <v>26</v>
      </c>
      <c r="L102" s="36">
        <v>0</v>
      </c>
      <c r="M102" s="31">
        <v>1</v>
      </c>
      <c r="N102" s="31">
        <v>0</v>
      </c>
      <c r="O102" s="31">
        <v>0</v>
      </c>
      <c r="P102" s="31">
        <v>3</v>
      </c>
      <c r="Q102" s="31">
        <v>3</v>
      </c>
      <c r="R102" s="31">
        <v>0</v>
      </c>
      <c r="S102" s="31">
        <v>3</v>
      </c>
      <c r="T102" s="31">
        <v>1</v>
      </c>
      <c r="U102" s="36">
        <v>0</v>
      </c>
      <c r="V102" s="31">
        <v>0</v>
      </c>
      <c r="W102" s="31">
        <v>2</v>
      </c>
      <c r="X102" s="31">
        <v>0</v>
      </c>
      <c r="Y102" s="31">
        <v>35</v>
      </c>
      <c r="Z102" s="31">
        <v>9</v>
      </c>
      <c r="AA102" s="31">
        <v>26</v>
      </c>
      <c r="AB102" s="31">
        <v>3</v>
      </c>
      <c r="AC102" s="31">
        <v>1</v>
      </c>
      <c r="AD102" s="31">
        <v>1</v>
      </c>
    </row>
    <row r="103" spans="1:30" ht="20" customHeight="1" x14ac:dyDescent="0.4">
      <c r="A103" s="24">
        <v>76</v>
      </c>
      <c r="B103" s="30" t="s">
        <v>223</v>
      </c>
      <c r="C103" s="31">
        <v>41</v>
      </c>
      <c r="D103" s="31">
        <v>12</v>
      </c>
      <c r="E103" s="31">
        <v>29</v>
      </c>
      <c r="F103" s="31">
        <v>2</v>
      </c>
      <c r="G103" s="31">
        <v>0</v>
      </c>
      <c r="H103" s="31">
        <v>2</v>
      </c>
      <c r="I103" s="31">
        <v>1</v>
      </c>
      <c r="J103" s="31">
        <v>0</v>
      </c>
      <c r="K103" s="31">
        <v>31</v>
      </c>
      <c r="L103" s="36">
        <v>0</v>
      </c>
      <c r="M103" s="31">
        <v>2</v>
      </c>
      <c r="N103" s="31">
        <v>0</v>
      </c>
      <c r="O103" s="31">
        <v>1</v>
      </c>
      <c r="P103" s="31">
        <v>2</v>
      </c>
      <c r="Q103" s="31">
        <v>2</v>
      </c>
      <c r="R103" s="31">
        <v>1</v>
      </c>
      <c r="S103" s="31">
        <v>1</v>
      </c>
      <c r="T103" s="31">
        <v>2</v>
      </c>
      <c r="U103" s="36">
        <v>0</v>
      </c>
      <c r="V103" s="31">
        <v>0</v>
      </c>
      <c r="W103" s="31">
        <v>0</v>
      </c>
      <c r="X103" s="31">
        <v>0</v>
      </c>
      <c r="Y103" s="31">
        <v>43</v>
      </c>
      <c r="Z103" s="31">
        <v>13</v>
      </c>
      <c r="AA103" s="31">
        <v>30</v>
      </c>
      <c r="AB103" s="31">
        <v>3</v>
      </c>
      <c r="AC103" s="31">
        <v>1</v>
      </c>
      <c r="AD103" s="31">
        <v>1</v>
      </c>
    </row>
    <row r="104" spans="1:30" ht="20" customHeight="1" x14ac:dyDescent="0.4">
      <c r="A104" s="24">
        <v>77</v>
      </c>
      <c r="B104" s="30" t="s">
        <v>174</v>
      </c>
      <c r="C104" s="31">
        <v>20</v>
      </c>
      <c r="D104" s="31">
        <v>9</v>
      </c>
      <c r="E104" s="31">
        <v>11</v>
      </c>
      <c r="F104" s="31">
        <v>1</v>
      </c>
      <c r="G104" s="31">
        <v>0</v>
      </c>
      <c r="H104" s="31">
        <v>1</v>
      </c>
      <c r="I104" s="31">
        <v>1</v>
      </c>
      <c r="J104" s="31">
        <v>0</v>
      </c>
      <c r="K104" s="31">
        <v>13</v>
      </c>
      <c r="L104" s="36">
        <v>0</v>
      </c>
      <c r="M104" s="31">
        <v>1</v>
      </c>
      <c r="N104" s="31">
        <v>0</v>
      </c>
      <c r="O104" s="31">
        <v>1</v>
      </c>
      <c r="P104" s="31">
        <v>2</v>
      </c>
      <c r="Q104" s="31">
        <v>1</v>
      </c>
      <c r="R104" s="31">
        <v>0</v>
      </c>
      <c r="S104" s="31">
        <v>1</v>
      </c>
      <c r="T104" s="31">
        <v>1</v>
      </c>
      <c r="U104" s="36">
        <v>0</v>
      </c>
      <c r="V104" s="31">
        <v>0</v>
      </c>
      <c r="W104" s="31">
        <v>0</v>
      </c>
      <c r="X104" s="31">
        <v>0</v>
      </c>
      <c r="Y104" s="31">
        <v>21</v>
      </c>
      <c r="Z104" s="31">
        <v>9</v>
      </c>
      <c r="AA104" s="31">
        <v>12</v>
      </c>
      <c r="AB104" s="31">
        <v>3</v>
      </c>
      <c r="AC104" s="31">
        <v>1</v>
      </c>
      <c r="AD104" s="31">
        <v>1</v>
      </c>
    </row>
    <row r="105" spans="1:30" ht="20" customHeight="1" x14ac:dyDescent="0.4">
      <c r="A105" s="24">
        <v>78</v>
      </c>
      <c r="B105" s="30" t="s">
        <v>113</v>
      </c>
      <c r="C105" s="31">
        <v>26</v>
      </c>
      <c r="D105" s="31">
        <v>9</v>
      </c>
      <c r="E105" s="31">
        <v>17</v>
      </c>
      <c r="F105" s="31">
        <v>1</v>
      </c>
      <c r="G105" s="31">
        <v>0</v>
      </c>
      <c r="H105" s="31">
        <v>1</v>
      </c>
      <c r="I105" s="31">
        <v>0</v>
      </c>
      <c r="J105" s="31">
        <v>0</v>
      </c>
      <c r="K105" s="31">
        <v>22</v>
      </c>
      <c r="L105" s="36">
        <v>0</v>
      </c>
      <c r="M105" s="31">
        <v>1</v>
      </c>
      <c r="N105" s="31">
        <v>0</v>
      </c>
      <c r="O105" s="31">
        <v>1</v>
      </c>
      <c r="P105" s="31">
        <v>0</v>
      </c>
      <c r="Q105" s="31">
        <v>3</v>
      </c>
      <c r="R105" s="31">
        <v>1</v>
      </c>
      <c r="S105" s="31">
        <v>2</v>
      </c>
      <c r="T105" s="31">
        <v>3</v>
      </c>
      <c r="U105" s="36">
        <v>0</v>
      </c>
      <c r="V105" s="31">
        <v>0</v>
      </c>
      <c r="W105" s="31">
        <v>0</v>
      </c>
      <c r="X105" s="31">
        <v>0</v>
      </c>
      <c r="Y105" s="31">
        <v>29</v>
      </c>
      <c r="Z105" s="31">
        <v>10</v>
      </c>
      <c r="AA105" s="31">
        <v>19</v>
      </c>
      <c r="AB105" s="31">
        <v>3</v>
      </c>
      <c r="AC105" s="31">
        <v>1</v>
      </c>
      <c r="AD105" s="31">
        <v>1</v>
      </c>
    </row>
    <row r="106" spans="1:30" ht="20" customHeight="1" x14ac:dyDescent="0.4">
      <c r="A106" s="24">
        <v>79</v>
      </c>
      <c r="B106" s="30" t="s">
        <v>175</v>
      </c>
      <c r="C106" s="31">
        <v>29</v>
      </c>
      <c r="D106" s="31">
        <v>10</v>
      </c>
      <c r="E106" s="31">
        <v>19</v>
      </c>
      <c r="F106" s="31">
        <v>1</v>
      </c>
      <c r="G106" s="31">
        <v>0</v>
      </c>
      <c r="H106" s="31">
        <v>1</v>
      </c>
      <c r="I106" s="31">
        <v>1</v>
      </c>
      <c r="J106" s="31">
        <v>0</v>
      </c>
      <c r="K106" s="31">
        <v>23</v>
      </c>
      <c r="L106" s="36">
        <v>0</v>
      </c>
      <c r="M106" s="31">
        <v>1</v>
      </c>
      <c r="N106" s="31">
        <v>0</v>
      </c>
      <c r="O106" s="31">
        <v>0</v>
      </c>
      <c r="P106" s="31">
        <v>2</v>
      </c>
      <c r="Q106" s="31">
        <v>3</v>
      </c>
      <c r="R106" s="31">
        <v>0</v>
      </c>
      <c r="S106" s="31">
        <v>3</v>
      </c>
      <c r="T106" s="31">
        <v>1</v>
      </c>
      <c r="U106" s="36">
        <v>0</v>
      </c>
      <c r="V106" s="31">
        <v>0</v>
      </c>
      <c r="W106" s="31">
        <v>2</v>
      </c>
      <c r="X106" s="31">
        <v>0</v>
      </c>
      <c r="Y106" s="31">
        <v>32</v>
      </c>
      <c r="Z106" s="31">
        <v>10</v>
      </c>
      <c r="AA106" s="31">
        <v>22</v>
      </c>
      <c r="AB106" s="31">
        <v>3</v>
      </c>
      <c r="AC106" s="31">
        <v>1</v>
      </c>
      <c r="AD106" s="31">
        <v>1</v>
      </c>
    </row>
    <row r="107" spans="1:30" ht="20" customHeight="1" x14ac:dyDescent="0.4">
      <c r="A107" s="24">
        <v>80</v>
      </c>
      <c r="B107" s="30" t="s">
        <v>176</v>
      </c>
      <c r="C107" s="31">
        <v>19</v>
      </c>
      <c r="D107" s="31">
        <v>7</v>
      </c>
      <c r="E107" s="31">
        <v>12</v>
      </c>
      <c r="F107" s="31">
        <v>1</v>
      </c>
      <c r="G107" s="31">
        <v>0</v>
      </c>
      <c r="H107" s="31">
        <v>1</v>
      </c>
      <c r="I107" s="31">
        <v>1</v>
      </c>
      <c r="J107" s="31">
        <v>0</v>
      </c>
      <c r="K107" s="31">
        <v>13</v>
      </c>
      <c r="L107" s="36">
        <v>0</v>
      </c>
      <c r="M107" s="31">
        <v>1</v>
      </c>
      <c r="N107" s="31">
        <v>0</v>
      </c>
      <c r="O107" s="31">
        <v>0</v>
      </c>
      <c r="P107" s="31">
        <v>2</v>
      </c>
      <c r="Q107" s="31">
        <v>2</v>
      </c>
      <c r="R107" s="31">
        <v>0</v>
      </c>
      <c r="S107" s="31">
        <v>2</v>
      </c>
      <c r="T107" s="31">
        <v>1</v>
      </c>
      <c r="U107" s="36">
        <v>0</v>
      </c>
      <c r="V107" s="31">
        <v>0</v>
      </c>
      <c r="W107" s="31">
        <v>1</v>
      </c>
      <c r="X107" s="31">
        <v>0</v>
      </c>
      <c r="Y107" s="31">
        <v>21</v>
      </c>
      <c r="Z107" s="31">
        <v>7</v>
      </c>
      <c r="AA107" s="31">
        <v>14</v>
      </c>
      <c r="AB107" s="31">
        <v>3</v>
      </c>
      <c r="AC107" s="31">
        <v>1</v>
      </c>
      <c r="AD107" s="31">
        <v>1</v>
      </c>
    </row>
    <row r="108" spans="1:30" ht="20" customHeight="1" x14ac:dyDescent="0.4">
      <c r="A108" s="24">
        <v>81</v>
      </c>
      <c r="B108" s="30" t="s">
        <v>177</v>
      </c>
      <c r="C108" s="31">
        <v>26</v>
      </c>
      <c r="D108" s="31">
        <v>8</v>
      </c>
      <c r="E108" s="31">
        <v>18</v>
      </c>
      <c r="F108" s="31">
        <v>1</v>
      </c>
      <c r="G108" s="31">
        <v>0</v>
      </c>
      <c r="H108" s="31">
        <v>1</v>
      </c>
      <c r="I108" s="31">
        <v>0</v>
      </c>
      <c r="J108" s="31">
        <v>0</v>
      </c>
      <c r="K108" s="31">
        <v>21</v>
      </c>
      <c r="L108" s="36">
        <v>0</v>
      </c>
      <c r="M108" s="31">
        <v>1</v>
      </c>
      <c r="N108" s="31">
        <v>0</v>
      </c>
      <c r="O108" s="31">
        <v>1</v>
      </c>
      <c r="P108" s="31">
        <v>1</v>
      </c>
      <c r="Q108" s="31">
        <v>2</v>
      </c>
      <c r="R108" s="31">
        <v>0</v>
      </c>
      <c r="S108" s="31">
        <v>2</v>
      </c>
      <c r="T108" s="31">
        <v>1</v>
      </c>
      <c r="U108" s="36">
        <v>0</v>
      </c>
      <c r="V108" s="31">
        <v>1</v>
      </c>
      <c r="W108" s="31">
        <v>0</v>
      </c>
      <c r="X108" s="31">
        <v>0</v>
      </c>
      <c r="Y108" s="31">
        <v>28</v>
      </c>
      <c r="Z108" s="31">
        <v>8</v>
      </c>
      <c r="AA108" s="31">
        <v>20</v>
      </c>
      <c r="AB108" s="31">
        <v>3</v>
      </c>
      <c r="AC108" s="31">
        <v>1</v>
      </c>
      <c r="AD108" s="31">
        <v>1</v>
      </c>
    </row>
    <row r="109" spans="1:30" ht="20" customHeight="1" x14ac:dyDescent="0.4">
      <c r="A109" s="24">
        <v>82</v>
      </c>
      <c r="B109" s="30" t="s">
        <v>178</v>
      </c>
      <c r="C109" s="31">
        <v>45</v>
      </c>
      <c r="D109" s="31">
        <v>15</v>
      </c>
      <c r="E109" s="31">
        <v>30</v>
      </c>
      <c r="F109" s="31">
        <v>1</v>
      </c>
      <c r="G109" s="31">
        <v>1</v>
      </c>
      <c r="H109" s="31">
        <v>1</v>
      </c>
      <c r="I109" s="31">
        <v>1</v>
      </c>
      <c r="J109" s="31">
        <v>0</v>
      </c>
      <c r="K109" s="31">
        <v>32</v>
      </c>
      <c r="L109" s="36">
        <v>0</v>
      </c>
      <c r="M109" s="31">
        <v>2</v>
      </c>
      <c r="N109" s="31">
        <v>1</v>
      </c>
      <c r="O109" s="31">
        <v>1</v>
      </c>
      <c r="P109" s="31">
        <v>5</v>
      </c>
      <c r="Q109" s="31">
        <v>2</v>
      </c>
      <c r="R109" s="31">
        <v>0</v>
      </c>
      <c r="S109" s="31">
        <v>2</v>
      </c>
      <c r="T109" s="31">
        <v>2</v>
      </c>
      <c r="U109" s="36">
        <v>0</v>
      </c>
      <c r="V109" s="31">
        <v>0</v>
      </c>
      <c r="W109" s="31">
        <v>0</v>
      </c>
      <c r="X109" s="31">
        <v>0</v>
      </c>
      <c r="Y109" s="31">
        <v>47</v>
      </c>
      <c r="Z109" s="31">
        <v>15</v>
      </c>
      <c r="AA109" s="31">
        <v>32</v>
      </c>
      <c r="AB109" s="31">
        <v>6</v>
      </c>
      <c r="AC109" s="31">
        <v>2</v>
      </c>
      <c r="AD109" s="31">
        <v>1</v>
      </c>
    </row>
    <row r="110" spans="1:30" ht="20" customHeight="1" x14ac:dyDescent="0.4">
      <c r="A110" s="24">
        <v>83</v>
      </c>
      <c r="B110" s="30" t="s">
        <v>179</v>
      </c>
      <c r="C110" s="31">
        <v>7</v>
      </c>
      <c r="D110" s="31">
        <v>4</v>
      </c>
      <c r="E110" s="31">
        <v>3</v>
      </c>
      <c r="F110" s="31">
        <v>1</v>
      </c>
      <c r="G110" s="31">
        <v>0</v>
      </c>
      <c r="H110" s="31">
        <v>0</v>
      </c>
      <c r="I110" s="31">
        <v>1</v>
      </c>
      <c r="J110" s="31">
        <v>0</v>
      </c>
      <c r="K110" s="31">
        <v>4</v>
      </c>
      <c r="L110" s="36">
        <v>0</v>
      </c>
      <c r="M110" s="31">
        <v>1</v>
      </c>
      <c r="N110" s="31">
        <v>0</v>
      </c>
      <c r="O110" s="31">
        <v>0</v>
      </c>
      <c r="P110" s="31">
        <v>0</v>
      </c>
      <c r="Q110" s="31">
        <v>2</v>
      </c>
      <c r="R110" s="31">
        <v>1</v>
      </c>
      <c r="S110" s="31">
        <v>1</v>
      </c>
      <c r="T110" s="31">
        <v>1</v>
      </c>
      <c r="U110" s="36">
        <v>0</v>
      </c>
      <c r="V110" s="31">
        <v>0</v>
      </c>
      <c r="W110" s="31">
        <v>1</v>
      </c>
      <c r="X110" s="31">
        <v>0</v>
      </c>
      <c r="Y110" s="31">
        <v>9</v>
      </c>
      <c r="Z110" s="31">
        <v>5</v>
      </c>
      <c r="AA110" s="31">
        <v>4</v>
      </c>
      <c r="AB110" s="31">
        <v>3</v>
      </c>
      <c r="AC110" s="31">
        <v>1</v>
      </c>
      <c r="AD110" s="31">
        <v>1</v>
      </c>
    </row>
    <row r="111" spans="1:30" ht="20" customHeight="1" x14ac:dyDescent="0.4">
      <c r="A111" s="24">
        <v>84</v>
      </c>
      <c r="B111" s="30" t="s">
        <v>224</v>
      </c>
      <c r="C111" s="31">
        <v>8</v>
      </c>
      <c r="D111" s="31">
        <v>4</v>
      </c>
      <c r="E111" s="31">
        <v>4</v>
      </c>
      <c r="F111" s="31">
        <v>1</v>
      </c>
      <c r="G111" s="31">
        <v>0</v>
      </c>
      <c r="H111" s="31">
        <v>0</v>
      </c>
      <c r="I111" s="31">
        <v>1</v>
      </c>
      <c r="J111" s="31">
        <v>0</v>
      </c>
      <c r="K111" s="31">
        <v>5</v>
      </c>
      <c r="L111" s="36">
        <v>0</v>
      </c>
      <c r="M111" s="31">
        <v>1</v>
      </c>
      <c r="N111" s="31">
        <v>0</v>
      </c>
      <c r="O111" s="31">
        <v>0</v>
      </c>
      <c r="P111" s="31">
        <v>0</v>
      </c>
      <c r="Q111" s="31">
        <v>2</v>
      </c>
      <c r="R111" s="31">
        <v>0</v>
      </c>
      <c r="S111" s="31">
        <v>2</v>
      </c>
      <c r="T111" s="31">
        <v>1</v>
      </c>
      <c r="U111" s="36">
        <v>0</v>
      </c>
      <c r="V111" s="31">
        <v>0</v>
      </c>
      <c r="W111" s="31">
        <v>1</v>
      </c>
      <c r="X111" s="31">
        <v>0</v>
      </c>
      <c r="Y111" s="31">
        <v>10</v>
      </c>
      <c r="Z111" s="31">
        <v>4</v>
      </c>
      <c r="AA111" s="31">
        <v>6</v>
      </c>
      <c r="AB111" s="31">
        <v>3</v>
      </c>
      <c r="AC111" s="31">
        <v>1</v>
      </c>
      <c r="AD111" s="31">
        <v>1</v>
      </c>
    </row>
    <row r="112" spans="1:30" ht="20" customHeight="1" x14ac:dyDescent="0.4">
      <c r="A112" s="24">
        <v>85</v>
      </c>
      <c r="B112" s="30" t="s">
        <v>225</v>
      </c>
      <c r="C112" s="31">
        <v>25</v>
      </c>
      <c r="D112" s="31">
        <v>7</v>
      </c>
      <c r="E112" s="31">
        <v>18</v>
      </c>
      <c r="F112" s="31">
        <v>1</v>
      </c>
      <c r="G112" s="31">
        <v>0</v>
      </c>
      <c r="H112" s="31">
        <v>1</v>
      </c>
      <c r="I112" s="31">
        <v>1</v>
      </c>
      <c r="J112" s="31">
        <v>1</v>
      </c>
      <c r="K112" s="31">
        <v>17</v>
      </c>
      <c r="L112" s="36">
        <v>0</v>
      </c>
      <c r="M112" s="31">
        <v>1</v>
      </c>
      <c r="N112" s="31">
        <v>0</v>
      </c>
      <c r="O112" s="31">
        <v>1</v>
      </c>
      <c r="P112" s="31">
        <v>2</v>
      </c>
      <c r="Q112" s="31">
        <v>3</v>
      </c>
      <c r="R112" s="31">
        <v>0</v>
      </c>
      <c r="S112" s="31">
        <v>3</v>
      </c>
      <c r="T112" s="31">
        <v>1</v>
      </c>
      <c r="U112" s="36">
        <v>0</v>
      </c>
      <c r="V112" s="31">
        <v>0</v>
      </c>
      <c r="W112" s="31">
        <v>2</v>
      </c>
      <c r="X112" s="31">
        <v>0</v>
      </c>
      <c r="Y112" s="31">
        <v>28</v>
      </c>
      <c r="Z112" s="31">
        <v>7</v>
      </c>
      <c r="AA112" s="31">
        <v>21</v>
      </c>
      <c r="AB112" s="31">
        <v>3</v>
      </c>
      <c r="AC112" s="31">
        <v>1</v>
      </c>
      <c r="AD112" s="31">
        <v>1</v>
      </c>
    </row>
    <row r="113" spans="1:30" ht="20" customHeight="1" x14ac:dyDescent="0.4">
      <c r="A113" s="24">
        <v>86</v>
      </c>
      <c r="B113" s="30" t="s">
        <v>226</v>
      </c>
      <c r="C113" s="31">
        <v>26</v>
      </c>
      <c r="D113" s="31">
        <v>11</v>
      </c>
      <c r="E113" s="31">
        <v>15</v>
      </c>
      <c r="F113" s="31">
        <v>1</v>
      </c>
      <c r="G113" s="31">
        <v>0</v>
      </c>
      <c r="H113" s="31">
        <v>1</v>
      </c>
      <c r="I113" s="31">
        <v>1</v>
      </c>
      <c r="J113" s="31">
        <v>0</v>
      </c>
      <c r="K113" s="31">
        <v>20</v>
      </c>
      <c r="L113" s="36">
        <v>0</v>
      </c>
      <c r="M113" s="31">
        <v>1</v>
      </c>
      <c r="N113" s="31">
        <v>0</v>
      </c>
      <c r="O113" s="31">
        <v>0</v>
      </c>
      <c r="P113" s="31">
        <v>2</v>
      </c>
      <c r="Q113" s="31">
        <v>3</v>
      </c>
      <c r="R113" s="31">
        <v>0</v>
      </c>
      <c r="S113" s="31">
        <v>3</v>
      </c>
      <c r="T113" s="31">
        <v>1</v>
      </c>
      <c r="U113" s="36">
        <v>0</v>
      </c>
      <c r="V113" s="31">
        <v>0</v>
      </c>
      <c r="W113" s="31">
        <v>2</v>
      </c>
      <c r="X113" s="31">
        <v>0</v>
      </c>
      <c r="Y113" s="31">
        <v>29</v>
      </c>
      <c r="Z113" s="31">
        <v>11</v>
      </c>
      <c r="AA113" s="31">
        <v>18</v>
      </c>
      <c r="AB113" s="31">
        <v>3</v>
      </c>
      <c r="AC113" s="31">
        <v>1</v>
      </c>
      <c r="AD113" s="31">
        <v>1</v>
      </c>
    </row>
    <row r="114" spans="1:30" ht="20" customHeight="1" x14ac:dyDescent="0.4">
      <c r="A114" s="24">
        <v>87</v>
      </c>
      <c r="B114" s="30" t="s">
        <v>180</v>
      </c>
      <c r="C114" s="31">
        <v>21</v>
      </c>
      <c r="D114" s="31">
        <v>8</v>
      </c>
      <c r="E114" s="31">
        <v>13</v>
      </c>
      <c r="F114" s="31">
        <v>1</v>
      </c>
      <c r="G114" s="31">
        <v>0</v>
      </c>
      <c r="H114" s="31">
        <v>1</v>
      </c>
      <c r="I114" s="31">
        <v>1</v>
      </c>
      <c r="J114" s="31">
        <v>0</v>
      </c>
      <c r="K114" s="31">
        <v>16</v>
      </c>
      <c r="L114" s="36">
        <v>0</v>
      </c>
      <c r="M114" s="31">
        <v>1</v>
      </c>
      <c r="N114" s="31">
        <v>0</v>
      </c>
      <c r="O114" s="31">
        <v>0</v>
      </c>
      <c r="P114" s="31">
        <v>1</v>
      </c>
      <c r="Q114" s="31">
        <v>3</v>
      </c>
      <c r="R114" s="31">
        <v>2</v>
      </c>
      <c r="S114" s="31">
        <v>1</v>
      </c>
      <c r="T114" s="31">
        <v>1</v>
      </c>
      <c r="U114" s="36">
        <v>0</v>
      </c>
      <c r="V114" s="31">
        <v>0</v>
      </c>
      <c r="W114" s="31">
        <v>2</v>
      </c>
      <c r="X114" s="31">
        <v>0</v>
      </c>
      <c r="Y114" s="31">
        <v>24</v>
      </c>
      <c r="Z114" s="31">
        <v>10</v>
      </c>
      <c r="AA114" s="31">
        <v>14</v>
      </c>
      <c r="AB114" s="31">
        <v>3</v>
      </c>
      <c r="AC114" s="31">
        <v>1</v>
      </c>
      <c r="AD114" s="31">
        <v>1</v>
      </c>
    </row>
    <row r="115" spans="1:30" ht="20" customHeight="1" x14ac:dyDescent="0.4">
      <c r="A115" s="24">
        <v>88</v>
      </c>
      <c r="B115" s="30" t="s">
        <v>227</v>
      </c>
      <c r="C115" s="31">
        <v>29</v>
      </c>
      <c r="D115" s="31">
        <v>11</v>
      </c>
      <c r="E115" s="31">
        <v>18</v>
      </c>
      <c r="F115" s="31">
        <v>1</v>
      </c>
      <c r="G115" s="31">
        <v>0</v>
      </c>
      <c r="H115" s="31">
        <v>1</v>
      </c>
      <c r="I115" s="31">
        <v>1</v>
      </c>
      <c r="J115" s="31">
        <v>0</v>
      </c>
      <c r="K115" s="31">
        <v>23</v>
      </c>
      <c r="L115" s="36">
        <v>0</v>
      </c>
      <c r="M115" s="31">
        <v>1</v>
      </c>
      <c r="N115" s="31">
        <v>0</v>
      </c>
      <c r="O115" s="31">
        <v>0</v>
      </c>
      <c r="P115" s="31">
        <v>2</v>
      </c>
      <c r="Q115" s="31">
        <v>4</v>
      </c>
      <c r="R115" s="31">
        <v>2</v>
      </c>
      <c r="S115" s="31">
        <v>2</v>
      </c>
      <c r="T115" s="31">
        <v>2</v>
      </c>
      <c r="U115" s="36">
        <v>0</v>
      </c>
      <c r="V115" s="31">
        <v>0</v>
      </c>
      <c r="W115" s="31">
        <v>2</v>
      </c>
      <c r="X115" s="31">
        <v>0</v>
      </c>
      <c r="Y115" s="31">
        <v>33</v>
      </c>
      <c r="Z115" s="31">
        <v>13</v>
      </c>
      <c r="AA115" s="31">
        <v>20</v>
      </c>
      <c r="AB115" s="31">
        <v>3</v>
      </c>
      <c r="AC115" s="31">
        <v>1</v>
      </c>
      <c r="AD115" s="31">
        <v>1</v>
      </c>
    </row>
    <row r="116" spans="1:30" ht="20" customHeight="1" x14ac:dyDescent="0.4">
      <c r="A116" s="24">
        <v>89</v>
      </c>
      <c r="B116" s="30" t="s">
        <v>181</v>
      </c>
      <c r="C116" s="31">
        <v>37</v>
      </c>
      <c r="D116" s="31">
        <v>12</v>
      </c>
      <c r="E116" s="31">
        <v>25</v>
      </c>
      <c r="F116" s="31">
        <v>1</v>
      </c>
      <c r="G116" s="31">
        <v>0</v>
      </c>
      <c r="H116" s="31">
        <v>2</v>
      </c>
      <c r="I116" s="31">
        <v>0</v>
      </c>
      <c r="J116" s="31">
        <v>0</v>
      </c>
      <c r="K116" s="31">
        <v>28</v>
      </c>
      <c r="L116" s="36">
        <v>0</v>
      </c>
      <c r="M116" s="31">
        <v>1</v>
      </c>
      <c r="N116" s="31">
        <v>0</v>
      </c>
      <c r="O116" s="31">
        <v>1</v>
      </c>
      <c r="P116" s="31">
        <v>4</v>
      </c>
      <c r="Q116" s="31">
        <v>2</v>
      </c>
      <c r="R116" s="31">
        <v>1</v>
      </c>
      <c r="S116" s="31">
        <v>1</v>
      </c>
      <c r="T116" s="31">
        <v>2</v>
      </c>
      <c r="U116" s="36">
        <v>0</v>
      </c>
      <c r="V116" s="31">
        <v>0</v>
      </c>
      <c r="W116" s="31">
        <v>0</v>
      </c>
      <c r="X116" s="31">
        <v>0</v>
      </c>
      <c r="Y116" s="31">
        <v>39</v>
      </c>
      <c r="Z116" s="31">
        <v>13</v>
      </c>
      <c r="AA116" s="31">
        <v>26</v>
      </c>
      <c r="AB116" s="31">
        <v>3</v>
      </c>
      <c r="AC116" s="31">
        <v>1</v>
      </c>
      <c r="AD116" s="31">
        <v>1</v>
      </c>
    </row>
    <row r="117" spans="1:30" ht="20" customHeight="1" x14ac:dyDescent="0.4">
      <c r="A117" s="24">
        <v>90</v>
      </c>
      <c r="B117" s="30" t="s">
        <v>228</v>
      </c>
      <c r="C117" s="31">
        <v>44</v>
      </c>
      <c r="D117" s="31">
        <v>15</v>
      </c>
      <c r="E117" s="31">
        <v>29</v>
      </c>
      <c r="F117" s="31">
        <v>1</v>
      </c>
      <c r="G117" s="31">
        <v>0</v>
      </c>
      <c r="H117" s="31">
        <v>2</v>
      </c>
      <c r="I117" s="31">
        <v>0</v>
      </c>
      <c r="J117" s="31">
        <v>1</v>
      </c>
      <c r="K117" s="31">
        <v>34</v>
      </c>
      <c r="L117" s="36">
        <v>0</v>
      </c>
      <c r="M117" s="31">
        <v>2</v>
      </c>
      <c r="N117" s="31">
        <v>0</v>
      </c>
      <c r="O117" s="31">
        <v>1</v>
      </c>
      <c r="P117" s="31">
        <v>3</v>
      </c>
      <c r="Q117" s="31">
        <v>6</v>
      </c>
      <c r="R117" s="31">
        <v>1</v>
      </c>
      <c r="S117" s="31">
        <v>5</v>
      </c>
      <c r="T117" s="31">
        <v>2</v>
      </c>
      <c r="U117" s="36">
        <v>0</v>
      </c>
      <c r="V117" s="31">
        <v>0</v>
      </c>
      <c r="W117" s="31">
        <v>4</v>
      </c>
      <c r="X117" s="31">
        <v>0</v>
      </c>
      <c r="Y117" s="31">
        <v>50</v>
      </c>
      <c r="Z117" s="31">
        <v>16</v>
      </c>
      <c r="AA117" s="31">
        <v>34</v>
      </c>
      <c r="AB117" s="31">
        <v>6</v>
      </c>
      <c r="AC117" s="31">
        <v>2</v>
      </c>
      <c r="AD117" s="31">
        <v>1</v>
      </c>
    </row>
    <row r="118" spans="1:30" ht="20" customHeight="1" x14ac:dyDescent="0.4">
      <c r="A118" s="24">
        <v>91</v>
      </c>
      <c r="B118" s="30" t="s">
        <v>182</v>
      </c>
      <c r="C118" s="31">
        <v>29</v>
      </c>
      <c r="D118" s="31">
        <v>9</v>
      </c>
      <c r="E118" s="31">
        <v>20</v>
      </c>
      <c r="F118" s="31">
        <v>1</v>
      </c>
      <c r="G118" s="31">
        <v>0</v>
      </c>
      <c r="H118" s="31">
        <v>1</v>
      </c>
      <c r="I118" s="31">
        <v>0</v>
      </c>
      <c r="J118" s="31">
        <v>1</v>
      </c>
      <c r="K118" s="31">
        <v>22</v>
      </c>
      <c r="L118" s="36">
        <v>0</v>
      </c>
      <c r="M118" s="31">
        <v>1</v>
      </c>
      <c r="N118" s="31">
        <v>0</v>
      </c>
      <c r="O118" s="31">
        <v>1</v>
      </c>
      <c r="P118" s="31">
        <v>2</v>
      </c>
      <c r="Q118" s="31">
        <v>1</v>
      </c>
      <c r="R118" s="31">
        <v>1</v>
      </c>
      <c r="S118" s="31">
        <v>0</v>
      </c>
      <c r="T118" s="31">
        <v>1</v>
      </c>
      <c r="U118" s="36">
        <v>0</v>
      </c>
      <c r="V118" s="31">
        <v>0</v>
      </c>
      <c r="W118" s="31">
        <v>0</v>
      </c>
      <c r="X118" s="31">
        <v>0</v>
      </c>
      <c r="Y118" s="31">
        <v>30</v>
      </c>
      <c r="Z118" s="31">
        <v>10</v>
      </c>
      <c r="AA118" s="31">
        <v>20</v>
      </c>
      <c r="AB118" s="31">
        <v>3</v>
      </c>
      <c r="AC118" s="31">
        <v>1</v>
      </c>
      <c r="AD118" s="31">
        <v>1</v>
      </c>
    </row>
    <row r="119" spans="1:30" ht="20" customHeight="1" x14ac:dyDescent="0.4">
      <c r="A119" s="24">
        <v>92</v>
      </c>
      <c r="B119" s="30" t="s">
        <v>229</v>
      </c>
      <c r="C119" s="31">
        <v>23</v>
      </c>
      <c r="D119" s="31">
        <v>10</v>
      </c>
      <c r="E119" s="31">
        <v>13</v>
      </c>
      <c r="F119" s="31">
        <v>1</v>
      </c>
      <c r="G119" s="31">
        <v>0</v>
      </c>
      <c r="H119" s="31">
        <v>1</v>
      </c>
      <c r="I119" s="31">
        <v>1</v>
      </c>
      <c r="J119" s="31">
        <v>0</v>
      </c>
      <c r="K119" s="31">
        <v>18</v>
      </c>
      <c r="L119" s="36">
        <v>0</v>
      </c>
      <c r="M119" s="31">
        <v>1</v>
      </c>
      <c r="N119" s="31">
        <v>0</v>
      </c>
      <c r="O119" s="31">
        <v>1</v>
      </c>
      <c r="P119" s="31">
        <v>0</v>
      </c>
      <c r="Q119" s="31">
        <v>1</v>
      </c>
      <c r="R119" s="31">
        <v>0</v>
      </c>
      <c r="S119" s="31">
        <v>1</v>
      </c>
      <c r="T119" s="31">
        <v>1</v>
      </c>
      <c r="U119" s="36">
        <v>0</v>
      </c>
      <c r="V119" s="31">
        <v>0</v>
      </c>
      <c r="W119" s="31">
        <v>0</v>
      </c>
      <c r="X119" s="31">
        <v>0</v>
      </c>
      <c r="Y119" s="31">
        <v>24</v>
      </c>
      <c r="Z119" s="31">
        <v>10</v>
      </c>
      <c r="AA119" s="31">
        <v>14</v>
      </c>
      <c r="AB119" s="31">
        <v>3</v>
      </c>
      <c r="AC119" s="31">
        <v>1</v>
      </c>
      <c r="AD119" s="31">
        <v>1</v>
      </c>
    </row>
    <row r="120" spans="1:30" ht="20" customHeight="1" x14ac:dyDescent="0.4">
      <c r="A120" s="24">
        <v>93</v>
      </c>
      <c r="B120" s="30" t="s">
        <v>230</v>
      </c>
      <c r="C120" s="31">
        <v>19</v>
      </c>
      <c r="D120" s="31">
        <v>5</v>
      </c>
      <c r="E120" s="31">
        <v>14</v>
      </c>
      <c r="F120" s="31">
        <v>1</v>
      </c>
      <c r="G120" s="31">
        <v>0</v>
      </c>
      <c r="H120" s="31">
        <v>1</v>
      </c>
      <c r="I120" s="31">
        <v>0</v>
      </c>
      <c r="J120" s="31">
        <v>0</v>
      </c>
      <c r="K120" s="31">
        <v>16</v>
      </c>
      <c r="L120" s="36">
        <v>0</v>
      </c>
      <c r="M120" s="31">
        <v>1</v>
      </c>
      <c r="N120" s="31">
        <v>0</v>
      </c>
      <c r="O120" s="31">
        <v>0</v>
      </c>
      <c r="P120" s="31">
        <v>0</v>
      </c>
      <c r="Q120" s="31">
        <v>3</v>
      </c>
      <c r="R120" s="31">
        <v>0</v>
      </c>
      <c r="S120" s="31">
        <v>3</v>
      </c>
      <c r="T120" s="31">
        <v>1</v>
      </c>
      <c r="U120" s="36">
        <v>0</v>
      </c>
      <c r="V120" s="31">
        <v>0</v>
      </c>
      <c r="W120" s="31">
        <v>2</v>
      </c>
      <c r="X120" s="31">
        <v>0</v>
      </c>
      <c r="Y120" s="31">
        <v>22</v>
      </c>
      <c r="Z120" s="31">
        <v>5</v>
      </c>
      <c r="AA120" s="31">
        <v>17</v>
      </c>
      <c r="AB120" s="31">
        <v>3</v>
      </c>
      <c r="AC120" s="31">
        <v>1</v>
      </c>
      <c r="AD120" s="31">
        <v>1</v>
      </c>
    </row>
    <row r="121" spans="1:30" ht="20" customHeight="1" x14ac:dyDescent="0.4">
      <c r="A121" s="24">
        <v>94</v>
      </c>
      <c r="B121" s="30" t="s">
        <v>183</v>
      </c>
      <c r="C121" s="31">
        <v>37</v>
      </c>
      <c r="D121" s="31">
        <v>17</v>
      </c>
      <c r="E121" s="31">
        <v>20</v>
      </c>
      <c r="F121" s="31">
        <v>1</v>
      </c>
      <c r="G121" s="31">
        <v>0</v>
      </c>
      <c r="H121" s="31">
        <v>1</v>
      </c>
      <c r="I121" s="31">
        <v>1</v>
      </c>
      <c r="J121" s="31">
        <v>0</v>
      </c>
      <c r="K121" s="31">
        <v>26</v>
      </c>
      <c r="L121" s="36">
        <v>0</v>
      </c>
      <c r="M121" s="31">
        <v>1</v>
      </c>
      <c r="N121" s="31">
        <v>0</v>
      </c>
      <c r="O121" s="31">
        <v>0</v>
      </c>
      <c r="P121" s="31">
        <v>7</v>
      </c>
      <c r="Q121" s="31">
        <v>3</v>
      </c>
      <c r="R121" s="31">
        <v>0</v>
      </c>
      <c r="S121" s="31">
        <v>3</v>
      </c>
      <c r="T121" s="31">
        <v>1</v>
      </c>
      <c r="U121" s="36">
        <v>0</v>
      </c>
      <c r="V121" s="31">
        <v>0</v>
      </c>
      <c r="W121" s="31">
        <v>2</v>
      </c>
      <c r="X121" s="31">
        <v>0</v>
      </c>
      <c r="Y121" s="31">
        <v>40</v>
      </c>
      <c r="Z121" s="31">
        <v>17</v>
      </c>
      <c r="AA121" s="31">
        <v>23</v>
      </c>
      <c r="AB121" s="31">
        <v>3</v>
      </c>
      <c r="AC121" s="31">
        <v>1</v>
      </c>
      <c r="AD121" s="31">
        <v>1</v>
      </c>
    </row>
    <row r="122" spans="1:30" ht="20" customHeight="1" x14ac:dyDescent="0.4">
      <c r="A122" s="24">
        <v>95</v>
      </c>
      <c r="B122" s="30" t="s">
        <v>184</v>
      </c>
      <c r="C122" s="31">
        <v>13</v>
      </c>
      <c r="D122" s="31">
        <v>7</v>
      </c>
      <c r="E122" s="31">
        <v>6</v>
      </c>
      <c r="F122" s="31">
        <v>1</v>
      </c>
      <c r="G122" s="31">
        <v>0</v>
      </c>
      <c r="H122" s="31">
        <v>1</v>
      </c>
      <c r="I122" s="31">
        <v>1</v>
      </c>
      <c r="J122" s="31">
        <v>0</v>
      </c>
      <c r="K122" s="31">
        <v>8</v>
      </c>
      <c r="L122" s="36">
        <v>0</v>
      </c>
      <c r="M122" s="31">
        <v>1</v>
      </c>
      <c r="N122" s="31">
        <v>0</v>
      </c>
      <c r="O122" s="31">
        <v>0</v>
      </c>
      <c r="P122" s="31">
        <v>1</v>
      </c>
      <c r="Q122" s="31">
        <v>2</v>
      </c>
      <c r="R122" s="31">
        <v>1</v>
      </c>
      <c r="S122" s="31">
        <v>1</v>
      </c>
      <c r="T122" s="31">
        <v>1</v>
      </c>
      <c r="U122" s="36">
        <v>0</v>
      </c>
      <c r="V122" s="31">
        <v>0</v>
      </c>
      <c r="W122" s="31">
        <v>1</v>
      </c>
      <c r="X122" s="31">
        <v>0</v>
      </c>
      <c r="Y122" s="31">
        <v>15</v>
      </c>
      <c r="Z122" s="31">
        <v>8</v>
      </c>
      <c r="AA122" s="31">
        <v>7</v>
      </c>
      <c r="AB122" s="31">
        <v>3</v>
      </c>
      <c r="AC122" s="31">
        <v>1</v>
      </c>
      <c r="AD122" s="31">
        <v>1</v>
      </c>
    </row>
    <row r="123" spans="1:30" ht="20" customHeight="1" x14ac:dyDescent="0.4">
      <c r="A123" s="24">
        <v>96</v>
      </c>
      <c r="B123" s="30" t="s">
        <v>185</v>
      </c>
      <c r="C123" s="31">
        <v>24</v>
      </c>
      <c r="D123" s="31">
        <v>10</v>
      </c>
      <c r="E123" s="31">
        <v>14</v>
      </c>
      <c r="F123" s="31">
        <v>1</v>
      </c>
      <c r="G123" s="31">
        <v>0</v>
      </c>
      <c r="H123" s="31">
        <v>1</v>
      </c>
      <c r="I123" s="31">
        <v>1</v>
      </c>
      <c r="J123" s="31">
        <v>0</v>
      </c>
      <c r="K123" s="31">
        <v>17</v>
      </c>
      <c r="L123" s="36">
        <v>0</v>
      </c>
      <c r="M123" s="31">
        <v>1</v>
      </c>
      <c r="N123" s="31">
        <v>0</v>
      </c>
      <c r="O123" s="31">
        <v>1</v>
      </c>
      <c r="P123" s="31">
        <v>2</v>
      </c>
      <c r="Q123" s="31">
        <v>1</v>
      </c>
      <c r="R123" s="31">
        <v>1</v>
      </c>
      <c r="S123" s="31">
        <v>0</v>
      </c>
      <c r="T123" s="31">
        <v>1</v>
      </c>
      <c r="U123" s="36">
        <v>0</v>
      </c>
      <c r="V123" s="31">
        <v>0</v>
      </c>
      <c r="W123" s="31">
        <v>0</v>
      </c>
      <c r="X123" s="31">
        <v>0</v>
      </c>
      <c r="Y123" s="31">
        <v>25</v>
      </c>
      <c r="Z123" s="31">
        <v>11</v>
      </c>
      <c r="AA123" s="31">
        <v>14</v>
      </c>
      <c r="AB123" s="31">
        <v>3</v>
      </c>
      <c r="AC123" s="31">
        <v>1</v>
      </c>
      <c r="AD123" s="31">
        <v>1</v>
      </c>
    </row>
    <row r="124" spans="1:30" ht="20" customHeight="1" x14ac:dyDescent="0.4">
      <c r="A124" s="24">
        <v>97</v>
      </c>
      <c r="B124" s="30" t="s">
        <v>186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6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6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</row>
    <row r="125" spans="1:30" ht="20" customHeight="1" x14ac:dyDescent="0.4">
      <c r="A125" s="24">
        <v>98</v>
      </c>
      <c r="B125" s="30" t="s">
        <v>187</v>
      </c>
      <c r="C125" s="31">
        <v>27</v>
      </c>
      <c r="D125" s="31">
        <v>12</v>
      </c>
      <c r="E125" s="31">
        <v>15</v>
      </c>
      <c r="F125" s="31">
        <v>1</v>
      </c>
      <c r="G125" s="31">
        <v>0</v>
      </c>
      <c r="H125" s="31">
        <v>1</v>
      </c>
      <c r="I125" s="31">
        <v>0</v>
      </c>
      <c r="J125" s="31">
        <v>0</v>
      </c>
      <c r="K125" s="31">
        <v>22</v>
      </c>
      <c r="L125" s="36">
        <v>0</v>
      </c>
      <c r="M125" s="31">
        <v>1</v>
      </c>
      <c r="N125" s="31">
        <v>0</v>
      </c>
      <c r="O125" s="31">
        <v>0</v>
      </c>
      <c r="P125" s="31">
        <v>2</v>
      </c>
      <c r="Q125" s="31">
        <v>3</v>
      </c>
      <c r="R125" s="31">
        <v>1</v>
      </c>
      <c r="S125" s="31">
        <v>2</v>
      </c>
      <c r="T125" s="31">
        <v>1</v>
      </c>
      <c r="U125" s="36">
        <v>0</v>
      </c>
      <c r="V125" s="31">
        <v>0</v>
      </c>
      <c r="W125" s="31">
        <v>2</v>
      </c>
      <c r="X125" s="31">
        <v>0</v>
      </c>
      <c r="Y125" s="31">
        <v>30</v>
      </c>
      <c r="Z125" s="31">
        <v>13</v>
      </c>
      <c r="AA125" s="31">
        <v>17</v>
      </c>
      <c r="AB125" s="31">
        <v>3</v>
      </c>
      <c r="AC125" s="31">
        <v>1</v>
      </c>
      <c r="AD125" s="31">
        <v>1</v>
      </c>
    </row>
    <row r="126" spans="1:30" ht="20" customHeight="1" x14ac:dyDescent="0.4">
      <c r="A126" s="24">
        <v>99</v>
      </c>
      <c r="B126" s="30" t="s">
        <v>231</v>
      </c>
      <c r="C126" s="31">
        <v>27</v>
      </c>
      <c r="D126" s="31">
        <v>14</v>
      </c>
      <c r="E126" s="31">
        <v>13</v>
      </c>
      <c r="F126" s="31">
        <v>1</v>
      </c>
      <c r="G126" s="31">
        <v>0</v>
      </c>
      <c r="H126" s="31">
        <v>1</v>
      </c>
      <c r="I126" s="31">
        <v>0</v>
      </c>
      <c r="J126" s="31">
        <v>1</v>
      </c>
      <c r="K126" s="31">
        <v>21</v>
      </c>
      <c r="L126" s="36">
        <v>0</v>
      </c>
      <c r="M126" s="31">
        <v>1</v>
      </c>
      <c r="N126" s="31">
        <v>0</v>
      </c>
      <c r="O126" s="31">
        <v>0</v>
      </c>
      <c r="P126" s="31">
        <v>2</v>
      </c>
      <c r="Q126" s="31">
        <v>4</v>
      </c>
      <c r="R126" s="31">
        <v>0</v>
      </c>
      <c r="S126" s="31">
        <v>4</v>
      </c>
      <c r="T126" s="31">
        <v>2</v>
      </c>
      <c r="U126" s="36">
        <v>0</v>
      </c>
      <c r="V126" s="31">
        <v>0</v>
      </c>
      <c r="W126" s="31">
        <v>2</v>
      </c>
      <c r="X126" s="31">
        <v>0</v>
      </c>
      <c r="Y126" s="31">
        <v>31</v>
      </c>
      <c r="Z126" s="31">
        <v>14</v>
      </c>
      <c r="AA126" s="31">
        <v>17</v>
      </c>
      <c r="AB126" s="31">
        <v>3</v>
      </c>
      <c r="AC126" s="31">
        <v>1</v>
      </c>
      <c r="AD126" s="31">
        <v>1</v>
      </c>
    </row>
    <row r="127" spans="1:30" ht="20" customHeight="1" x14ac:dyDescent="0.4">
      <c r="A127" s="24">
        <v>100</v>
      </c>
      <c r="B127" s="30" t="s">
        <v>188</v>
      </c>
      <c r="C127" s="31">
        <v>31</v>
      </c>
      <c r="D127" s="31">
        <v>11</v>
      </c>
      <c r="E127" s="31">
        <v>20</v>
      </c>
      <c r="F127" s="31">
        <v>1</v>
      </c>
      <c r="G127" s="31">
        <v>0</v>
      </c>
      <c r="H127" s="31">
        <v>1</v>
      </c>
      <c r="I127" s="31">
        <v>0</v>
      </c>
      <c r="J127" s="31">
        <v>0</v>
      </c>
      <c r="K127" s="31">
        <v>25</v>
      </c>
      <c r="L127" s="36">
        <v>0</v>
      </c>
      <c r="M127" s="31">
        <v>1</v>
      </c>
      <c r="N127" s="31">
        <v>0</v>
      </c>
      <c r="O127" s="31">
        <v>1</v>
      </c>
      <c r="P127" s="31">
        <v>2</v>
      </c>
      <c r="Q127" s="31">
        <v>2</v>
      </c>
      <c r="R127" s="31">
        <v>1</v>
      </c>
      <c r="S127" s="31">
        <v>1</v>
      </c>
      <c r="T127" s="31">
        <v>2</v>
      </c>
      <c r="U127" s="36">
        <v>0</v>
      </c>
      <c r="V127" s="31">
        <v>0</v>
      </c>
      <c r="W127" s="31">
        <v>0</v>
      </c>
      <c r="X127" s="31">
        <v>0</v>
      </c>
      <c r="Y127" s="31">
        <v>33</v>
      </c>
      <c r="Z127" s="31">
        <v>12</v>
      </c>
      <c r="AA127" s="31">
        <v>21</v>
      </c>
      <c r="AB127" s="31">
        <v>3</v>
      </c>
      <c r="AC127" s="31">
        <v>1</v>
      </c>
      <c r="AD127" s="31">
        <v>1</v>
      </c>
    </row>
    <row r="128" spans="1:30" ht="20" customHeight="1" x14ac:dyDescent="0.4">
      <c r="A128" s="24">
        <v>101</v>
      </c>
      <c r="B128" s="30" t="s">
        <v>232</v>
      </c>
      <c r="C128" s="31">
        <v>28</v>
      </c>
      <c r="D128" s="31">
        <v>9</v>
      </c>
      <c r="E128" s="31">
        <v>19</v>
      </c>
      <c r="F128" s="31">
        <v>1</v>
      </c>
      <c r="G128" s="31">
        <v>0</v>
      </c>
      <c r="H128" s="31">
        <v>1</v>
      </c>
      <c r="I128" s="31">
        <v>1</v>
      </c>
      <c r="J128" s="31">
        <v>0</v>
      </c>
      <c r="K128" s="31">
        <v>22</v>
      </c>
      <c r="L128" s="36">
        <v>0</v>
      </c>
      <c r="M128" s="31">
        <v>1</v>
      </c>
      <c r="N128" s="31">
        <v>1</v>
      </c>
      <c r="O128" s="31">
        <v>0</v>
      </c>
      <c r="P128" s="31">
        <v>1</v>
      </c>
      <c r="Q128" s="31">
        <v>3</v>
      </c>
      <c r="R128" s="31">
        <v>0</v>
      </c>
      <c r="S128" s="31">
        <v>3</v>
      </c>
      <c r="T128" s="31">
        <v>1</v>
      </c>
      <c r="U128" s="36">
        <v>0</v>
      </c>
      <c r="V128" s="31">
        <v>0</v>
      </c>
      <c r="W128" s="31">
        <v>2</v>
      </c>
      <c r="X128" s="31">
        <v>0</v>
      </c>
      <c r="Y128" s="31">
        <v>31</v>
      </c>
      <c r="Z128" s="31">
        <v>9</v>
      </c>
      <c r="AA128" s="31">
        <v>22</v>
      </c>
      <c r="AB128" s="31">
        <v>3</v>
      </c>
      <c r="AC128" s="31">
        <v>1</v>
      </c>
      <c r="AD128" s="31">
        <v>1</v>
      </c>
    </row>
    <row r="129" spans="1:30" ht="20" customHeight="1" x14ac:dyDescent="0.4">
      <c r="A129" s="24">
        <v>102</v>
      </c>
      <c r="B129" s="30" t="s">
        <v>233</v>
      </c>
      <c r="C129" s="31">
        <v>34</v>
      </c>
      <c r="D129" s="31">
        <v>10</v>
      </c>
      <c r="E129" s="31">
        <v>24</v>
      </c>
      <c r="F129" s="31">
        <v>1</v>
      </c>
      <c r="G129" s="31">
        <v>0</v>
      </c>
      <c r="H129" s="31">
        <v>1</v>
      </c>
      <c r="I129" s="31">
        <v>0</v>
      </c>
      <c r="J129" s="31">
        <v>0</v>
      </c>
      <c r="K129" s="31">
        <v>28</v>
      </c>
      <c r="L129" s="36">
        <v>0</v>
      </c>
      <c r="M129" s="31">
        <v>1</v>
      </c>
      <c r="N129" s="31">
        <v>0</v>
      </c>
      <c r="O129" s="31">
        <v>1</v>
      </c>
      <c r="P129" s="31">
        <v>2</v>
      </c>
      <c r="Q129" s="31">
        <v>1</v>
      </c>
      <c r="R129" s="31">
        <v>0</v>
      </c>
      <c r="S129" s="31">
        <v>1</v>
      </c>
      <c r="T129" s="31">
        <v>1</v>
      </c>
      <c r="U129" s="36">
        <v>0</v>
      </c>
      <c r="V129" s="31">
        <v>0</v>
      </c>
      <c r="W129" s="31">
        <v>0</v>
      </c>
      <c r="X129" s="31">
        <v>0</v>
      </c>
      <c r="Y129" s="31">
        <v>35</v>
      </c>
      <c r="Z129" s="31">
        <v>10</v>
      </c>
      <c r="AA129" s="31">
        <v>25</v>
      </c>
      <c r="AB129" s="31">
        <v>3</v>
      </c>
      <c r="AC129" s="31">
        <v>1</v>
      </c>
      <c r="AD129" s="31">
        <v>1</v>
      </c>
    </row>
    <row r="130" spans="1:30" ht="20" customHeight="1" x14ac:dyDescent="0.4">
      <c r="A130" s="24">
        <v>103</v>
      </c>
      <c r="B130" s="30" t="s">
        <v>189</v>
      </c>
      <c r="C130" s="31">
        <v>29</v>
      </c>
      <c r="D130" s="31">
        <v>10</v>
      </c>
      <c r="E130" s="31">
        <v>19</v>
      </c>
      <c r="F130" s="31">
        <v>1</v>
      </c>
      <c r="G130" s="31">
        <v>0</v>
      </c>
      <c r="H130" s="31">
        <v>1</v>
      </c>
      <c r="I130" s="31">
        <v>1</v>
      </c>
      <c r="J130" s="31">
        <v>0</v>
      </c>
      <c r="K130" s="31">
        <v>24</v>
      </c>
      <c r="L130" s="36">
        <v>0</v>
      </c>
      <c r="M130" s="31">
        <v>1</v>
      </c>
      <c r="N130" s="31">
        <v>0</v>
      </c>
      <c r="O130" s="31">
        <v>1</v>
      </c>
      <c r="P130" s="31">
        <v>0</v>
      </c>
      <c r="Q130" s="31">
        <v>1</v>
      </c>
      <c r="R130" s="31">
        <v>1</v>
      </c>
      <c r="S130" s="31">
        <v>0</v>
      </c>
      <c r="T130" s="31">
        <v>1</v>
      </c>
      <c r="U130" s="36">
        <v>0</v>
      </c>
      <c r="V130" s="31">
        <v>0</v>
      </c>
      <c r="W130" s="31">
        <v>0</v>
      </c>
      <c r="X130" s="31">
        <v>0</v>
      </c>
      <c r="Y130" s="31">
        <v>30</v>
      </c>
      <c r="Z130" s="31">
        <v>11</v>
      </c>
      <c r="AA130" s="31">
        <v>19</v>
      </c>
      <c r="AB130" s="31">
        <v>3</v>
      </c>
      <c r="AC130" s="31">
        <v>1</v>
      </c>
      <c r="AD130" s="31">
        <v>1</v>
      </c>
    </row>
    <row r="131" spans="1:30" ht="20" customHeight="1" x14ac:dyDescent="0.4">
      <c r="A131" s="24">
        <v>104</v>
      </c>
      <c r="B131" s="30" t="s">
        <v>190</v>
      </c>
      <c r="C131" s="31">
        <v>35</v>
      </c>
      <c r="D131" s="31">
        <v>13</v>
      </c>
      <c r="E131" s="31">
        <v>22</v>
      </c>
      <c r="F131" s="31">
        <v>1</v>
      </c>
      <c r="G131" s="31">
        <v>0</v>
      </c>
      <c r="H131" s="31">
        <v>1</v>
      </c>
      <c r="I131" s="31">
        <v>1</v>
      </c>
      <c r="J131" s="31">
        <v>0</v>
      </c>
      <c r="K131" s="31">
        <v>28</v>
      </c>
      <c r="L131" s="36">
        <v>0</v>
      </c>
      <c r="M131" s="31">
        <v>1</v>
      </c>
      <c r="N131" s="31">
        <v>0</v>
      </c>
      <c r="O131" s="31">
        <v>1</v>
      </c>
      <c r="P131" s="31">
        <v>2</v>
      </c>
      <c r="Q131" s="31">
        <v>3</v>
      </c>
      <c r="R131" s="31">
        <v>0</v>
      </c>
      <c r="S131" s="31">
        <v>3</v>
      </c>
      <c r="T131" s="31">
        <v>1</v>
      </c>
      <c r="U131" s="36">
        <v>0</v>
      </c>
      <c r="V131" s="31">
        <v>0</v>
      </c>
      <c r="W131" s="31">
        <v>2</v>
      </c>
      <c r="X131" s="31">
        <v>0</v>
      </c>
      <c r="Y131" s="31">
        <v>38</v>
      </c>
      <c r="Z131" s="31">
        <v>13</v>
      </c>
      <c r="AA131" s="31">
        <v>25</v>
      </c>
      <c r="AB131" s="31">
        <v>3</v>
      </c>
      <c r="AC131" s="31">
        <v>1</v>
      </c>
      <c r="AD131" s="31">
        <v>1</v>
      </c>
    </row>
    <row r="132" spans="1:30" ht="20" customHeight="1" x14ac:dyDescent="0.4">
      <c r="A132" s="24">
        <v>105</v>
      </c>
      <c r="B132" s="30" t="s">
        <v>191</v>
      </c>
      <c r="C132" s="31">
        <v>18</v>
      </c>
      <c r="D132" s="31">
        <v>13</v>
      </c>
      <c r="E132" s="31">
        <v>5</v>
      </c>
      <c r="F132" s="31">
        <v>1</v>
      </c>
      <c r="G132" s="31">
        <v>0</v>
      </c>
      <c r="H132" s="31">
        <v>1</v>
      </c>
      <c r="I132" s="31">
        <v>1</v>
      </c>
      <c r="J132" s="31">
        <v>0</v>
      </c>
      <c r="K132" s="31">
        <v>11</v>
      </c>
      <c r="L132" s="36">
        <v>0</v>
      </c>
      <c r="M132" s="31">
        <v>1</v>
      </c>
      <c r="N132" s="31">
        <v>0</v>
      </c>
      <c r="O132" s="31">
        <v>0</v>
      </c>
      <c r="P132" s="31">
        <v>3</v>
      </c>
      <c r="Q132" s="31">
        <v>3</v>
      </c>
      <c r="R132" s="31">
        <v>0</v>
      </c>
      <c r="S132" s="31">
        <v>3</v>
      </c>
      <c r="T132" s="31">
        <v>1</v>
      </c>
      <c r="U132" s="36">
        <v>0</v>
      </c>
      <c r="V132" s="31">
        <v>0</v>
      </c>
      <c r="W132" s="31">
        <v>2</v>
      </c>
      <c r="X132" s="31">
        <v>0</v>
      </c>
      <c r="Y132" s="31">
        <v>21</v>
      </c>
      <c r="Z132" s="31">
        <v>13</v>
      </c>
      <c r="AA132" s="31">
        <v>8</v>
      </c>
      <c r="AB132" s="31">
        <v>3</v>
      </c>
      <c r="AC132" s="31">
        <v>1</v>
      </c>
      <c r="AD132" s="31">
        <v>1</v>
      </c>
    </row>
    <row r="133" spans="1:30" ht="20" customHeight="1" x14ac:dyDescent="0.4">
      <c r="A133" s="24">
        <v>106</v>
      </c>
      <c r="B133" s="30" t="s">
        <v>234</v>
      </c>
      <c r="C133" s="31">
        <v>31</v>
      </c>
      <c r="D133" s="31">
        <v>5</v>
      </c>
      <c r="E133" s="31">
        <v>26</v>
      </c>
      <c r="F133" s="31">
        <v>1</v>
      </c>
      <c r="G133" s="31">
        <v>0</v>
      </c>
      <c r="H133" s="31">
        <v>1</v>
      </c>
      <c r="I133" s="31">
        <v>1</v>
      </c>
      <c r="J133" s="31">
        <v>0</v>
      </c>
      <c r="K133" s="31">
        <v>23</v>
      </c>
      <c r="L133" s="36">
        <v>0</v>
      </c>
      <c r="M133" s="31">
        <v>1</v>
      </c>
      <c r="N133" s="31">
        <v>0</v>
      </c>
      <c r="O133" s="31">
        <v>0</v>
      </c>
      <c r="P133" s="31">
        <v>4</v>
      </c>
      <c r="Q133" s="31">
        <v>3</v>
      </c>
      <c r="R133" s="31">
        <v>1</v>
      </c>
      <c r="S133" s="31">
        <v>2</v>
      </c>
      <c r="T133" s="31">
        <v>1</v>
      </c>
      <c r="U133" s="36">
        <v>0</v>
      </c>
      <c r="V133" s="31">
        <v>0</v>
      </c>
      <c r="W133" s="31">
        <v>2</v>
      </c>
      <c r="X133" s="31">
        <v>0</v>
      </c>
      <c r="Y133" s="31">
        <v>34</v>
      </c>
      <c r="Z133" s="31">
        <v>6</v>
      </c>
      <c r="AA133" s="31">
        <v>28</v>
      </c>
      <c r="AB133" s="31">
        <v>3</v>
      </c>
      <c r="AC133" s="31">
        <v>1</v>
      </c>
      <c r="AD133" s="31">
        <v>1</v>
      </c>
    </row>
    <row r="134" spans="1:30" ht="20" customHeight="1" x14ac:dyDescent="0.4">
      <c r="A134" s="24">
        <v>107</v>
      </c>
      <c r="B134" s="30" t="s">
        <v>235</v>
      </c>
      <c r="C134" s="31">
        <v>22</v>
      </c>
      <c r="D134" s="31">
        <v>7</v>
      </c>
      <c r="E134" s="31">
        <v>15</v>
      </c>
      <c r="F134" s="31">
        <v>1</v>
      </c>
      <c r="G134" s="31">
        <v>0</v>
      </c>
      <c r="H134" s="31">
        <v>1</v>
      </c>
      <c r="I134" s="31">
        <v>1</v>
      </c>
      <c r="J134" s="31">
        <v>0</v>
      </c>
      <c r="K134" s="31">
        <v>18</v>
      </c>
      <c r="L134" s="36">
        <v>0</v>
      </c>
      <c r="M134" s="31">
        <v>1</v>
      </c>
      <c r="N134" s="31">
        <v>0</v>
      </c>
      <c r="O134" s="31">
        <v>0</v>
      </c>
      <c r="P134" s="31">
        <v>0</v>
      </c>
      <c r="Q134" s="31">
        <v>10</v>
      </c>
      <c r="R134" s="31">
        <v>8</v>
      </c>
      <c r="S134" s="31">
        <v>2</v>
      </c>
      <c r="T134" s="31">
        <v>1</v>
      </c>
      <c r="U134" s="36">
        <v>0</v>
      </c>
      <c r="V134" s="31">
        <v>0</v>
      </c>
      <c r="W134" s="31">
        <v>1</v>
      </c>
      <c r="X134" s="31">
        <v>8</v>
      </c>
      <c r="Y134" s="31">
        <v>32</v>
      </c>
      <c r="Z134" s="31">
        <v>15</v>
      </c>
      <c r="AA134" s="31">
        <v>17</v>
      </c>
      <c r="AB134" s="31">
        <v>3</v>
      </c>
      <c r="AC134" s="31">
        <v>1</v>
      </c>
      <c r="AD134" s="31">
        <v>1</v>
      </c>
    </row>
    <row r="135" spans="1:30" ht="20" customHeight="1" x14ac:dyDescent="0.4">
      <c r="A135" s="24">
        <v>108</v>
      </c>
      <c r="B135" s="30" t="s">
        <v>236</v>
      </c>
      <c r="C135" s="31">
        <v>37</v>
      </c>
      <c r="D135" s="31">
        <v>14</v>
      </c>
      <c r="E135" s="31">
        <v>23</v>
      </c>
      <c r="F135" s="31">
        <v>1</v>
      </c>
      <c r="G135" s="31">
        <v>0</v>
      </c>
      <c r="H135" s="31">
        <v>1</v>
      </c>
      <c r="I135" s="31">
        <v>1</v>
      </c>
      <c r="J135" s="31">
        <v>0</v>
      </c>
      <c r="K135" s="31">
        <v>27</v>
      </c>
      <c r="L135" s="36">
        <v>0</v>
      </c>
      <c r="M135" s="31">
        <v>1</v>
      </c>
      <c r="N135" s="31">
        <v>0</v>
      </c>
      <c r="O135" s="31">
        <v>0</v>
      </c>
      <c r="P135" s="31">
        <v>6</v>
      </c>
      <c r="Q135" s="31">
        <v>3</v>
      </c>
      <c r="R135" s="31">
        <v>0</v>
      </c>
      <c r="S135" s="31">
        <v>3</v>
      </c>
      <c r="T135" s="31">
        <v>1</v>
      </c>
      <c r="U135" s="36">
        <v>0</v>
      </c>
      <c r="V135" s="31">
        <v>0</v>
      </c>
      <c r="W135" s="31">
        <v>2</v>
      </c>
      <c r="X135" s="31">
        <v>0</v>
      </c>
      <c r="Y135" s="31">
        <v>40</v>
      </c>
      <c r="Z135" s="31">
        <v>14</v>
      </c>
      <c r="AA135" s="31">
        <v>26</v>
      </c>
      <c r="AB135" s="31">
        <v>3</v>
      </c>
      <c r="AC135" s="31">
        <v>1</v>
      </c>
      <c r="AD135" s="31">
        <v>1</v>
      </c>
    </row>
    <row r="136" spans="1:30" ht="20" customHeight="1" x14ac:dyDescent="0.4">
      <c r="A136" s="24">
        <v>109</v>
      </c>
      <c r="B136" s="30" t="s">
        <v>192</v>
      </c>
      <c r="C136" s="31">
        <v>23</v>
      </c>
      <c r="D136" s="31">
        <v>9</v>
      </c>
      <c r="E136" s="31">
        <v>14</v>
      </c>
      <c r="F136" s="31">
        <v>1</v>
      </c>
      <c r="G136" s="31">
        <v>0</v>
      </c>
      <c r="H136" s="31">
        <v>1</v>
      </c>
      <c r="I136" s="31">
        <v>1</v>
      </c>
      <c r="J136" s="31">
        <v>0</v>
      </c>
      <c r="K136" s="31">
        <v>16</v>
      </c>
      <c r="L136" s="36">
        <v>0</v>
      </c>
      <c r="M136" s="31">
        <v>1</v>
      </c>
      <c r="N136" s="31">
        <v>0</v>
      </c>
      <c r="O136" s="31">
        <v>1</v>
      </c>
      <c r="P136" s="31">
        <v>2</v>
      </c>
      <c r="Q136" s="31">
        <v>1</v>
      </c>
      <c r="R136" s="31">
        <v>0</v>
      </c>
      <c r="S136" s="31">
        <v>1</v>
      </c>
      <c r="T136" s="31">
        <v>1</v>
      </c>
      <c r="U136" s="36">
        <v>0</v>
      </c>
      <c r="V136" s="31">
        <v>0</v>
      </c>
      <c r="W136" s="31">
        <v>0</v>
      </c>
      <c r="X136" s="31">
        <v>0</v>
      </c>
      <c r="Y136" s="31">
        <v>24</v>
      </c>
      <c r="Z136" s="31">
        <v>9</v>
      </c>
      <c r="AA136" s="31">
        <v>15</v>
      </c>
      <c r="AB136" s="31">
        <v>3</v>
      </c>
      <c r="AC136" s="31">
        <v>1</v>
      </c>
      <c r="AD136" s="31">
        <v>1</v>
      </c>
    </row>
    <row r="137" spans="1:30" ht="20" customHeight="1" x14ac:dyDescent="0.4">
      <c r="A137" s="24">
        <v>110</v>
      </c>
      <c r="B137" s="30" t="s">
        <v>237</v>
      </c>
      <c r="C137" s="31">
        <v>41</v>
      </c>
      <c r="D137" s="31">
        <v>15</v>
      </c>
      <c r="E137" s="31">
        <v>26</v>
      </c>
      <c r="F137" s="31">
        <v>1</v>
      </c>
      <c r="G137" s="31">
        <v>0</v>
      </c>
      <c r="H137" s="31">
        <v>2</v>
      </c>
      <c r="I137" s="31">
        <v>1</v>
      </c>
      <c r="J137" s="31">
        <v>0</v>
      </c>
      <c r="K137" s="31">
        <v>29</v>
      </c>
      <c r="L137" s="36">
        <v>0</v>
      </c>
      <c r="M137" s="31">
        <v>1</v>
      </c>
      <c r="N137" s="31">
        <v>1</v>
      </c>
      <c r="O137" s="31">
        <v>1</v>
      </c>
      <c r="P137" s="31">
        <v>5</v>
      </c>
      <c r="Q137" s="31">
        <v>5</v>
      </c>
      <c r="R137" s="31">
        <v>2</v>
      </c>
      <c r="S137" s="31">
        <v>3</v>
      </c>
      <c r="T137" s="31">
        <v>2</v>
      </c>
      <c r="U137" s="36">
        <v>0</v>
      </c>
      <c r="V137" s="31">
        <v>0</v>
      </c>
      <c r="W137" s="31">
        <v>3</v>
      </c>
      <c r="X137" s="31">
        <v>0</v>
      </c>
      <c r="Y137" s="31">
        <v>46</v>
      </c>
      <c r="Z137" s="31">
        <v>17</v>
      </c>
      <c r="AA137" s="31">
        <v>29</v>
      </c>
      <c r="AB137" s="31">
        <v>3</v>
      </c>
      <c r="AC137" s="31">
        <v>1</v>
      </c>
      <c r="AD137" s="31">
        <v>1</v>
      </c>
    </row>
    <row r="138" spans="1:30" ht="20" customHeight="1" x14ac:dyDescent="0.4">
      <c r="A138" s="24">
        <v>111</v>
      </c>
      <c r="B138" s="30" t="s">
        <v>238</v>
      </c>
      <c r="C138" s="31">
        <v>26</v>
      </c>
      <c r="D138" s="31">
        <v>13</v>
      </c>
      <c r="E138" s="31">
        <v>13</v>
      </c>
      <c r="F138" s="31">
        <v>1</v>
      </c>
      <c r="G138" s="31">
        <v>0</v>
      </c>
      <c r="H138" s="31">
        <v>1</v>
      </c>
      <c r="I138" s="31">
        <v>1</v>
      </c>
      <c r="J138" s="31">
        <v>1</v>
      </c>
      <c r="K138" s="31">
        <v>19</v>
      </c>
      <c r="L138" s="36">
        <v>0</v>
      </c>
      <c r="M138" s="31">
        <v>1</v>
      </c>
      <c r="N138" s="31">
        <v>1</v>
      </c>
      <c r="O138" s="31">
        <v>0</v>
      </c>
      <c r="P138" s="31">
        <v>1</v>
      </c>
      <c r="Q138" s="31">
        <v>3</v>
      </c>
      <c r="R138" s="31">
        <v>0</v>
      </c>
      <c r="S138" s="31">
        <v>3</v>
      </c>
      <c r="T138" s="31">
        <v>1</v>
      </c>
      <c r="U138" s="36">
        <v>0</v>
      </c>
      <c r="V138" s="31">
        <v>0</v>
      </c>
      <c r="W138" s="31">
        <v>2</v>
      </c>
      <c r="X138" s="31">
        <v>0</v>
      </c>
      <c r="Y138" s="31">
        <v>29</v>
      </c>
      <c r="Z138" s="31">
        <v>13</v>
      </c>
      <c r="AA138" s="31">
        <v>16</v>
      </c>
      <c r="AB138" s="31">
        <v>3</v>
      </c>
      <c r="AC138" s="31">
        <v>1</v>
      </c>
      <c r="AD138" s="31">
        <v>1</v>
      </c>
    </row>
    <row r="139" spans="1:30" ht="20" customHeight="1" x14ac:dyDescent="0.4">
      <c r="A139" s="24">
        <v>112</v>
      </c>
      <c r="B139" s="30" t="s">
        <v>239</v>
      </c>
      <c r="C139" s="31">
        <v>31</v>
      </c>
      <c r="D139" s="31">
        <v>11</v>
      </c>
      <c r="E139" s="31">
        <v>20</v>
      </c>
      <c r="F139" s="31">
        <v>1</v>
      </c>
      <c r="G139" s="31">
        <v>0</v>
      </c>
      <c r="H139" s="31">
        <v>1</v>
      </c>
      <c r="I139" s="31">
        <v>1</v>
      </c>
      <c r="J139" s="31">
        <v>0</v>
      </c>
      <c r="K139" s="31">
        <v>21</v>
      </c>
      <c r="L139" s="36">
        <v>0</v>
      </c>
      <c r="M139" s="31">
        <v>1</v>
      </c>
      <c r="N139" s="31">
        <v>1</v>
      </c>
      <c r="O139" s="31">
        <v>1</v>
      </c>
      <c r="P139" s="31">
        <v>4</v>
      </c>
      <c r="Q139" s="31">
        <v>2</v>
      </c>
      <c r="R139" s="31">
        <v>0</v>
      </c>
      <c r="S139" s="31">
        <v>2</v>
      </c>
      <c r="T139" s="31">
        <v>2</v>
      </c>
      <c r="U139" s="36">
        <v>0</v>
      </c>
      <c r="V139" s="31">
        <v>0</v>
      </c>
      <c r="W139" s="31">
        <v>0</v>
      </c>
      <c r="X139" s="31">
        <v>0</v>
      </c>
      <c r="Y139" s="31">
        <v>33</v>
      </c>
      <c r="Z139" s="31">
        <v>11</v>
      </c>
      <c r="AA139" s="31">
        <v>22</v>
      </c>
      <c r="AB139" s="31">
        <v>3</v>
      </c>
      <c r="AC139" s="31">
        <v>1</v>
      </c>
      <c r="AD139" s="31">
        <v>1</v>
      </c>
    </row>
    <row r="140" spans="1:30" ht="20" customHeight="1" x14ac:dyDescent="0.4">
      <c r="A140" s="24">
        <v>113</v>
      </c>
      <c r="B140" s="30" t="s">
        <v>240</v>
      </c>
      <c r="C140" s="31">
        <v>23</v>
      </c>
      <c r="D140" s="31">
        <v>11</v>
      </c>
      <c r="E140" s="31">
        <v>12</v>
      </c>
      <c r="F140" s="31">
        <v>1</v>
      </c>
      <c r="G140" s="31">
        <v>0</v>
      </c>
      <c r="H140" s="31">
        <v>1</v>
      </c>
      <c r="I140" s="31">
        <v>1</v>
      </c>
      <c r="J140" s="31">
        <v>0</v>
      </c>
      <c r="K140" s="31">
        <v>15</v>
      </c>
      <c r="L140" s="36">
        <v>0</v>
      </c>
      <c r="M140" s="31">
        <v>1</v>
      </c>
      <c r="N140" s="31">
        <v>0</v>
      </c>
      <c r="O140" s="31">
        <v>1</v>
      </c>
      <c r="P140" s="31">
        <v>3</v>
      </c>
      <c r="Q140" s="31">
        <v>1</v>
      </c>
      <c r="R140" s="31">
        <v>1</v>
      </c>
      <c r="S140" s="31">
        <v>0</v>
      </c>
      <c r="T140" s="31">
        <v>1</v>
      </c>
      <c r="U140" s="36">
        <v>0</v>
      </c>
      <c r="V140" s="31">
        <v>0</v>
      </c>
      <c r="W140" s="31">
        <v>0</v>
      </c>
      <c r="X140" s="31">
        <v>0</v>
      </c>
      <c r="Y140" s="31">
        <v>24</v>
      </c>
      <c r="Z140" s="31">
        <v>12</v>
      </c>
      <c r="AA140" s="31">
        <v>12</v>
      </c>
      <c r="AB140" s="31">
        <v>3</v>
      </c>
      <c r="AC140" s="31">
        <v>1</v>
      </c>
      <c r="AD140" s="31">
        <v>1</v>
      </c>
    </row>
    <row r="141" spans="1:30" ht="20" customHeight="1" x14ac:dyDescent="0.4">
      <c r="A141" s="24">
        <v>114</v>
      </c>
      <c r="B141" s="30" t="s">
        <v>241</v>
      </c>
      <c r="C141" s="31">
        <v>16</v>
      </c>
      <c r="D141" s="31">
        <v>5</v>
      </c>
      <c r="E141" s="31">
        <v>11</v>
      </c>
      <c r="F141" s="31">
        <v>1</v>
      </c>
      <c r="G141" s="31">
        <v>0</v>
      </c>
      <c r="H141" s="31">
        <v>1</v>
      </c>
      <c r="I141" s="31">
        <v>0</v>
      </c>
      <c r="J141" s="31">
        <v>0</v>
      </c>
      <c r="K141" s="31">
        <v>12</v>
      </c>
      <c r="L141" s="36">
        <v>0</v>
      </c>
      <c r="M141" s="31">
        <v>1</v>
      </c>
      <c r="N141" s="31">
        <v>0</v>
      </c>
      <c r="O141" s="31">
        <v>0</v>
      </c>
      <c r="P141" s="31">
        <v>1</v>
      </c>
      <c r="Q141" s="31">
        <v>2</v>
      </c>
      <c r="R141" s="31">
        <v>0</v>
      </c>
      <c r="S141" s="31">
        <v>2</v>
      </c>
      <c r="T141" s="31">
        <v>1</v>
      </c>
      <c r="U141" s="36">
        <v>0</v>
      </c>
      <c r="V141" s="31">
        <v>0</v>
      </c>
      <c r="W141" s="31">
        <v>1</v>
      </c>
      <c r="X141" s="31">
        <v>0</v>
      </c>
      <c r="Y141" s="31">
        <v>18</v>
      </c>
      <c r="Z141" s="31">
        <v>5</v>
      </c>
      <c r="AA141" s="31">
        <v>13</v>
      </c>
      <c r="AB141" s="31">
        <v>3</v>
      </c>
      <c r="AC141" s="31">
        <v>1</v>
      </c>
      <c r="AD141" s="31">
        <v>1</v>
      </c>
    </row>
    <row r="142" spans="1:30" ht="20" customHeight="1" x14ac:dyDescent="0.4">
      <c r="A142" s="24">
        <v>115</v>
      </c>
      <c r="B142" s="30" t="s">
        <v>193</v>
      </c>
      <c r="C142" s="31">
        <v>28</v>
      </c>
      <c r="D142" s="31">
        <v>8</v>
      </c>
      <c r="E142" s="31">
        <v>20</v>
      </c>
      <c r="F142" s="31">
        <v>1</v>
      </c>
      <c r="G142" s="31">
        <v>0</v>
      </c>
      <c r="H142" s="31">
        <v>1</v>
      </c>
      <c r="I142" s="31">
        <v>0</v>
      </c>
      <c r="J142" s="31">
        <v>0</v>
      </c>
      <c r="K142" s="31">
        <v>22</v>
      </c>
      <c r="L142" s="36">
        <v>0</v>
      </c>
      <c r="M142" s="31">
        <v>1</v>
      </c>
      <c r="N142" s="31">
        <v>0</v>
      </c>
      <c r="O142" s="31">
        <v>1</v>
      </c>
      <c r="P142" s="31">
        <v>2</v>
      </c>
      <c r="Q142" s="31">
        <v>1</v>
      </c>
      <c r="R142" s="31">
        <v>1</v>
      </c>
      <c r="S142" s="31">
        <v>0</v>
      </c>
      <c r="T142" s="31">
        <v>1</v>
      </c>
      <c r="U142" s="36">
        <v>0</v>
      </c>
      <c r="V142" s="31">
        <v>0</v>
      </c>
      <c r="W142" s="31">
        <v>0</v>
      </c>
      <c r="X142" s="31">
        <v>0</v>
      </c>
      <c r="Y142" s="31">
        <v>29</v>
      </c>
      <c r="Z142" s="31">
        <v>9</v>
      </c>
      <c r="AA142" s="31">
        <v>20</v>
      </c>
      <c r="AB142" s="31">
        <v>3</v>
      </c>
      <c r="AC142" s="31">
        <v>1</v>
      </c>
      <c r="AD142" s="31">
        <v>1</v>
      </c>
    </row>
    <row r="143" spans="1:30" ht="20" customHeight="1" x14ac:dyDescent="0.4">
      <c r="A143" s="24">
        <v>116</v>
      </c>
      <c r="B143" s="30" t="s">
        <v>194</v>
      </c>
      <c r="C143" s="31">
        <v>22</v>
      </c>
      <c r="D143" s="31">
        <v>8</v>
      </c>
      <c r="E143" s="31">
        <v>14</v>
      </c>
      <c r="F143" s="31">
        <v>1</v>
      </c>
      <c r="G143" s="31">
        <v>0</v>
      </c>
      <c r="H143" s="31">
        <v>1</v>
      </c>
      <c r="I143" s="31">
        <v>0</v>
      </c>
      <c r="J143" s="31">
        <v>0</v>
      </c>
      <c r="K143" s="31">
        <v>16</v>
      </c>
      <c r="L143" s="36">
        <v>0</v>
      </c>
      <c r="M143" s="31">
        <v>1</v>
      </c>
      <c r="N143" s="31">
        <v>0</v>
      </c>
      <c r="O143" s="31">
        <v>1</v>
      </c>
      <c r="P143" s="31">
        <v>2</v>
      </c>
      <c r="Q143" s="31">
        <v>1</v>
      </c>
      <c r="R143" s="31">
        <v>1</v>
      </c>
      <c r="S143" s="31">
        <v>0</v>
      </c>
      <c r="T143" s="31">
        <v>1</v>
      </c>
      <c r="U143" s="36">
        <v>0</v>
      </c>
      <c r="V143" s="31">
        <v>0</v>
      </c>
      <c r="W143" s="31">
        <v>0</v>
      </c>
      <c r="X143" s="31">
        <v>0</v>
      </c>
      <c r="Y143" s="31">
        <v>23</v>
      </c>
      <c r="Z143" s="31">
        <v>9</v>
      </c>
      <c r="AA143" s="31">
        <v>14</v>
      </c>
      <c r="AB143" s="31">
        <v>3</v>
      </c>
      <c r="AC143" s="31">
        <v>1</v>
      </c>
      <c r="AD143" s="31">
        <v>1</v>
      </c>
    </row>
    <row r="144" spans="1:30" ht="20" customHeight="1" x14ac:dyDescent="0.4">
      <c r="A144" s="24">
        <v>117</v>
      </c>
      <c r="B144" s="30" t="s">
        <v>195</v>
      </c>
      <c r="C144" s="31">
        <v>32</v>
      </c>
      <c r="D144" s="31">
        <v>11</v>
      </c>
      <c r="E144" s="31">
        <v>21</v>
      </c>
      <c r="F144" s="31">
        <v>1</v>
      </c>
      <c r="G144" s="31">
        <v>0</v>
      </c>
      <c r="H144" s="31">
        <v>1</v>
      </c>
      <c r="I144" s="31">
        <v>1</v>
      </c>
      <c r="J144" s="31">
        <v>0</v>
      </c>
      <c r="K144" s="31">
        <v>24</v>
      </c>
      <c r="L144" s="36">
        <v>0</v>
      </c>
      <c r="M144" s="31">
        <v>1</v>
      </c>
      <c r="N144" s="31">
        <v>0</v>
      </c>
      <c r="O144" s="31">
        <v>1</v>
      </c>
      <c r="P144" s="31">
        <v>3</v>
      </c>
      <c r="Q144" s="31">
        <v>1</v>
      </c>
      <c r="R144" s="31">
        <v>0</v>
      </c>
      <c r="S144" s="31">
        <v>1</v>
      </c>
      <c r="T144" s="31">
        <v>1</v>
      </c>
      <c r="U144" s="36">
        <v>0</v>
      </c>
      <c r="V144" s="31">
        <v>0</v>
      </c>
      <c r="W144" s="31">
        <v>0</v>
      </c>
      <c r="X144" s="31">
        <v>0</v>
      </c>
      <c r="Y144" s="31">
        <v>33</v>
      </c>
      <c r="Z144" s="31">
        <v>11</v>
      </c>
      <c r="AA144" s="31">
        <v>22</v>
      </c>
      <c r="AB144" s="31">
        <v>3</v>
      </c>
      <c r="AC144" s="31">
        <v>1</v>
      </c>
      <c r="AD144" s="31">
        <v>1</v>
      </c>
    </row>
    <row r="145" spans="1:30" ht="20" customHeight="1" x14ac:dyDescent="0.4">
      <c r="A145" s="24">
        <v>118</v>
      </c>
      <c r="B145" s="30" t="s">
        <v>196</v>
      </c>
      <c r="C145" s="31">
        <v>34</v>
      </c>
      <c r="D145" s="31">
        <v>9</v>
      </c>
      <c r="E145" s="31">
        <v>25</v>
      </c>
      <c r="F145" s="31">
        <v>1</v>
      </c>
      <c r="G145" s="31">
        <v>0</v>
      </c>
      <c r="H145" s="31">
        <v>1</v>
      </c>
      <c r="I145" s="31">
        <v>1</v>
      </c>
      <c r="J145" s="31">
        <v>1</v>
      </c>
      <c r="K145" s="31">
        <v>24</v>
      </c>
      <c r="L145" s="36">
        <v>0</v>
      </c>
      <c r="M145" s="31">
        <v>1</v>
      </c>
      <c r="N145" s="31">
        <v>0</v>
      </c>
      <c r="O145" s="31">
        <v>1</v>
      </c>
      <c r="P145" s="31">
        <v>4</v>
      </c>
      <c r="Q145" s="31">
        <v>5</v>
      </c>
      <c r="R145" s="31">
        <v>0</v>
      </c>
      <c r="S145" s="31">
        <v>5</v>
      </c>
      <c r="T145" s="31">
        <v>1</v>
      </c>
      <c r="U145" s="36">
        <v>0</v>
      </c>
      <c r="V145" s="31">
        <v>0</v>
      </c>
      <c r="W145" s="31">
        <v>4</v>
      </c>
      <c r="X145" s="31">
        <v>0</v>
      </c>
      <c r="Y145" s="31">
        <v>39</v>
      </c>
      <c r="Z145" s="31">
        <v>9</v>
      </c>
      <c r="AA145" s="31">
        <v>30</v>
      </c>
      <c r="AB145" s="31">
        <v>3</v>
      </c>
      <c r="AC145" s="31">
        <v>1</v>
      </c>
      <c r="AD145" s="31">
        <v>1</v>
      </c>
    </row>
    <row r="146" spans="1:30" ht="20" customHeight="1" x14ac:dyDescent="0.4">
      <c r="A146" s="24">
        <v>119</v>
      </c>
      <c r="B146" s="30" t="s">
        <v>197</v>
      </c>
      <c r="C146" s="31">
        <v>21</v>
      </c>
      <c r="D146" s="31">
        <v>10</v>
      </c>
      <c r="E146" s="31">
        <v>11</v>
      </c>
      <c r="F146" s="31">
        <v>1</v>
      </c>
      <c r="G146" s="31">
        <v>0</v>
      </c>
      <c r="H146" s="31">
        <v>1</v>
      </c>
      <c r="I146" s="31">
        <v>0</v>
      </c>
      <c r="J146" s="31">
        <v>0</v>
      </c>
      <c r="K146" s="31">
        <v>17</v>
      </c>
      <c r="L146" s="36">
        <v>0</v>
      </c>
      <c r="M146" s="31">
        <v>1</v>
      </c>
      <c r="N146" s="31">
        <v>0</v>
      </c>
      <c r="O146" s="31">
        <v>0</v>
      </c>
      <c r="P146" s="31">
        <v>1</v>
      </c>
      <c r="Q146" s="31">
        <v>3</v>
      </c>
      <c r="R146" s="31">
        <v>0</v>
      </c>
      <c r="S146" s="31">
        <v>3</v>
      </c>
      <c r="T146" s="31">
        <v>1</v>
      </c>
      <c r="U146" s="36">
        <v>0</v>
      </c>
      <c r="V146" s="31">
        <v>0</v>
      </c>
      <c r="W146" s="31">
        <v>2</v>
      </c>
      <c r="X146" s="31">
        <v>0</v>
      </c>
      <c r="Y146" s="31">
        <v>24</v>
      </c>
      <c r="Z146" s="31">
        <v>10</v>
      </c>
      <c r="AA146" s="31">
        <v>14</v>
      </c>
      <c r="AB146" s="31">
        <v>3</v>
      </c>
      <c r="AC146" s="31">
        <v>1</v>
      </c>
      <c r="AD146" s="31">
        <v>1</v>
      </c>
    </row>
    <row r="147" spans="1:30" ht="14" customHeight="1" x14ac:dyDescent="0.4">
      <c r="A147" s="50"/>
      <c r="B147" s="58"/>
      <c r="C147" s="59"/>
      <c r="D147" s="59"/>
      <c r="E147" s="59"/>
      <c r="F147" s="59"/>
      <c r="G147" s="59"/>
      <c r="H147" s="59"/>
      <c r="I147" s="59"/>
      <c r="J147" s="59"/>
      <c r="K147" s="59"/>
      <c r="L147" s="60"/>
      <c r="M147" s="59"/>
      <c r="N147" s="59"/>
      <c r="O147" s="59"/>
      <c r="P147" s="59"/>
      <c r="Q147" s="59"/>
      <c r="R147" s="59"/>
      <c r="S147" s="59"/>
      <c r="T147" s="59"/>
      <c r="U147" s="60"/>
      <c r="V147" s="59"/>
      <c r="W147" s="59"/>
      <c r="X147" s="59"/>
      <c r="Y147" s="59"/>
      <c r="Z147" s="59"/>
      <c r="AA147" s="59"/>
      <c r="AB147" s="59"/>
      <c r="AC147" s="59"/>
      <c r="AD147" s="59"/>
    </row>
    <row r="148" spans="1:30" ht="14" customHeight="1" x14ac:dyDescent="0.4">
      <c r="A148" s="35"/>
      <c r="B148" s="35"/>
      <c r="AD148" s="23" t="s">
        <v>595</v>
      </c>
    </row>
    <row r="149" spans="1:30" ht="20" customHeight="1" x14ac:dyDescent="0.4">
      <c r="A149" s="455" t="s">
        <v>110</v>
      </c>
      <c r="B149" s="454" t="s">
        <v>111</v>
      </c>
      <c r="C149" s="454" t="s">
        <v>58</v>
      </c>
      <c r="D149" s="454"/>
      <c r="E149" s="454"/>
      <c r="F149" s="454"/>
      <c r="G149" s="454"/>
      <c r="H149" s="454"/>
      <c r="I149" s="454"/>
      <c r="J149" s="454"/>
      <c r="K149" s="454"/>
      <c r="L149" s="454"/>
      <c r="M149" s="454"/>
      <c r="N149" s="454"/>
      <c r="O149" s="454"/>
      <c r="P149" s="454"/>
      <c r="Q149" s="454" t="s">
        <v>59</v>
      </c>
      <c r="R149" s="454"/>
      <c r="S149" s="454"/>
      <c r="T149" s="454"/>
      <c r="U149" s="454"/>
      <c r="V149" s="454"/>
      <c r="W149" s="454"/>
      <c r="X149" s="454"/>
      <c r="Y149" s="456" t="s">
        <v>60</v>
      </c>
      <c r="Z149" s="454"/>
      <c r="AA149" s="454"/>
      <c r="AB149" s="454" t="s">
        <v>51</v>
      </c>
      <c r="AC149" s="454"/>
      <c r="AD149" s="454"/>
    </row>
    <row r="150" spans="1:30" ht="40" customHeight="1" x14ac:dyDescent="0.4">
      <c r="A150" s="455"/>
      <c r="B150" s="454"/>
      <c r="C150" s="454" t="s">
        <v>403</v>
      </c>
      <c r="D150" s="454"/>
      <c r="E150" s="454"/>
      <c r="F150" s="455" t="s">
        <v>399</v>
      </c>
      <c r="G150" s="455" t="s">
        <v>36</v>
      </c>
      <c r="H150" s="455" t="s">
        <v>400</v>
      </c>
      <c r="I150" s="455" t="s">
        <v>37</v>
      </c>
      <c r="J150" s="455" t="s">
        <v>38</v>
      </c>
      <c r="K150" s="455" t="s">
        <v>401</v>
      </c>
      <c r="L150" s="455" t="s">
        <v>39</v>
      </c>
      <c r="M150" s="455" t="s">
        <v>40</v>
      </c>
      <c r="N150" s="455" t="s">
        <v>41</v>
      </c>
      <c r="O150" s="455" t="s">
        <v>42</v>
      </c>
      <c r="P150" s="455" t="s">
        <v>402</v>
      </c>
      <c r="Q150" s="454" t="s">
        <v>403</v>
      </c>
      <c r="R150" s="454"/>
      <c r="S150" s="454"/>
      <c r="T150" s="454" t="s">
        <v>52</v>
      </c>
      <c r="U150" s="454"/>
      <c r="V150" s="455" t="s">
        <v>45</v>
      </c>
      <c r="W150" s="455" t="s">
        <v>46</v>
      </c>
      <c r="X150" s="455" t="s">
        <v>47</v>
      </c>
      <c r="Y150" s="454"/>
      <c r="Z150" s="454"/>
      <c r="AA150" s="454"/>
      <c r="AB150" s="455" t="s">
        <v>48</v>
      </c>
      <c r="AC150" s="455" t="s">
        <v>49</v>
      </c>
      <c r="AD150" s="455" t="s">
        <v>50</v>
      </c>
    </row>
    <row r="151" spans="1:30" ht="20" customHeight="1" x14ac:dyDescent="0.4">
      <c r="A151" s="455"/>
      <c r="B151" s="454"/>
      <c r="C151" s="57" t="s">
        <v>3</v>
      </c>
      <c r="D151" s="57" t="s">
        <v>1</v>
      </c>
      <c r="E151" s="57" t="s">
        <v>2</v>
      </c>
      <c r="F151" s="455"/>
      <c r="G151" s="455"/>
      <c r="H151" s="455"/>
      <c r="I151" s="455"/>
      <c r="J151" s="455"/>
      <c r="K151" s="455"/>
      <c r="L151" s="455"/>
      <c r="M151" s="455"/>
      <c r="N151" s="455"/>
      <c r="O151" s="455"/>
      <c r="P151" s="455"/>
      <c r="Q151" s="57" t="s">
        <v>3</v>
      </c>
      <c r="R151" s="57" t="s">
        <v>1</v>
      </c>
      <c r="S151" s="57" t="s">
        <v>2</v>
      </c>
      <c r="T151" s="30" t="s">
        <v>43</v>
      </c>
      <c r="U151" s="26" t="s">
        <v>44</v>
      </c>
      <c r="V151" s="455"/>
      <c r="W151" s="455"/>
      <c r="X151" s="455"/>
      <c r="Y151" s="57" t="s">
        <v>3</v>
      </c>
      <c r="Z151" s="57" t="s">
        <v>1</v>
      </c>
      <c r="AA151" s="57" t="s">
        <v>2</v>
      </c>
      <c r="AB151" s="455"/>
      <c r="AC151" s="455"/>
      <c r="AD151" s="455"/>
    </row>
    <row r="152" spans="1:30" ht="20" customHeight="1" x14ac:dyDescent="0.4">
      <c r="A152" s="24">
        <v>120</v>
      </c>
      <c r="B152" s="30" t="s">
        <v>198</v>
      </c>
      <c r="C152" s="31">
        <v>34</v>
      </c>
      <c r="D152" s="31">
        <v>13</v>
      </c>
      <c r="E152" s="31">
        <v>21</v>
      </c>
      <c r="F152" s="31">
        <v>1</v>
      </c>
      <c r="G152" s="31">
        <v>0</v>
      </c>
      <c r="H152" s="31">
        <v>1</v>
      </c>
      <c r="I152" s="31">
        <v>0</v>
      </c>
      <c r="J152" s="31">
        <v>0</v>
      </c>
      <c r="K152" s="31">
        <v>27</v>
      </c>
      <c r="L152" s="36">
        <v>0</v>
      </c>
      <c r="M152" s="31">
        <v>1</v>
      </c>
      <c r="N152" s="31">
        <v>0</v>
      </c>
      <c r="O152" s="31">
        <v>1</v>
      </c>
      <c r="P152" s="31">
        <v>3</v>
      </c>
      <c r="Q152" s="31">
        <v>3</v>
      </c>
      <c r="R152" s="31">
        <v>1</v>
      </c>
      <c r="S152" s="31">
        <v>2</v>
      </c>
      <c r="T152" s="31">
        <v>1</v>
      </c>
      <c r="U152" s="36">
        <v>0</v>
      </c>
      <c r="V152" s="31">
        <v>0</v>
      </c>
      <c r="W152" s="31">
        <v>2</v>
      </c>
      <c r="X152" s="31">
        <v>0</v>
      </c>
      <c r="Y152" s="31">
        <v>37</v>
      </c>
      <c r="Z152" s="31">
        <v>14</v>
      </c>
      <c r="AA152" s="31">
        <v>23</v>
      </c>
      <c r="AB152" s="31">
        <v>3</v>
      </c>
      <c r="AC152" s="31">
        <v>1</v>
      </c>
      <c r="AD152" s="31">
        <v>1</v>
      </c>
    </row>
    <row r="153" spans="1:30" ht="20" customHeight="1" x14ac:dyDescent="0.4">
      <c r="A153" s="24">
        <v>121</v>
      </c>
      <c r="B153" s="30" t="s">
        <v>199</v>
      </c>
      <c r="C153" s="31">
        <v>27</v>
      </c>
      <c r="D153" s="31">
        <v>13</v>
      </c>
      <c r="E153" s="31">
        <v>14</v>
      </c>
      <c r="F153" s="31">
        <v>1</v>
      </c>
      <c r="G153" s="31">
        <v>0</v>
      </c>
      <c r="H153" s="31">
        <v>1</v>
      </c>
      <c r="I153" s="31">
        <v>1</v>
      </c>
      <c r="J153" s="31">
        <v>1</v>
      </c>
      <c r="K153" s="31">
        <v>19</v>
      </c>
      <c r="L153" s="36">
        <v>0</v>
      </c>
      <c r="M153" s="31">
        <v>1</v>
      </c>
      <c r="N153" s="31">
        <v>0</v>
      </c>
      <c r="O153" s="31">
        <v>1</v>
      </c>
      <c r="P153" s="31">
        <v>2</v>
      </c>
      <c r="Q153" s="31">
        <v>1</v>
      </c>
      <c r="R153" s="31">
        <v>0</v>
      </c>
      <c r="S153" s="31">
        <v>1</v>
      </c>
      <c r="T153" s="31">
        <v>1</v>
      </c>
      <c r="U153" s="36">
        <v>0</v>
      </c>
      <c r="V153" s="31">
        <v>0</v>
      </c>
      <c r="W153" s="31">
        <v>0</v>
      </c>
      <c r="X153" s="31">
        <v>0</v>
      </c>
      <c r="Y153" s="31">
        <v>28</v>
      </c>
      <c r="Z153" s="31">
        <v>13</v>
      </c>
      <c r="AA153" s="31">
        <v>15</v>
      </c>
      <c r="AB153" s="31">
        <v>3</v>
      </c>
      <c r="AC153" s="31">
        <v>1</v>
      </c>
      <c r="AD153" s="31">
        <v>1</v>
      </c>
    </row>
    <row r="154" spans="1:30" ht="20" customHeight="1" x14ac:dyDescent="0.4">
      <c r="A154" s="24">
        <v>122</v>
      </c>
      <c r="B154" s="30" t="s">
        <v>200</v>
      </c>
      <c r="C154" s="31">
        <v>42</v>
      </c>
      <c r="D154" s="31">
        <v>12</v>
      </c>
      <c r="E154" s="31">
        <v>30</v>
      </c>
      <c r="F154" s="31">
        <v>1</v>
      </c>
      <c r="G154" s="31">
        <v>0</v>
      </c>
      <c r="H154" s="31">
        <v>2</v>
      </c>
      <c r="I154" s="31">
        <v>0</v>
      </c>
      <c r="J154" s="31">
        <v>0</v>
      </c>
      <c r="K154" s="31">
        <v>31</v>
      </c>
      <c r="L154" s="36">
        <v>0</v>
      </c>
      <c r="M154" s="31">
        <v>2</v>
      </c>
      <c r="N154" s="31">
        <v>0</v>
      </c>
      <c r="O154" s="31">
        <v>1</v>
      </c>
      <c r="P154" s="31">
        <v>5</v>
      </c>
      <c r="Q154" s="31">
        <v>2</v>
      </c>
      <c r="R154" s="31">
        <v>1</v>
      </c>
      <c r="S154" s="31">
        <v>1</v>
      </c>
      <c r="T154" s="31">
        <v>2</v>
      </c>
      <c r="U154" s="36">
        <v>0</v>
      </c>
      <c r="V154" s="31">
        <v>0</v>
      </c>
      <c r="W154" s="31">
        <v>0</v>
      </c>
      <c r="X154" s="31">
        <v>0</v>
      </c>
      <c r="Y154" s="31">
        <v>44</v>
      </c>
      <c r="Z154" s="31">
        <v>13</v>
      </c>
      <c r="AA154" s="31">
        <v>31</v>
      </c>
      <c r="AB154" s="31">
        <v>3</v>
      </c>
      <c r="AC154" s="31">
        <v>1</v>
      </c>
      <c r="AD154" s="31">
        <v>1</v>
      </c>
    </row>
    <row r="155" spans="1:30" ht="20" customHeight="1" x14ac:dyDescent="0.4">
      <c r="A155" s="24">
        <v>123</v>
      </c>
      <c r="B155" s="30" t="s">
        <v>201</v>
      </c>
      <c r="C155" s="31">
        <v>28</v>
      </c>
      <c r="D155" s="31">
        <v>10</v>
      </c>
      <c r="E155" s="31">
        <v>18</v>
      </c>
      <c r="F155" s="31">
        <v>1</v>
      </c>
      <c r="G155" s="31">
        <v>0</v>
      </c>
      <c r="H155" s="31">
        <v>1</v>
      </c>
      <c r="I155" s="31">
        <v>0</v>
      </c>
      <c r="J155" s="31">
        <v>0</v>
      </c>
      <c r="K155" s="31">
        <v>23</v>
      </c>
      <c r="L155" s="36">
        <v>0</v>
      </c>
      <c r="M155" s="31">
        <v>1</v>
      </c>
      <c r="N155" s="31">
        <v>0</v>
      </c>
      <c r="O155" s="31">
        <v>0</v>
      </c>
      <c r="P155" s="31">
        <v>2</v>
      </c>
      <c r="Q155" s="31">
        <v>11</v>
      </c>
      <c r="R155" s="31">
        <v>8</v>
      </c>
      <c r="S155" s="31">
        <v>3</v>
      </c>
      <c r="T155" s="31">
        <v>1</v>
      </c>
      <c r="U155" s="36">
        <v>0</v>
      </c>
      <c r="V155" s="31">
        <v>0</v>
      </c>
      <c r="W155" s="31">
        <v>2</v>
      </c>
      <c r="X155" s="31">
        <v>8</v>
      </c>
      <c r="Y155" s="31">
        <v>39</v>
      </c>
      <c r="Z155" s="31">
        <v>18</v>
      </c>
      <c r="AA155" s="31">
        <v>21</v>
      </c>
      <c r="AB155" s="31">
        <v>3</v>
      </c>
      <c r="AC155" s="31">
        <v>1</v>
      </c>
      <c r="AD155" s="31">
        <v>1</v>
      </c>
    </row>
    <row r="156" spans="1:30" ht="20" customHeight="1" x14ac:dyDescent="0.4">
      <c r="A156" s="24">
        <v>124</v>
      </c>
      <c r="B156" s="30" t="s">
        <v>242</v>
      </c>
      <c r="C156" s="31">
        <v>35</v>
      </c>
      <c r="D156" s="31">
        <v>9</v>
      </c>
      <c r="E156" s="31">
        <v>26</v>
      </c>
      <c r="F156" s="31">
        <v>1</v>
      </c>
      <c r="G156" s="31">
        <v>0</v>
      </c>
      <c r="H156" s="31">
        <v>1</v>
      </c>
      <c r="I156" s="31">
        <v>1</v>
      </c>
      <c r="J156" s="31">
        <v>0</v>
      </c>
      <c r="K156" s="31">
        <v>27</v>
      </c>
      <c r="L156" s="36">
        <v>0</v>
      </c>
      <c r="M156" s="31">
        <v>1</v>
      </c>
      <c r="N156" s="31">
        <v>0</v>
      </c>
      <c r="O156" s="31">
        <v>1</v>
      </c>
      <c r="P156" s="31">
        <v>3</v>
      </c>
      <c r="Q156" s="31">
        <v>1</v>
      </c>
      <c r="R156" s="31">
        <v>0</v>
      </c>
      <c r="S156" s="31">
        <v>1</v>
      </c>
      <c r="T156" s="31">
        <v>1</v>
      </c>
      <c r="U156" s="36">
        <v>0</v>
      </c>
      <c r="V156" s="31">
        <v>0</v>
      </c>
      <c r="W156" s="31">
        <v>0</v>
      </c>
      <c r="X156" s="31">
        <v>0</v>
      </c>
      <c r="Y156" s="31">
        <v>36</v>
      </c>
      <c r="Z156" s="31">
        <v>9</v>
      </c>
      <c r="AA156" s="31">
        <v>27</v>
      </c>
      <c r="AB156" s="31">
        <v>3</v>
      </c>
      <c r="AC156" s="31">
        <v>1</v>
      </c>
      <c r="AD156" s="31">
        <v>1</v>
      </c>
    </row>
    <row r="157" spans="1:30" ht="20" customHeight="1" x14ac:dyDescent="0.4">
      <c r="A157" s="24">
        <v>125</v>
      </c>
      <c r="B157" s="30" t="s">
        <v>202</v>
      </c>
      <c r="C157" s="31">
        <v>31</v>
      </c>
      <c r="D157" s="31">
        <v>11</v>
      </c>
      <c r="E157" s="31">
        <v>20</v>
      </c>
      <c r="F157" s="31">
        <v>1</v>
      </c>
      <c r="G157" s="31">
        <v>0</v>
      </c>
      <c r="H157" s="31">
        <v>1</v>
      </c>
      <c r="I157" s="31">
        <v>1</v>
      </c>
      <c r="J157" s="31">
        <v>0</v>
      </c>
      <c r="K157" s="31">
        <v>23</v>
      </c>
      <c r="L157" s="36">
        <v>0</v>
      </c>
      <c r="M157" s="31">
        <v>1</v>
      </c>
      <c r="N157" s="31">
        <v>0</v>
      </c>
      <c r="O157" s="31">
        <v>1</v>
      </c>
      <c r="P157" s="31">
        <v>3</v>
      </c>
      <c r="Q157" s="31">
        <v>2</v>
      </c>
      <c r="R157" s="31">
        <v>0</v>
      </c>
      <c r="S157" s="31">
        <v>2</v>
      </c>
      <c r="T157" s="31">
        <v>1</v>
      </c>
      <c r="U157" s="36">
        <v>0</v>
      </c>
      <c r="V157" s="31">
        <v>1</v>
      </c>
      <c r="W157" s="31">
        <v>0</v>
      </c>
      <c r="X157" s="31">
        <v>0</v>
      </c>
      <c r="Y157" s="31">
        <v>33</v>
      </c>
      <c r="Z157" s="31">
        <v>11</v>
      </c>
      <c r="AA157" s="31">
        <v>22</v>
      </c>
      <c r="AB157" s="31">
        <v>3</v>
      </c>
      <c r="AC157" s="31">
        <v>1</v>
      </c>
      <c r="AD157" s="31">
        <v>1</v>
      </c>
    </row>
    <row r="158" spans="1:30" ht="20" customHeight="1" x14ac:dyDescent="0.4">
      <c r="A158" s="24">
        <v>126</v>
      </c>
      <c r="B158" s="30" t="s">
        <v>203</v>
      </c>
      <c r="C158" s="31">
        <v>21</v>
      </c>
      <c r="D158" s="31">
        <v>8</v>
      </c>
      <c r="E158" s="31">
        <v>13</v>
      </c>
      <c r="F158" s="31">
        <v>1</v>
      </c>
      <c r="G158" s="31">
        <v>0</v>
      </c>
      <c r="H158" s="31">
        <v>1</v>
      </c>
      <c r="I158" s="31">
        <v>1</v>
      </c>
      <c r="J158" s="31">
        <v>0</v>
      </c>
      <c r="K158" s="31">
        <v>14</v>
      </c>
      <c r="L158" s="36">
        <v>0</v>
      </c>
      <c r="M158" s="31">
        <v>1</v>
      </c>
      <c r="N158" s="31">
        <v>0</v>
      </c>
      <c r="O158" s="31">
        <v>0</v>
      </c>
      <c r="P158" s="31">
        <v>3</v>
      </c>
      <c r="Q158" s="31">
        <v>3</v>
      </c>
      <c r="R158" s="31">
        <v>1</v>
      </c>
      <c r="S158" s="31">
        <v>2</v>
      </c>
      <c r="T158" s="31">
        <v>1</v>
      </c>
      <c r="U158" s="36">
        <v>0</v>
      </c>
      <c r="V158" s="31">
        <v>0</v>
      </c>
      <c r="W158" s="31">
        <v>2</v>
      </c>
      <c r="X158" s="31">
        <v>0</v>
      </c>
      <c r="Y158" s="31">
        <v>24</v>
      </c>
      <c r="Z158" s="31">
        <v>9</v>
      </c>
      <c r="AA158" s="31">
        <v>15</v>
      </c>
      <c r="AB158" s="31">
        <v>3</v>
      </c>
      <c r="AC158" s="31">
        <v>1</v>
      </c>
      <c r="AD158" s="31">
        <v>1</v>
      </c>
    </row>
    <row r="159" spans="1:30" ht="20" customHeight="1" x14ac:dyDescent="0.4">
      <c r="A159" s="24">
        <v>127</v>
      </c>
      <c r="B159" s="30" t="s">
        <v>204</v>
      </c>
      <c r="C159" s="31">
        <v>21</v>
      </c>
      <c r="D159" s="31">
        <v>6</v>
      </c>
      <c r="E159" s="31">
        <v>15</v>
      </c>
      <c r="F159" s="31">
        <v>1</v>
      </c>
      <c r="G159" s="31">
        <v>0</v>
      </c>
      <c r="H159" s="31">
        <v>1</v>
      </c>
      <c r="I159" s="31">
        <v>0</v>
      </c>
      <c r="J159" s="31">
        <v>0</v>
      </c>
      <c r="K159" s="31">
        <v>15</v>
      </c>
      <c r="L159" s="36">
        <v>0</v>
      </c>
      <c r="M159" s="31">
        <v>1</v>
      </c>
      <c r="N159" s="31">
        <v>0</v>
      </c>
      <c r="O159" s="31">
        <v>1</v>
      </c>
      <c r="P159" s="31">
        <v>2</v>
      </c>
      <c r="Q159" s="31">
        <v>11</v>
      </c>
      <c r="R159" s="31">
        <v>5</v>
      </c>
      <c r="S159" s="31">
        <v>6</v>
      </c>
      <c r="T159" s="31">
        <v>11</v>
      </c>
      <c r="U159" s="36">
        <v>0</v>
      </c>
      <c r="V159" s="31">
        <v>0</v>
      </c>
      <c r="W159" s="31">
        <v>0</v>
      </c>
      <c r="X159" s="31">
        <v>0</v>
      </c>
      <c r="Y159" s="31">
        <v>32</v>
      </c>
      <c r="Z159" s="31">
        <v>11</v>
      </c>
      <c r="AA159" s="31">
        <v>21</v>
      </c>
      <c r="AB159" s="31">
        <v>3</v>
      </c>
      <c r="AC159" s="31">
        <v>1</v>
      </c>
      <c r="AD159" s="31">
        <v>1</v>
      </c>
    </row>
    <row r="160" spans="1:30" ht="20" customHeight="1" x14ac:dyDescent="0.4">
      <c r="A160" s="24">
        <v>128</v>
      </c>
      <c r="B160" s="30" t="s">
        <v>205</v>
      </c>
      <c r="C160" s="31">
        <v>26</v>
      </c>
      <c r="D160" s="31">
        <v>10</v>
      </c>
      <c r="E160" s="31">
        <v>16</v>
      </c>
      <c r="F160" s="31">
        <v>1</v>
      </c>
      <c r="G160" s="31">
        <v>0</v>
      </c>
      <c r="H160" s="31">
        <v>1</v>
      </c>
      <c r="I160" s="31">
        <v>1</v>
      </c>
      <c r="J160" s="31">
        <v>0</v>
      </c>
      <c r="K160" s="31">
        <v>21</v>
      </c>
      <c r="L160" s="36">
        <v>0</v>
      </c>
      <c r="M160" s="31">
        <v>1</v>
      </c>
      <c r="N160" s="31">
        <v>0</v>
      </c>
      <c r="O160" s="31">
        <v>1</v>
      </c>
      <c r="P160" s="31">
        <v>0</v>
      </c>
      <c r="Q160" s="31">
        <v>1</v>
      </c>
      <c r="R160" s="31">
        <v>1</v>
      </c>
      <c r="S160" s="31">
        <v>0</v>
      </c>
      <c r="T160" s="31">
        <v>1</v>
      </c>
      <c r="U160" s="36">
        <v>0</v>
      </c>
      <c r="V160" s="31">
        <v>0</v>
      </c>
      <c r="W160" s="31">
        <v>0</v>
      </c>
      <c r="X160" s="31">
        <v>0</v>
      </c>
      <c r="Y160" s="31">
        <v>27</v>
      </c>
      <c r="Z160" s="31">
        <v>11</v>
      </c>
      <c r="AA160" s="31">
        <v>16</v>
      </c>
      <c r="AB160" s="31">
        <v>3</v>
      </c>
      <c r="AC160" s="31">
        <v>1</v>
      </c>
      <c r="AD160" s="31">
        <v>1</v>
      </c>
    </row>
    <row r="161" spans="1:30" ht="20" customHeight="1" x14ac:dyDescent="0.4">
      <c r="A161" s="24">
        <v>129</v>
      </c>
      <c r="B161" s="30" t="s">
        <v>243</v>
      </c>
      <c r="C161" s="31">
        <v>25</v>
      </c>
      <c r="D161" s="31">
        <v>11</v>
      </c>
      <c r="E161" s="31">
        <v>14</v>
      </c>
      <c r="F161" s="31">
        <v>1</v>
      </c>
      <c r="G161" s="31">
        <v>0</v>
      </c>
      <c r="H161" s="31">
        <v>1</v>
      </c>
      <c r="I161" s="31">
        <v>0</v>
      </c>
      <c r="J161" s="31">
        <v>1</v>
      </c>
      <c r="K161" s="31">
        <v>18</v>
      </c>
      <c r="L161" s="36">
        <v>0</v>
      </c>
      <c r="M161" s="31">
        <v>1</v>
      </c>
      <c r="N161" s="31">
        <v>0</v>
      </c>
      <c r="O161" s="31">
        <v>1</v>
      </c>
      <c r="P161" s="31">
        <v>2</v>
      </c>
      <c r="Q161" s="31">
        <v>1</v>
      </c>
      <c r="R161" s="31">
        <v>1</v>
      </c>
      <c r="S161" s="31">
        <v>0</v>
      </c>
      <c r="T161" s="31">
        <v>1</v>
      </c>
      <c r="U161" s="36">
        <v>0</v>
      </c>
      <c r="V161" s="31">
        <v>0</v>
      </c>
      <c r="W161" s="31">
        <v>0</v>
      </c>
      <c r="X161" s="31">
        <v>0</v>
      </c>
      <c r="Y161" s="31">
        <v>26</v>
      </c>
      <c r="Z161" s="31">
        <v>12</v>
      </c>
      <c r="AA161" s="31">
        <v>14</v>
      </c>
      <c r="AB161" s="31">
        <v>3</v>
      </c>
      <c r="AC161" s="31">
        <v>1</v>
      </c>
      <c r="AD161" s="31">
        <v>1</v>
      </c>
    </row>
    <row r="162" spans="1:30" ht="20" customHeight="1" x14ac:dyDescent="0.4">
      <c r="A162" s="24">
        <v>130</v>
      </c>
      <c r="B162" s="30" t="s">
        <v>206</v>
      </c>
      <c r="C162" s="31">
        <v>27</v>
      </c>
      <c r="D162" s="31">
        <v>9</v>
      </c>
      <c r="E162" s="31">
        <v>18</v>
      </c>
      <c r="F162" s="31">
        <v>1</v>
      </c>
      <c r="G162" s="31">
        <v>0</v>
      </c>
      <c r="H162" s="31">
        <v>1</v>
      </c>
      <c r="I162" s="31">
        <v>1</v>
      </c>
      <c r="J162" s="31">
        <v>0</v>
      </c>
      <c r="K162" s="31">
        <v>21</v>
      </c>
      <c r="L162" s="36">
        <v>0</v>
      </c>
      <c r="M162" s="31">
        <v>1</v>
      </c>
      <c r="N162" s="31">
        <v>0</v>
      </c>
      <c r="O162" s="31">
        <v>0</v>
      </c>
      <c r="P162" s="31">
        <v>2</v>
      </c>
      <c r="Q162" s="31">
        <v>3</v>
      </c>
      <c r="R162" s="31">
        <v>1</v>
      </c>
      <c r="S162" s="31">
        <v>2</v>
      </c>
      <c r="T162" s="31">
        <v>1</v>
      </c>
      <c r="U162" s="36">
        <v>0</v>
      </c>
      <c r="V162" s="31">
        <v>0</v>
      </c>
      <c r="W162" s="31">
        <v>2</v>
      </c>
      <c r="X162" s="31">
        <v>0</v>
      </c>
      <c r="Y162" s="31">
        <v>30</v>
      </c>
      <c r="Z162" s="31">
        <v>10</v>
      </c>
      <c r="AA162" s="31">
        <v>20</v>
      </c>
      <c r="AB162" s="31">
        <v>3</v>
      </c>
      <c r="AC162" s="31">
        <v>1</v>
      </c>
      <c r="AD162" s="31">
        <v>1</v>
      </c>
    </row>
    <row r="163" spans="1:30" ht="20" customHeight="1" x14ac:dyDescent="0.4">
      <c r="A163" s="24">
        <v>131</v>
      </c>
      <c r="B163" s="30" t="s">
        <v>207</v>
      </c>
      <c r="C163" s="31">
        <v>14</v>
      </c>
      <c r="D163" s="31">
        <v>7</v>
      </c>
      <c r="E163" s="31">
        <v>7</v>
      </c>
      <c r="F163" s="31">
        <v>1</v>
      </c>
      <c r="G163" s="31">
        <v>0</v>
      </c>
      <c r="H163" s="31">
        <v>1</v>
      </c>
      <c r="I163" s="31">
        <v>1</v>
      </c>
      <c r="J163" s="31">
        <v>0</v>
      </c>
      <c r="K163" s="31">
        <v>10</v>
      </c>
      <c r="L163" s="36">
        <v>0</v>
      </c>
      <c r="M163" s="31">
        <v>1</v>
      </c>
      <c r="N163" s="31">
        <v>0</v>
      </c>
      <c r="O163" s="31">
        <v>0</v>
      </c>
      <c r="P163" s="31">
        <v>0</v>
      </c>
      <c r="Q163" s="31">
        <v>2</v>
      </c>
      <c r="R163" s="31">
        <v>0</v>
      </c>
      <c r="S163" s="31">
        <v>2</v>
      </c>
      <c r="T163" s="31">
        <v>1</v>
      </c>
      <c r="U163" s="36">
        <v>0</v>
      </c>
      <c r="V163" s="31">
        <v>0</v>
      </c>
      <c r="W163" s="31">
        <v>1</v>
      </c>
      <c r="X163" s="31">
        <v>0</v>
      </c>
      <c r="Y163" s="31">
        <v>16</v>
      </c>
      <c r="Z163" s="31">
        <v>7</v>
      </c>
      <c r="AA163" s="31">
        <v>9</v>
      </c>
      <c r="AB163" s="31">
        <v>3</v>
      </c>
      <c r="AC163" s="31">
        <v>1</v>
      </c>
      <c r="AD163" s="31">
        <v>1</v>
      </c>
    </row>
    <row r="164" spans="1:30" ht="20" customHeight="1" x14ac:dyDescent="0.4">
      <c r="A164" s="24">
        <v>132</v>
      </c>
      <c r="B164" s="30" t="s">
        <v>114</v>
      </c>
      <c r="C164" s="31">
        <v>44</v>
      </c>
      <c r="D164" s="31">
        <v>13</v>
      </c>
      <c r="E164" s="31">
        <v>31</v>
      </c>
      <c r="F164" s="31">
        <v>1</v>
      </c>
      <c r="G164" s="31">
        <v>0</v>
      </c>
      <c r="H164" s="31">
        <v>2</v>
      </c>
      <c r="I164" s="31">
        <v>1</v>
      </c>
      <c r="J164" s="31">
        <v>0</v>
      </c>
      <c r="K164" s="31">
        <v>34</v>
      </c>
      <c r="L164" s="36">
        <v>0</v>
      </c>
      <c r="M164" s="31">
        <v>1</v>
      </c>
      <c r="N164" s="31">
        <v>1</v>
      </c>
      <c r="O164" s="31">
        <v>1</v>
      </c>
      <c r="P164" s="31">
        <v>3</v>
      </c>
      <c r="Q164" s="31">
        <v>2</v>
      </c>
      <c r="R164" s="31">
        <v>1</v>
      </c>
      <c r="S164" s="31">
        <v>1</v>
      </c>
      <c r="T164" s="31">
        <v>2</v>
      </c>
      <c r="U164" s="36">
        <v>0</v>
      </c>
      <c r="V164" s="31">
        <v>0</v>
      </c>
      <c r="W164" s="31">
        <v>0</v>
      </c>
      <c r="X164" s="31">
        <v>0</v>
      </c>
      <c r="Y164" s="31">
        <v>46</v>
      </c>
      <c r="Z164" s="31">
        <v>14</v>
      </c>
      <c r="AA164" s="31">
        <v>32</v>
      </c>
      <c r="AB164" s="31">
        <v>3</v>
      </c>
      <c r="AC164" s="31">
        <v>1</v>
      </c>
      <c r="AD164" s="31">
        <v>1</v>
      </c>
    </row>
    <row r="165" spans="1:30" ht="20" customHeight="1" x14ac:dyDescent="0.4">
      <c r="A165" s="24">
        <v>133</v>
      </c>
      <c r="B165" s="30" t="s">
        <v>208</v>
      </c>
      <c r="C165" s="31">
        <v>21</v>
      </c>
      <c r="D165" s="31">
        <v>9</v>
      </c>
      <c r="E165" s="31">
        <v>12</v>
      </c>
      <c r="F165" s="31">
        <v>1</v>
      </c>
      <c r="G165" s="31">
        <v>0</v>
      </c>
      <c r="H165" s="31">
        <v>1</v>
      </c>
      <c r="I165" s="31">
        <v>1</v>
      </c>
      <c r="J165" s="31">
        <v>0</v>
      </c>
      <c r="K165" s="31">
        <v>16</v>
      </c>
      <c r="L165" s="36">
        <v>0</v>
      </c>
      <c r="M165" s="31">
        <v>1</v>
      </c>
      <c r="N165" s="31">
        <v>0</v>
      </c>
      <c r="O165" s="31">
        <v>0</v>
      </c>
      <c r="P165" s="31">
        <v>1</v>
      </c>
      <c r="Q165" s="31">
        <v>10</v>
      </c>
      <c r="R165" s="31">
        <v>7</v>
      </c>
      <c r="S165" s="31">
        <v>3</v>
      </c>
      <c r="T165" s="31">
        <v>1</v>
      </c>
      <c r="U165" s="36">
        <v>0</v>
      </c>
      <c r="V165" s="31">
        <v>0</v>
      </c>
      <c r="W165" s="31">
        <v>2</v>
      </c>
      <c r="X165" s="31">
        <v>7</v>
      </c>
      <c r="Y165" s="31">
        <v>31</v>
      </c>
      <c r="Z165" s="31">
        <v>16</v>
      </c>
      <c r="AA165" s="31">
        <v>15</v>
      </c>
      <c r="AB165" s="31">
        <v>3</v>
      </c>
      <c r="AC165" s="31">
        <v>1</v>
      </c>
      <c r="AD165" s="31">
        <v>1</v>
      </c>
    </row>
    <row r="166" spans="1:30" ht="20" customHeight="1" x14ac:dyDescent="0.4">
      <c r="A166" s="24">
        <v>134</v>
      </c>
      <c r="B166" s="30" t="s">
        <v>209</v>
      </c>
      <c r="C166" s="31">
        <v>43</v>
      </c>
      <c r="D166" s="31">
        <v>17</v>
      </c>
      <c r="E166" s="31">
        <v>26</v>
      </c>
      <c r="F166" s="31">
        <v>1</v>
      </c>
      <c r="G166" s="31">
        <v>0</v>
      </c>
      <c r="H166" s="31">
        <v>2</v>
      </c>
      <c r="I166" s="31">
        <v>1</v>
      </c>
      <c r="J166" s="31">
        <v>0</v>
      </c>
      <c r="K166" s="31">
        <v>32</v>
      </c>
      <c r="L166" s="36">
        <v>0</v>
      </c>
      <c r="M166" s="31">
        <v>1</v>
      </c>
      <c r="N166" s="31">
        <v>0</v>
      </c>
      <c r="O166" s="31">
        <v>1</v>
      </c>
      <c r="P166" s="31">
        <v>5</v>
      </c>
      <c r="Q166" s="31">
        <v>5</v>
      </c>
      <c r="R166" s="31">
        <v>0</v>
      </c>
      <c r="S166" s="31">
        <v>5</v>
      </c>
      <c r="T166" s="31">
        <v>2</v>
      </c>
      <c r="U166" s="36">
        <v>0</v>
      </c>
      <c r="V166" s="31">
        <v>0</v>
      </c>
      <c r="W166" s="31">
        <v>3</v>
      </c>
      <c r="X166" s="31">
        <v>0</v>
      </c>
      <c r="Y166" s="31">
        <v>48</v>
      </c>
      <c r="Z166" s="31">
        <v>17</v>
      </c>
      <c r="AA166" s="31">
        <v>31</v>
      </c>
      <c r="AB166" s="31">
        <v>3</v>
      </c>
      <c r="AC166" s="31">
        <v>1</v>
      </c>
      <c r="AD166" s="31">
        <v>1</v>
      </c>
    </row>
    <row r="167" spans="1:30" ht="20" customHeight="1" x14ac:dyDescent="0.4">
      <c r="A167" s="24">
        <v>135</v>
      </c>
      <c r="B167" s="30" t="s">
        <v>210</v>
      </c>
      <c r="C167" s="31">
        <v>36</v>
      </c>
      <c r="D167" s="31">
        <v>11</v>
      </c>
      <c r="E167" s="31">
        <v>25</v>
      </c>
      <c r="F167" s="31">
        <v>1</v>
      </c>
      <c r="G167" s="31">
        <v>0</v>
      </c>
      <c r="H167" s="31">
        <v>1</v>
      </c>
      <c r="I167" s="31">
        <v>1</v>
      </c>
      <c r="J167" s="31">
        <v>0</v>
      </c>
      <c r="K167" s="31">
        <v>28</v>
      </c>
      <c r="L167" s="36">
        <v>0</v>
      </c>
      <c r="M167" s="31">
        <v>1</v>
      </c>
      <c r="N167" s="31">
        <v>1</v>
      </c>
      <c r="O167" s="31">
        <v>0</v>
      </c>
      <c r="P167" s="31">
        <v>3</v>
      </c>
      <c r="Q167" s="31">
        <v>4</v>
      </c>
      <c r="R167" s="31">
        <v>0</v>
      </c>
      <c r="S167" s="31">
        <v>4</v>
      </c>
      <c r="T167" s="31">
        <v>1</v>
      </c>
      <c r="U167" s="36">
        <v>0</v>
      </c>
      <c r="V167" s="31">
        <v>0</v>
      </c>
      <c r="W167" s="31">
        <v>3</v>
      </c>
      <c r="X167" s="31">
        <v>0</v>
      </c>
      <c r="Y167" s="31">
        <v>40</v>
      </c>
      <c r="Z167" s="31">
        <v>11</v>
      </c>
      <c r="AA167" s="31">
        <v>29</v>
      </c>
      <c r="AB167" s="31">
        <v>3</v>
      </c>
      <c r="AC167" s="31">
        <v>1</v>
      </c>
      <c r="AD167" s="31">
        <v>1</v>
      </c>
    </row>
    <row r="168" spans="1:30" ht="20" customHeight="1" x14ac:dyDescent="0.4">
      <c r="A168" s="24">
        <v>136</v>
      </c>
      <c r="B168" s="30" t="s">
        <v>244</v>
      </c>
      <c r="C168" s="31">
        <v>23</v>
      </c>
      <c r="D168" s="31">
        <v>5</v>
      </c>
      <c r="E168" s="31">
        <v>18</v>
      </c>
      <c r="F168" s="31">
        <v>1</v>
      </c>
      <c r="G168" s="31">
        <v>0</v>
      </c>
      <c r="H168" s="31">
        <v>1</v>
      </c>
      <c r="I168" s="31">
        <v>1</v>
      </c>
      <c r="J168" s="31">
        <v>0</v>
      </c>
      <c r="K168" s="31">
        <v>17</v>
      </c>
      <c r="L168" s="36">
        <v>0</v>
      </c>
      <c r="M168" s="31">
        <v>1</v>
      </c>
      <c r="N168" s="31">
        <v>0</v>
      </c>
      <c r="O168" s="31">
        <v>1</v>
      </c>
      <c r="P168" s="31">
        <v>1</v>
      </c>
      <c r="Q168" s="31">
        <v>1</v>
      </c>
      <c r="R168" s="31">
        <v>0</v>
      </c>
      <c r="S168" s="31">
        <v>1</v>
      </c>
      <c r="T168" s="31">
        <v>1</v>
      </c>
      <c r="U168" s="36">
        <v>0</v>
      </c>
      <c r="V168" s="31">
        <v>0</v>
      </c>
      <c r="W168" s="31">
        <v>0</v>
      </c>
      <c r="X168" s="31">
        <v>0</v>
      </c>
      <c r="Y168" s="31">
        <v>24</v>
      </c>
      <c r="Z168" s="31">
        <v>5</v>
      </c>
      <c r="AA168" s="31">
        <v>19</v>
      </c>
      <c r="AB168" s="31">
        <v>3</v>
      </c>
      <c r="AC168" s="31">
        <v>1</v>
      </c>
      <c r="AD168" s="31">
        <v>1</v>
      </c>
    </row>
    <row r="169" spans="1:30" ht="20" customHeight="1" x14ac:dyDescent="0.4">
      <c r="A169" s="24">
        <v>137</v>
      </c>
      <c r="B169" s="30" t="s">
        <v>245</v>
      </c>
      <c r="C169" s="31">
        <v>22</v>
      </c>
      <c r="D169" s="31">
        <v>9</v>
      </c>
      <c r="E169" s="31">
        <v>13</v>
      </c>
      <c r="F169" s="31">
        <v>1</v>
      </c>
      <c r="G169" s="31">
        <v>0</v>
      </c>
      <c r="H169" s="31">
        <v>1</v>
      </c>
      <c r="I169" s="31">
        <v>1</v>
      </c>
      <c r="J169" s="31">
        <v>0</v>
      </c>
      <c r="K169" s="31">
        <v>17</v>
      </c>
      <c r="L169" s="36">
        <v>0</v>
      </c>
      <c r="M169" s="31">
        <v>1</v>
      </c>
      <c r="N169" s="31">
        <v>0</v>
      </c>
      <c r="O169" s="31">
        <v>0</v>
      </c>
      <c r="P169" s="31">
        <v>1</v>
      </c>
      <c r="Q169" s="31">
        <v>3</v>
      </c>
      <c r="R169" s="31">
        <v>0</v>
      </c>
      <c r="S169" s="31">
        <v>3</v>
      </c>
      <c r="T169" s="31">
        <v>1</v>
      </c>
      <c r="U169" s="36">
        <v>0</v>
      </c>
      <c r="V169" s="31">
        <v>0</v>
      </c>
      <c r="W169" s="31">
        <v>2</v>
      </c>
      <c r="X169" s="31">
        <v>0</v>
      </c>
      <c r="Y169" s="31">
        <v>25</v>
      </c>
      <c r="Z169" s="31">
        <v>9</v>
      </c>
      <c r="AA169" s="31">
        <v>16</v>
      </c>
      <c r="AB169" s="31">
        <v>3</v>
      </c>
      <c r="AC169" s="31">
        <v>1</v>
      </c>
      <c r="AD169" s="31">
        <v>1</v>
      </c>
    </row>
    <row r="170" spans="1:30" ht="20" customHeight="1" x14ac:dyDescent="0.4">
      <c r="A170" s="24">
        <v>138</v>
      </c>
      <c r="B170" s="30" t="s">
        <v>246</v>
      </c>
      <c r="C170" s="31">
        <v>28</v>
      </c>
      <c r="D170" s="31">
        <v>8</v>
      </c>
      <c r="E170" s="31">
        <v>20</v>
      </c>
      <c r="F170" s="31">
        <v>1</v>
      </c>
      <c r="G170" s="31">
        <v>0</v>
      </c>
      <c r="H170" s="31">
        <v>1</v>
      </c>
      <c r="I170" s="31">
        <v>0</v>
      </c>
      <c r="J170" s="31">
        <v>0</v>
      </c>
      <c r="K170" s="31">
        <v>22</v>
      </c>
      <c r="L170" s="36">
        <v>0</v>
      </c>
      <c r="M170" s="31">
        <v>1</v>
      </c>
      <c r="N170" s="31">
        <v>0</v>
      </c>
      <c r="O170" s="31">
        <v>1</v>
      </c>
      <c r="P170" s="31">
        <v>2</v>
      </c>
      <c r="Q170" s="31">
        <v>2</v>
      </c>
      <c r="R170" s="31">
        <v>1</v>
      </c>
      <c r="S170" s="31">
        <v>1</v>
      </c>
      <c r="T170" s="31">
        <v>2</v>
      </c>
      <c r="U170" s="36">
        <v>0</v>
      </c>
      <c r="V170" s="31">
        <v>0</v>
      </c>
      <c r="W170" s="31">
        <v>0</v>
      </c>
      <c r="X170" s="31">
        <v>0</v>
      </c>
      <c r="Y170" s="31">
        <v>30</v>
      </c>
      <c r="Z170" s="31">
        <v>9</v>
      </c>
      <c r="AA170" s="31">
        <v>21</v>
      </c>
      <c r="AB170" s="31">
        <v>3</v>
      </c>
      <c r="AC170" s="31">
        <v>1</v>
      </c>
      <c r="AD170" s="31">
        <v>1</v>
      </c>
    </row>
    <row r="171" spans="1:30" ht="20" customHeight="1" x14ac:dyDescent="0.4">
      <c r="A171" s="24">
        <v>139</v>
      </c>
      <c r="B171" s="30" t="s">
        <v>115</v>
      </c>
      <c r="C171" s="31">
        <v>20</v>
      </c>
      <c r="D171" s="31">
        <v>7</v>
      </c>
      <c r="E171" s="31">
        <v>13</v>
      </c>
      <c r="F171" s="31">
        <v>1</v>
      </c>
      <c r="G171" s="31">
        <v>0</v>
      </c>
      <c r="H171" s="31">
        <v>1</v>
      </c>
      <c r="I171" s="31">
        <v>1</v>
      </c>
      <c r="J171" s="31">
        <v>0</v>
      </c>
      <c r="K171" s="31">
        <v>15</v>
      </c>
      <c r="L171" s="36">
        <v>0</v>
      </c>
      <c r="M171" s="31">
        <v>1</v>
      </c>
      <c r="N171" s="31">
        <v>0</v>
      </c>
      <c r="O171" s="31">
        <v>1</v>
      </c>
      <c r="P171" s="31">
        <v>0</v>
      </c>
      <c r="Q171" s="31">
        <v>1</v>
      </c>
      <c r="R171" s="31">
        <v>1</v>
      </c>
      <c r="S171" s="31">
        <v>0</v>
      </c>
      <c r="T171" s="31">
        <v>1</v>
      </c>
      <c r="U171" s="36">
        <v>0</v>
      </c>
      <c r="V171" s="31">
        <v>0</v>
      </c>
      <c r="W171" s="31">
        <v>0</v>
      </c>
      <c r="X171" s="31">
        <v>0</v>
      </c>
      <c r="Y171" s="31">
        <v>21</v>
      </c>
      <c r="Z171" s="31">
        <v>8</v>
      </c>
      <c r="AA171" s="31">
        <v>13</v>
      </c>
      <c r="AB171" s="31">
        <v>3</v>
      </c>
      <c r="AC171" s="31">
        <v>1</v>
      </c>
      <c r="AD171" s="31">
        <v>1</v>
      </c>
    </row>
    <row r="172" spans="1:30" ht="20" customHeight="1" x14ac:dyDescent="0.4">
      <c r="A172" s="24">
        <v>140</v>
      </c>
      <c r="B172" s="30" t="s">
        <v>247</v>
      </c>
      <c r="C172" s="31">
        <v>40</v>
      </c>
      <c r="D172" s="31">
        <v>10</v>
      </c>
      <c r="E172" s="31">
        <v>30</v>
      </c>
      <c r="F172" s="31">
        <v>1</v>
      </c>
      <c r="G172" s="31">
        <v>0</v>
      </c>
      <c r="H172" s="31">
        <v>2</v>
      </c>
      <c r="I172" s="31">
        <v>1</v>
      </c>
      <c r="J172" s="31">
        <v>0</v>
      </c>
      <c r="K172" s="31">
        <v>30</v>
      </c>
      <c r="L172" s="36">
        <v>0</v>
      </c>
      <c r="M172" s="31">
        <v>1</v>
      </c>
      <c r="N172" s="31">
        <v>0</v>
      </c>
      <c r="O172" s="31">
        <v>1</v>
      </c>
      <c r="P172" s="31">
        <v>4</v>
      </c>
      <c r="Q172" s="31">
        <v>2</v>
      </c>
      <c r="R172" s="31">
        <v>0</v>
      </c>
      <c r="S172" s="31">
        <v>2</v>
      </c>
      <c r="T172" s="31">
        <v>2</v>
      </c>
      <c r="U172" s="36">
        <v>0</v>
      </c>
      <c r="V172" s="31">
        <v>0</v>
      </c>
      <c r="W172" s="31">
        <v>0</v>
      </c>
      <c r="X172" s="31">
        <v>0</v>
      </c>
      <c r="Y172" s="31">
        <v>42</v>
      </c>
      <c r="Z172" s="31">
        <v>10</v>
      </c>
      <c r="AA172" s="31">
        <v>32</v>
      </c>
      <c r="AB172" s="31">
        <v>3</v>
      </c>
      <c r="AC172" s="31">
        <v>1</v>
      </c>
      <c r="AD172" s="31">
        <v>1</v>
      </c>
    </row>
    <row r="173" spans="1:30" ht="20" customHeight="1" x14ac:dyDescent="0.4">
      <c r="A173" s="24">
        <v>141</v>
      </c>
      <c r="B173" s="30" t="s">
        <v>248</v>
      </c>
      <c r="C173" s="31">
        <v>38</v>
      </c>
      <c r="D173" s="31">
        <v>14</v>
      </c>
      <c r="E173" s="31">
        <v>24</v>
      </c>
      <c r="F173" s="31">
        <v>1</v>
      </c>
      <c r="G173" s="31">
        <v>0</v>
      </c>
      <c r="H173" s="31">
        <v>1</v>
      </c>
      <c r="I173" s="31">
        <v>1</v>
      </c>
      <c r="J173" s="31">
        <v>0</v>
      </c>
      <c r="K173" s="31">
        <v>31</v>
      </c>
      <c r="L173" s="36">
        <v>0</v>
      </c>
      <c r="M173" s="31">
        <v>1</v>
      </c>
      <c r="N173" s="31">
        <v>0</v>
      </c>
      <c r="O173" s="31">
        <v>1</v>
      </c>
      <c r="P173" s="31">
        <v>2</v>
      </c>
      <c r="Q173" s="31">
        <v>1</v>
      </c>
      <c r="R173" s="31">
        <v>0</v>
      </c>
      <c r="S173" s="31">
        <v>1</v>
      </c>
      <c r="T173" s="31">
        <v>1</v>
      </c>
      <c r="U173" s="36">
        <v>0</v>
      </c>
      <c r="V173" s="31">
        <v>0</v>
      </c>
      <c r="W173" s="31">
        <v>0</v>
      </c>
      <c r="X173" s="31">
        <v>0</v>
      </c>
      <c r="Y173" s="31">
        <v>39</v>
      </c>
      <c r="Z173" s="31">
        <v>14</v>
      </c>
      <c r="AA173" s="31">
        <v>25</v>
      </c>
      <c r="AB173" s="31">
        <v>3</v>
      </c>
      <c r="AC173" s="31">
        <v>1</v>
      </c>
      <c r="AD173" s="31">
        <v>1</v>
      </c>
    </row>
    <row r="174" spans="1:30" ht="20" customHeight="1" x14ac:dyDescent="0.4">
      <c r="A174" s="24">
        <v>142</v>
      </c>
      <c r="B174" s="30" t="s">
        <v>249</v>
      </c>
      <c r="C174" s="31">
        <v>22</v>
      </c>
      <c r="D174" s="31">
        <v>10</v>
      </c>
      <c r="E174" s="31">
        <v>12</v>
      </c>
      <c r="F174" s="31">
        <v>1</v>
      </c>
      <c r="G174" s="31">
        <v>0</v>
      </c>
      <c r="H174" s="31">
        <v>1</v>
      </c>
      <c r="I174" s="31">
        <v>0</v>
      </c>
      <c r="J174" s="31">
        <v>0</v>
      </c>
      <c r="K174" s="31">
        <v>16</v>
      </c>
      <c r="L174" s="36">
        <v>0</v>
      </c>
      <c r="M174" s="31">
        <v>1</v>
      </c>
      <c r="N174" s="31">
        <v>0</v>
      </c>
      <c r="O174" s="31">
        <v>0</v>
      </c>
      <c r="P174" s="31">
        <v>3</v>
      </c>
      <c r="Q174" s="31">
        <v>3</v>
      </c>
      <c r="R174" s="31">
        <v>1</v>
      </c>
      <c r="S174" s="31">
        <v>2</v>
      </c>
      <c r="T174" s="31">
        <v>1</v>
      </c>
      <c r="U174" s="36">
        <v>0</v>
      </c>
      <c r="V174" s="31">
        <v>0</v>
      </c>
      <c r="W174" s="31">
        <v>2</v>
      </c>
      <c r="X174" s="31">
        <v>0</v>
      </c>
      <c r="Y174" s="31">
        <v>25</v>
      </c>
      <c r="Z174" s="31">
        <v>11</v>
      </c>
      <c r="AA174" s="31">
        <v>14</v>
      </c>
      <c r="AB174" s="31">
        <v>3</v>
      </c>
      <c r="AC174" s="31">
        <v>1</v>
      </c>
      <c r="AD174" s="31">
        <v>1</v>
      </c>
    </row>
    <row r="175" spans="1:30" ht="20" customHeight="1" x14ac:dyDescent="0.4">
      <c r="A175" s="24">
        <v>143</v>
      </c>
      <c r="B175" s="30" t="s">
        <v>250</v>
      </c>
      <c r="C175" s="31">
        <v>26</v>
      </c>
      <c r="D175" s="31">
        <v>12</v>
      </c>
      <c r="E175" s="31">
        <v>14</v>
      </c>
      <c r="F175" s="31">
        <v>1</v>
      </c>
      <c r="G175" s="31">
        <v>0</v>
      </c>
      <c r="H175" s="31">
        <v>1</v>
      </c>
      <c r="I175" s="31">
        <v>0</v>
      </c>
      <c r="J175" s="31">
        <v>0</v>
      </c>
      <c r="K175" s="31">
        <v>20</v>
      </c>
      <c r="L175" s="36">
        <v>0</v>
      </c>
      <c r="M175" s="31">
        <v>1</v>
      </c>
      <c r="N175" s="31">
        <v>0</v>
      </c>
      <c r="O175" s="31">
        <v>1</v>
      </c>
      <c r="P175" s="31">
        <v>2</v>
      </c>
      <c r="Q175" s="31">
        <v>1</v>
      </c>
      <c r="R175" s="31">
        <v>0</v>
      </c>
      <c r="S175" s="31">
        <v>1</v>
      </c>
      <c r="T175" s="31">
        <v>1</v>
      </c>
      <c r="U175" s="36">
        <v>0</v>
      </c>
      <c r="V175" s="31">
        <v>0</v>
      </c>
      <c r="W175" s="31">
        <v>0</v>
      </c>
      <c r="X175" s="31">
        <v>0</v>
      </c>
      <c r="Y175" s="31">
        <v>27</v>
      </c>
      <c r="Z175" s="31">
        <v>12</v>
      </c>
      <c r="AA175" s="31">
        <v>15</v>
      </c>
      <c r="AB175" s="31">
        <v>3</v>
      </c>
      <c r="AC175" s="31">
        <v>1</v>
      </c>
      <c r="AD175" s="31">
        <v>1</v>
      </c>
    </row>
    <row r="176" spans="1:30" ht="20" customHeight="1" x14ac:dyDescent="0.4">
      <c r="A176" s="24">
        <v>144</v>
      </c>
      <c r="B176" s="30" t="s">
        <v>251</v>
      </c>
      <c r="C176" s="31">
        <v>46</v>
      </c>
      <c r="D176" s="31">
        <v>14</v>
      </c>
      <c r="E176" s="31">
        <v>32</v>
      </c>
      <c r="F176" s="31">
        <v>1</v>
      </c>
      <c r="G176" s="31">
        <v>0</v>
      </c>
      <c r="H176" s="31">
        <v>2</v>
      </c>
      <c r="I176" s="31">
        <v>1</v>
      </c>
      <c r="J176" s="31">
        <v>0</v>
      </c>
      <c r="K176" s="31">
        <v>38</v>
      </c>
      <c r="L176" s="36">
        <v>0</v>
      </c>
      <c r="M176" s="31">
        <v>2</v>
      </c>
      <c r="N176" s="31">
        <v>0</v>
      </c>
      <c r="O176" s="31">
        <v>1</v>
      </c>
      <c r="P176" s="31">
        <v>1</v>
      </c>
      <c r="Q176" s="31">
        <v>2</v>
      </c>
      <c r="R176" s="31">
        <v>0</v>
      </c>
      <c r="S176" s="31">
        <v>2</v>
      </c>
      <c r="T176" s="31">
        <v>2</v>
      </c>
      <c r="U176" s="36">
        <v>0</v>
      </c>
      <c r="V176" s="31">
        <v>0</v>
      </c>
      <c r="W176" s="31">
        <v>0</v>
      </c>
      <c r="X176" s="31">
        <v>0</v>
      </c>
      <c r="Y176" s="31">
        <v>48</v>
      </c>
      <c r="Z176" s="31">
        <v>14</v>
      </c>
      <c r="AA176" s="31">
        <v>34</v>
      </c>
      <c r="AB176" s="31">
        <v>6</v>
      </c>
      <c r="AC176" s="31">
        <v>2</v>
      </c>
      <c r="AD176" s="31">
        <v>1</v>
      </c>
    </row>
    <row r="177" spans="1:30" ht="20" customHeight="1" x14ac:dyDescent="0.4">
      <c r="A177" s="24">
        <v>145</v>
      </c>
      <c r="B177" s="30" t="s">
        <v>252</v>
      </c>
      <c r="C177" s="31">
        <v>29</v>
      </c>
      <c r="D177" s="31">
        <v>10</v>
      </c>
      <c r="E177" s="31">
        <v>19</v>
      </c>
      <c r="F177" s="31">
        <v>1</v>
      </c>
      <c r="G177" s="31">
        <v>0</v>
      </c>
      <c r="H177" s="31">
        <v>1</v>
      </c>
      <c r="I177" s="31">
        <v>1</v>
      </c>
      <c r="J177" s="31">
        <v>0</v>
      </c>
      <c r="K177" s="31">
        <v>20</v>
      </c>
      <c r="L177" s="36">
        <v>0</v>
      </c>
      <c r="M177" s="31">
        <v>1</v>
      </c>
      <c r="N177" s="31">
        <v>0</v>
      </c>
      <c r="O177" s="31">
        <v>0</v>
      </c>
      <c r="P177" s="31">
        <v>5</v>
      </c>
      <c r="Q177" s="31">
        <v>3</v>
      </c>
      <c r="R177" s="31">
        <v>1</v>
      </c>
      <c r="S177" s="31">
        <v>2</v>
      </c>
      <c r="T177" s="31">
        <v>1</v>
      </c>
      <c r="U177" s="36">
        <v>0</v>
      </c>
      <c r="V177" s="31">
        <v>0</v>
      </c>
      <c r="W177" s="31">
        <v>2</v>
      </c>
      <c r="X177" s="31">
        <v>0</v>
      </c>
      <c r="Y177" s="31">
        <v>32</v>
      </c>
      <c r="Z177" s="31">
        <v>11</v>
      </c>
      <c r="AA177" s="31">
        <v>21</v>
      </c>
      <c r="AB177" s="31">
        <v>3</v>
      </c>
      <c r="AC177" s="31">
        <v>1</v>
      </c>
      <c r="AD177" s="31">
        <v>1</v>
      </c>
    </row>
    <row r="178" spans="1:30" ht="20" customHeight="1" x14ac:dyDescent="0.4">
      <c r="A178" s="24">
        <v>146</v>
      </c>
      <c r="B178" s="30" t="s">
        <v>253</v>
      </c>
      <c r="C178" s="31">
        <v>34</v>
      </c>
      <c r="D178" s="31">
        <v>17</v>
      </c>
      <c r="E178" s="31">
        <v>17</v>
      </c>
      <c r="F178" s="31">
        <v>1</v>
      </c>
      <c r="G178" s="31">
        <v>0</v>
      </c>
      <c r="H178" s="31">
        <v>1</v>
      </c>
      <c r="I178" s="31">
        <v>1</v>
      </c>
      <c r="J178" s="31">
        <v>0</v>
      </c>
      <c r="K178" s="31">
        <v>28</v>
      </c>
      <c r="L178" s="36">
        <v>0</v>
      </c>
      <c r="M178" s="31">
        <v>1</v>
      </c>
      <c r="N178" s="31">
        <v>0</v>
      </c>
      <c r="O178" s="31">
        <v>1</v>
      </c>
      <c r="P178" s="31">
        <v>1</v>
      </c>
      <c r="Q178" s="31">
        <v>1</v>
      </c>
      <c r="R178" s="31">
        <v>0</v>
      </c>
      <c r="S178" s="31">
        <v>1</v>
      </c>
      <c r="T178" s="31">
        <v>1</v>
      </c>
      <c r="U178" s="36">
        <v>0</v>
      </c>
      <c r="V178" s="31">
        <v>0</v>
      </c>
      <c r="W178" s="31">
        <v>0</v>
      </c>
      <c r="X178" s="31">
        <v>0</v>
      </c>
      <c r="Y178" s="31">
        <v>35</v>
      </c>
      <c r="Z178" s="31">
        <v>17</v>
      </c>
      <c r="AA178" s="31">
        <v>18</v>
      </c>
      <c r="AB178" s="31">
        <v>3</v>
      </c>
      <c r="AC178" s="31">
        <v>1</v>
      </c>
      <c r="AD178" s="31">
        <v>1</v>
      </c>
    </row>
    <row r="179" spans="1:30" ht="20" customHeight="1" x14ac:dyDescent="0.4">
      <c r="A179" s="24">
        <v>147</v>
      </c>
      <c r="B179" s="30" t="s">
        <v>116</v>
      </c>
      <c r="C179" s="31">
        <v>20</v>
      </c>
      <c r="D179" s="31">
        <v>6</v>
      </c>
      <c r="E179" s="31">
        <v>14</v>
      </c>
      <c r="F179" s="31">
        <v>1</v>
      </c>
      <c r="G179" s="31">
        <v>0</v>
      </c>
      <c r="H179" s="31">
        <v>1</v>
      </c>
      <c r="I179" s="31">
        <v>0</v>
      </c>
      <c r="J179" s="31">
        <v>0</v>
      </c>
      <c r="K179" s="31">
        <v>15</v>
      </c>
      <c r="L179" s="36">
        <v>0</v>
      </c>
      <c r="M179" s="31">
        <v>1</v>
      </c>
      <c r="N179" s="31">
        <v>0</v>
      </c>
      <c r="O179" s="31">
        <v>1</v>
      </c>
      <c r="P179" s="31">
        <v>1</v>
      </c>
      <c r="Q179" s="31">
        <v>3</v>
      </c>
      <c r="R179" s="31">
        <v>0</v>
      </c>
      <c r="S179" s="31">
        <v>3</v>
      </c>
      <c r="T179" s="31">
        <v>1</v>
      </c>
      <c r="U179" s="36">
        <v>0</v>
      </c>
      <c r="V179" s="31">
        <v>0</v>
      </c>
      <c r="W179" s="31">
        <v>2</v>
      </c>
      <c r="X179" s="31">
        <v>0</v>
      </c>
      <c r="Y179" s="31">
        <v>23</v>
      </c>
      <c r="Z179" s="31">
        <v>6</v>
      </c>
      <c r="AA179" s="31">
        <v>17</v>
      </c>
      <c r="AB179" s="31">
        <v>3</v>
      </c>
      <c r="AC179" s="31">
        <v>1</v>
      </c>
      <c r="AD179" s="31">
        <v>1</v>
      </c>
    </row>
    <row r="180" spans="1:30" ht="20" customHeight="1" x14ac:dyDescent="0.4">
      <c r="A180" s="24">
        <v>148</v>
      </c>
      <c r="B180" s="30" t="s">
        <v>96</v>
      </c>
      <c r="C180" s="31">
        <v>36</v>
      </c>
      <c r="D180" s="31">
        <v>13</v>
      </c>
      <c r="E180" s="31">
        <v>23</v>
      </c>
      <c r="F180" s="31">
        <v>1</v>
      </c>
      <c r="G180" s="31">
        <v>0</v>
      </c>
      <c r="H180" s="31">
        <v>1</v>
      </c>
      <c r="I180" s="31">
        <v>0</v>
      </c>
      <c r="J180" s="31">
        <v>0</v>
      </c>
      <c r="K180" s="31">
        <v>27</v>
      </c>
      <c r="L180" s="36">
        <v>0</v>
      </c>
      <c r="M180" s="31">
        <v>1</v>
      </c>
      <c r="N180" s="31">
        <v>0</v>
      </c>
      <c r="O180" s="31">
        <v>0</v>
      </c>
      <c r="P180" s="31">
        <v>6</v>
      </c>
      <c r="Q180" s="31">
        <v>3</v>
      </c>
      <c r="R180" s="31">
        <v>1</v>
      </c>
      <c r="S180" s="31">
        <v>2</v>
      </c>
      <c r="T180" s="31">
        <v>1</v>
      </c>
      <c r="U180" s="36">
        <v>0</v>
      </c>
      <c r="V180" s="31">
        <v>0</v>
      </c>
      <c r="W180" s="31">
        <v>2</v>
      </c>
      <c r="X180" s="31">
        <v>0</v>
      </c>
      <c r="Y180" s="31">
        <v>39</v>
      </c>
      <c r="Z180" s="31">
        <v>14</v>
      </c>
      <c r="AA180" s="31">
        <v>25</v>
      </c>
      <c r="AB180" s="31">
        <v>3</v>
      </c>
      <c r="AC180" s="31">
        <v>1</v>
      </c>
      <c r="AD180" s="31">
        <v>1</v>
      </c>
    </row>
    <row r="181" spans="1:30" ht="20" customHeight="1" x14ac:dyDescent="0.4">
      <c r="A181" s="24">
        <v>149</v>
      </c>
      <c r="B181" s="30" t="s">
        <v>211</v>
      </c>
      <c r="C181" s="31">
        <v>40</v>
      </c>
      <c r="D181" s="31">
        <v>13</v>
      </c>
      <c r="E181" s="31">
        <v>27</v>
      </c>
      <c r="F181" s="31">
        <v>1</v>
      </c>
      <c r="G181" s="31">
        <v>0</v>
      </c>
      <c r="H181" s="31">
        <v>2</v>
      </c>
      <c r="I181" s="31">
        <v>0</v>
      </c>
      <c r="J181" s="31">
        <v>0</v>
      </c>
      <c r="K181" s="31">
        <v>33</v>
      </c>
      <c r="L181" s="36">
        <v>0</v>
      </c>
      <c r="M181" s="31">
        <v>1</v>
      </c>
      <c r="N181" s="31">
        <v>1</v>
      </c>
      <c r="O181" s="31">
        <v>1</v>
      </c>
      <c r="P181" s="31">
        <v>1</v>
      </c>
      <c r="Q181" s="31">
        <v>6</v>
      </c>
      <c r="R181" s="31">
        <v>0</v>
      </c>
      <c r="S181" s="31">
        <v>6</v>
      </c>
      <c r="T181" s="31">
        <v>3</v>
      </c>
      <c r="U181" s="36">
        <v>0</v>
      </c>
      <c r="V181" s="31">
        <v>0</v>
      </c>
      <c r="W181" s="31">
        <v>3</v>
      </c>
      <c r="X181" s="31">
        <v>0</v>
      </c>
      <c r="Y181" s="31">
        <v>46</v>
      </c>
      <c r="Z181" s="31">
        <v>13</v>
      </c>
      <c r="AA181" s="31">
        <v>33</v>
      </c>
      <c r="AB181" s="31">
        <v>3</v>
      </c>
      <c r="AC181" s="31">
        <v>1</v>
      </c>
      <c r="AD181" s="31">
        <v>1</v>
      </c>
    </row>
    <row r="182" spans="1:30" ht="20" customHeight="1" x14ac:dyDescent="0.4">
      <c r="A182" s="24">
        <v>150</v>
      </c>
      <c r="B182" s="30" t="s">
        <v>97</v>
      </c>
      <c r="C182" s="31">
        <v>50</v>
      </c>
      <c r="D182" s="31">
        <v>18</v>
      </c>
      <c r="E182" s="31">
        <v>32</v>
      </c>
      <c r="F182" s="31">
        <v>1</v>
      </c>
      <c r="G182" s="31">
        <v>0</v>
      </c>
      <c r="H182" s="31">
        <v>2</v>
      </c>
      <c r="I182" s="31">
        <v>1</v>
      </c>
      <c r="J182" s="31">
        <v>1</v>
      </c>
      <c r="K182" s="31">
        <v>40</v>
      </c>
      <c r="L182" s="36">
        <v>0</v>
      </c>
      <c r="M182" s="31">
        <v>2</v>
      </c>
      <c r="N182" s="31">
        <v>0</v>
      </c>
      <c r="O182" s="31">
        <v>1</v>
      </c>
      <c r="P182" s="31">
        <v>2</v>
      </c>
      <c r="Q182" s="31">
        <v>7</v>
      </c>
      <c r="R182" s="31">
        <v>3</v>
      </c>
      <c r="S182" s="31">
        <v>4</v>
      </c>
      <c r="T182" s="31">
        <v>2</v>
      </c>
      <c r="U182" s="36">
        <v>0</v>
      </c>
      <c r="V182" s="31">
        <v>0</v>
      </c>
      <c r="W182" s="31">
        <v>5</v>
      </c>
      <c r="X182" s="31">
        <v>0</v>
      </c>
      <c r="Y182" s="31">
        <v>57</v>
      </c>
      <c r="Z182" s="31">
        <v>21</v>
      </c>
      <c r="AA182" s="31">
        <v>36</v>
      </c>
      <c r="AB182" s="31">
        <v>6</v>
      </c>
      <c r="AC182" s="31">
        <v>2</v>
      </c>
      <c r="AD182" s="31">
        <v>1</v>
      </c>
    </row>
    <row r="183" spans="1:30" ht="20" customHeight="1" x14ac:dyDescent="0.4">
      <c r="A183" s="24">
        <v>151</v>
      </c>
      <c r="B183" s="30" t="s">
        <v>117</v>
      </c>
      <c r="C183" s="31">
        <v>44</v>
      </c>
      <c r="D183" s="31">
        <v>11</v>
      </c>
      <c r="E183" s="31">
        <v>33</v>
      </c>
      <c r="F183" s="31">
        <v>1</v>
      </c>
      <c r="G183" s="31">
        <v>0</v>
      </c>
      <c r="H183" s="31">
        <v>2</v>
      </c>
      <c r="I183" s="31">
        <v>0</v>
      </c>
      <c r="J183" s="31">
        <v>0</v>
      </c>
      <c r="K183" s="31">
        <v>38</v>
      </c>
      <c r="L183" s="36">
        <v>0</v>
      </c>
      <c r="M183" s="31">
        <v>2</v>
      </c>
      <c r="N183" s="31">
        <v>0</v>
      </c>
      <c r="O183" s="31">
        <v>0</v>
      </c>
      <c r="P183" s="31">
        <v>1</v>
      </c>
      <c r="Q183" s="31">
        <v>6</v>
      </c>
      <c r="R183" s="31">
        <v>1</v>
      </c>
      <c r="S183" s="31">
        <v>5</v>
      </c>
      <c r="T183" s="31">
        <v>2</v>
      </c>
      <c r="U183" s="36">
        <v>0</v>
      </c>
      <c r="V183" s="31">
        <v>0</v>
      </c>
      <c r="W183" s="31">
        <v>4</v>
      </c>
      <c r="X183" s="31">
        <v>0</v>
      </c>
      <c r="Y183" s="31">
        <v>50</v>
      </c>
      <c r="Z183" s="31">
        <v>12</v>
      </c>
      <c r="AA183" s="31">
        <v>38</v>
      </c>
      <c r="AB183" s="31">
        <v>6</v>
      </c>
      <c r="AC183" s="31">
        <v>2</v>
      </c>
      <c r="AD183" s="31">
        <v>1</v>
      </c>
    </row>
    <row r="184" spans="1:30" ht="20" customHeight="1" x14ac:dyDescent="0.4">
      <c r="A184" s="481" t="s">
        <v>22</v>
      </c>
      <c r="B184" s="482"/>
      <c r="C184" s="31">
        <f t="shared" ref="C184:AD184" si="0">SUM(C24:C183)</f>
        <v>4465</v>
      </c>
      <c r="D184" s="31">
        <f t="shared" si="0"/>
        <v>1568</v>
      </c>
      <c r="E184" s="31">
        <f t="shared" si="0"/>
        <v>2897</v>
      </c>
      <c r="F184" s="31">
        <f t="shared" si="0"/>
        <v>144</v>
      </c>
      <c r="G184" s="31">
        <f t="shared" si="0"/>
        <v>5</v>
      </c>
      <c r="H184" s="31">
        <f t="shared" si="0"/>
        <v>170</v>
      </c>
      <c r="I184" s="31">
        <f t="shared" si="0"/>
        <v>84</v>
      </c>
      <c r="J184" s="31">
        <f t="shared" si="0"/>
        <v>22</v>
      </c>
      <c r="K184" s="31">
        <f t="shared" si="0"/>
        <v>3399</v>
      </c>
      <c r="L184" s="31">
        <f t="shared" si="0"/>
        <v>0</v>
      </c>
      <c r="M184" s="31">
        <f t="shared" si="0"/>
        <v>165</v>
      </c>
      <c r="N184" s="31">
        <f t="shared" si="0"/>
        <v>16</v>
      </c>
      <c r="O184" s="31">
        <f t="shared" si="0"/>
        <v>95</v>
      </c>
      <c r="P184" s="31">
        <f t="shared" si="0"/>
        <v>365</v>
      </c>
      <c r="Q184" s="31">
        <f t="shared" si="0"/>
        <v>491</v>
      </c>
      <c r="R184" s="31">
        <f t="shared" si="0"/>
        <v>169</v>
      </c>
      <c r="S184" s="31">
        <f t="shared" si="0"/>
        <v>322</v>
      </c>
      <c r="T184" s="31">
        <f t="shared" si="0"/>
        <v>219</v>
      </c>
      <c r="U184" s="31">
        <f t="shared" si="0"/>
        <v>0</v>
      </c>
      <c r="V184" s="31">
        <f t="shared" si="0"/>
        <v>8</v>
      </c>
      <c r="W184" s="31">
        <f t="shared" si="0"/>
        <v>185</v>
      </c>
      <c r="X184" s="31">
        <f t="shared" si="0"/>
        <v>79</v>
      </c>
      <c r="Y184" s="31">
        <f t="shared" si="0"/>
        <v>4956</v>
      </c>
      <c r="Z184" s="31">
        <f t="shared" si="0"/>
        <v>1737</v>
      </c>
      <c r="AA184" s="31">
        <f t="shared" si="0"/>
        <v>3219</v>
      </c>
      <c r="AB184" s="31">
        <f t="shared" si="0"/>
        <v>492</v>
      </c>
      <c r="AC184" s="31">
        <f t="shared" si="0"/>
        <v>164</v>
      </c>
      <c r="AD184" s="31">
        <f t="shared" si="0"/>
        <v>144</v>
      </c>
    </row>
    <row r="185" spans="1:30" ht="20" customHeight="1" x14ac:dyDescent="0.4">
      <c r="B185" s="23" t="s">
        <v>583</v>
      </c>
      <c r="C185" s="62">
        <f>+C12</f>
        <v>4465</v>
      </c>
      <c r="D185" s="62">
        <f t="shared" ref="D185:AD185" si="1">+D12</f>
        <v>1568</v>
      </c>
      <c r="E185" s="62">
        <f t="shared" si="1"/>
        <v>2897</v>
      </c>
      <c r="F185" s="62">
        <f t="shared" si="1"/>
        <v>144</v>
      </c>
      <c r="G185" s="62">
        <f t="shared" si="1"/>
        <v>5</v>
      </c>
      <c r="H185" s="62">
        <f t="shared" si="1"/>
        <v>170</v>
      </c>
      <c r="I185" s="62">
        <f t="shared" si="1"/>
        <v>84</v>
      </c>
      <c r="J185" s="62">
        <f t="shared" si="1"/>
        <v>22</v>
      </c>
      <c r="K185" s="62">
        <f t="shared" si="1"/>
        <v>3399</v>
      </c>
      <c r="L185" s="62">
        <f t="shared" si="1"/>
        <v>0</v>
      </c>
      <c r="M185" s="62">
        <f t="shared" si="1"/>
        <v>165</v>
      </c>
      <c r="N185" s="62">
        <f t="shared" si="1"/>
        <v>16</v>
      </c>
      <c r="O185" s="62">
        <f t="shared" si="1"/>
        <v>95</v>
      </c>
      <c r="P185" s="62">
        <f t="shared" si="1"/>
        <v>365</v>
      </c>
      <c r="Q185" s="62">
        <f t="shared" si="1"/>
        <v>491</v>
      </c>
      <c r="R185" s="62">
        <f t="shared" si="1"/>
        <v>169</v>
      </c>
      <c r="S185" s="62">
        <f t="shared" si="1"/>
        <v>322</v>
      </c>
      <c r="T185" s="62">
        <f t="shared" si="1"/>
        <v>219</v>
      </c>
      <c r="U185" s="62">
        <f t="shared" si="1"/>
        <v>0</v>
      </c>
      <c r="V185" s="62">
        <f t="shared" si="1"/>
        <v>8</v>
      </c>
      <c r="W185" s="62">
        <f t="shared" si="1"/>
        <v>185</v>
      </c>
      <c r="X185" s="62">
        <f t="shared" si="1"/>
        <v>79</v>
      </c>
      <c r="Y185" s="62">
        <f t="shared" si="1"/>
        <v>4956</v>
      </c>
      <c r="Z185" s="62">
        <f t="shared" si="1"/>
        <v>1737</v>
      </c>
      <c r="AA185" s="62">
        <f t="shared" si="1"/>
        <v>3219</v>
      </c>
      <c r="AB185" s="62">
        <f t="shared" si="1"/>
        <v>492</v>
      </c>
      <c r="AC185" s="62">
        <f t="shared" si="1"/>
        <v>164</v>
      </c>
      <c r="AD185" s="62">
        <f t="shared" si="1"/>
        <v>144</v>
      </c>
    </row>
    <row r="186" spans="1:30" ht="20" customHeight="1" x14ac:dyDescent="0.4">
      <c r="B186" s="23" t="s">
        <v>584</v>
      </c>
      <c r="C186" s="62" t="b">
        <f>C184=C185</f>
        <v>1</v>
      </c>
      <c r="D186" s="62" t="b">
        <f t="shared" ref="D186:AD186" si="2">D184=D185</f>
        <v>1</v>
      </c>
      <c r="E186" s="62" t="b">
        <f t="shared" si="2"/>
        <v>1</v>
      </c>
      <c r="F186" s="62" t="b">
        <f t="shared" si="2"/>
        <v>1</v>
      </c>
      <c r="G186" s="62" t="b">
        <f t="shared" si="2"/>
        <v>1</v>
      </c>
      <c r="H186" s="62" t="b">
        <f t="shared" si="2"/>
        <v>1</v>
      </c>
      <c r="I186" s="62" t="b">
        <f t="shared" si="2"/>
        <v>1</v>
      </c>
      <c r="J186" s="62" t="b">
        <f t="shared" si="2"/>
        <v>1</v>
      </c>
      <c r="K186" s="62" t="b">
        <f t="shared" si="2"/>
        <v>1</v>
      </c>
      <c r="L186" s="62" t="b">
        <f t="shared" si="2"/>
        <v>1</v>
      </c>
      <c r="M186" s="62" t="b">
        <f t="shared" si="2"/>
        <v>1</v>
      </c>
      <c r="N186" s="62" t="b">
        <f t="shared" si="2"/>
        <v>1</v>
      </c>
      <c r="O186" s="62" t="b">
        <f t="shared" si="2"/>
        <v>1</v>
      </c>
      <c r="P186" s="62" t="b">
        <f t="shared" si="2"/>
        <v>1</v>
      </c>
      <c r="Q186" s="62" t="b">
        <f t="shared" si="2"/>
        <v>1</v>
      </c>
      <c r="R186" s="62" t="b">
        <f t="shared" si="2"/>
        <v>1</v>
      </c>
      <c r="S186" s="62" t="b">
        <f t="shared" si="2"/>
        <v>1</v>
      </c>
      <c r="T186" s="62" t="b">
        <f t="shared" si="2"/>
        <v>1</v>
      </c>
      <c r="U186" s="62" t="b">
        <f t="shared" si="2"/>
        <v>1</v>
      </c>
      <c r="V186" s="62" t="b">
        <f t="shared" si="2"/>
        <v>1</v>
      </c>
      <c r="W186" s="62" t="b">
        <f t="shared" si="2"/>
        <v>1</v>
      </c>
      <c r="X186" s="62" t="b">
        <f t="shared" si="2"/>
        <v>1</v>
      </c>
      <c r="Y186" s="62" t="b">
        <f t="shared" si="2"/>
        <v>1</v>
      </c>
      <c r="Z186" s="62" t="b">
        <f t="shared" si="2"/>
        <v>1</v>
      </c>
      <c r="AA186" s="62" t="b">
        <f t="shared" si="2"/>
        <v>1</v>
      </c>
      <c r="AB186" s="62" t="b">
        <f t="shared" si="2"/>
        <v>1</v>
      </c>
      <c r="AC186" s="62" t="b">
        <f t="shared" si="2"/>
        <v>1</v>
      </c>
      <c r="AD186" s="62" t="b">
        <f t="shared" si="2"/>
        <v>1</v>
      </c>
    </row>
  </sheetData>
  <mergeCells count="135">
    <mergeCell ref="AB22:AB23"/>
    <mergeCell ref="AC22:AC23"/>
    <mergeCell ref="AD22:AD23"/>
    <mergeCell ref="A184:B184"/>
    <mergeCell ref="A5:B7"/>
    <mergeCell ref="A8:B8"/>
    <mergeCell ref="A9:B9"/>
    <mergeCell ref="A10:B10"/>
    <mergeCell ref="A11:B11"/>
    <mergeCell ref="A12:B12"/>
    <mergeCell ref="AB21:AD21"/>
    <mergeCell ref="C22:E22"/>
    <mergeCell ref="F22:F23"/>
    <mergeCell ref="G22:G23"/>
    <mergeCell ref="H22:H23"/>
    <mergeCell ref="A21:A23"/>
    <mergeCell ref="B21:B23"/>
    <mergeCell ref="C21:P21"/>
    <mergeCell ref="Q21:X21"/>
    <mergeCell ref="N22:N23"/>
    <mergeCell ref="O22:O23"/>
    <mergeCell ref="P22:P23"/>
    <mergeCell ref="Q22:S22"/>
    <mergeCell ref="T22:U22"/>
    <mergeCell ref="I22:I23"/>
    <mergeCell ref="J22:J23"/>
    <mergeCell ref="K22:K23"/>
    <mergeCell ref="L22:L23"/>
    <mergeCell ref="M22:M23"/>
    <mergeCell ref="Y21:AA22"/>
    <mergeCell ref="W22:W23"/>
    <mergeCell ref="X22:X23"/>
    <mergeCell ref="V22:V23"/>
    <mergeCell ref="C5:P5"/>
    <mergeCell ref="Q6:S6"/>
    <mergeCell ref="Q5:X5"/>
    <mergeCell ref="C6:E6"/>
    <mergeCell ref="L6:L7"/>
    <mergeCell ref="M6:M7"/>
    <mergeCell ref="N6:N7"/>
    <mergeCell ref="O6:O7"/>
    <mergeCell ref="P6:P7"/>
    <mergeCell ref="F6:F7"/>
    <mergeCell ref="G6:G7"/>
    <mergeCell ref="H6:H7"/>
    <mergeCell ref="I6:I7"/>
    <mergeCell ref="J6:J7"/>
    <mergeCell ref="K6:K7"/>
    <mergeCell ref="AB5:AD5"/>
    <mergeCell ref="Y5:AA6"/>
    <mergeCell ref="T6:U6"/>
    <mergeCell ref="W6:W7"/>
    <mergeCell ref="X6:X7"/>
    <mergeCell ref="AB6:AB7"/>
    <mergeCell ref="AC6:AC7"/>
    <mergeCell ref="AD6:AD7"/>
    <mergeCell ref="V6:V7"/>
    <mergeCell ref="O44:O45"/>
    <mergeCell ref="P44:P45"/>
    <mergeCell ref="Q44:S44"/>
    <mergeCell ref="T44:U44"/>
    <mergeCell ref="V44:V45"/>
    <mergeCell ref="C43:P43"/>
    <mergeCell ref="Q43:X43"/>
    <mergeCell ref="Y43:AA44"/>
    <mergeCell ref="W44:W45"/>
    <mergeCell ref="X44:X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AB44:AB45"/>
    <mergeCell ref="AC44:AC45"/>
    <mergeCell ref="AD44:AD45"/>
    <mergeCell ref="A96:A98"/>
    <mergeCell ref="B96:B98"/>
    <mergeCell ref="C96:P96"/>
    <mergeCell ref="Q96:X96"/>
    <mergeCell ref="Y96:AA97"/>
    <mergeCell ref="AB96:AD96"/>
    <mergeCell ref="C97:E97"/>
    <mergeCell ref="F97:F98"/>
    <mergeCell ref="G97:G98"/>
    <mergeCell ref="H97:H98"/>
    <mergeCell ref="I97:I98"/>
    <mergeCell ref="J97:J98"/>
    <mergeCell ref="K97:K98"/>
    <mergeCell ref="A43:A45"/>
    <mergeCell ref="B43:B45"/>
    <mergeCell ref="AB97:AB98"/>
    <mergeCell ref="AC97:AC98"/>
    <mergeCell ref="AD97:AD98"/>
    <mergeCell ref="Q97:S97"/>
    <mergeCell ref="AB43:AD43"/>
    <mergeCell ref="C44:E44"/>
    <mergeCell ref="A149:A151"/>
    <mergeCell ref="B149:B151"/>
    <mergeCell ref="C149:P149"/>
    <mergeCell ref="Q149:X149"/>
    <mergeCell ref="Y149:AA150"/>
    <mergeCell ref="AB149:AD149"/>
    <mergeCell ref="C150:E150"/>
    <mergeCell ref="F150:F151"/>
    <mergeCell ref="G150:G151"/>
    <mergeCell ref="H150:H151"/>
    <mergeCell ref="I150:I151"/>
    <mergeCell ref="J150:J151"/>
    <mergeCell ref="K150:K151"/>
    <mergeCell ref="AD150:AD151"/>
    <mergeCell ref="T97:U97"/>
    <mergeCell ref="V97:V98"/>
    <mergeCell ref="W97:W98"/>
    <mergeCell ref="X97:X98"/>
    <mergeCell ref="L97:L98"/>
    <mergeCell ref="M97:M98"/>
    <mergeCell ref="N97:N98"/>
    <mergeCell ref="AB150:AB151"/>
    <mergeCell ref="AC150:AC151"/>
    <mergeCell ref="Q150:S150"/>
    <mergeCell ref="T150:U150"/>
    <mergeCell ref="V150:V151"/>
    <mergeCell ref="W150:W151"/>
    <mergeCell ref="X150:X151"/>
    <mergeCell ref="L150:L151"/>
    <mergeCell ref="M150:M151"/>
    <mergeCell ref="N150:N151"/>
    <mergeCell ref="O150:O151"/>
    <mergeCell ref="P150:P151"/>
    <mergeCell ref="O97:O98"/>
    <mergeCell ref="P97:P9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6</vt:i4>
      </vt:variant>
    </vt:vector>
  </HeadingPairs>
  <TitlesOfParts>
    <vt:vector size="48" baseType="lpstr">
      <vt:lpstr>1(1)学校数</vt:lpstr>
      <vt:lpstr>1(2)在学者数●</vt:lpstr>
      <vt:lpstr>1(3)市立小・中学校の行政区別の概況</vt:lpstr>
      <vt:lpstr>2(1)学校種ごとの推移</vt:lpstr>
      <vt:lpstr>2(2)戦後の小中学校の推移</vt:lpstr>
      <vt:lpstr>2(3)小中学校の規模別学校一覧</vt:lpstr>
      <vt:lpstr>3(1)①学級数</vt:lpstr>
      <vt:lpstr>3(1)②児童数</vt:lpstr>
      <vt:lpstr>3(1)③,(2)②教職員等の数</vt:lpstr>
      <vt:lpstr>3(1)④～⑦特別支援学級児童数ほか</vt:lpstr>
      <vt:lpstr>3(2)①学級数及び児童数</vt:lpstr>
      <vt:lpstr>3(3)施設等の状況</vt:lpstr>
      <vt:lpstr>3(4)①～⑥障がい種別特別支援学級設置校</vt:lpstr>
      <vt:lpstr>4(1)①②学級数・生徒数</vt:lpstr>
      <vt:lpstr>4(1)③教職員等の数</vt:lpstr>
      <vt:lpstr>4(1)④～⑦特別支援学級生徒数ほか</vt:lpstr>
      <vt:lpstr>4(2)①学級数及び生徒数</vt:lpstr>
      <vt:lpstr>4(2)②教職員等の数</vt:lpstr>
      <vt:lpstr>4(3)施設等の状況</vt:lpstr>
      <vt:lpstr>4(4)障がい種別特別支援学級</vt:lpstr>
      <vt:lpstr>4(5)卒業後の状況●</vt:lpstr>
      <vt:lpstr>5(1)学級数及び児童生徒数(合計)</vt:lpstr>
      <vt:lpstr>5(1)学級数及び児童生徒数(小学部)</vt:lpstr>
      <vt:lpstr>5(1)学級数及び児童生徒数(中学部)</vt:lpstr>
      <vt:lpstr>5(1)学級数及び児童生徒数(高等部)</vt:lpstr>
      <vt:lpstr>5(1)②教職員等の数</vt:lpstr>
      <vt:lpstr>5(3)施設等の状況●</vt:lpstr>
      <vt:lpstr>5(4)卒業後の状況●</vt:lpstr>
      <vt:lpstr>6(1)①学級数及び生徒数(年度別)</vt:lpstr>
      <vt:lpstr>6(1)①学級数及び生徒数(学科別)</vt:lpstr>
      <vt:lpstr>6(1)②教職員等の数</vt:lpstr>
      <vt:lpstr>6(3)施設等の状況</vt:lpstr>
      <vt:lpstr>6(4)①進路別●</vt:lpstr>
      <vt:lpstr>6(4)産業熱就職状況ほか●</vt:lpstr>
      <vt:lpstr>7(1)幼稚園(2)認定こども園</vt:lpstr>
      <vt:lpstr>7(3)小学校</vt:lpstr>
      <vt:lpstr>7(4)中学校</vt:lpstr>
      <vt:lpstr>7(5)特別支援学校</vt:lpstr>
      <vt:lpstr>7(6)①学年別本科生徒数及び教職員数</vt:lpstr>
      <vt:lpstr>7(6)②学科別生徒数</vt:lpstr>
      <vt:lpstr>7(6)③卒後進路●</vt:lpstr>
      <vt:lpstr>7(7)専修学校(8)各種学校</vt:lpstr>
      <vt:lpstr>'2(2)戦後の小中学校の推移'!Print_Area</vt:lpstr>
      <vt:lpstr>'3(3)施設等の状況'!Print_Area</vt:lpstr>
      <vt:lpstr>'4(3)施設等の状況'!Print_Area</vt:lpstr>
      <vt:lpstr>'5(1)学級数及び児童生徒数(合計)'!Print_Area</vt:lpstr>
      <vt:lpstr>'5(3)施設等の状況●'!Print_Area</vt:lpstr>
      <vt:lpstr>'6(3)施設等の状況'!Print_Area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髙田</cp:lastModifiedBy>
  <cp:lastPrinted>2019-09-18T08:56:16Z</cp:lastPrinted>
  <dcterms:created xsi:type="dcterms:W3CDTF">2019-09-18T07:09:45Z</dcterms:created>
  <dcterms:modified xsi:type="dcterms:W3CDTF">2022-01-06T09:50:10Z</dcterms:modified>
</cp:coreProperties>
</file>