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Ｒ８\18_調査統計\調査統計\児童生徒数一覧\"/>
    </mc:Choice>
  </mc:AlternateContent>
  <xr:revisionPtr revIDLastSave="0" documentId="13_ncr:1_{21568F5C-D43D-4FFB-A941-4AAF2453B0B6}" xr6:coauthVersionLast="47" xr6:coauthVersionMax="47" xr10:uidLastSave="{00000000-0000-0000-0000-000000000000}"/>
  <bookViews>
    <workbookView xWindow="28680" yWindow="2445" windowWidth="20730" windowHeight="11040" tabRatio="915" xr2:uid="{00000000-000D-0000-FFFF-FFFF00000000}"/>
  </bookViews>
  <sheets>
    <sheet name="表紙" sheetId="1" r:id="rId1"/>
    <sheet name="目次" sheetId="2" r:id="rId2"/>
    <sheet name="1（1）総括表" sheetId="4" r:id="rId3"/>
    <sheet name="1（2）行政区別の概況" sheetId="3" r:id="rId4"/>
    <sheet name="1（3）行政区別一覧" sheetId="5" r:id="rId5"/>
    <sheet name="1（4）戦後の市立小・中学校の推移" sheetId="41" r:id="rId6"/>
    <sheet name="1（5）市立学校の概況" sheetId="8" r:id="rId7"/>
    <sheet name="1（6）小・中学校の規模別一覧" sheetId="15" r:id="rId8"/>
    <sheet name="1（7）学校別・学年別児童生徒数①小学校" sheetId="42" r:id="rId9"/>
    <sheet name="1（7）学校別・学年別児童生徒数②中学校" sheetId="43" r:id="rId10"/>
    <sheet name="1（7）学校別・学年別児童生徒数③高等学校" sheetId="44" r:id="rId11"/>
    <sheet name="1（7）学校別・学年別児童生徒数④特別支援学校" sheetId="53" r:id="rId12"/>
    <sheet name="2（1）教職員数の推移" sheetId="51" r:id="rId13"/>
    <sheet name="2市立学校の教職員数（2）小学校" sheetId="46" r:id="rId14"/>
    <sheet name="2市立学校の教職員数（3）中学校" sheetId="48" r:id="rId15"/>
    <sheet name="2市立学校の教職員数（4）高等学校" sheetId="50" r:id="rId16"/>
    <sheet name="2市立学校の教職員数（5）特別支援学校" sheetId="49" r:id="rId17"/>
    <sheet name="裏表紙" sheetId="21" r:id="rId18"/>
  </sheets>
  <externalReferences>
    <externalReference r:id="rId19"/>
    <externalReference r:id="rId20"/>
    <externalReference r:id="rId21"/>
  </externalReferences>
  <definedNames>
    <definedName name="_xlnm.Print_Area" localSheetId="4">'1（3）行政区別一覧'!$A$1:$S$63</definedName>
    <definedName name="_xlnm.Print_Area" localSheetId="5">'1（4）戦後の市立小・中学校の推移'!$A$1:$L$36</definedName>
    <definedName name="_xlnm.Print_Area" localSheetId="6">'1（5）市立学校の概況'!$A$1:$K$76</definedName>
    <definedName name="_xlnm.Print_Area" localSheetId="7">'1（6）小・中学校の規模別一覧'!$A$1:$Z$90</definedName>
    <definedName name="_xlnm.Print_Area" localSheetId="9">'1（7）学校別・学年別児童生徒数②中学校'!$A$1:$T$159</definedName>
    <definedName name="_xlnm.Print_Area" localSheetId="10">'1（7）学校別・学年別児童生徒数③高等学校'!$A$1:$Q$9</definedName>
    <definedName name="_xlnm.Print_Area" localSheetId="11">'1（7）学校別・学年別児童生徒数④特別支援学校'!$A$1:$AD$96</definedName>
    <definedName name="_xlnm.Print_Area" localSheetId="13">'2市立学校の教職員数（2）小学校'!$A$1:$Y$152</definedName>
    <definedName name="_xlnm.Print_Area" localSheetId="14">'2市立学校の教職員数（3）中学校'!$A$1:$Y$77</definedName>
    <definedName name="_xlnm.Print_Area" localSheetId="15">'2市立学校の教職員数（4）高等学校'!$A$1:$W$16</definedName>
    <definedName name="_xlnm.Print_Area" localSheetId="16">'2市立学校の教職員数（5）特別支援学校'!$A$1:$Y$28</definedName>
    <definedName name="_xlnm.Print_Area" localSheetId="1">目次!$A$1:$N$27</definedName>
    <definedName name="_xlnm.Print_Area">[1]A!$B$1:$R$37</definedName>
    <definedName name="_xlnm.Print_Titles" localSheetId="13">'2市立学校の教職員数（2）小学校'!$1:$4</definedName>
    <definedName name="_xlnm.Print_Titles" localSheetId="14">'2市立学校の教職員数（3）中学校'!$1:$4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53" l="1"/>
  <c r="C93" i="53"/>
  <c r="B93" i="53" s="1"/>
  <c r="D91" i="53"/>
  <c r="C91" i="53"/>
  <c r="B91" i="53" s="1"/>
  <c r="F89" i="53"/>
  <c r="D89" i="53"/>
  <c r="C89" i="53"/>
  <c r="B89" i="53"/>
  <c r="D85" i="53"/>
  <c r="C85" i="53"/>
  <c r="B85" i="53"/>
  <c r="D77" i="53"/>
  <c r="C77" i="53"/>
  <c r="B77" i="53"/>
  <c r="C68" i="53"/>
  <c r="R67" i="53"/>
  <c r="I67" i="53" s="1"/>
  <c r="G94" i="53" s="1"/>
  <c r="Q67" i="53"/>
  <c r="O67" i="53"/>
  <c r="N67" i="53"/>
  <c r="M67" i="53" s="1"/>
  <c r="L67" i="53"/>
  <c r="K67" i="53"/>
  <c r="J67" i="53"/>
  <c r="F67" i="53"/>
  <c r="D94" i="53" s="1"/>
  <c r="E67" i="53"/>
  <c r="B67" i="53" s="1"/>
  <c r="D67" i="53"/>
  <c r="C67" i="53"/>
  <c r="C94" i="53" s="1"/>
  <c r="B94" i="53" s="1"/>
  <c r="R66" i="53"/>
  <c r="Q66" i="53"/>
  <c r="P66" i="53"/>
  <c r="O66" i="53"/>
  <c r="N66" i="53"/>
  <c r="M66" i="53" s="1"/>
  <c r="L66" i="53"/>
  <c r="K66" i="53"/>
  <c r="J66" i="53"/>
  <c r="F66" i="53"/>
  <c r="E66" i="53"/>
  <c r="D66" i="53"/>
  <c r="C66" i="53"/>
  <c r="B66" i="53" s="1"/>
  <c r="R65" i="53"/>
  <c r="I65" i="53" s="1"/>
  <c r="G92" i="53" s="1"/>
  <c r="Q65" i="53"/>
  <c r="P65" i="53"/>
  <c r="O65" i="53"/>
  <c r="M65" i="53" s="1"/>
  <c r="N65" i="53"/>
  <c r="L65" i="53"/>
  <c r="K65" i="53"/>
  <c r="J65" i="53" s="1"/>
  <c r="H65" i="53"/>
  <c r="F92" i="53" s="1"/>
  <c r="E92" i="53" s="1"/>
  <c r="G65" i="53"/>
  <c r="F65" i="53"/>
  <c r="D92" i="53" s="1"/>
  <c r="E65" i="53"/>
  <c r="D65" i="53"/>
  <c r="C65" i="53"/>
  <c r="R64" i="53"/>
  <c r="Q64" i="53"/>
  <c r="P64" i="53" s="1"/>
  <c r="O64" i="53"/>
  <c r="N64" i="53"/>
  <c r="M64" i="53"/>
  <c r="L64" i="53"/>
  <c r="K64" i="53"/>
  <c r="H64" i="53" s="1"/>
  <c r="J64" i="53"/>
  <c r="I64" i="53"/>
  <c r="G91" i="53" s="1"/>
  <c r="F64" i="53"/>
  <c r="E64" i="53"/>
  <c r="D64" i="53"/>
  <c r="C64" i="53"/>
  <c r="B64" i="53"/>
  <c r="R63" i="53"/>
  <c r="Q63" i="53"/>
  <c r="P63" i="53"/>
  <c r="O63" i="53"/>
  <c r="N63" i="53"/>
  <c r="M63" i="53"/>
  <c r="L63" i="53"/>
  <c r="K63" i="53"/>
  <c r="J63" i="53" s="1"/>
  <c r="F63" i="53"/>
  <c r="D90" i="53" s="1"/>
  <c r="E63" i="53"/>
  <c r="D63" i="53"/>
  <c r="C63" i="53"/>
  <c r="B63" i="53"/>
  <c r="R62" i="53"/>
  <c r="P62" i="53" s="1"/>
  <c r="Q62" i="53"/>
  <c r="O62" i="53"/>
  <c r="N62" i="53"/>
  <c r="M62" i="53" s="1"/>
  <c r="L62" i="53"/>
  <c r="K62" i="53"/>
  <c r="J62" i="53" s="1"/>
  <c r="H62" i="53"/>
  <c r="F62" i="53"/>
  <c r="E62" i="53"/>
  <c r="D62" i="53"/>
  <c r="C62" i="53"/>
  <c r="B62" i="53" s="1"/>
  <c r="R61" i="53"/>
  <c r="Q61" i="53"/>
  <c r="H61" i="53" s="1"/>
  <c r="P61" i="53"/>
  <c r="O61" i="53"/>
  <c r="M61" i="53" s="1"/>
  <c r="N61" i="53"/>
  <c r="L61" i="53"/>
  <c r="K61" i="53"/>
  <c r="J61" i="53" s="1"/>
  <c r="F61" i="53"/>
  <c r="E61" i="53"/>
  <c r="D61" i="53"/>
  <c r="C61" i="53"/>
  <c r="B61" i="53"/>
  <c r="R60" i="53"/>
  <c r="I60" i="53" s="1"/>
  <c r="Q60" i="53"/>
  <c r="O60" i="53"/>
  <c r="N60" i="53"/>
  <c r="M60" i="53" s="1"/>
  <c r="L60" i="53"/>
  <c r="K60" i="53"/>
  <c r="J60" i="53"/>
  <c r="F60" i="53"/>
  <c r="E60" i="53"/>
  <c r="E68" i="53" s="1"/>
  <c r="D60" i="53"/>
  <c r="C60" i="53"/>
  <c r="R59" i="53"/>
  <c r="Q59" i="53"/>
  <c r="P59" i="53" s="1"/>
  <c r="O59" i="53"/>
  <c r="N59" i="53"/>
  <c r="M59" i="53" s="1"/>
  <c r="L59" i="53"/>
  <c r="K59" i="53"/>
  <c r="J59" i="53"/>
  <c r="I59" i="53"/>
  <c r="F59" i="53"/>
  <c r="E59" i="53"/>
  <c r="D59" i="53"/>
  <c r="C59" i="53"/>
  <c r="B59" i="53"/>
  <c r="R58" i="53"/>
  <c r="Q58" i="53"/>
  <c r="P58" i="53" s="1"/>
  <c r="O58" i="53"/>
  <c r="N58" i="53"/>
  <c r="M58" i="53" s="1"/>
  <c r="L58" i="53"/>
  <c r="K58" i="53"/>
  <c r="J58" i="53" s="1"/>
  <c r="F58" i="53"/>
  <c r="B58" i="53" s="1"/>
  <c r="E58" i="53"/>
  <c r="D58" i="53"/>
  <c r="C58" i="53"/>
  <c r="R57" i="53"/>
  <c r="Q57" i="53"/>
  <c r="P57" i="53" s="1"/>
  <c r="O57" i="53"/>
  <c r="N57" i="53"/>
  <c r="M57" i="53"/>
  <c r="L57" i="53"/>
  <c r="I57" i="53" s="1"/>
  <c r="K57" i="53"/>
  <c r="H57" i="53" s="1"/>
  <c r="G57" i="53" s="1"/>
  <c r="F57" i="53"/>
  <c r="E57" i="53"/>
  <c r="D57" i="53"/>
  <c r="C57" i="53"/>
  <c r="B57" i="53" s="1"/>
  <c r="R56" i="53"/>
  <c r="Q56" i="53"/>
  <c r="P56" i="53"/>
  <c r="O56" i="53"/>
  <c r="N56" i="53"/>
  <c r="L56" i="53"/>
  <c r="K56" i="53"/>
  <c r="J56" i="53" s="1"/>
  <c r="F56" i="53"/>
  <c r="E56" i="53"/>
  <c r="D56" i="53"/>
  <c r="C56" i="53"/>
  <c r="B56" i="53"/>
  <c r="R55" i="53"/>
  <c r="I55" i="53" s="1"/>
  <c r="Q55" i="53"/>
  <c r="P55" i="53" s="1"/>
  <c r="O55" i="53"/>
  <c r="N55" i="53"/>
  <c r="M55" i="53" s="1"/>
  <c r="J55" i="53"/>
  <c r="F55" i="53"/>
  <c r="E55" i="53"/>
  <c r="D55" i="53"/>
  <c r="C55" i="53"/>
  <c r="B55" i="53" s="1"/>
  <c r="R54" i="53"/>
  <c r="Q54" i="53"/>
  <c r="P54" i="53" s="1"/>
  <c r="O54" i="53"/>
  <c r="N54" i="53"/>
  <c r="M54" i="53"/>
  <c r="L54" i="53"/>
  <c r="J54" i="53" s="1"/>
  <c r="K54" i="53"/>
  <c r="I54" i="53"/>
  <c r="H54" i="53"/>
  <c r="G54" i="53" s="1"/>
  <c r="F54" i="53"/>
  <c r="E54" i="53"/>
  <c r="D54" i="53"/>
  <c r="C54" i="53"/>
  <c r="B54" i="53"/>
  <c r="R53" i="53"/>
  <c r="I53" i="53" s="1"/>
  <c r="Q53" i="53"/>
  <c r="O53" i="53"/>
  <c r="N53" i="53"/>
  <c r="M53" i="53"/>
  <c r="L53" i="53"/>
  <c r="K53" i="53"/>
  <c r="J53" i="53" s="1"/>
  <c r="F53" i="53"/>
  <c r="E53" i="53"/>
  <c r="D53" i="53"/>
  <c r="C53" i="53"/>
  <c r="B53" i="53"/>
  <c r="R52" i="53"/>
  <c r="I52" i="53" s="1"/>
  <c r="G52" i="53" s="1"/>
  <c r="Q52" i="53"/>
  <c r="O52" i="53"/>
  <c r="N52" i="53"/>
  <c r="M52" i="53" s="1"/>
  <c r="L52" i="53"/>
  <c r="K52" i="53"/>
  <c r="J52" i="53" s="1"/>
  <c r="H52" i="53"/>
  <c r="F52" i="53"/>
  <c r="E52" i="53"/>
  <c r="D52" i="53"/>
  <c r="C52" i="53"/>
  <c r="R51" i="53"/>
  <c r="Q51" i="53"/>
  <c r="P51" i="53"/>
  <c r="O51" i="53"/>
  <c r="N51" i="53"/>
  <c r="M51" i="53"/>
  <c r="L51" i="53"/>
  <c r="K51" i="53"/>
  <c r="J51" i="53" s="1"/>
  <c r="F51" i="53"/>
  <c r="E51" i="53"/>
  <c r="D51" i="53"/>
  <c r="D69" i="53" s="1"/>
  <c r="C51" i="53"/>
  <c r="B51" i="53" s="1"/>
  <c r="R50" i="53"/>
  <c r="Q50" i="53"/>
  <c r="Q68" i="53" s="1"/>
  <c r="P50" i="53"/>
  <c r="O50" i="53"/>
  <c r="N50" i="53"/>
  <c r="M50" i="53" s="1"/>
  <c r="L50" i="53"/>
  <c r="K50" i="53"/>
  <c r="J50" i="53"/>
  <c r="I50" i="53"/>
  <c r="H50" i="53"/>
  <c r="F50" i="53"/>
  <c r="E50" i="53"/>
  <c r="D50" i="53"/>
  <c r="B50" i="53" s="1"/>
  <c r="C50" i="53"/>
  <c r="R49" i="53"/>
  <c r="Q49" i="53"/>
  <c r="O49" i="53"/>
  <c r="N49" i="53"/>
  <c r="M49" i="53"/>
  <c r="L49" i="53"/>
  <c r="K49" i="53"/>
  <c r="F49" i="53"/>
  <c r="E49" i="53"/>
  <c r="D49" i="53"/>
  <c r="C49" i="53"/>
  <c r="B49" i="53"/>
  <c r="R48" i="53"/>
  <c r="Q48" i="53"/>
  <c r="P48" i="53"/>
  <c r="O48" i="53"/>
  <c r="N48" i="53"/>
  <c r="M48" i="53" s="1"/>
  <c r="L48" i="53"/>
  <c r="J48" i="53" s="1"/>
  <c r="K48" i="53"/>
  <c r="F48" i="53"/>
  <c r="E48" i="53"/>
  <c r="D48" i="53"/>
  <c r="C48" i="53"/>
  <c r="B48" i="53"/>
  <c r="J42" i="53"/>
  <c r="E41" i="53"/>
  <c r="D41" i="53"/>
  <c r="C41" i="53"/>
  <c r="R40" i="53"/>
  <c r="Q40" i="53"/>
  <c r="O40" i="53"/>
  <c r="N40" i="53"/>
  <c r="M40" i="53"/>
  <c r="L40" i="53"/>
  <c r="K40" i="53"/>
  <c r="J40" i="53"/>
  <c r="I40" i="53"/>
  <c r="H40" i="53"/>
  <c r="G40" i="53"/>
  <c r="F40" i="53"/>
  <c r="E40" i="53"/>
  <c r="D40" i="53"/>
  <c r="C40" i="53"/>
  <c r="R39" i="53"/>
  <c r="Q39" i="53"/>
  <c r="P39" i="53"/>
  <c r="O39" i="53"/>
  <c r="N39" i="53"/>
  <c r="M39" i="53"/>
  <c r="L39" i="53"/>
  <c r="K39" i="53"/>
  <c r="J39" i="53" s="1"/>
  <c r="F39" i="53"/>
  <c r="E39" i="53"/>
  <c r="D39" i="53"/>
  <c r="C39" i="53"/>
  <c r="B39" i="53"/>
  <c r="R38" i="53"/>
  <c r="Q38" i="53"/>
  <c r="H38" i="53" s="1"/>
  <c r="P38" i="53"/>
  <c r="O38" i="53"/>
  <c r="M38" i="53" s="1"/>
  <c r="N38" i="53"/>
  <c r="L38" i="53"/>
  <c r="K38" i="53"/>
  <c r="J38" i="53" s="1"/>
  <c r="F38" i="53"/>
  <c r="E38" i="53"/>
  <c r="D38" i="53"/>
  <c r="C38" i="53"/>
  <c r="R37" i="53"/>
  <c r="Q37" i="53"/>
  <c r="P37" i="53"/>
  <c r="O37" i="53"/>
  <c r="N37" i="53"/>
  <c r="M37" i="53"/>
  <c r="L37" i="53"/>
  <c r="J37" i="53" s="1"/>
  <c r="K37" i="53"/>
  <c r="I37" i="53"/>
  <c r="H37" i="53"/>
  <c r="G37" i="53" s="1"/>
  <c r="F37" i="53"/>
  <c r="E37" i="53"/>
  <c r="D37" i="53"/>
  <c r="B37" i="53" s="1"/>
  <c r="C37" i="53"/>
  <c r="R36" i="53"/>
  <c r="I36" i="53" s="1"/>
  <c r="Q36" i="53"/>
  <c r="H36" i="53" s="1"/>
  <c r="G36" i="53" s="1"/>
  <c r="O36" i="53"/>
  <c r="M36" i="53" s="1"/>
  <c r="N36" i="53"/>
  <c r="L36" i="53"/>
  <c r="K36" i="53"/>
  <c r="J36" i="53" s="1"/>
  <c r="F36" i="53"/>
  <c r="E36" i="53"/>
  <c r="D36" i="53"/>
  <c r="C36" i="53"/>
  <c r="B36" i="53"/>
  <c r="R35" i="53"/>
  <c r="Q35" i="53"/>
  <c r="O35" i="53"/>
  <c r="N35" i="53"/>
  <c r="M35" i="53" s="1"/>
  <c r="L35" i="53"/>
  <c r="K35" i="53"/>
  <c r="J35" i="53"/>
  <c r="H35" i="53"/>
  <c r="F35" i="53"/>
  <c r="B35" i="53" s="1"/>
  <c r="E35" i="53"/>
  <c r="D35" i="53"/>
  <c r="C35" i="53"/>
  <c r="R34" i="53"/>
  <c r="Q34" i="53"/>
  <c r="P34" i="53"/>
  <c r="O34" i="53"/>
  <c r="N34" i="53"/>
  <c r="M34" i="53" s="1"/>
  <c r="L34" i="53"/>
  <c r="K34" i="53"/>
  <c r="J34" i="53" s="1"/>
  <c r="F34" i="53"/>
  <c r="E34" i="53"/>
  <c r="D34" i="53"/>
  <c r="C34" i="53"/>
  <c r="B34" i="53" s="1"/>
  <c r="R33" i="53"/>
  <c r="Q33" i="53"/>
  <c r="P33" i="53"/>
  <c r="O33" i="53"/>
  <c r="N33" i="53"/>
  <c r="M33" i="53" s="1"/>
  <c r="L33" i="53"/>
  <c r="J33" i="53" s="1"/>
  <c r="K33" i="53"/>
  <c r="I33" i="53"/>
  <c r="H33" i="53"/>
  <c r="G33" i="53"/>
  <c r="F33" i="53"/>
  <c r="D81" i="53" s="1"/>
  <c r="E33" i="53"/>
  <c r="D33" i="53"/>
  <c r="C33" i="53"/>
  <c r="R32" i="53"/>
  <c r="Q32" i="53"/>
  <c r="O32" i="53"/>
  <c r="N32" i="53"/>
  <c r="M32" i="53"/>
  <c r="L32" i="53"/>
  <c r="K32" i="53"/>
  <c r="K42" i="53" s="1"/>
  <c r="J32" i="53"/>
  <c r="I32" i="53"/>
  <c r="F32" i="53"/>
  <c r="E32" i="53"/>
  <c r="D32" i="53"/>
  <c r="C32" i="53"/>
  <c r="B32" i="53"/>
  <c r="R31" i="53"/>
  <c r="Q31" i="53"/>
  <c r="P31" i="53"/>
  <c r="O31" i="53"/>
  <c r="O41" i="53" s="1"/>
  <c r="N31" i="53"/>
  <c r="M31" i="53" s="1"/>
  <c r="L31" i="53"/>
  <c r="K31" i="53"/>
  <c r="J31" i="53"/>
  <c r="F31" i="53"/>
  <c r="E31" i="53"/>
  <c r="D31" i="53"/>
  <c r="C31" i="53"/>
  <c r="B31" i="53"/>
  <c r="R30" i="53"/>
  <c r="Q30" i="53"/>
  <c r="P30" i="53" s="1"/>
  <c r="O30" i="53"/>
  <c r="M30" i="53" s="1"/>
  <c r="N30" i="53"/>
  <c r="L30" i="53"/>
  <c r="K30" i="53"/>
  <c r="J30" i="53" s="1"/>
  <c r="H30" i="53"/>
  <c r="F30" i="53"/>
  <c r="E30" i="53"/>
  <c r="D30" i="53"/>
  <c r="C30" i="53"/>
  <c r="B30" i="53" s="1"/>
  <c r="R29" i="53"/>
  <c r="Q29" i="53"/>
  <c r="P29" i="53" s="1"/>
  <c r="O29" i="53"/>
  <c r="M29" i="53" s="1"/>
  <c r="N29" i="53"/>
  <c r="L29" i="53"/>
  <c r="K29" i="53"/>
  <c r="J29" i="53" s="1"/>
  <c r="F29" i="53"/>
  <c r="E29" i="53"/>
  <c r="D29" i="53"/>
  <c r="C29" i="53"/>
  <c r="B29" i="53"/>
  <c r="R28" i="53"/>
  <c r="Q28" i="53"/>
  <c r="P28" i="53" s="1"/>
  <c r="O28" i="53"/>
  <c r="N28" i="53"/>
  <c r="M28" i="53"/>
  <c r="L28" i="53"/>
  <c r="K28" i="53"/>
  <c r="J28" i="53"/>
  <c r="H28" i="53"/>
  <c r="F28" i="53"/>
  <c r="F42" i="53" s="1"/>
  <c r="E28" i="53"/>
  <c r="D28" i="53"/>
  <c r="C28" i="53"/>
  <c r="R27" i="53"/>
  <c r="Q27" i="53"/>
  <c r="O27" i="53"/>
  <c r="N27" i="53"/>
  <c r="M27" i="53"/>
  <c r="L27" i="53"/>
  <c r="L41" i="53" s="1"/>
  <c r="K27" i="53"/>
  <c r="J27" i="53"/>
  <c r="I27" i="53"/>
  <c r="F27" i="53"/>
  <c r="E27" i="53"/>
  <c r="D27" i="53"/>
  <c r="C27" i="53"/>
  <c r="B27" i="53"/>
  <c r="H21" i="53"/>
  <c r="G21" i="53"/>
  <c r="X20" i="53"/>
  <c r="W20" i="53"/>
  <c r="V20" i="53" s="1"/>
  <c r="I20" i="53"/>
  <c r="AD19" i="53"/>
  <c r="AC19" i="53"/>
  <c r="AB19" i="53"/>
  <c r="AA19" i="53"/>
  <c r="Z19" i="53"/>
  <c r="Z21" i="53" s="1"/>
  <c r="Y19" i="53"/>
  <c r="X19" i="53"/>
  <c r="V19" i="53" s="1"/>
  <c r="W19" i="53"/>
  <c r="U19" i="53"/>
  <c r="S19" i="53" s="1"/>
  <c r="T19" i="53"/>
  <c r="R19" i="53"/>
  <c r="Q19" i="53"/>
  <c r="P19" i="53"/>
  <c r="O19" i="53"/>
  <c r="L19" i="53" s="1"/>
  <c r="N19" i="53"/>
  <c r="I19" i="53"/>
  <c r="H19" i="53"/>
  <c r="G19" i="53"/>
  <c r="F19" i="53"/>
  <c r="E19" i="53"/>
  <c r="D19" i="53"/>
  <c r="C19" i="53"/>
  <c r="C88" i="53" s="1"/>
  <c r="B19" i="53"/>
  <c r="AD18" i="53"/>
  <c r="AC18" i="53"/>
  <c r="AB18" i="53" s="1"/>
  <c r="AA18" i="53"/>
  <c r="Z18" i="53"/>
  <c r="Y18" i="53" s="1"/>
  <c r="X18" i="53"/>
  <c r="W18" i="53"/>
  <c r="V18" i="53"/>
  <c r="U18" i="53"/>
  <c r="T18" i="53"/>
  <c r="S18" i="53"/>
  <c r="R18" i="53"/>
  <c r="L18" i="53" s="1"/>
  <c r="Q18" i="53"/>
  <c r="O18" i="53"/>
  <c r="N18" i="53"/>
  <c r="M18" i="53" s="1"/>
  <c r="I18" i="53"/>
  <c r="D87" i="53" s="1"/>
  <c r="H18" i="53"/>
  <c r="G18" i="53"/>
  <c r="F18" i="53"/>
  <c r="E18" i="53"/>
  <c r="D18" i="53"/>
  <c r="C18" i="53"/>
  <c r="AD17" i="53"/>
  <c r="AC17" i="53"/>
  <c r="AB17" i="53"/>
  <c r="AA17" i="53"/>
  <c r="Z17" i="53"/>
  <c r="Y17" i="53"/>
  <c r="X17" i="53"/>
  <c r="W17" i="53"/>
  <c r="K17" i="53" s="1"/>
  <c r="V17" i="53"/>
  <c r="U17" i="53"/>
  <c r="L17" i="53" s="1"/>
  <c r="T17" i="53"/>
  <c r="S17" i="53" s="1"/>
  <c r="R17" i="53"/>
  <c r="Q17" i="53"/>
  <c r="P17" i="53"/>
  <c r="O17" i="53"/>
  <c r="N17" i="53"/>
  <c r="M17" i="53"/>
  <c r="I17" i="53"/>
  <c r="H17" i="53"/>
  <c r="G17" i="53"/>
  <c r="F17" i="53"/>
  <c r="E17" i="53"/>
  <c r="D17" i="53"/>
  <c r="C17" i="53"/>
  <c r="AD16" i="53"/>
  <c r="AC16" i="53"/>
  <c r="AC20" i="53" s="1"/>
  <c r="AB16" i="53"/>
  <c r="AA16" i="53"/>
  <c r="Z16" i="53"/>
  <c r="Y16" i="53" s="1"/>
  <c r="X16" i="53"/>
  <c r="W16" i="53"/>
  <c r="V16" i="53"/>
  <c r="U16" i="53"/>
  <c r="T16" i="53"/>
  <c r="S16" i="53"/>
  <c r="R16" i="53"/>
  <c r="Q16" i="53"/>
  <c r="P16" i="53"/>
  <c r="O16" i="53"/>
  <c r="L16" i="53" s="1"/>
  <c r="N16" i="53"/>
  <c r="I16" i="53"/>
  <c r="H16" i="53"/>
  <c r="G16" i="53"/>
  <c r="F16" i="53"/>
  <c r="E16" i="53"/>
  <c r="D16" i="53"/>
  <c r="C16" i="53"/>
  <c r="B16" i="53"/>
  <c r="AD15" i="53"/>
  <c r="AC15" i="53"/>
  <c r="AA15" i="53"/>
  <c r="Z15" i="53"/>
  <c r="Y15" i="53"/>
  <c r="X15" i="53"/>
  <c r="W15" i="53"/>
  <c r="V15" i="53"/>
  <c r="U15" i="53"/>
  <c r="T15" i="53"/>
  <c r="S15" i="53"/>
  <c r="R15" i="53"/>
  <c r="Q15" i="53"/>
  <c r="O15" i="53"/>
  <c r="M15" i="53" s="1"/>
  <c r="N15" i="53"/>
  <c r="I15" i="53"/>
  <c r="D84" i="53" s="1"/>
  <c r="H15" i="53"/>
  <c r="G15" i="53"/>
  <c r="F15" i="53"/>
  <c r="E15" i="53"/>
  <c r="D15" i="53"/>
  <c r="C15" i="53"/>
  <c r="AD14" i="53"/>
  <c r="AC14" i="53"/>
  <c r="AB14" i="53"/>
  <c r="AA14" i="53"/>
  <c r="Z14" i="53"/>
  <c r="Y14" i="53"/>
  <c r="X14" i="53"/>
  <c r="W14" i="53"/>
  <c r="K14" i="53" s="1"/>
  <c r="V14" i="53"/>
  <c r="U14" i="53"/>
  <c r="T14" i="53"/>
  <c r="S14" i="53" s="1"/>
  <c r="R14" i="53"/>
  <c r="Q14" i="53"/>
  <c r="P14" i="53"/>
  <c r="O14" i="53"/>
  <c r="N14" i="53"/>
  <c r="M14" i="53"/>
  <c r="L14" i="53"/>
  <c r="I14" i="53"/>
  <c r="H14" i="53"/>
  <c r="G14" i="53"/>
  <c r="F14" i="53"/>
  <c r="E14" i="53"/>
  <c r="D14" i="53"/>
  <c r="C83" i="53" s="1"/>
  <c r="C14" i="53"/>
  <c r="B14" i="53"/>
  <c r="AD13" i="53"/>
  <c r="AC13" i="53"/>
  <c r="AB13" i="53"/>
  <c r="AA13" i="53"/>
  <c r="Y13" i="53" s="1"/>
  <c r="Z13" i="53"/>
  <c r="X13" i="53"/>
  <c r="W13" i="53"/>
  <c r="V13" i="53"/>
  <c r="U13" i="53"/>
  <c r="T13" i="53"/>
  <c r="S13" i="53"/>
  <c r="R13" i="53"/>
  <c r="Q13" i="53"/>
  <c r="K13" i="53" s="1"/>
  <c r="P13" i="53"/>
  <c r="O13" i="53"/>
  <c r="N13" i="53"/>
  <c r="I13" i="53"/>
  <c r="D82" i="53" s="1"/>
  <c r="H13" i="53"/>
  <c r="G13" i="53"/>
  <c r="F13" i="53"/>
  <c r="E13" i="53"/>
  <c r="D13" i="53"/>
  <c r="C13" i="53"/>
  <c r="AD12" i="53"/>
  <c r="AC12" i="53"/>
  <c r="AB12" i="53" s="1"/>
  <c r="AA12" i="53"/>
  <c r="Z12" i="53"/>
  <c r="Y12" i="53"/>
  <c r="X12" i="53"/>
  <c r="W12" i="53"/>
  <c r="V12" i="53"/>
  <c r="U12" i="53"/>
  <c r="T12" i="53"/>
  <c r="S12" i="53" s="1"/>
  <c r="R12" i="53"/>
  <c r="L12" i="53" s="1"/>
  <c r="G81" i="53" s="1"/>
  <c r="Q12" i="53"/>
  <c r="P12" i="53" s="1"/>
  <c r="O12" i="53"/>
  <c r="N12" i="53"/>
  <c r="K12" i="53" s="1"/>
  <c r="M12" i="53"/>
  <c r="I12" i="53"/>
  <c r="H12" i="53"/>
  <c r="G12" i="53"/>
  <c r="F12" i="53"/>
  <c r="E12" i="53"/>
  <c r="C81" i="53" s="1"/>
  <c r="B81" i="53" s="1"/>
  <c r="D12" i="53"/>
  <c r="C12" i="53"/>
  <c r="AD11" i="53"/>
  <c r="AC11" i="53"/>
  <c r="AB11" i="53" s="1"/>
  <c r="AA11" i="53"/>
  <c r="Z11" i="53"/>
  <c r="Y11" i="53"/>
  <c r="X11" i="53"/>
  <c r="W11" i="53"/>
  <c r="W21" i="53" s="1"/>
  <c r="V11" i="53"/>
  <c r="U11" i="53"/>
  <c r="S11" i="53" s="1"/>
  <c r="T11" i="53"/>
  <c r="R11" i="53"/>
  <c r="Q11" i="53"/>
  <c r="P11" i="53" s="1"/>
  <c r="O11" i="53"/>
  <c r="L11" i="53" s="1"/>
  <c r="N11" i="53"/>
  <c r="N21" i="53" s="1"/>
  <c r="M11" i="53"/>
  <c r="K11" i="53"/>
  <c r="J11" i="53" s="1"/>
  <c r="I11" i="53"/>
  <c r="H11" i="53"/>
  <c r="G11" i="53"/>
  <c r="F11" i="53"/>
  <c r="E11" i="53"/>
  <c r="D11" i="53"/>
  <c r="C11" i="53"/>
  <c r="AD10" i="53"/>
  <c r="AC10" i="53"/>
  <c r="AB10" i="53"/>
  <c r="AA10" i="53"/>
  <c r="Z10" i="53"/>
  <c r="X10" i="53"/>
  <c r="W10" i="53"/>
  <c r="V10" i="53"/>
  <c r="U10" i="53"/>
  <c r="T10" i="53"/>
  <c r="S10" i="53"/>
  <c r="R10" i="53"/>
  <c r="Q10" i="53"/>
  <c r="P10" i="53"/>
  <c r="O10" i="53"/>
  <c r="N10" i="53"/>
  <c r="I10" i="53"/>
  <c r="D79" i="53" s="1"/>
  <c r="H10" i="53"/>
  <c r="G10" i="53"/>
  <c r="F10" i="53"/>
  <c r="E10" i="53"/>
  <c r="D10" i="53"/>
  <c r="D20" i="53" s="1"/>
  <c r="C10" i="53"/>
  <c r="B10" i="53" s="1"/>
  <c r="AD9" i="53"/>
  <c r="AB9" i="53" s="1"/>
  <c r="AC9" i="53"/>
  <c r="AA9" i="53"/>
  <c r="Z9" i="53"/>
  <c r="Y9" i="53" s="1"/>
  <c r="X9" i="53"/>
  <c r="W9" i="53"/>
  <c r="V9" i="53" s="1"/>
  <c r="U9" i="53"/>
  <c r="T9" i="53"/>
  <c r="S9" i="53"/>
  <c r="R9" i="53"/>
  <c r="Q9" i="53"/>
  <c r="O9" i="53"/>
  <c r="N9" i="53"/>
  <c r="M9" i="53"/>
  <c r="I9" i="53"/>
  <c r="D78" i="53" s="1"/>
  <c r="H9" i="53"/>
  <c r="G9" i="53"/>
  <c r="F9" i="53"/>
  <c r="E9" i="53"/>
  <c r="D9" i="53"/>
  <c r="B9" i="53" s="1"/>
  <c r="C9" i="53"/>
  <c r="AD8" i="53"/>
  <c r="AD20" i="53" s="1"/>
  <c r="AC8" i="53"/>
  <c r="AB8" i="53" s="1"/>
  <c r="AA8" i="53"/>
  <c r="Z8" i="53"/>
  <c r="Y8" i="53"/>
  <c r="X8" i="53"/>
  <c r="W8" i="53"/>
  <c r="K8" i="53" s="1"/>
  <c r="U8" i="53"/>
  <c r="S8" i="53" s="1"/>
  <c r="T8" i="53"/>
  <c r="R8" i="53"/>
  <c r="R20" i="53" s="1"/>
  <c r="Q8" i="53"/>
  <c r="Q20" i="53" s="1"/>
  <c r="P20" i="53" s="1"/>
  <c r="O8" i="53"/>
  <c r="N8" i="53"/>
  <c r="M8" i="53"/>
  <c r="L8" i="53"/>
  <c r="I8" i="53"/>
  <c r="H8" i="53"/>
  <c r="G8" i="53"/>
  <c r="F8" i="53"/>
  <c r="E8" i="53"/>
  <c r="D8" i="53"/>
  <c r="C8" i="53"/>
  <c r="B8" i="53"/>
  <c r="AD7" i="53"/>
  <c r="AC7" i="53"/>
  <c r="AC21" i="53" s="1"/>
  <c r="AB7" i="53"/>
  <c r="AA7" i="53"/>
  <c r="Z7" i="53"/>
  <c r="Y7" i="53" s="1"/>
  <c r="X7" i="53"/>
  <c r="W7" i="53"/>
  <c r="V7" i="53"/>
  <c r="U7" i="53"/>
  <c r="T7" i="53"/>
  <c r="S7" i="53"/>
  <c r="R7" i="53"/>
  <c r="Q7" i="53"/>
  <c r="P7" i="53"/>
  <c r="O7" i="53"/>
  <c r="N7" i="53"/>
  <c r="I7" i="53"/>
  <c r="H7" i="53"/>
  <c r="G7" i="53"/>
  <c r="F7" i="53"/>
  <c r="E7" i="53"/>
  <c r="D7" i="53"/>
  <c r="D21" i="53" s="1"/>
  <c r="C7" i="53"/>
  <c r="AD6" i="53"/>
  <c r="AC6" i="53"/>
  <c r="AB6" i="53"/>
  <c r="AA6" i="53"/>
  <c r="Z6" i="53"/>
  <c r="X6" i="53"/>
  <c r="W6" i="53"/>
  <c r="V6" i="53"/>
  <c r="U6" i="53"/>
  <c r="U20" i="53" s="1"/>
  <c r="T6" i="53"/>
  <c r="S6" i="53"/>
  <c r="R6" i="53"/>
  <c r="P6" i="53" s="1"/>
  <c r="Q6" i="53"/>
  <c r="O6" i="53"/>
  <c r="N6" i="53"/>
  <c r="M6" i="53" s="1"/>
  <c r="I6" i="53"/>
  <c r="D75" i="53" s="1"/>
  <c r="H6" i="53"/>
  <c r="H20" i="53" s="1"/>
  <c r="G6" i="53"/>
  <c r="G20" i="53" s="1"/>
  <c r="F6" i="53"/>
  <c r="E6" i="53"/>
  <c r="D6" i="53"/>
  <c r="C6" i="53"/>
  <c r="C75" i="53" s="1"/>
  <c r="L22" i="4"/>
  <c r="N17" i="4" s="1"/>
  <c r="L35" i="4"/>
  <c r="N29" i="4"/>
  <c r="O29" i="4"/>
  <c r="L33" i="4"/>
  <c r="P17" i="3"/>
  <c r="J17" i="3"/>
  <c r="R17" i="3"/>
  <c r="F17" i="3"/>
  <c r="G16" i="3"/>
  <c r="W77" i="48"/>
  <c r="R77" i="48"/>
  <c r="W25" i="49"/>
  <c r="Y25" i="49"/>
  <c r="X25" i="49"/>
  <c r="W26" i="49"/>
  <c r="Y26" i="49"/>
  <c r="X26" i="49"/>
  <c r="C25" i="49"/>
  <c r="D25" i="49"/>
  <c r="E25" i="49"/>
  <c r="F25" i="49"/>
  <c r="G25" i="49"/>
  <c r="H25" i="49"/>
  <c r="I25" i="49"/>
  <c r="J25" i="49"/>
  <c r="K25" i="49"/>
  <c r="L25" i="49"/>
  <c r="M25" i="49"/>
  <c r="N25" i="49"/>
  <c r="O25" i="49"/>
  <c r="P25" i="49"/>
  <c r="Q25" i="49"/>
  <c r="R25" i="49"/>
  <c r="S25" i="49"/>
  <c r="T25" i="49"/>
  <c r="U25" i="49"/>
  <c r="V25" i="49"/>
  <c r="B25" i="49"/>
  <c r="C26" i="49"/>
  <c r="D26" i="49"/>
  <c r="E26" i="49"/>
  <c r="F26" i="49"/>
  <c r="G26" i="49"/>
  <c r="H26" i="49"/>
  <c r="I26" i="49"/>
  <c r="J26" i="49"/>
  <c r="K26" i="49"/>
  <c r="L26" i="49"/>
  <c r="M26" i="49"/>
  <c r="N26" i="49"/>
  <c r="O26" i="49"/>
  <c r="P26" i="49"/>
  <c r="Q26" i="49"/>
  <c r="R26" i="49"/>
  <c r="S26" i="49"/>
  <c r="T26" i="49"/>
  <c r="U26" i="49"/>
  <c r="V26" i="49"/>
  <c r="B26" i="49"/>
  <c r="T14" i="50"/>
  <c r="R14" i="50"/>
  <c r="S14" i="50"/>
  <c r="Q14" i="50"/>
  <c r="P14" i="50"/>
  <c r="O14" i="50"/>
  <c r="J14" i="50"/>
  <c r="I14" i="50"/>
  <c r="H14" i="50"/>
  <c r="G14" i="50"/>
  <c r="F14" i="50"/>
  <c r="K14" i="50"/>
  <c r="L14" i="50"/>
  <c r="M14" i="50"/>
  <c r="E14" i="50"/>
  <c r="U14" i="50"/>
  <c r="W14" i="50"/>
  <c r="V14" i="50"/>
  <c r="U12" i="50"/>
  <c r="W12" i="50"/>
  <c r="V12" i="50"/>
  <c r="U10" i="50"/>
  <c r="W10" i="50"/>
  <c r="V10" i="50"/>
  <c r="U8" i="50"/>
  <c r="W8" i="50"/>
  <c r="V8" i="50"/>
  <c r="U6" i="50"/>
  <c r="W6" i="50"/>
  <c r="V6" i="50"/>
  <c r="D14" i="50"/>
  <c r="C14" i="50"/>
  <c r="B14" i="50"/>
  <c r="C77" i="48"/>
  <c r="Y77" i="48"/>
  <c r="X77" i="48"/>
  <c r="V77" i="48"/>
  <c r="F77" i="48"/>
  <c r="G77" i="48"/>
  <c r="H77" i="48"/>
  <c r="I77" i="48"/>
  <c r="J77" i="48"/>
  <c r="K77" i="48"/>
  <c r="L77" i="48"/>
  <c r="M77" i="48"/>
  <c r="N77" i="48"/>
  <c r="O77" i="48"/>
  <c r="P77" i="48"/>
  <c r="Q77" i="48"/>
  <c r="S77" i="48"/>
  <c r="T77" i="48"/>
  <c r="U77" i="48"/>
  <c r="E77" i="48"/>
  <c r="D77" i="48"/>
  <c r="Z53" i="51"/>
  <c r="X53" i="51"/>
  <c r="Y53" i="51"/>
  <c r="X54" i="51"/>
  <c r="Z54" i="51"/>
  <c r="Y54" i="51"/>
  <c r="Y52" i="51"/>
  <c r="X52" i="51"/>
  <c r="K16" i="3"/>
  <c r="S16" i="3"/>
  <c r="S17" i="3" s="1"/>
  <c r="S23" i="5"/>
  <c r="S26" i="5"/>
  <c r="S45" i="5"/>
  <c r="O53" i="5"/>
  <c r="O52" i="5"/>
  <c r="O54" i="5" s="1"/>
  <c r="S54" i="5" s="1"/>
  <c r="O45" i="5"/>
  <c r="I52" i="5"/>
  <c r="K26" i="5"/>
  <c r="C10" i="51"/>
  <c r="N5" i="4"/>
  <c r="I61" i="5"/>
  <c r="M48" i="5"/>
  <c r="Q18" i="3"/>
  <c r="Q16" i="3"/>
  <c r="Q15" i="3"/>
  <c r="K18" i="3"/>
  <c r="K15" i="3"/>
  <c r="G15" i="3"/>
  <c r="E18" i="3"/>
  <c r="E15" i="3"/>
  <c r="E16" i="3"/>
  <c r="F86" i="53" l="1"/>
  <c r="J17" i="53"/>
  <c r="J14" i="53"/>
  <c r="V21" i="53"/>
  <c r="J8" i="53"/>
  <c r="B41" i="53"/>
  <c r="H68" i="53"/>
  <c r="B75" i="53"/>
  <c r="T20" i="53"/>
  <c r="S20" i="53" s="1"/>
  <c r="K6" i="53"/>
  <c r="E21" i="53"/>
  <c r="E20" i="53"/>
  <c r="T21" i="53"/>
  <c r="K9" i="53"/>
  <c r="B60" i="53"/>
  <c r="D68" i="53"/>
  <c r="F21" i="53"/>
  <c r="D86" i="53"/>
  <c r="B17" i="53"/>
  <c r="M41" i="53"/>
  <c r="D80" i="53"/>
  <c r="B11" i="53"/>
  <c r="M13" i="53"/>
  <c r="L13" i="53"/>
  <c r="G82" i="53" s="1"/>
  <c r="M19" i="53"/>
  <c r="L42" i="53"/>
  <c r="I30" i="53"/>
  <c r="G30" i="53" s="1"/>
  <c r="F20" i="53"/>
  <c r="B6" i="53"/>
  <c r="V8" i="53"/>
  <c r="Y10" i="53"/>
  <c r="G83" i="53"/>
  <c r="K16" i="53"/>
  <c r="M16" i="53"/>
  <c r="K19" i="53"/>
  <c r="G50" i="53"/>
  <c r="J57" i="53"/>
  <c r="M10" i="53"/>
  <c r="K10" i="53"/>
  <c r="F81" i="53"/>
  <c r="E81" i="53" s="1"/>
  <c r="J12" i="53"/>
  <c r="F82" i="53"/>
  <c r="E82" i="53" s="1"/>
  <c r="J13" i="53"/>
  <c r="M7" i="53"/>
  <c r="AA21" i="53"/>
  <c r="Y21" i="53" s="1"/>
  <c r="L10" i="53"/>
  <c r="AB20" i="53"/>
  <c r="I49" i="53"/>
  <c r="L69" i="53"/>
  <c r="G64" i="53"/>
  <c r="F91" i="53"/>
  <c r="E91" i="53" s="1"/>
  <c r="J49" i="53"/>
  <c r="K69" i="53"/>
  <c r="J69" i="53" s="1"/>
  <c r="C82" i="53"/>
  <c r="B82" i="53" s="1"/>
  <c r="B13" i="53"/>
  <c r="P15" i="53"/>
  <c r="K15" i="53"/>
  <c r="P18" i="53"/>
  <c r="K18" i="53"/>
  <c r="Q41" i="53"/>
  <c r="H29" i="53"/>
  <c r="G29" i="53" s="1"/>
  <c r="M56" i="53"/>
  <c r="N68" i="53"/>
  <c r="L7" i="53"/>
  <c r="O21" i="53"/>
  <c r="M21" i="53" s="1"/>
  <c r="L15" i="53"/>
  <c r="G84" i="53" s="1"/>
  <c r="G87" i="53"/>
  <c r="B88" i="53"/>
  <c r="R42" i="53"/>
  <c r="I28" i="53"/>
  <c r="O68" i="53"/>
  <c r="L6" i="53"/>
  <c r="Q21" i="53"/>
  <c r="K7" i="53"/>
  <c r="AD21" i="53"/>
  <c r="AB21" i="53" s="1"/>
  <c r="L9" i="53"/>
  <c r="P36" i="53"/>
  <c r="P60" i="53"/>
  <c r="H60" i="53"/>
  <c r="G60" i="53" s="1"/>
  <c r="C76" i="53"/>
  <c r="B7" i="53"/>
  <c r="C21" i="53"/>
  <c r="B21" i="53" s="1"/>
  <c r="J41" i="53"/>
  <c r="P35" i="53"/>
  <c r="I35" i="53"/>
  <c r="G35" i="53" s="1"/>
  <c r="H53" i="53"/>
  <c r="G53" i="53" s="1"/>
  <c r="P53" i="53"/>
  <c r="P67" i="53"/>
  <c r="H67" i="53"/>
  <c r="H42" i="53"/>
  <c r="R21" i="53"/>
  <c r="N20" i="53"/>
  <c r="M20" i="53" s="1"/>
  <c r="P9" i="53"/>
  <c r="C79" i="53"/>
  <c r="B79" i="53" s="1"/>
  <c r="B12" i="53"/>
  <c r="B15" i="53"/>
  <c r="B18" i="53"/>
  <c r="I48" i="53"/>
  <c r="G80" i="53"/>
  <c r="H27" i="53"/>
  <c r="H31" i="53"/>
  <c r="G31" i="53" s="1"/>
  <c r="Q69" i="53"/>
  <c r="I63" i="53"/>
  <c r="G90" i="53" s="1"/>
  <c r="Y6" i="53"/>
  <c r="Z20" i="53"/>
  <c r="D76" i="53"/>
  <c r="I21" i="53"/>
  <c r="U21" i="53"/>
  <c r="P8" i="53"/>
  <c r="C80" i="53"/>
  <c r="B80" i="53" s="1"/>
  <c r="C86" i="53"/>
  <c r="I31" i="53"/>
  <c r="B38" i="53"/>
  <c r="I38" i="53"/>
  <c r="G38" i="53" s="1"/>
  <c r="N41" i="53"/>
  <c r="C69" i="53"/>
  <c r="B69" i="53" s="1"/>
  <c r="R69" i="53"/>
  <c r="C90" i="53"/>
  <c r="B90" i="53" s="1"/>
  <c r="L68" i="53"/>
  <c r="AA20" i="53"/>
  <c r="M42" i="53"/>
  <c r="H32" i="53"/>
  <c r="G32" i="53" s="1"/>
  <c r="H34" i="53"/>
  <c r="G34" i="53" s="1"/>
  <c r="I51" i="53"/>
  <c r="H58" i="53"/>
  <c r="H59" i="53"/>
  <c r="G59" i="53" s="1"/>
  <c r="H66" i="53"/>
  <c r="C87" i="53"/>
  <c r="B87" i="53" s="1"/>
  <c r="O20" i="53"/>
  <c r="D88" i="53"/>
  <c r="R41" i="53"/>
  <c r="P27" i="53"/>
  <c r="P41" i="53" s="1"/>
  <c r="N42" i="53"/>
  <c r="I34" i="53"/>
  <c r="I39" i="53"/>
  <c r="F68" i="53"/>
  <c r="E69" i="53"/>
  <c r="I58" i="53"/>
  <c r="G85" i="53" s="1"/>
  <c r="I66" i="53"/>
  <c r="G93" i="53" s="1"/>
  <c r="D83" i="53"/>
  <c r="D95" i="53" s="1"/>
  <c r="C20" i="53"/>
  <c r="X21" i="53"/>
  <c r="B28" i="53"/>
  <c r="H49" i="53"/>
  <c r="G49" i="53" s="1"/>
  <c r="N69" i="53"/>
  <c r="H56" i="53"/>
  <c r="G56" i="53" s="1"/>
  <c r="O42" i="53"/>
  <c r="B40" i="53"/>
  <c r="F69" i="53"/>
  <c r="R68" i="53"/>
  <c r="H51" i="53"/>
  <c r="G51" i="53" s="1"/>
  <c r="I62" i="53"/>
  <c r="B65" i="53"/>
  <c r="C92" i="53"/>
  <c r="B92" i="53" s="1"/>
  <c r="C78" i="53"/>
  <c r="B78" i="53" s="1"/>
  <c r="D42" i="53"/>
  <c r="B33" i="53"/>
  <c r="P40" i="53"/>
  <c r="K68" i="53"/>
  <c r="H55" i="53"/>
  <c r="G55" i="53" s="1"/>
  <c r="K41" i="53"/>
  <c r="H48" i="53"/>
  <c r="G48" i="53" s="1"/>
  <c r="H39" i="53"/>
  <c r="G39" i="53" s="1"/>
  <c r="O69" i="53"/>
  <c r="I56" i="53"/>
  <c r="H63" i="53"/>
  <c r="C84" i="53"/>
  <c r="B84" i="53" s="1"/>
  <c r="AB15" i="53"/>
  <c r="F41" i="53"/>
  <c r="E42" i="53"/>
  <c r="Q42" i="53"/>
  <c r="I29" i="53"/>
  <c r="G77" i="53" s="1"/>
  <c r="B52" i="53"/>
  <c r="P52" i="53"/>
  <c r="I61" i="53"/>
  <c r="G88" i="53" s="1"/>
  <c r="P32" i="53"/>
  <c r="P42" i="53" s="1"/>
  <c r="P49" i="53"/>
  <c r="C42" i="53"/>
  <c r="L36" i="4"/>
  <c r="N35" i="4" s="1"/>
  <c r="O17" i="4"/>
  <c r="S11" i="3"/>
  <c r="S10" i="3"/>
  <c r="S12" i="3" s="1"/>
  <c r="R12" i="3"/>
  <c r="R13" i="3"/>
  <c r="G12" i="3"/>
  <c r="S20" i="3"/>
  <c r="O37" i="4"/>
  <c r="N37" i="4"/>
  <c r="M42" i="4"/>
  <c r="O35" i="4"/>
  <c r="N11" i="4"/>
  <c r="N23" i="4"/>
  <c r="L24" i="4"/>
  <c r="H21" i="4"/>
  <c r="L12" i="4"/>
  <c r="H16" i="4"/>
  <c r="L9" i="4"/>
  <c r="X36" i="51"/>
  <c r="W36" i="51"/>
  <c r="V36" i="51" s="1"/>
  <c r="X35" i="51"/>
  <c r="W35" i="51"/>
  <c r="V35" i="51" s="1"/>
  <c r="X34" i="51"/>
  <c r="W34" i="51"/>
  <c r="X33" i="51"/>
  <c r="W33" i="51"/>
  <c r="X32" i="51"/>
  <c r="W32" i="51"/>
  <c r="X31" i="51"/>
  <c r="W31" i="51"/>
  <c r="X30" i="51"/>
  <c r="W30" i="51"/>
  <c r="X29" i="51"/>
  <c r="W29" i="51"/>
  <c r="G62" i="53" l="1"/>
  <c r="G89" i="53"/>
  <c r="E89" i="53" s="1"/>
  <c r="G66" i="53"/>
  <c r="F93" i="53"/>
  <c r="E93" i="53" s="1"/>
  <c r="I42" i="53"/>
  <c r="G28" i="53"/>
  <c r="G42" i="53" s="1"/>
  <c r="C95" i="53"/>
  <c r="B95" i="53" s="1"/>
  <c r="I68" i="53"/>
  <c r="P69" i="53"/>
  <c r="H69" i="53"/>
  <c r="G69" i="53" s="1"/>
  <c r="C96" i="53"/>
  <c r="B96" i="53" s="1"/>
  <c r="B76" i="53"/>
  <c r="P68" i="53"/>
  <c r="G58" i="53"/>
  <c r="G61" i="53"/>
  <c r="G68" i="53"/>
  <c r="G27" i="53"/>
  <c r="G41" i="53" s="1"/>
  <c r="H41" i="53"/>
  <c r="G86" i="53"/>
  <c r="E86" i="53" s="1"/>
  <c r="F87" i="53"/>
  <c r="E87" i="53" s="1"/>
  <c r="J18" i="53"/>
  <c r="F80" i="53"/>
  <c r="E80" i="53" s="1"/>
  <c r="B68" i="53"/>
  <c r="J68" i="53"/>
  <c r="B86" i="53"/>
  <c r="F94" i="53"/>
  <c r="E94" i="53" s="1"/>
  <c r="G67" i="53"/>
  <c r="F79" i="53"/>
  <c r="E79" i="53" s="1"/>
  <c r="J10" i="53"/>
  <c r="B83" i="53"/>
  <c r="F84" i="53"/>
  <c r="E84" i="53" s="1"/>
  <c r="J15" i="53"/>
  <c r="F78" i="53"/>
  <c r="E78" i="53" s="1"/>
  <c r="J9" i="53"/>
  <c r="M69" i="53"/>
  <c r="I41" i="53"/>
  <c r="G78" i="53"/>
  <c r="G79" i="53"/>
  <c r="S21" i="53"/>
  <c r="F77" i="53"/>
  <c r="E77" i="53" s="1"/>
  <c r="F76" i="53"/>
  <c r="K21" i="53"/>
  <c r="J7" i="53"/>
  <c r="F88" i="53"/>
  <c r="E88" i="53" s="1"/>
  <c r="J19" i="53"/>
  <c r="B42" i="53"/>
  <c r="F90" i="53"/>
  <c r="E90" i="53" s="1"/>
  <c r="G63" i="53"/>
  <c r="D96" i="53"/>
  <c r="P21" i="53"/>
  <c r="G76" i="53"/>
  <c r="G96" i="53" s="1"/>
  <c r="L21" i="53"/>
  <c r="F75" i="53"/>
  <c r="J6" i="53"/>
  <c r="K20" i="53"/>
  <c r="B20" i="53"/>
  <c r="I69" i="53"/>
  <c r="Y20" i="53"/>
  <c r="G75" i="53"/>
  <c r="G95" i="53" s="1"/>
  <c r="L20" i="53"/>
  <c r="M68" i="53"/>
  <c r="F85" i="53"/>
  <c r="E85" i="53" s="1"/>
  <c r="J16" i="53"/>
  <c r="F83" i="53"/>
  <c r="E83" i="53" s="1"/>
  <c r="V34" i="51"/>
  <c r="V29" i="51"/>
  <c r="V32" i="51"/>
  <c r="V30" i="51"/>
  <c r="V31" i="51"/>
  <c r="V33" i="51"/>
  <c r="Y46" i="51"/>
  <c r="Z46" i="51"/>
  <c r="Y48" i="51"/>
  <c r="Z48" i="51"/>
  <c r="Y49" i="51"/>
  <c r="Z49" i="51"/>
  <c r="X49" i="51" s="1"/>
  <c r="Y50" i="51"/>
  <c r="Z50" i="51"/>
  <c r="X50" i="51" s="1"/>
  <c r="Y51" i="51"/>
  <c r="Z51" i="51"/>
  <c r="X51" i="51" s="1"/>
  <c r="Z52" i="51"/>
  <c r="X20" i="51"/>
  <c r="X19" i="51"/>
  <c r="Y19" i="51"/>
  <c r="W19" i="51" s="1"/>
  <c r="Y20" i="51"/>
  <c r="X21" i="51"/>
  <c r="Y21" i="51"/>
  <c r="P19" i="51"/>
  <c r="P20" i="51"/>
  <c r="P21" i="51"/>
  <c r="C29" i="51"/>
  <c r="C30" i="51"/>
  <c r="P30" i="51"/>
  <c r="C31" i="51"/>
  <c r="C32" i="51"/>
  <c r="C45" i="51"/>
  <c r="Q45" i="51"/>
  <c r="Y45" i="51" s="1"/>
  <c r="R45" i="51"/>
  <c r="Z45" i="51" s="1"/>
  <c r="S45" i="51"/>
  <c r="T45" i="51"/>
  <c r="C46" i="51"/>
  <c r="P46" i="51"/>
  <c r="C47" i="51"/>
  <c r="Q47" i="51"/>
  <c r="Y47" i="51" s="1"/>
  <c r="R47" i="51"/>
  <c r="Z47" i="51" s="1"/>
  <c r="S47" i="51"/>
  <c r="T47" i="51"/>
  <c r="C48" i="51"/>
  <c r="F96" i="53" l="1"/>
  <c r="E96" i="53" s="1"/>
  <c r="E76" i="53"/>
  <c r="J20" i="53"/>
  <c r="J21" i="53"/>
  <c r="F95" i="53"/>
  <c r="E95" i="53" s="1"/>
  <c r="E75" i="53"/>
  <c r="X45" i="51"/>
  <c r="X48" i="51"/>
  <c r="X46" i="51"/>
  <c r="X47" i="51"/>
  <c r="W21" i="51"/>
  <c r="W20" i="51"/>
  <c r="K158" i="43" l="1"/>
  <c r="J158" i="43"/>
  <c r="R158" i="43"/>
  <c r="O158" i="43"/>
  <c r="L158" i="43"/>
  <c r="C158" i="43"/>
  <c r="I158" i="43" l="1"/>
  <c r="S14" i="3" l="1"/>
  <c r="L15" i="4"/>
  <c r="M28" i="4"/>
  <c r="G65" i="8" l="1"/>
  <c r="G11" i="5" l="1"/>
  <c r="L14" i="4" l="1"/>
  <c r="M10" i="4"/>
  <c r="L8" i="4"/>
  <c r="S13" i="3" l="1"/>
  <c r="L30" i="4" l="1"/>
  <c r="L31" i="4"/>
  <c r="L32" i="4"/>
  <c r="S59" i="5" l="1"/>
  <c r="S60" i="5"/>
  <c r="R7" i="3" l="1"/>
  <c r="L6" i="4" l="1"/>
  <c r="L10" i="4" s="1"/>
  <c r="O5" i="4" l="1"/>
  <c r="R8" i="5"/>
  <c r="H42" i="4" l="1"/>
  <c r="G42" i="4"/>
  <c r="F42" i="4"/>
  <c r="L40" i="4"/>
  <c r="L38" i="4"/>
  <c r="H34" i="4"/>
  <c r="G34" i="4"/>
  <c r="F34" i="4"/>
  <c r="H33" i="4"/>
  <c r="G33" i="4"/>
  <c r="F33" i="4"/>
  <c r="L29" i="4"/>
  <c r="H28" i="4"/>
  <c r="G28" i="4"/>
  <c r="F28" i="4"/>
  <c r="H27" i="4"/>
  <c r="G27" i="4"/>
  <c r="F27" i="4"/>
  <c r="L26" i="4"/>
  <c r="L25" i="4"/>
  <c r="L23" i="4"/>
  <c r="K22" i="4"/>
  <c r="J22" i="4"/>
  <c r="I22" i="4"/>
  <c r="H22" i="4"/>
  <c r="G22" i="4"/>
  <c r="F22" i="4"/>
  <c r="K21" i="4"/>
  <c r="J21" i="4"/>
  <c r="G21" i="4"/>
  <c r="F21" i="4"/>
  <c r="L20" i="4"/>
  <c r="L19" i="4"/>
  <c r="L18" i="4"/>
  <c r="L17" i="4"/>
  <c r="G16" i="4"/>
  <c r="F16" i="4"/>
  <c r="K10" i="4"/>
  <c r="J10" i="4"/>
  <c r="I10" i="4"/>
  <c r="H10" i="4"/>
  <c r="G10" i="4"/>
  <c r="F10" i="4"/>
  <c r="L16" i="4" l="1"/>
  <c r="O11" i="4" s="1"/>
  <c r="L34" i="4"/>
  <c r="L42" i="4"/>
  <c r="L27" i="4"/>
  <c r="L28" i="4"/>
  <c r="O23" i="4" s="1"/>
  <c r="L21" i="4"/>
  <c r="S56" i="5" l="1"/>
  <c r="S27" i="5" l="1"/>
  <c r="K17" i="3"/>
  <c r="D26" i="5" l="1"/>
  <c r="R45" i="5" l="1"/>
  <c r="R48" i="5"/>
  <c r="R51" i="5"/>
  <c r="E33" i="5"/>
  <c r="G45" i="5" l="1"/>
  <c r="K33" i="5"/>
  <c r="O17" i="5"/>
  <c r="O14" i="5"/>
  <c r="M11" i="5"/>
  <c r="R54" i="5" l="1"/>
  <c r="G7" i="3"/>
  <c r="R8" i="3" l="1"/>
  <c r="S18" i="3" l="1"/>
  <c r="R23" i="5" l="1"/>
  <c r="R20" i="5"/>
  <c r="R17" i="5"/>
  <c r="R14" i="5"/>
  <c r="R11" i="5"/>
  <c r="S9" i="3" l="1"/>
  <c r="E17" i="3" l="1"/>
  <c r="S43" i="5" l="1"/>
  <c r="Q24" i="5" l="1"/>
  <c r="O24" i="5"/>
  <c r="R18" i="3" l="1"/>
  <c r="P54" i="5" l="1"/>
  <c r="N54" i="5"/>
  <c r="L54" i="5"/>
  <c r="J54" i="5"/>
  <c r="H54" i="5"/>
  <c r="D54" i="5"/>
  <c r="R26" i="5"/>
  <c r="P26" i="5"/>
  <c r="N26" i="5"/>
  <c r="L26" i="5"/>
  <c r="J26" i="5"/>
  <c r="H26" i="5"/>
  <c r="F26" i="5"/>
  <c r="Q58" i="5" l="1"/>
  <c r="Q61" i="5" s="1"/>
  <c r="G52" i="5"/>
  <c r="K52" i="5"/>
  <c r="M52" i="5"/>
  <c r="Q52" i="5"/>
  <c r="G53" i="5"/>
  <c r="I53" i="5"/>
  <c r="K53" i="5"/>
  <c r="M53" i="5"/>
  <c r="Q53" i="5"/>
  <c r="E53" i="5"/>
  <c r="E52" i="5"/>
  <c r="G58" i="5"/>
  <c r="G61" i="5" s="1"/>
  <c r="I58" i="5"/>
  <c r="K58" i="5"/>
  <c r="K61" i="5" s="1"/>
  <c r="M58" i="5"/>
  <c r="M61" i="5" s="1"/>
  <c r="O58" i="5"/>
  <c r="E58" i="5"/>
  <c r="E61" i="5" s="1"/>
  <c r="G51" i="5"/>
  <c r="I51" i="5"/>
  <c r="K51" i="5"/>
  <c r="M51" i="5"/>
  <c r="O51" i="5"/>
  <c r="Q51" i="5"/>
  <c r="G48" i="5"/>
  <c r="I48" i="5"/>
  <c r="K48" i="5"/>
  <c r="O48" i="5"/>
  <c r="Q48" i="5"/>
  <c r="E48" i="5"/>
  <c r="E51" i="5"/>
  <c r="I45" i="5"/>
  <c r="K45" i="5"/>
  <c r="M45" i="5"/>
  <c r="Q45" i="5"/>
  <c r="E45" i="5"/>
  <c r="S44" i="5"/>
  <c r="S46" i="5"/>
  <c r="S47" i="5"/>
  <c r="S49" i="5"/>
  <c r="S50" i="5"/>
  <c r="S55" i="5"/>
  <c r="S57" i="5"/>
  <c r="S42" i="5"/>
  <c r="G33" i="5"/>
  <c r="G36" i="5" s="1"/>
  <c r="I33" i="5"/>
  <c r="I36" i="5" s="1"/>
  <c r="K36" i="5"/>
  <c r="M33" i="5"/>
  <c r="M36" i="5" s="1"/>
  <c r="O33" i="5"/>
  <c r="O36" i="5" s="1"/>
  <c r="Q33" i="5"/>
  <c r="Q36" i="5" s="1"/>
  <c r="E36" i="5"/>
  <c r="O8" i="5"/>
  <c r="G24" i="5"/>
  <c r="I24" i="5"/>
  <c r="M24" i="5"/>
  <c r="G25" i="5"/>
  <c r="I25" i="5"/>
  <c r="M25" i="5"/>
  <c r="O25" i="5"/>
  <c r="Q25" i="5"/>
  <c r="E25" i="5"/>
  <c r="E24" i="5"/>
  <c r="E14" i="5"/>
  <c r="G14" i="5"/>
  <c r="I14" i="5"/>
  <c r="K14" i="5"/>
  <c r="M14" i="5"/>
  <c r="Q14" i="5"/>
  <c r="E17" i="5"/>
  <c r="G17" i="5"/>
  <c r="I17" i="5"/>
  <c r="K17" i="5"/>
  <c r="M17" i="5"/>
  <c r="Q17" i="5"/>
  <c r="E20" i="5"/>
  <c r="G20" i="5"/>
  <c r="I20" i="5"/>
  <c r="K20" i="5"/>
  <c r="M20" i="5"/>
  <c r="O20" i="5"/>
  <c r="Q20" i="5"/>
  <c r="E23" i="5"/>
  <c r="G23" i="5"/>
  <c r="I23" i="5"/>
  <c r="K23" i="5"/>
  <c r="M23" i="5"/>
  <c r="O23" i="5"/>
  <c r="Q23" i="5"/>
  <c r="I11" i="5"/>
  <c r="K11" i="5"/>
  <c r="O11" i="5"/>
  <c r="Q11" i="5"/>
  <c r="E11" i="5"/>
  <c r="G8" i="5"/>
  <c r="I8" i="5"/>
  <c r="K8" i="5"/>
  <c r="M8" i="5"/>
  <c r="Q8" i="5"/>
  <c r="E8" i="5"/>
  <c r="S6" i="5"/>
  <c r="S7" i="5"/>
  <c r="S9" i="5"/>
  <c r="S10" i="5"/>
  <c r="S12" i="5"/>
  <c r="S13" i="5"/>
  <c r="S15" i="5"/>
  <c r="S16" i="5"/>
  <c r="S18" i="5"/>
  <c r="S19" i="5"/>
  <c r="S21" i="5"/>
  <c r="S22" i="5"/>
  <c r="S28" i="5"/>
  <c r="S29" i="5"/>
  <c r="S30" i="5"/>
  <c r="S31" i="5"/>
  <c r="S32" i="5"/>
  <c r="S34" i="5"/>
  <c r="S35" i="5"/>
  <c r="S5" i="5"/>
  <c r="S23" i="3"/>
  <c r="Q22" i="3"/>
  <c r="S21" i="3"/>
  <c r="M22" i="3"/>
  <c r="K22" i="3"/>
  <c r="Q17" i="3"/>
  <c r="G17" i="3"/>
  <c r="S15" i="3"/>
  <c r="I17" i="3"/>
  <c r="S4" i="3"/>
  <c r="I12" i="3"/>
  <c r="K12" i="3"/>
  <c r="M12" i="3"/>
  <c r="O12" i="3"/>
  <c r="Q12" i="3"/>
  <c r="E12" i="3"/>
  <c r="S8" i="3"/>
  <c r="S6" i="3"/>
  <c r="S5" i="3"/>
  <c r="I7" i="3"/>
  <c r="K7" i="3"/>
  <c r="M7" i="3"/>
  <c r="O7" i="3"/>
  <c r="Q7" i="3"/>
  <c r="E7" i="3"/>
  <c r="O61" i="5" l="1"/>
  <c r="S61" i="5" s="1"/>
  <c r="S58" i="5"/>
  <c r="Q54" i="5"/>
  <c r="E54" i="5"/>
  <c r="G54" i="5"/>
  <c r="S7" i="3"/>
  <c r="S36" i="5"/>
  <c r="G26" i="5"/>
  <c r="E26" i="5"/>
  <c r="M54" i="5"/>
  <c r="S53" i="5"/>
  <c r="K54" i="5"/>
  <c r="I54" i="5"/>
  <c r="S52" i="5"/>
  <c r="S48" i="5"/>
  <c r="S51" i="5"/>
  <c r="S33" i="5"/>
  <c r="Q26" i="5"/>
  <c r="S20" i="5"/>
  <c r="O26" i="5"/>
  <c r="M26" i="5"/>
  <c r="S17" i="5"/>
  <c r="S25" i="5"/>
  <c r="I26" i="5"/>
  <c r="S14" i="5"/>
  <c r="S24" i="5"/>
  <c r="S11" i="5"/>
  <c r="S8" i="5"/>
  <c r="S22" i="3"/>
</calcChain>
</file>

<file path=xl/sharedStrings.xml><?xml version="1.0" encoding="utf-8"?>
<sst xmlns="http://schemas.openxmlformats.org/spreadsheetml/2006/main" count="3258" uniqueCount="978">
  <si>
    <t>・・・・・・・・</t>
    <phoneticPr fontId="2"/>
  </si>
  <si>
    <t>区分</t>
    <rPh sb="0" eb="2">
      <t>クブン</t>
    </rPh>
    <phoneticPr fontId="2"/>
  </si>
  <si>
    <t>男</t>
    <rPh sb="0" eb="1">
      <t>オトコ</t>
    </rPh>
    <phoneticPr fontId="2"/>
  </si>
  <si>
    <t>女</t>
    <rPh sb="0" eb="1">
      <t>オンナ</t>
    </rPh>
    <phoneticPr fontId="2"/>
  </si>
  <si>
    <t>計</t>
    <rPh sb="0" eb="1">
      <t>ケイ</t>
    </rPh>
    <phoneticPr fontId="2"/>
  </si>
  <si>
    <t>学級数</t>
  </si>
  <si>
    <t>学級数</t>
    <rPh sb="0" eb="2">
      <t>ガッキュウ</t>
    </rPh>
    <rPh sb="2" eb="3">
      <t>スウ</t>
    </rPh>
    <phoneticPr fontId="2"/>
  </si>
  <si>
    <t>小学校</t>
    <rPh sb="0" eb="3">
      <t>ショウガッコウ</t>
    </rPh>
    <phoneticPr fontId="2"/>
  </si>
  <si>
    <t>中学校</t>
    <rPh sb="0" eb="3">
      <t>チュウガッコウ</t>
    </rPh>
    <phoneticPr fontId="2"/>
  </si>
  <si>
    <t>特別支援学校</t>
    <rPh sb="0" eb="2">
      <t>トクベツ</t>
    </rPh>
    <rPh sb="2" eb="4">
      <t>シエン</t>
    </rPh>
    <rPh sb="4" eb="6">
      <t>ガッコウ</t>
    </rPh>
    <phoneticPr fontId="2"/>
  </si>
  <si>
    <t>高等学校</t>
    <rPh sb="0" eb="2">
      <t>コウトウ</t>
    </rPh>
    <rPh sb="2" eb="4">
      <t>ガッコウ</t>
    </rPh>
    <phoneticPr fontId="2"/>
  </si>
  <si>
    <t>学校数</t>
  </si>
  <si>
    <t>学校数</t>
    <rPh sb="0" eb="2">
      <t>ガッコウ</t>
    </rPh>
    <rPh sb="2" eb="3">
      <t>スウ</t>
    </rPh>
    <phoneticPr fontId="2"/>
  </si>
  <si>
    <t>児童数</t>
    <rPh sb="0" eb="2">
      <t>ジドウ</t>
    </rPh>
    <rPh sb="2" eb="3">
      <t>スウ</t>
    </rPh>
    <phoneticPr fontId="2"/>
  </si>
  <si>
    <t>生徒数</t>
    <rPh sb="0" eb="3">
      <t>セイトスウ</t>
    </rPh>
    <phoneticPr fontId="2"/>
  </si>
  <si>
    <t>児童生徒数</t>
    <rPh sb="0" eb="2">
      <t>ジドウ</t>
    </rPh>
    <rPh sb="2" eb="4">
      <t>セイト</t>
    </rPh>
    <rPh sb="4" eb="5">
      <t>スウ</t>
    </rPh>
    <phoneticPr fontId="2"/>
  </si>
  <si>
    <t>東区</t>
    <rPh sb="0" eb="2">
      <t>ヒガシク</t>
    </rPh>
    <phoneticPr fontId="2"/>
  </si>
  <si>
    <t>博多区</t>
    <rPh sb="0" eb="3">
      <t>ハカタク</t>
    </rPh>
    <phoneticPr fontId="2"/>
  </si>
  <si>
    <t>中央区</t>
    <rPh sb="0" eb="3">
      <t>チュウオウク</t>
    </rPh>
    <phoneticPr fontId="2"/>
  </si>
  <si>
    <t>南区</t>
    <rPh sb="0" eb="2">
      <t>ミナミク</t>
    </rPh>
    <phoneticPr fontId="2"/>
  </si>
  <si>
    <t>城南区</t>
    <rPh sb="0" eb="3">
      <t>ジョウナンク</t>
    </rPh>
    <phoneticPr fontId="2"/>
  </si>
  <si>
    <t>早良区</t>
    <rPh sb="0" eb="3">
      <t>サワラク</t>
    </rPh>
    <phoneticPr fontId="2"/>
  </si>
  <si>
    <t>西区</t>
    <rPh sb="0" eb="2">
      <t>ニシク</t>
    </rPh>
    <phoneticPr fontId="2"/>
  </si>
  <si>
    <t>合計</t>
    <rPh sb="0" eb="2">
      <t>ゴウケイ</t>
    </rPh>
    <phoneticPr fontId="2"/>
  </si>
  <si>
    <t>-</t>
  </si>
  <si>
    <t>-</t>
    <phoneticPr fontId="2"/>
  </si>
  <si>
    <t>-</t>
    <phoneticPr fontId="2"/>
  </si>
  <si>
    <t>１学年</t>
    <rPh sb="1" eb="3">
      <t>ガクネン</t>
    </rPh>
    <phoneticPr fontId="2"/>
  </si>
  <si>
    <t>２学年</t>
    <rPh sb="1" eb="3">
      <t>ガクネン</t>
    </rPh>
    <phoneticPr fontId="2"/>
  </si>
  <si>
    <t>３学年</t>
    <rPh sb="1" eb="3">
      <t>ガクネン</t>
    </rPh>
    <phoneticPr fontId="2"/>
  </si>
  <si>
    <t>４学年</t>
    <rPh sb="1" eb="3">
      <t>ガクネン</t>
    </rPh>
    <phoneticPr fontId="2"/>
  </si>
  <si>
    <t>５学年</t>
    <rPh sb="1" eb="3">
      <t>ガクネン</t>
    </rPh>
    <phoneticPr fontId="2"/>
  </si>
  <si>
    <t>６学年</t>
    <rPh sb="1" eb="3">
      <t>ガクネン</t>
    </rPh>
    <phoneticPr fontId="2"/>
  </si>
  <si>
    <t>１校平均</t>
    <rPh sb="1" eb="2">
      <t>コウ</t>
    </rPh>
    <rPh sb="2" eb="4">
      <t>ヘイキン</t>
    </rPh>
    <phoneticPr fontId="2"/>
  </si>
  <si>
    <t>１学級平均</t>
    <rPh sb="1" eb="3">
      <t>ガッキュウ</t>
    </rPh>
    <rPh sb="3" eb="5">
      <t>ヘイキン</t>
    </rPh>
    <phoneticPr fontId="2"/>
  </si>
  <si>
    <t>全学部
合計</t>
    <rPh sb="0" eb="3">
      <t>ゼンガクブ</t>
    </rPh>
    <rPh sb="4" eb="6">
      <t>ゴウケイ</t>
    </rPh>
    <phoneticPr fontId="2"/>
  </si>
  <si>
    <t>本校4</t>
    <rPh sb="0" eb="2">
      <t>ホンコウ</t>
    </rPh>
    <phoneticPr fontId="2"/>
  </si>
  <si>
    <t>学級数
93</t>
    <rPh sb="0" eb="2">
      <t>ガッキュウ</t>
    </rPh>
    <rPh sb="2" eb="3">
      <t>スウ</t>
    </rPh>
    <phoneticPr fontId="2"/>
  </si>
  <si>
    <t>特別支援学校　児童・生徒数合計</t>
    <rPh sb="0" eb="2">
      <t>トクベツ</t>
    </rPh>
    <rPh sb="2" eb="4">
      <t>シエン</t>
    </rPh>
    <rPh sb="4" eb="6">
      <t>ガッコウ</t>
    </rPh>
    <rPh sb="7" eb="9">
      <t>ジドウ</t>
    </rPh>
    <rPh sb="10" eb="13">
      <t>セイトスウ</t>
    </rPh>
    <rPh sb="13" eb="15">
      <t>ゴウケイ</t>
    </rPh>
    <phoneticPr fontId="2"/>
  </si>
  <si>
    <t>昨年度
合計</t>
    <rPh sb="0" eb="3">
      <t>サクネンド</t>
    </rPh>
    <rPh sb="4" eb="6">
      <t>ゴウケイ</t>
    </rPh>
    <phoneticPr fontId="2"/>
  </si>
  <si>
    <t>（本校７校に設置）
小 学 部</t>
    <rPh sb="10" eb="11">
      <t>ショウ</t>
    </rPh>
    <rPh sb="12" eb="13">
      <t>ガク</t>
    </rPh>
    <rPh sb="14" eb="15">
      <t>ブ</t>
    </rPh>
    <phoneticPr fontId="2"/>
  </si>
  <si>
    <t>（本校７校に設置）
中 学 部</t>
    <rPh sb="10" eb="11">
      <t>ナカ</t>
    </rPh>
    <rPh sb="12" eb="13">
      <t>ガク</t>
    </rPh>
    <rPh sb="14" eb="15">
      <t>ブ</t>
    </rPh>
    <phoneticPr fontId="2"/>
  </si>
  <si>
    <t>＜小学校＞</t>
    <rPh sb="1" eb="4">
      <t>ショウガッコウ</t>
    </rPh>
    <phoneticPr fontId="2"/>
  </si>
  <si>
    <t>1学年</t>
    <rPh sb="1" eb="3">
      <t>ガクネン</t>
    </rPh>
    <phoneticPr fontId="2"/>
  </si>
  <si>
    <t>2学年</t>
    <rPh sb="1" eb="3">
      <t>ガクネン</t>
    </rPh>
    <phoneticPr fontId="2"/>
  </si>
  <si>
    <t>3学年</t>
    <rPh sb="1" eb="3">
      <t>ガクネン</t>
    </rPh>
    <phoneticPr fontId="2"/>
  </si>
  <si>
    <t>4学年</t>
    <rPh sb="1" eb="3">
      <t>ガクネン</t>
    </rPh>
    <phoneticPr fontId="2"/>
  </si>
  <si>
    <t>5学年</t>
    <rPh sb="1" eb="3">
      <t>ガクネン</t>
    </rPh>
    <phoneticPr fontId="2"/>
  </si>
  <si>
    <t>6学年</t>
    <rPh sb="1" eb="3">
      <t>ガクネン</t>
    </rPh>
    <phoneticPr fontId="2"/>
  </si>
  <si>
    <t>単式学級</t>
    <rPh sb="0" eb="2">
      <t>タンシキ</t>
    </rPh>
    <rPh sb="2" eb="4">
      <t>ガッキュウ</t>
    </rPh>
    <phoneticPr fontId="2"/>
  </si>
  <si>
    <t>複式学級</t>
    <rPh sb="0" eb="2">
      <t>フクシキ</t>
    </rPh>
    <rPh sb="2" eb="4">
      <t>ガッキュウ</t>
    </rPh>
    <phoneticPr fontId="2"/>
  </si>
  <si>
    <t>特別支援学級</t>
    <rPh sb="0" eb="2">
      <t>トクベツ</t>
    </rPh>
    <rPh sb="2" eb="4">
      <t>シエン</t>
    </rPh>
    <rPh sb="4" eb="6">
      <t>ガッキュウ</t>
    </rPh>
    <phoneticPr fontId="2"/>
  </si>
  <si>
    <t>（注）　児童数の（　）は特別支援学級の児童数で内数</t>
    <rPh sb="1" eb="2">
      <t>チュウ</t>
    </rPh>
    <rPh sb="4" eb="6">
      <t>ジドウ</t>
    </rPh>
    <rPh sb="6" eb="7">
      <t>スウ</t>
    </rPh>
    <rPh sb="12" eb="14">
      <t>トクベツ</t>
    </rPh>
    <rPh sb="14" eb="16">
      <t>シエン</t>
    </rPh>
    <rPh sb="16" eb="18">
      <t>ガッキュウ</t>
    </rPh>
    <rPh sb="19" eb="21">
      <t>ジドウ</t>
    </rPh>
    <rPh sb="21" eb="22">
      <t>スウ</t>
    </rPh>
    <rPh sb="23" eb="24">
      <t>ナイ</t>
    </rPh>
    <rPh sb="24" eb="25">
      <t>スウ</t>
    </rPh>
    <phoneticPr fontId="2"/>
  </si>
  <si>
    <t>＜中学校＞</t>
    <rPh sb="1" eb="4">
      <t>チュウガッコウ</t>
    </rPh>
    <phoneticPr fontId="2"/>
  </si>
  <si>
    <t>（注）　生徒数の（　）は特別支援学級の生徒数で内数</t>
    <rPh sb="1" eb="2">
      <t>チュウ</t>
    </rPh>
    <rPh sb="4" eb="7">
      <t>セイトスウ</t>
    </rPh>
    <rPh sb="12" eb="14">
      <t>トクベツ</t>
    </rPh>
    <rPh sb="14" eb="16">
      <t>シエン</t>
    </rPh>
    <rPh sb="16" eb="18">
      <t>ガッキュウ</t>
    </rPh>
    <rPh sb="19" eb="22">
      <t>セイトスウ</t>
    </rPh>
    <rPh sb="23" eb="24">
      <t>ナイ</t>
    </rPh>
    <rPh sb="24" eb="25">
      <t>スウ</t>
    </rPh>
    <phoneticPr fontId="2"/>
  </si>
  <si>
    <t>児      童      数</t>
    <rPh sb="0" eb="1">
      <t>コ</t>
    </rPh>
    <rPh sb="7" eb="8">
      <t>ワラベ</t>
    </rPh>
    <rPh sb="14" eb="15">
      <t>スウ</t>
    </rPh>
    <phoneticPr fontId="2"/>
  </si>
  <si>
    <t>年度</t>
    <rPh sb="0" eb="2">
      <t>ネンド</t>
    </rPh>
    <phoneticPr fontId="6"/>
  </si>
  <si>
    <t>区　　分</t>
    <rPh sb="0" eb="4">
      <t>クブン</t>
    </rPh>
    <phoneticPr fontId="6"/>
  </si>
  <si>
    <t>幼稚園</t>
    <rPh sb="0" eb="3">
      <t>ヨウチエン</t>
    </rPh>
    <phoneticPr fontId="6"/>
  </si>
  <si>
    <t>小学校</t>
    <rPh sb="0" eb="3">
      <t>ショウガッコウ</t>
    </rPh>
    <phoneticPr fontId="6"/>
  </si>
  <si>
    <t>中学校</t>
    <rPh sb="0" eb="3">
      <t>チュウガッコウ</t>
    </rPh>
    <phoneticPr fontId="6"/>
  </si>
  <si>
    <t>特別支援
学校</t>
    <rPh sb="0" eb="2">
      <t>トクベツ</t>
    </rPh>
    <rPh sb="2" eb="4">
      <t>シエン</t>
    </rPh>
    <rPh sb="5" eb="7">
      <t>ガッコウ</t>
    </rPh>
    <phoneticPr fontId="6"/>
  </si>
  <si>
    <t>高等学校</t>
    <rPh sb="0" eb="2">
      <t>コウトウ</t>
    </rPh>
    <rPh sb="2" eb="4">
      <t>ガッコウ</t>
    </rPh>
    <phoneticPr fontId="6"/>
  </si>
  <si>
    <t>備　　　　　　考</t>
    <rPh sb="0" eb="8">
      <t>ビコウ</t>
    </rPh>
    <phoneticPr fontId="6"/>
  </si>
  <si>
    <t>全日制</t>
    <rPh sb="0" eb="3">
      <t>ゼンニチセイ</t>
    </rPh>
    <phoneticPr fontId="6"/>
  </si>
  <si>
    <t>定時制</t>
    <rPh sb="0" eb="3">
      <t>テイジセイ</t>
    </rPh>
    <phoneticPr fontId="6"/>
  </si>
  <si>
    <t>（併置）</t>
    <rPh sb="1" eb="3">
      <t>ヘイチ</t>
    </rPh>
    <phoneticPr fontId="6"/>
  </si>
  <si>
    <t>&lt;1&gt;</t>
  </si>
  <si>
    <t>在学者数</t>
  </si>
  <si>
    <t>&lt;2&gt;</t>
  </si>
  <si>
    <t>学校数</t>
    <rPh sb="0" eb="3">
      <t>ガッコウスウ</t>
    </rPh>
    <phoneticPr fontId="6"/>
  </si>
  <si>
    <t>学級数</t>
    <rPh sb="0" eb="3">
      <t>ガッキュウスウ</t>
    </rPh>
    <phoneticPr fontId="6"/>
  </si>
  <si>
    <t>在学者数</t>
    <rPh sb="0" eb="3">
      <t>ザイガクシャ</t>
    </rPh>
    <rPh sb="3" eb="4">
      <t>スウ</t>
    </rPh>
    <phoneticPr fontId="6"/>
  </si>
  <si>
    <t>&lt;1&gt;</t>
    <phoneticPr fontId="6"/>
  </si>
  <si>
    <t>-</t>
    <phoneticPr fontId="6"/>
  </si>
  <si>
    <t>（注）１　学校数欄の（　）は分校（園）で外数</t>
    <rPh sb="1" eb="2">
      <t>チュウ</t>
    </rPh>
    <rPh sb="5" eb="8">
      <t>ガッコウスウ</t>
    </rPh>
    <rPh sb="8" eb="9">
      <t>ラン</t>
    </rPh>
    <rPh sb="14" eb="16">
      <t>ブンコウ</t>
    </rPh>
    <rPh sb="17" eb="18">
      <t>エン</t>
    </rPh>
    <rPh sb="20" eb="21">
      <t>ソト</t>
    </rPh>
    <rPh sb="21" eb="22">
      <t>スウ</t>
    </rPh>
    <phoneticPr fontId="6"/>
  </si>
  <si>
    <t>　　　２　学校数欄の〈　〉は休校（園）で内数</t>
    <rPh sb="5" eb="8">
      <t>ガッコウスウ</t>
    </rPh>
    <rPh sb="8" eb="9">
      <t>ラン</t>
    </rPh>
    <rPh sb="14" eb="16">
      <t>キュウコウ</t>
    </rPh>
    <rPh sb="17" eb="18">
      <t>エン</t>
    </rPh>
    <rPh sb="20" eb="21">
      <t>ウチ</t>
    </rPh>
    <rPh sb="21" eb="22">
      <t>スウ</t>
    </rPh>
    <phoneticPr fontId="6"/>
  </si>
  <si>
    <t>学校番号</t>
    <rPh sb="0" eb="2">
      <t>ガッコウ</t>
    </rPh>
    <rPh sb="2" eb="4">
      <t>バンゴウ</t>
    </rPh>
    <phoneticPr fontId="6"/>
  </si>
  <si>
    <t>学校名</t>
    <rPh sb="0" eb="3">
      <t>ガッコウメイ</t>
    </rPh>
    <phoneticPr fontId="6"/>
  </si>
  <si>
    <t>学　　　　　級　　　　　数</t>
    <rPh sb="0" eb="13">
      <t>ガッキュウスウ</t>
    </rPh>
    <phoneticPr fontId="6"/>
  </si>
  <si>
    <t>児　　　　　　　　　　童　　　　　　　　　　数</t>
    <rPh sb="0" eb="23">
      <t>ジドウスウ</t>
    </rPh>
    <phoneticPr fontId="6"/>
  </si>
  <si>
    <t>合 計</t>
    <rPh sb="0" eb="3">
      <t>ゴウケイ</t>
    </rPh>
    <phoneticPr fontId="6"/>
  </si>
  <si>
    <t>単  式  学  級</t>
    <rPh sb="0" eb="4">
      <t>タンシキ</t>
    </rPh>
    <rPh sb="6" eb="10">
      <t>ガッキュウ</t>
    </rPh>
    <phoneticPr fontId="6"/>
  </si>
  <si>
    <t>複式学級</t>
    <rPh sb="0" eb="2">
      <t>フクシキ</t>
    </rPh>
    <rPh sb="2" eb="4">
      <t>ガッキュウ</t>
    </rPh>
    <phoneticPr fontId="6"/>
  </si>
  <si>
    <t>特支学級</t>
    <rPh sb="0" eb="1">
      <t>トク</t>
    </rPh>
    <rPh sb="1" eb="2">
      <t>ササ</t>
    </rPh>
    <rPh sb="2" eb="4">
      <t>ガッキュウ</t>
    </rPh>
    <phoneticPr fontId="6"/>
  </si>
  <si>
    <t>合       計</t>
    <rPh sb="0" eb="9">
      <t>ゴウケイ</t>
    </rPh>
    <phoneticPr fontId="6"/>
  </si>
  <si>
    <t>１  学  年</t>
    <rPh sb="3" eb="7">
      <t>ガクネン</t>
    </rPh>
    <phoneticPr fontId="6"/>
  </si>
  <si>
    <t>２  学  年</t>
    <rPh sb="3" eb="7">
      <t>ガクネン</t>
    </rPh>
    <phoneticPr fontId="6"/>
  </si>
  <si>
    <t>３  学  年</t>
    <rPh sb="3" eb="7">
      <t>ガクネン</t>
    </rPh>
    <phoneticPr fontId="6"/>
  </si>
  <si>
    <t>４  学  年</t>
    <rPh sb="3" eb="7">
      <t>ガクネン</t>
    </rPh>
    <phoneticPr fontId="6"/>
  </si>
  <si>
    <t>５  学  年</t>
    <rPh sb="3" eb="7">
      <t>ガクネン</t>
    </rPh>
    <phoneticPr fontId="6"/>
  </si>
  <si>
    <t>６  学  年</t>
    <rPh sb="3" eb="7">
      <t>ガクネン</t>
    </rPh>
    <phoneticPr fontId="6"/>
  </si>
  <si>
    <t>１学年</t>
    <rPh sb="1" eb="3">
      <t>ガクネン</t>
    </rPh>
    <phoneticPr fontId="6"/>
  </si>
  <si>
    <t>２学年</t>
    <rPh sb="1" eb="3">
      <t>ガクネン</t>
    </rPh>
    <phoneticPr fontId="6"/>
  </si>
  <si>
    <t>３学年</t>
    <rPh sb="1" eb="3">
      <t>ガクネン</t>
    </rPh>
    <phoneticPr fontId="6"/>
  </si>
  <si>
    <t>４学年</t>
    <rPh sb="1" eb="3">
      <t>ガクネン</t>
    </rPh>
    <phoneticPr fontId="6"/>
  </si>
  <si>
    <t>５学年</t>
    <rPh sb="1" eb="3">
      <t>ガクネン</t>
    </rPh>
    <phoneticPr fontId="6"/>
  </si>
  <si>
    <t>６学年</t>
    <rPh sb="1" eb="3">
      <t>ガクネン</t>
    </rPh>
    <phoneticPr fontId="6"/>
  </si>
  <si>
    <t>計</t>
    <rPh sb="0" eb="1">
      <t>ケイ</t>
    </rPh>
    <phoneticPr fontId="6"/>
  </si>
  <si>
    <t>男</t>
    <rPh sb="0" eb="1">
      <t>オトコ</t>
    </rPh>
    <phoneticPr fontId="6"/>
  </si>
  <si>
    <t>女</t>
    <rPh sb="0" eb="1">
      <t>オンナ</t>
    </rPh>
    <phoneticPr fontId="6"/>
  </si>
  <si>
    <t>草ヶ江</t>
    <rPh sb="0" eb="3">
      <t>クサガエ</t>
    </rPh>
    <phoneticPr fontId="6"/>
  </si>
  <si>
    <t>原</t>
    <rPh sb="0" eb="1">
      <t>ハラ</t>
    </rPh>
    <phoneticPr fontId="6"/>
  </si>
  <si>
    <t>東住吉</t>
    <rPh sb="0" eb="3">
      <t>ヒガシスミヨシ</t>
    </rPh>
    <phoneticPr fontId="6"/>
  </si>
  <si>
    <t>　（注）　　（　）内の数字は特別支援学級の児童数で内数　</t>
    <rPh sb="2" eb="3">
      <t>チュウ</t>
    </rPh>
    <rPh sb="9" eb="10">
      <t>ナイ</t>
    </rPh>
    <rPh sb="11" eb="13">
      <t>スウジ</t>
    </rPh>
    <rPh sb="14" eb="16">
      <t>トクベツ</t>
    </rPh>
    <rPh sb="16" eb="18">
      <t>シエン</t>
    </rPh>
    <rPh sb="18" eb="20">
      <t>ガッキュウ</t>
    </rPh>
    <rPh sb="21" eb="24">
      <t>ジドウスウ</t>
    </rPh>
    <rPh sb="25" eb="27">
      <t>ウチスウ</t>
    </rPh>
    <phoneticPr fontId="6"/>
  </si>
  <si>
    <t>西高宮</t>
    <rPh sb="0" eb="1">
      <t>ニシ</t>
    </rPh>
    <rPh sb="1" eb="3">
      <t>タカミヤ</t>
    </rPh>
    <phoneticPr fontId="6"/>
  </si>
  <si>
    <t>多々良</t>
    <rPh sb="0" eb="3">
      <t>タタラ</t>
    </rPh>
    <phoneticPr fontId="6"/>
  </si>
  <si>
    <t>那珂南</t>
    <rPh sb="0" eb="2">
      <t>ナカ</t>
    </rPh>
    <rPh sb="2" eb="3">
      <t>ミナミ</t>
    </rPh>
    <phoneticPr fontId="6"/>
  </si>
  <si>
    <t>香住丘</t>
    <rPh sb="0" eb="3">
      <t>カスミガオカ</t>
    </rPh>
    <phoneticPr fontId="6"/>
  </si>
  <si>
    <t>南当仁</t>
    <rPh sb="0" eb="1">
      <t>ミナミ</t>
    </rPh>
    <rPh sb="1" eb="2">
      <t>トウ</t>
    </rPh>
    <rPh sb="2" eb="3">
      <t>ジン</t>
    </rPh>
    <phoneticPr fontId="6"/>
  </si>
  <si>
    <t>東吉塚</t>
    <rPh sb="0" eb="1">
      <t>ヒガシ</t>
    </rPh>
    <rPh sb="1" eb="3">
      <t>ヨシヅカ</t>
    </rPh>
    <phoneticPr fontId="6"/>
  </si>
  <si>
    <t>若　久</t>
    <rPh sb="0" eb="3">
      <t>ワカヒサ</t>
    </rPh>
    <phoneticPr fontId="6"/>
  </si>
  <si>
    <t>周船寺</t>
    <rPh sb="0" eb="3">
      <t>スセンジ</t>
    </rPh>
    <phoneticPr fontId="6"/>
  </si>
  <si>
    <t>筑紫丘</t>
    <rPh sb="0" eb="3">
      <t>チクシガオカ</t>
    </rPh>
    <phoneticPr fontId="6"/>
  </si>
  <si>
    <t>西花畑</t>
    <rPh sb="0" eb="1">
      <t>ニシ</t>
    </rPh>
    <rPh sb="1" eb="3">
      <t>ハナハタ</t>
    </rPh>
    <phoneticPr fontId="6"/>
  </si>
  <si>
    <t>堤</t>
    <rPh sb="0" eb="1">
      <t>ツツミ</t>
    </rPh>
    <phoneticPr fontId="6"/>
  </si>
  <si>
    <t>志賀島</t>
    <rPh sb="0" eb="3">
      <t>シカシマ</t>
    </rPh>
    <phoneticPr fontId="6"/>
  </si>
  <si>
    <t>西戸崎</t>
    <rPh sb="0" eb="3">
      <t>サイトザキ</t>
    </rPh>
    <phoneticPr fontId="6"/>
  </si>
  <si>
    <t>東花畑</t>
    <rPh sb="0" eb="1">
      <t>ヒガシ</t>
    </rPh>
    <rPh sb="1" eb="3">
      <t>ハナハタ</t>
    </rPh>
    <phoneticPr fontId="6"/>
  </si>
  <si>
    <t>下山門</t>
    <rPh sb="0" eb="3">
      <t>シモヤマト</t>
    </rPh>
    <phoneticPr fontId="6"/>
  </si>
  <si>
    <t>美和台</t>
    <rPh sb="0" eb="3">
      <t>ミワダイ</t>
    </rPh>
    <phoneticPr fontId="6"/>
  </si>
  <si>
    <t>板付北</t>
    <rPh sb="0" eb="2">
      <t>イタヅケ</t>
    </rPh>
    <rPh sb="2" eb="3">
      <t>キタ</t>
    </rPh>
    <phoneticPr fontId="6"/>
  </si>
  <si>
    <t>西長住</t>
    <rPh sb="0" eb="3">
      <t>ニシナガズミ</t>
    </rPh>
    <phoneticPr fontId="6"/>
  </si>
  <si>
    <t>東月隈</t>
    <rPh sb="0" eb="3">
      <t>ヒガシツキグマ</t>
    </rPh>
    <phoneticPr fontId="6"/>
  </si>
  <si>
    <t>壱岐南</t>
    <rPh sb="0" eb="2">
      <t>イキ</t>
    </rPh>
    <rPh sb="2" eb="3">
      <t>ミナミ</t>
    </rPh>
    <phoneticPr fontId="6"/>
  </si>
  <si>
    <t>和白東</t>
    <rPh sb="0" eb="2">
      <t>ワジロ</t>
    </rPh>
    <rPh sb="2" eb="3">
      <t>ヒガシ</t>
    </rPh>
    <phoneticPr fontId="6"/>
  </si>
  <si>
    <t>　（注）　　（　）内の数字は特別支援学級の児童数で内数　</t>
    <rPh sb="2" eb="3">
      <t>チュウ</t>
    </rPh>
    <rPh sb="9" eb="10">
      <t>ナイ</t>
    </rPh>
    <rPh sb="11" eb="13">
      <t>スウジ</t>
    </rPh>
    <rPh sb="14" eb="15">
      <t>トク</t>
    </rPh>
    <rPh sb="15" eb="16">
      <t>ベツ</t>
    </rPh>
    <rPh sb="16" eb="18">
      <t>シエン</t>
    </rPh>
    <rPh sb="18" eb="20">
      <t>ガッキュウ</t>
    </rPh>
    <rPh sb="21" eb="24">
      <t>ジドウスウ</t>
    </rPh>
    <rPh sb="25" eb="27">
      <t>ウチスウ</t>
    </rPh>
    <phoneticPr fontId="6"/>
  </si>
  <si>
    <t>舞松原</t>
    <rPh sb="0" eb="3">
      <t>マイマツバラ</t>
    </rPh>
    <phoneticPr fontId="6"/>
  </si>
  <si>
    <t>南片江</t>
    <rPh sb="0" eb="3">
      <t>ミナミカタエ</t>
    </rPh>
    <phoneticPr fontId="6"/>
  </si>
  <si>
    <t>香椎東</t>
    <rPh sb="0" eb="2">
      <t>カシイ</t>
    </rPh>
    <rPh sb="2" eb="3">
      <t>ヒガシ</t>
    </rPh>
    <phoneticPr fontId="6"/>
  </si>
  <si>
    <t>弥永西</t>
    <rPh sb="0" eb="2">
      <t>ヤナガ</t>
    </rPh>
    <rPh sb="2" eb="3">
      <t>ニシ</t>
    </rPh>
    <phoneticPr fontId="6"/>
  </si>
  <si>
    <t>東若久</t>
    <rPh sb="0" eb="1">
      <t>ヒガシ</t>
    </rPh>
    <rPh sb="1" eb="3">
      <t>ワカヒサ</t>
    </rPh>
    <phoneticPr fontId="6"/>
  </si>
  <si>
    <t>四箇田</t>
    <rPh sb="0" eb="3">
      <t>シカタ</t>
    </rPh>
    <phoneticPr fontId="6"/>
  </si>
  <si>
    <t>壱岐東</t>
    <rPh sb="0" eb="2">
      <t>イキ</t>
    </rPh>
    <rPh sb="2" eb="3">
      <t>ヒガシ</t>
    </rPh>
    <phoneticPr fontId="6"/>
  </si>
  <si>
    <t>野多目</t>
    <rPh sb="0" eb="1">
      <t>ノ</t>
    </rPh>
    <rPh sb="1" eb="2">
      <t>タメ</t>
    </rPh>
    <rPh sb="2" eb="3">
      <t>メ</t>
    </rPh>
    <phoneticPr fontId="6"/>
  </si>
  <si>
    <t>香椎浜</t>
    <rPh sb="0" eb="3">
      <t>カシイハマ</t>
    </rPh>
    <phoneticPr fontId="6"/>
  </si>
  <si>
    <t>香椎下原</t>
    <rPh sb="0" eb="2">
      <t>カシイ</t>
    </rPh>
    <rPh sb="2" eb="4">
      <t>シモバル</t>
    </rPh>
    <phoneticPr fontId="6"/>
  </si>
  <si>
    <t>千早西</t>
    <rPh sb="0" eb="2">
      <t>チハヤ</t>
    </rPh>
    <rPh sb="2" eb="3">
      <t>ニシ</t>
    </rPh>
    <phoneticPr fontId="6"/>
  </si>
  <si>
    <t>東箱崎</t>
    <rPh sb="0" eb="1">
      <t>ヒガシ</t>
    </rPh>
    <rPh sb="1" eb="3">
      <t>ハコザキ</t>
    </rPh>
    <phoneticPr fontId="6"/>
  </si>
  <si>
    <t>飯倉中央</t>
    <rPh sb="0" eb="2">
      <t>イイクラ</t>
    </rPh>
    <rPh sb="2" eb="4">
      <t>チュウオウ</t>
    </rPh>
    <phoneticPr fontId="6"/>
  </si>
  <si>
    <t>小田部</t>
    <rPh sb="0" eb="3">
      <t>オタベ</t>
    </rPh>
    <phoneticPr fontId="6"/>
  </si>
  <si>
    <t>百道浜</t>
    <rPh sb="0" eb="3">
      <t>モモチハマ</t>
    </rPh>
    <phoneticPr fontId="6"/>
  </si>
  <si>
    <t>愛宕浜</t>
    <rPh sb="0" eb="3">
      <t>アタゴハマ</t>
    </rPh>
    <phoneticPr fontId="6"/>
  </si>
  <si>
    <t>学　　級　　数</t>
    <rPh sb="0" eb="7">
      <t>ガッキュウスウ</t>
    </rPh>
    <phoneticPr fontId="6"/>
  </si>
  <si>
    <t>生　　　　　　　　徒　　　　　　　　数　</t>
    <rPh sb="0" eb="19">
      <t>セイトスウ</t>
    </rPh>
    <phoneticPr fontId="6"/>
  </si>
  <si>
    <t>合　計</t>
    <rPh sb="0" eb="3">
      <t>ゴウケイ</t>
    </rPh>
    <phoneticPr fontId="6"/>
  </si>
  <si>
    <t>合　　　　計</t>
    <rPh sb="0" eb="6">
      <t>ゴウケイ</t>
    </rPh>
    <phoneticPr fontId="6"/>
  </si>
  <si>
    <t>１　　学　　年</t>
    <rPh sb="3" eb="7">
      <t>ガクネン</t>
    </rPh>
    <phoneticPr fontId="6"/>
  </si>
  <si>
    <t>２　　学　　年</t>
    <rPh sb="3" eb="7">
      <t>ガクネン</t>
    </rPh>
    <phoneticPr fontId="6"/>
  </si>
  <si>
    <t>３　　学　　年</t>
    <rPh sb="3" eb="7">
      <t>ガクネン</t>
    </rPh>
    <phoneticPr fontId="6"/>
  </si>
  <si>
    <t>計　</t>
    <rPh sb="0" eb="1">
      <t>ケイ</t>
    </rPh>
    <phoneticPr fontId="6"/>
  </si>
  <si>
    <t>箱　　崎</t>
    <rPh sb="0" eb="4">
      <t>ハコザキ</t>
    </rPh>
    <phoneticPr fontId="6"/>
  </si>
  <si>
    <t>福　　岡</t>
    <rPh sb="0" eb="4">
      <t>フクオカ</t>
    </rPh>
    <phoneticPr fontId="6"/>
  </si>
  <si>
    <t>千　　代</t>
    <rPh sb="0" eb="4">
      <t>チヨ</t>
    </rPh>
    <phoneticPr fontId="6"/>
  </si>
  <si>
    <t>東　　光</t>
    <rPh sb="0" eb="4">
      <t>トウコウ</t>
    </rPh>
    <phoneticPr fontId="6"/>
  </si>
  <si>
    <t>博　　多</t>
    <rPh sb="0" eb="4">
      <t>ハカタ</t>
    </rPh>
    <phoneticPr fontId="6"/>
  </si>
  <si>
    <t>春　　吉</t>
    <rPh sb="0" eb="4">
      <t>ハルヨシ</t>
    </rPh>
    <phoneticPr fontId="6"/>
  </si>
  <si>
    <t>舞　　鶴</t>
    <rPh sb="0" eb="4">
      <t>マイヅル</t>
    </rPh>
    <phoneticPr fontId="6"/>
  </si>
  <si>
    <t>高　　宮</t>
    <rPh sb="0" eb="4">
      <t>タカミヤ</t>
    </rPh>
    <phoneticPr fontId="6"/>
  </si>
  <si>
    <t>三　　宅</t>
    <rPh sb="0" eb="4">
      <t>ミヤケ</t>
    </rPh>
    <phoneticPr fontId="6"/>
  </si>
  <si>
    <t>警　　固</t>
    <rPh sb="0" eb="4">
      <t>ケゴ</t>
    </rPh>
    <phoneticPr fontId="6"/>
  </si>
  <si>
    <t>当　　仁</t>
    <rPh sb="0" eb="1">
      <t>トウ</t>
    </rPh>
    <rPh sb="3" eb="4">
      <t>ジン</t>
    </rPh>
    <phoneticPr fontId="6"/>
  </si>
  <si>
    <t>城　　西</t>
    <rPh sb="0" eb="4">
      <t>ジョウセイ</t>
    </rPh>
    <phoneticPr fontId="6"/>
  </si>
  <si>
    <t>百　　道</t>
    <rPh sb="0" eb="4">
      <t>モモチ</t>
    </rPh>
    <phoneticPr fontId="6"/>
  </si>
  <si>
    <t>西福岡</t>
    <rPh sb="0" eb="2">
      <t>ニシフク</t>
    </rPh>
    <rPh sb="2" eb="3">
      <t>オカ</t>
    </rPh>
    <phoneticPr fontId="6"/>
  </si>
  <si>
    <t>姪　　浜</t>
    <rPh sb="0" eb="4">
      <t>メイノハマ</t>
    </rPh>
    <phoneticPr fontId="6"/>
  </si>
  <si>
    <t>玄　　洋</t>
    <rPh sb="0" eb="1">
      <t>ゲン</t>
    </rPh>
    <rPh sb="3" eb="4">
      <t>ヨウ</t>
    </rPh>
    <phoneticPr fontId="6"/>
  </si>
  <si>
    <t>能　　古</t>
    <rPh sb="0" eb="4">
      <t>ノコ</t>
    </rPh>
    <phoneticPr fontId="6"/>
  </si>
  <si>
    <t>香椎第１</t>
    <rPh sb="0" eb="2">
      <t>カシイ</t>
    </rPh>
    <rPh sb="2" eb="3">
      <t>ダイ</t>
    </rPh>
    <phoneticPr fontId="6"/>
  </si>
  <si>
    <t>住　　吉</t>
    <rPh sb="0" eb="4">
      <t>スミヨシ</t>
    </rPh>
    <phoneticPr fontId="6"/>
  </si>
  <si>
    <t>花　　畑</t>
    <rPh sb="0" eb="4">
      <t>ハナハタ</t>
    </rPh>
    <phoneticPr fontId="6"/>
  </si>
  <si>
    <t>高　　取</t>
    <rPh sb="0" eb="4">
      <t>タカトリ</t>
    </rPh>
    <phoneticPr fontId="6"/>
  </si>
  <si>
    <t>友　　泉</t>
    <rPh sb="0" eb="4">
      <t>ユウセン</t>
    </rPh>
    <phoneticPr fontId="6"/>
  </si>
  <si>
    <t>（注）　（　）内の数字は特別支援学級の生徒数で内数</t>
    <rPh sb="1" eb="2">
      <t>チュウ</t>
    </rPh>
    <rPh sb="7" eb="8">
      <t>ナイ</t>
    </rPh>
    <rPh sb="9" eb="11">
      <t>スウジ</t>
    </rPh>
    <rPh sb="12" eb="14">
      <t>トクベツ</t>
    </rPh>
    <rPh sb="14" eb="16">
      <t>シエン</t>
    </rPh>
    <rPh sb="16" eb="18">
      <t>ガッキュウ</t>
    </rPh>
    <rPh sb="19" eb="22">
      <t>セイトスウ</t>
    </rPh>
    <rPh sb="23" eb="25">
      <t>ウチスウ</t>
    </rPh>
    <phoneticPr fontId="6"/>
  </si>
  <si>
    <t>三　　筑</t>
    <rPh sb="0" eb="4">
      <t>サンチク</t>
    </rPh>
    <phoneticPr fontId="6"/>
  </si>
  <si>
    <t>那　　珂</t>
    <rPh sb="0" eb="4">
      <t>ナカ</t>
    </rPh>
    <phoneticPr fontId="6"/>
  </si>
  <si>
    <t>和　　白</t>
    <rPh sb="0" eb="4">
      <t>ワジロ</t>
    </rPh>
    <phoneticPr fontId="6"/>
  </si>
  <si>
    <t>金　　武</t>
    <rPh sb="0" eb="4">
      <t>カナタケ</t>
    </rPh>
    <phoneticPr fontId="6"/>
  </si>
  <si>
    <t>吉　　塚</t>
    <rPh sb="0" eb="4">
      <t>ヨシヅカ</t>
    </rPh>
    <phoneticPr fontId="6"/>
  </si>
  <si>
    <t>城　　南</t>
    <rPh sb="0" eb="4">
      <t>ジョウナン</t>
    </rPh>
    <phoneticPr fontId="6"/>
  </si>
  <si>
    <t>元　　岡</t>
    <rPh sb="0" eb="4">
      <t>モトオカ</t>
    </rPh>
    <phoneticPr fontId="6"/>
  </si>
  <si>
    <t>北　　崎</t>
    <rPh sb="0" eb="4">
      <t>キタザキ</t>
    </rPh>
    <phoneticPr fontId="6"/>
  </si>
  <si>
    <t>平　　尾</t>
    <rPh sb="0" eb="4">
      <t>ヒラオ</t>
    </rPh>
    <phoneticPr fontId="6"/>
  </si>
  <si>
    <t>玄　　界</t>
    <rPh sb="0" eb="4">
      <t>ゲンカイ</t>
    </rPh>
    <phoneticPr fontId="6"/>
  </si>
  <si>
    <t>梅　　林</t>
    <rPh sb="0" eb="4">
      <t>ウメバヤシ</t>
    </rPh>
    <phoneticPr fontId="6"/>
  </si>
  <si>
    <t>長　　尾</t>
    <rPh sb="0" eb="4">
      <t>ナガオ</t>
    </rPh>
    <phoneticPr fontId="6"/>
  </si>
  <si>
    <t>小　　呂</t>
    <rPh sb="0" eb="4">
      <t>オロ</t>
    </rPh>
    <phoneticPr fontId="6"/>
  </si>
  <si>
    <t>志　　賀</t>
    <rPh sb="0" eb="4">
      <t>シカ</t>
    </rPh>
    <phoneticPr fontId="6"/>
  </si>
  <si>
    <t>香椎第２</t>
    <rPh sb="0" eb="2">
      <t>カシイ</t>
    </rPh>
    <rPh sb="2" eb="3">
      <t>ダイ</t>
    </rPh>
    <phoneticPr fontId="6"/>
  </si>
  <si>
    <t>曰　　佐</t>
    <rPh sb="0" eb="4">
      <t>オサ</t>
    </rPh>
    <phoneticPr fontId="6"/>
  </si>
  <si>
    <t>席　　田</t>
    <rPh sb="0" eb="4">
      <t>ムシロダ</t>
    </rPh>
    <phoneticPr fontId="6"/>
  </si>
  <si>
    <t>壱　　岐</t>
    <rPh sb="0" eb="4">
      <t>イキ</t>
    </rPh>
    <phoneticPr fontId="6"/>
  </si>
  <si>
    <t>早　　良</t>
    <rPh sb="0" eb="4">
      <t>サワラ</t>
    </rPh>
    <phoneticPr fontId="6"/>
  </si>
  <si>
    <t>多々良中央</t>
    <rPh sb="0" eb="3">
      <t>タタラ</t>
    </rPh>
    <rPh sb="3" eb="5">
      <t>チュウオウ</t>
    </rPh>
    <phoneticPr fontId="6"/>
  </si>
  <si>
    <t>原　　北</t>
    <rPh sb="0" eb="1">
      <t>ハラ</t>
    </rPh>
    <rPh sb="3" eb="4">
      <t>キタ</t>
    </rPh>
    <phoneticPr fontId="6"/>
  </si>
  <si>
    <t>長　　丘</t>
    <rPh sb="0" eb="4">
      <t>ナガオカ</t>
    </rPh>
    <phoneticPr fontId="6"/>
  </si>
  <si>
    <t>西　　陵</t>
    <rPh sb="0" eb="4">
      <t>セイリョウ</t>
    </rPh>
    <phoneticPr fontId="6"/>
  </si>
  <si>
    <t>田　　隈</t>
    <rPh sb="0" eb="4">
      <t>タグマ</t>
    </rPh>
    <phoneticPr fontId="6"/>
  </si>
  <si>
    <t>和白丘</t>
    <rPh sb="0" eb="3">
      <t>ワジロガオカ</t>
    </rPh>
    <phoneticPr fontId="6"/>
  </si>
  <si>
    <t>内　　浜</t>
    <rPh sb="0" eb="4">
      <t>ウチハマ</t>
    </rPh>
    <phoneticPr fontId="6"/>
  </si>
  <si>
    <t>老　　司</t>
    <rPh sb="0" eb="4">
      <t>ロウジ</t>
    </rPh>
    <phoneticPr fontId="6"/>
  </si>
  <si>
    <t>次郎丸</t>
    <rPh sb="0" eb="3">
      <t>ジロウマル</t>
    </rPh>
    <phoneticPr fontId="6"/>
  </si>
  <si>
    <t>香椎第３</t>
    <rPh sb="0" eb="2">
      <t>カシイ</t>
    </rPh>
    <rPh sb="2" eb="3">
      <t>ダイ</t>
    </rPh>
    <phoneticPr fontId="6"/>
  </si>
  <si>
    <t>柏　　原</t>
    <rPh sb="0" eb="4">
      <t>カシハラ</t>
    </rPh>
    <phoneticPr fontId="6"/>
  </si>
  <si>
    <t>城　　香</t>
    <rPh sb="0" eb="4">
      <t>ジョウコウ</t>
    </rPh>
    <phoneticPr fontId="6"/>
  </si>
  <si>
    <t>片　　江</t>
    <rPh sb="0" eb="4">
      <t>カタエ</t>
    </rPh>
    <phoneticPr fontId="6"/>
  </si>
  <si>
    <t>壱岐丘</t>
    <rPh sb="0" eb="2">
      <t>イキ</t>
    </rPh>
    <rPh sb="2" eb="3">
      <t>オカ</t>
    </rPh>
    <phoneticPr fontId="6"/>
  </si>
  <si>
    <t>板　　付</t>
    <rPh sb="0" eb="4">
      <t>イタヅケ</t>
    </rPh>
    <phoneticPr fontId="6"/>
  </si>
  <si>
    <t>宮　　竹</t>
    <rPh sb="0" eb="4">
      <t>ミヤタケ</t>
    </rPh>
    <phoneticPr fontId="6"/>
  </si>
  <si>
    <t>横　　手</t>
    <rPh sb="0" eb="4">
      <t>ヨコテ</t>
    </rPh>
    <phoneticPr fontId="6"/>
  </si>
  <si>
    <t>原中央</t>
    <rPh sb="0" eb="1">
      <t>ハラ</t>
    </rPh>
    <rPh sb="1" eb="3">
      <t>チュウオウ</t>
    </rPh>
    <phoneticPr fontId="6"/>
  </si>
  <si>
    <t>青　　葉</t>
    <rPh sb="0" eb="4">
      <t>アオバ</t>
    </rPh>
    <phoneticPr fontId="6"/>
  </si>
  <si>
    <t>野　　間</t>
    <rPh sb="0" eb="4">
      <t>ノマ</t>
    </rPh>
    <phoneticPr fontId="6"/>
  </si>
  <si>
    <t>松　　崎</t>
    <rPh sb="0" eb="4">
      <t>マツザキ</t>
    </rPh>
    <phoneticPr fontId="6"/>
  </si>
  <si>
    <t>箱崎清松</t>
    <rPh sb="0" eb="4">
      <t>ハコザキセイショウ</t>
    </rPh>
    <phoneticPr fontId="6"/>
  </si>
  <si>
    <t>学級数</t>
    <rPh sb="0" eb="3">
      <t>ガッキュウスウ</t>
    </rPh>
    <phoneticPr fontId="15"/>
  </si>
  <si>
    <t>中　　学　　校</t>
    <rPh sb="0" eb="7">
      <t>チュウガッコウ</t>
    </rPh>
    <phoneticPr fontId="15"/>
  </si>
  <si>
    <t>小　　学　　校</t>
    <rPh sb="0" eb="7">
      <t>ショウガッコウ</t>
    </rPh>
    <phoneticPr fontId="15"/>
  </si>
  <si>
    <t>福　岡　市　教　育　委　員　会</t>
    <rPh sb="0" eb="1">
      <t>フク</t>
    </rPh>
    <rPh sb="2" eb="3">
      <t>オカ</t>
    </rPh>
    <rPh sb="4" eb="5">
      <t>シ</t>
    </rPh>
    <rPh sb="6" eb="7">
      <t>キョウ</t>
    </rPh>
    <rPh sb="8" eb="9">
      <t>イク</t>
    </rPh>
    <rPh sb="10" eb="11">
      <t>イ</t>
    </rPh>
    <rPh sb="12" eb="13">
      <t>イン</t>
    </rPh>
    <rPh sb="14" eb="15">
      <t>カイ</t>
    </rPh>
    <phoneticPr fontId="2"/>
  </si>
  <si>
    <t>目　　次</t>
    <rPh sb="0" eb="1">
      <t>メ</t>
    </rPh>
    <rPh sb="3" eb="4">
      <t>ツギ</t>
    </rPh>
    <phoneticPr fontId="2"/>
  </si>
  <si>
    <t>１</t>
    <phoneticPr fontId="2"/>
  </si>
  <si>
    <t>-</t>
    <phoneticPr fontId="2"/>
  </si>
  <si>
    <t>複式学級</t>
    <rPh sb="0" eb="2">
      <t>フクシキ</t>
    </rPh>
    <rPh sb="2" eb="4">
      <t>ガッキュウ</t>
    </rPh>
    <phoneticPr fontId="2"/>
  </si>
  <si>
    <t>普　通　学　級</t>
    <rPh sb="0" eb="3">
      <t>フツウ</t>
    </rPh>
    <rPh sb="4" eb="7">
      <t>ガッキュウ</t>
    </rPh>
    <phoneticPr fontId="6"/>
  </si>
  <si>
    <t/>
  </si>
  <si>
    <t>-</t>
    <phoneticPr fontId="2"/>
  </si>
  <si>
    <t>特支学級</t>
    <rPh sb="0" eb="1">
      <t>トク</t>
    </rPh>
    <rPh sb="1" eb="2">
      <t>シ</t>
    </rPh>
    <rPh sb="2" eb="4">
      <t>ガッキュウ</t>
    </rPh>
    <phoneticPr fontId="6"/>
  </si>
  <si>
    <t>-</t>
    <phoneticPr fontId="2"/>
  </si>
  <si>
    <t>和白</t>
  </si>
  <si>
    <t>香椎第２</t>
  </si>
  <si>
    <t>元岡</t>
  </si>
  <si>
    <t>高取</t>
  </si>
  <si>
    <t>友泉</t>
  </si>
  <si>
    <t>玄洋</t>
  </si>
  <si>
    <t>百道</t>
  </si>
  <si>
    <t>姪浜</t>
  </si>
  <si>
    <t>和白丘</t>
  </si>
  <si>
    <t>城南</t>
  </si>
  <si>
    <t>内浜</t>
  </si>
  <si>
    <t>高宮</t>
  </si>
  <si>
    <t>三宅</t>
  </si>
  <si>
    <t>平尾</t>
  </si>
  <si>
    <t>田隈</t>
  </si>
  <si>
    <t>金武</t>
  </si>
  <si>
    <t>香椎第１</t>
  </si>
  <si>
    <t>下山門</t>
  </si>
  <si>
    <t>長丘</t>
  </si>
  <si>
    <t>原北</t>
  </si>
  <si>
    <t>壱岐</t>
  </si>
  <si>
    <t>城西</t>
  </si>
  <si>
    <t>那珂</t>
  </si>
  <si>
    <t>西福岡</t>
  </si>
  <si>
    <t>柏原</t>
  </si>
  <si>
    <t>三筑</t>
  </si>
  <si>
    <t>次郎丸</t>
  </si>
  <si>
    <t>席田</t>
  </si>
  <si>
    <t>原</t>
  </si>
  <si>
    <t>花畑</t>
  </si>
  <si>
    <t>多々良</t>
  </si>
  <si>
    <t>春吉</t>
  </si>
  <si>
    <t>当仁</t>
  </si>
  <si>
    <t>原中央</t>
  </si>
  <si>
    <t>照葉</t>
  </si>
  <si>
    <t>横手</t>
  </si>
  <si>
    <t>片江</t>
  </si>
  <si>
    <t>板付</t>
  </si>
  <si>
    <t>松崎</t>
  </si>
  <si>
    <t>野間</t>
  </si>
  <si>
    <t>箱崎</t>
  </si>
  <si>
    <t>筑紫丘</t>
  </si>
  <si>
    <t>老司</t>
  </si>
  <si>
    <t>梅林</t>
  </si>
  <si>
    <t>警固</t>
  </si>
  <si>
    <t>青葉</t>
  </si>
  <si>
    <t>吉塚</t>
  </si>
  <si>
    <t>長尾</t>
  </si>
  <si>
    <t>宮竹</t>
  </si>
  <si>
    <t>東住吉</t>
  </si>
  <si>
    <t>曰佐</t>
  </si>
  <si>
    <t>早良</t>
  </si>
  <si>
    <t>住吉</t>
  </si>
  <si>
    <t>壱岐丘</t>
  </si>
  <si>
    <t>西陵</t>
  </si>
  <si>
    <t>博多</t>
  </si>
  <si>
    <t>城香</t>
  </si>
  <si>
    <t>志賀</t>
  </si>
  <si>
    <t>福岡</t>
  </si>
  <si>
    <t>東光</t>
  </si>
  <si>
    <t>舞鶴</t>
  </si>
  <si>
    <t>北崎</t>
  </si>
  <si>
    <t>能古</t>
  </si>
  <si>
    <t>千代</t>
  </si>
  <si>
    <t>玄界</t>
  </si>
  <si>
    <t>小呂</t>
  </si>
  <si>
    <t>西高宮</t>
  </si>
  <si>
    <t>名島</t>
  </si>
  <si>
    <t>松島</t>
  </si>
  <si>
    <t>今宿</t>
  </si>
  <si>
    <t>別府</t>
  </si>
  <si>
    <t>西新</t>
  </si>
  <si>
    <t>西都</t>
  </si>
  <si>
    <t>千早</t>
  </si>
  <si>
    <t>草ヶ江</t>
  </si>
  <si>
    <t>野多目</t>
  </si>
  <si>
    <t>香椎</t>
  </si>
  <si>
    <t>香椎東</t>
  </si>
  <si>
    <t>小田部</t>
  </si>
  <si>
    <t>室見</t>
  </si>
  <si>
    <t>筥松</t>
  </si>
  <si>
    <t>南当仁</t>
  </si>
  <si>
    <t>七隈</t>
  </si>
  <si>
    <t>南片江</t>
  </si>
  <si>
    <t>舞松原</t>
  </si>
  <si>
    <t>春住</t>
  </si>
  <si>
    <t>姪北</t>
  </si>
  <si>
    <t>那珂南</t>
  </si>
  <si>
    <t>長住</t>
  </si>
  <si>
    <t>若久</t>
  </si>
  <si>
    <t>周船寺</t>
  </si>
  <si>
    <t>東若久</t>
  </si>
  <si>
    <t>若宮</t>
  </si>
  <si>
    <t>赤坂</t>
  </si>
  <si>
    <t>入部</t>
  </si>
  <si>
    <t>月隈</t>
  </si>
  <si>
    <t>高木</t>
  </si>
  <si>
    <t>西戸崎</t>
  </si>
  <si>
    <t>大原</t>
  </si>
  <si>
    <t>香陵</t>
  </si>
  <si>
    <t>福重</t>
  </si>
  <si>
    <t>千早西</t>
  </si>
  <si>
    <t>馬出</t>
  </si>
  <si>
    <t>板付北</t>
  </si>
  <si>
    <t>内野</t>
  </si>
  <si>
    <t>東箱崎</t>
  </si>
  <si>
    <t>弥永</t>
  </si>
  <si>
    <t>香椎浜</t>
  </si>
  <si>
    <t>西長住</t>
  </si>
  <si>
    <t>堤丘</t>
  </si>
  <si>
    <t>堅粕</t>
  </si>
  <si>
    <t>有住</t>
  </si>
  <si>
    <t>福浜</t>
  </si>
  <si>
    <t>城浜</t>
  </si>
  <si>
    <t>今津</t>
  </si>
  <si>
    <t>脇山</t>
  </si>
  <si>
    <t>勝馬</t>
  </si>
  <si>
    <t>志賀島</t>
  </si>
  <si>
    <t>香住丘</t>
  </si>
  <si>
    <t>美和台</t>
  </si>
  <si>
    <t>小笹</t>
  </si>
  <si>
    <t>西花畑</t>
  </si>
  <si>
    <t>三苫</t>
  </si>
  <si>
    <t>塩原</t>
  </si>
  <si>
    <t>鳥飼</t>
  </si>
  <si>
    <t>玉川</t>
  </si>
  <si>
    <t>原西</t>
  </si>
  <si>
    <t>田村</t>
  </si>
  <si>
    <t>和白東</t>
  </si>
  <si>
    <t>野芥</t>
  </si>
  <si>
    <t>笹丘</t>
  </si>
  <si>
    <t>賀茂</t>
  </si>
  <si>
    <t>壱岐南</t>
  </si>
  <si>
    <t>田島</t>
  </si>
  <si>
    <t>奈多</t>
  </si>
  <si>
    <t>八田</t>
  </si>
  <si>
    <t>石丸</t>
  </si>
  <si>
    <t>百道浜</t>
  </si>
  <si>
    <t>飯倉</t>
  </si>
  <si>
    <t>東月隈</t>
  </si>
  <si>
    <t>堤</t>
  </si>
  <si>
    <t>東花畑</t>
  </si>
  <si>
    <t>大池</t>
  </si>
  <si>
    <t>東吉塚</t>
  </si>
  <si>
    <t>飯原</t>
  </si>
  <si>
    <t>愛宕浜</t>
  </si>
  <si>
    <t>鶴田</t>
  </si>
  <si>
    <t>城原</t>
  </si>
  <si>
    <t>弥永西</t>
  </si>
  <si>
    <t>四箇田</t>
  </si>
  <si>
    <t>弥生</t>
  </si>
  <si>
    <t>大楠</t>
  </si>
  <si>
    <t>飯倉中央</t>
  </si>
  <si>
    <t>金山</t>
  </si>
  <si>
    <t>壱岐東</t>
  </si>
  <si>
    <t>和白幼稚園、赤坂幼稚園、入部幼稚園、</t>
    <rPh sb="0" eb="2">
      <t>ワジロ</t>
    </rPh>
    <rPh sb="6" eb="8">
      <t>アカサカ</t>
    </rPh>
    <rPh sb="8" eb="11">
      <t>ヨウチエン</t>
    </rPh>
    <rPh sb="12" eb="14">
      <t>イルベ</t>
    </rPh>
    <rPh sb="14" eb="17">
      <t>ヨウチエン</t>
    </rPh>
    <phoneticPr fontId="2"/>
  </si>
  <si>
    <t>内野幼稚園、脇山幼稚園、姪浜幼稚園廃園</t>
    <rPh sb="6" eb="8">
      <t>ワキヤマ</t>
    </rPh>
    <rPh sb="8" eb="11">
      <t>ヨウチエン</t>
    </rPh>
    <rPh sb="12" eb="14">
      <t>メイノハマ</t>
    </rPh>
    <rPh sb="14" eb="17">
      <t>ヨウチエン</t>
    </rPh>
    <rPh sb="17" eb="19">
      <t>ハイエン</t>
    </rPh>
    <phoneticPr fontId="2"/>
  </si>
  <si>
    <t>照葉北</t>
  </si>
  <si>
    <t>照葉北</t>
    <rPh sb="0" eb="2">
      <t>テリハ</t>
    </rPh>
    <rPh sb="2" eb="3">
      <t>キタ</t>
    </rPh>
    <phoneticPr fontId="6"/>
  </si>
  <si>
    <t>［小学部］</t>
    <rPh sb="1" eb="4">
      <t>ショウガクブ</t>
    </rPh>
    <phoneticPr fontId="6"/>
  </si>
  <si>
    <t>学　  級  　数</t>
    <rPh sb="0" eb="9">
      <t>ガッキュウスウ</t>
    </rPh>
    <phoneticPr fontId="6"/>
  </si>
  <si>
    <t>合計</t>
    <rPh sb="0" eb="2">
      <t>ゴウケイ</t>
    </rPh>
    <phoneticPr fontId="6"/>
  </si>
  <si>
    <t>単　　　式</t>
    <rPh sb="0" eb="5">
      <t>タンシキ</t>
    </rPh>
    <phoneticPr fontId="6"/>
  </si>
  <si>
    <t>複　式</t>
    <rPh sb="0" eb="3">
      <t>フクシキ</t>
    </rPh>
    <phoneticPr fontId="6"/>
  </si>
  <si>
    <t>福岡中央</t>
    <rPh sb="0" eb="2">
      <t>フクオカ</t>
    </rPh>
    <rPh sb="2" eb="4">
      <t>チュウオウ</t>
    </rPh>
    <phoneticPr fontId="6"/>
  </si>
  <si>
    <t>屋形原</t>
    <rPh sb="0" eb="3">
      <t>ヤカタバル</t>
    </rPh>
    <phoneticPr fontId="6"/>
  </si>
  <si>
    <t>南福岡</t>
    <rPh sb="0" eb="3">
      <t>ミナミフクオカ</t>
    </rPh>
    <phoneticPr fontId="6"/>
  </si>
  <si>
    <t>東福岡</t>
    <rPh sb="0" eb="1">
      <t>ヒガシ</t>
    </rPh>
    <rPh sb="1" eb="3">
      <t>フクオカ</t>
    </rPh>
    <phoneticPr fontId="6"/>
  </si>
  <si>
    <t>生の松原</t>
    <rPh sb="0" eb="1">
      <t>イキ</t>
    </rPh>
    <rPh sb="2" eb="4">
      <t>マツバラ</t>
    </rPh>
    <phoneticPr fontId="6"/>
  </si>
  <si>
    <t>今　津</t>
    <rPh sb="0" eb="3">
      <t>イマヅ</t>
    </rPh>
    <phoneticPr fontId="6"/>
  </si>
  <si>
    <t>［中学部］</t>
    <rPh sb="1" eb="2">
      <t>チュウ</t>
    </rPh>
    <rPh sb="2" eb="4">
      <t>ショウガクブ</t>
    </rPh>
    <phoneticPr fontId="6"/>
  </si>
  <si>
    <t>学　級　数</t>
    <rPh sb="0" eb="5">
      <t>ガッキュウスウ</t>
    </rPh>
    <phoneticPr fontId="6"/>
  </si>
  <si>
    <t>生　　　　　徒　　　　　数</t>
    <rPh sb="0" eb="13">
      <t>セイトスウ</t>
    </rPh>
    <phoneticPr fontId="6"/>
  </si>
  <si>
    <t>単　　式</t>
    <rPh sb="0" eb="4">
      <t>タンシキ</t>
    </rPh>
    <phoneticPr fontId="6"/>
  </si>
  <si>
    <t>［高等部］</t>
    <rPh sb="1" eb="3">
      <t>コウトウ</t>
    </rPh>
    <rPh sb="3" eb="4">
      <t>ショウガクブ</t>
    </rPh>
    <phoneticPr fontId="6"/>
  </si>
  <si>
    <t>博多高等学園</t>
    <rPh sb="0" eb="2">
      <t>ハカタ</t>
    </rPh>
    <rPh sb="2" eb="4">
      <t>コウトウ</t>
    </rPh>
    <rPh sb="4" eb="6">
      <t>ガクエン</t>
    </rPh>
    <phoneticPr fontId="6"/>
  </si>
  <si>
    <t>［合計］</t>
    <rPh sb="1" eb="3">
      <t>ゴウケイ</t>
    </rPh>
    <phoneticPr fontId="6"/>
  </si>
  <si>
    <t>児童・生徒数</t>
    <rPh sb="0" eb="2">
      <t>ジドウ</t>
    </rPh>
    <rPh sb="3" eb="6">
      <t>セイトスウ</t>
    </rPh>
    <phoneticPr fontId="6"/>
  </si>
  <si>
    <t>単式</t>
    <rPh sb="0" eb="2">
      <t>タンシキ</t>
    </rPh>
    <phoneticPr fontId="6"/>
  </si>
  <si>
    <t>複式</t>
    <rPh sb="0" eb="2">
      <t>フクシキ</t>
    </rPh>
    <phoneticPr fontId="6"/>
  </si>
  <si>
    <t>R元</t>
    <rPh sb="1" eb="2">
      <t>ゲン</t>
    </rPh>
    <phoneticPr fontId="2"/>
  </si>
  <si>
    <t>R2</t>
    <phoneticPr fontId="2"/>
  </si>
  <si>
    <t>合　　　　　計</t>
    <rPh sb="0" eb="7">
      <t>ゴウケイ</t>
    </rPh>
    <phoneticPr fontId="6"/>
  </si>
  <si>
    <t>１　　　学　　　年</t>
    <rPh sb="4" eb="9">
      <t>ガクネン</t>
    </rPh>
    <phoneticPr fontId="6"/>
  </si>
  <si>
    <t>２　　　学　　　年</t>
    <rPh sb="4" eb="9">
      <t>ガクネン</t>
    </rPh>
    <phoneticPr fontId="6"/>
  </si>
  <si>
    <t>３　　　学　　　年</t>
    <rPh sb="4" eb="9">
      <t>ガクネン</t>
    </rPh>
    <phoneticPr fontId="6"/>
  </si>
  <si>
    <t>福　　翔</t>
    <rPh sb="0" eb="1">
      <t>フク</t>
    </rPh>
    <rPh sb="3" eb="4">
      <t>ショウ</t>
    </rPh>
    <phoneticPr fontId="6"/>
  </si>
  <si>
    <t>博多工業</t>
    <rPh sb="0" eb="2">
      <t>ハカタ</t>
    </rPh>
    <rPh sb="2" eb="4">
      <t>コウギョウ</t>
    </rPh>
    <phoneticPr fontId="6"/>
  </si>
  <si>
    <t>福岡女子</t>
    <rPh sb="0" eb="2">
      <t>フクオカ</t>
    </rPh>
    <rPh sb="2" eb="4">
      <t>ジョシ</t>
    </rPh>
    <phoneticPr fontId="6"/>
  </si>
  <si>
    <t>福岡西陵</t>
    <rPh sb="0" eb="2">
      <t>フクオカ</t>
    </rPh>
    <rPh sb="2" eb="4">
      <t>セイリョウ</t>
    </rPh>
    <phoneticPr fontId="6"/>
  </si>
  <si>
    <t>合　　　計</t>
    <rPh sb="0" eb="5">
      <t>ゴウケイ</t>
    </rPh>
    <phoneticPr fontId="6"/>
  </si>
  <si>
    <t xml:space="preserve">  </t>
    <phoneticPr fontId="2"/>
  </si>
  <si>
    <t>R3</t>
    <phoneticPr fontId="2"/>
  </si>
  <si>
    <t>　　　　２　１校あたりの平均値は休校を除く校数で除している</t>
    <rPh sb="7" eb="8">
      <t>コウ</t>
    </rPh>
    <rPh sb="12" eb="15">
      <t>ヘイキンチ</t>
    </rPh>
    <rPh sb="16" eb="18">
      <t>キュウコウ</t>
    </rPh>
    <rPh sb="19" eb="20">
      <t>ノゾ</t>
    </rPh>
    <rPh sb="21" eb="23">
      <t>コウスウ</t>
    </rPh>
    <rPh sb="24" eb="25">
      <t>ジョ</t>
    </rPh>
    <phoneticPr fontId="2"/>
  </si>
  <si>
    <t>　　　　３　小・中学校の児童生徒数の（　）内は特別支援学級の児童生徒数で内数</t>
    <rPh sb="6" eb="7">
      <t>ショウ</t>
    </rPh>
    <rPh sb="8" eb="11">
      <t>チュウガッコウ</t>
    </rPh>
    <rPh sb="12" eb="14">
      <t>ジドウ</t>
    </rPh>
    <rPh sb="14" eb="16">
      <t>セイト</t>
    </rPh>
    <rPh sb="16" eb="17">
      <t>スウ</t>
    </rPh>
    <rPh sb="21" eb="22">
      <t>ナイ</t>
    </rPh>
    <rPh sb="23" eb="25">
      <t>トクベツ</t>
    </rPh>
    <rPh sb="25" eb="27">
      <t>シエン</t>
    </rPh>
    <rPh sb="27" eb="29">
      <t>ガッキュウ</t>
    </rPh>
    <rPh sb="30" eb="32">
      <t>ジドウ</t>
    </rPh>
    <rPh sb="32" eb="34">
      <t>セイト</t>
    </rPh>
    <rPh sb="34" eb="35">
      <t>スウ</t>
    </rPh>
    <rPh sb="36" eb="37">
      <t>ナイ</t>
    </rPh>
    <rPh sb="37" eb="38">
      <t>スウ</t>
    </rPh>
    <phoneticPr fontId="2"/>
  </si>
  <si>
    <t>　　　　４　特別支援学校の児童生徒数の（　）内は訪問教育学級の児童生徒数で内数</t>
    <rPh sb="6" eb="8">
      <t>トクベツ</t>
    </rPh>
    <rPh sb="8" eb="10">
      <t>シエン</t>
    </rPh>
    <rPh sb="10" eb="12">
      <t>ガッコウ</t>
    </rPh>
    <rPh sb="13" eb="15">
      <t>ジドウ</t>
    </rPh>
    <rPh sb="15" eb="17">
      <t>セイト</t>
    </rPh>
    <rPh sb="17" eb="18">
      <t>スウ</t>
    </rPh>
    <rPh sb="22" eb="23">
      <t>ナイ</t>
    </rPh>
    <rPh sb="24" eb="26">
      <t>ホウモン</t>
    </rPh>
    <rPh sb="26" eb="28">
      <t>キョウイク</t>
    </rPh>
    <rPh sb="28" eb="30">
      <t>ガッキュウ</t>
    </rPh>
    <rPh sb="31" eb="33">
      <t>ジドウ</t>
    </rPh>
    <rPh sb="33" eb="35">
      <t>セイト</t>
    </rPh>
    <rPh sb="35" eb="36">
      <t>スウ</t>
    </rPh>
    <rPh sb="37" eb="38">
      <t>ナイ</t>
    </rPh>
    <rPh sb="38" eb="39">
      <t>スウ</t>
    </rPh>
    <phoneticPr fontId="2"/>
  </si>
  <si>
    <t>２　小・中学校の児童生徒数・学級数の（　）は特別支援学級の児童生徒数・学級数で内数</t>
    <rPh sb="2" eb="3">
      <t>ショウ</t>
    </rPh>
    <rPh sb="4" eb="7">
      <t>チュウガッコウ</t>
    </rPh>
    <rPh sb="8" eb="10">
      <t>ジドウ</t>
    </rPh>
    <rPh sb="10" eb="12">
      <t>セイト</t>
    </rPh>
    <rPh sb="12" eb="13">
      <t>スウ</t>
    </rPh>
    <rPh sb="14" eb="16">
      <t>ガッキュウ</t>
    </rPh>
    <rPh sb="16" eb="17">
      <t>スウ</t>
    </rPh>
    <rPh sb="22" eb="24">
      <t>トクベツ</t>
    </rPh>
    <rPh sb="24" eb="26">
      <t>シエン</t>
    </rPh>
    <rPh sb="26" eb="28">
      <t>ガッキュウ</t>
    </rPh>
    <rPh sb="29" eb="31">
      <t>ジドウ</t>
    </rPh>
    <rPh sb="31" eb="33">
      <t>セイト</t>
    </rPh>
    <rPh sb="33" eb="34">
      <t>スウ</t>
    </rPh>
    <rPh sb="35" eb="37">
      <t>ガッキュウ</t>
    </rPh>
    <rPh sb="37" eb="38">
      <t>スウ</t>
    </rPh>
    <rPh sb="39" eb="40">
      <t>ナイ</t>
    </rPh>
    <rPh sb="40" eb="41">
      <t>スウ</t>
    </rPh>
    <phoneticPr fontId="2"/>
  </si>
  <si>
    <t>３　特別支援学校の児童生徒数・学級数の（　）は訪問教育学級の児童生徒数・学級数で内数</t>
    <rPh sb="2" eb="4">
      <t>トクベツ</t>
    </rPh>
    <rPh sb="4" eb="6">
      <t>シエン</t>
    </rPh>
    <rPh sb="6" eb="8">
      <t>ガッコウ</t>
    </rPh>
    <rPh sb="9" eb="11">
      <t>ジドウ</t>
    </rPh>
    <rPh sb="11" eb="13">
      <t>セイト</t>
    </rPh>
    <rPh sb="13" eb="14">
      <t>スウ</t>
    </rPh>
    <rPh sb="15" eb="17">
      <t>ガッキュウ</t>
    </rPh>
    <rPh sb="17" eb="18">
      <t>スウ</t>
    </rPh>
    <rPh sb="23" eb="25">
      <t>ホウモン</t>
    </rPh>
    <rPh sb="25" eb="27">
      <t>キョウイク</t>
    </rPh>
    <rPh sb="27" eb="29">
      <t>ガッキュウ</t>
    </rPh>
    <rPh sb="30" eb="32">
      <t>ジドウ</t>
    </rPh>
    <rPh sb="32" eb="34">
      <t>セイト</t>
    </rPh>
    <rPh sb="34" eb="35">
      <t>スウ</t>
    </rPh>
    <rPh sb="36" eb="38">
      <t>ガッキュウ</t>
    </rPh>
    <rPh sb="38" eb="39">
      <t>スウ</t>
    </rPh>
    <rPh sb="40" eb="41">
      <t>ナイ</t>
    </rPh>
    <rPh sb="41" eb="42">
      <t>スウ</t>
    </rPh>
    <phoneticPr fontId="2"/>
  </si>
  <si>
    <t>R4</t>
    <phoneticPr fontId="2"/>
  </si>
  <si>
    <t>（各年５.１現在、単位：校〔園〕、学級、人）</t>
    <rPh sb="1" eb="3">
      <t>カクネン</t>
    </rPh>
    <rPh sb="6" eb="8">
      <t>ゲンザイ</t>
    </rPh>
    <rPh sb="9" eb="11">
      <t>タンイ</t>
    </rPh>
    <rPh sb="12" eb="13">
      <t>コウ</t>
    </rPh>
    <rPh sb="14" eb="15">
      <t>エン</t>
    </rPh>
    <rPh sb="17" eb="19">
      <t>ガッキュウ</t>
    </rPh>
    <rPh sb="20" eb="21">
      <t>ヒト</t>
    </rPh>
    <phoneticPr fontId="6"/>
  </si>
  <si>
    <t>福岡きぼう中設置（R4.4.1）　※夜間中学</t>
    <rPh sb="0" eb="2">
      <t>フクオカ</t>
    </rPh>
    <rPh sb="5" eb="6">
      <t>チュウ</t>
    </rPh>
    <rPh sb="6" eb="8">
      <t>セッチ</t>
    </rPh>
    <rPh sb="18" eb="22">
      <t>ヤカンチュウガク</t>
    </rPh>
    <phoneticPr fontId="2"/>
  </si>
  <si>
    <t>照葉北小設置（H31.4.1）</t>
    <rPh sb="0" eb="2">
      <t>テリハ</t>
    </rPh>
    <rPh sb="2" eb="3">
      <t>キタ</t>
    </rPh>
    <rPh sb="3" eb="4">
      <t>ショウ</t>
    </rPh>
    <rPh sb="4" eb="6">
      <t>セッチ</t>
    </rPh>
    <phoneticPr fontId="2"/>
  </si>
  <si>
    <t>曲渕小休校(H31.3.31)</t>
    <phoneticPr fontId="2"/>
  </si>
  <si>
    <t>雁ノ巣幼稚園、金武幼稚園廃園(H31.3.31)</t>
    <rPh sb="0" eb="1">
      <t>ガン</t>
    </rPh>
    <rPh sb="2" eb="3">
      <t>ス</t>
    </rPh>
    <rPh sb="7" eb="9">
      <t>カナタケ</t>
    </rPh>
    <phoneticPr fontId="2"/>
  </si>
  <si>
    <t>(H30.3.31)</t>
    <phoneticPr fontId="2"/>
  </si>
  <si>
    <t>西都小設置（H29.4.1）</t>
    <rPh sb="0" eb="2">
      <t>サイト</t>
    </rPh>
    <rPh sb="2" eb="3">
      <t>ショウ</t>
    </rPh>
    <rPh sb="3" eb="5">
      <t>セッチ</t>
    </rPh>
    <phoneticPr fontId="2"/>
  </si>
  <si>
    <t>住吉小、住吉中移転（H27.4.1）</t>
    <rPh sb="0" eb="2">
      <t>スミヨシ</t>
    </rPh>
    <rPh sb="2" eb="3">
      <t>ショウ</t>
    </rPh>
    <rPh sb="4" eb="6">
      <t>スミヨシ</t>
    </rPh>
    <rPh sb="6" eb="7">
      <t>チュウ</t>
    </rPh>
    <rPh sb="7" eb="9">
      <t>イテン</t>
    </rPh>
    <phoneticPr fontId="2"/>
  </si>
  <si>
    <t>大名小・簀子小・舞鶴小統合→舞鶴小（H26.4.1）</t>
    <rPh sb="0" eb="2">
      <t>ダイミョウ</t>
    </rPh>
    <rPh sb="2" eb="3">
      <t>ショウ</t>
    </rPh>
    <rPh sb="4" eb="6">
      <t>スノコ</t>
    </rPh>
    <rPh sb="6" eb="7">
      <t>ショウ</t>
    </rPh>
    <rPh sb="8" eb="10">
      <t>マイヅル</t>
    </rPh>
    <rPh sb="10" eb="11">
      <t>ショウ</t>
    </rPh>
    <rPh sb="11" eb="13">
      <t>トウゴウ</t>
    </rPh>
    <rPh sb="14" eb="16">
      <t>マイヅル</t>
    </rPh>
    <rPh sb="16" eb="17">
      <t>ショウ</t>
    </rPh>
    <phoneticPr fontId="6"/>
  </si>
  <si>
    <t>住吉小・美野島小統合→住吉小(H24.4.1)</t>
    <phoneticPr fontId="6"/>
  </si>
  <si>
    <t>北崎小学校西浦分校廃校(H22.3.31)</t>
    <rPh sb="0" eb="3">
      <t>キタザキショウ</t>
    </rPh>
    <rPh sb="3" eb="5">
      <t>ガッコウ</t>
    </rPh>
    <phoneticPr fontId="6"/>
  </si>
  <si>
    <t>照葉中設置（H20.4.1）</t>
    <rPh sb="0" eb="2">
      <t>テリハ</t>
    </rPh>
    <rPh sb="2" eb="3">
      <t>ナカ</t>
    </rPh>
    <rPh sb="3" eb="5">
      <t>セッチ</t>
    </rPh>
    <phoneticPr fontId="6"/>
  </si>
  <si>
    <t>曲渕幼稚園廃園(H20.3.31)</t>
    <rPh sb="0" eb="1">
      <t>マ</t>
    </rPh>
    <rPh sb="1" eb="2">
      <t>フチ</t>
    </rPh>
    <rPh sb="2" eb="5">
      <t>ヨウチエン</t>
    </rPh>
    <rPh sb="5" eb="7">
      <t>ハイエン</t>
    </rPh>
    <phoneticPr fontId="6"/>
  </si>
  <si>
    <t>姪北小、照葉小設置（H19.4.1）</t>
    <rPh sb="0" eb="3">
      <t>メイホクショウ</t>
    </rPh>
    <rPh sb="4" eb="6">
      <t>テリハ</t>
    </rPh>
    <rPh sb="6" eb="7">
      <t>ショウ</t>
    </rPh>
    <rPh sb="7" eb="9">
      <t>セッチ</t>
    </rPh>
    <phoneticPr fontId="6"/>
  </si>
  <si>
    <t>姪浜中移転（H18.4.1）</t>
    <rPh sb="0" eb="2">
      <t>メイノハマ</t>
    </rPh>
    <rPh sb="2" eb="3">
      <t>チュウ</t>
    </rPh>
    <rPh sb="3" eb="5">
      <t>イテン</t>
    </rPh>
    <phoneticPr fontId="6"/>
  </si>
  <si>
    <t>養護学校「博多高等学園」設置(H16.4.1)</t>
    <rPh sb="0" eb="2">
      <t>ヨウゴ</t>
    </rPh>
    <rPh sb="2" eb="4">
      <t>ガッコウ</t>
    </rPh>
    <rPh sb="5" eb="7">
      <t>ハカタ</t>
    </rPh>
    <rPh sb="7" eb="9">
      <t>コウトウ</t>
    </rPh>
    <rPh sb="9" eb="11">
      <t>ガクエン</t>
    </rPh>
    <rPh sb="12" eb="14">
      <t>セッチ</t>
    </rPh>
    <phoneticPr fontId="6"/>
  </si>
  <si>
    <t>西都北</t>
  </si>
  <si>
    <t>清水高等学園</t>
    <rPh sb="0" eb="6">
      <t>シミズコウトウガクエン</t>
    </rPh>
    <phoneticPr fontId="6"/>
  </si>
  <si>
    <t>R5</t>
    <phoneticPr fontId="2"/>
  </si>
  <si>
    <t>西都北小設置（R5.4.1）</t>
    <rPh sb="0" eb="3">
      <t>サイトキタ</t>
    </rPh>
    <rPh sb="3" eb="4">
      <t>ショウ</t>
    </rPh>
    <rPh sb="4" eb="6">
      <t>セッチ</t>
    </rPh>
    <phoneticPr fontId="2"/>
  </si>
  <si>
    <t>特別支援学校「清水高等学園」設置（R5.4.1）</t>
    <rPh sb="0" eb="6">
      <t>トクベツシエンガッコウ</t>
    </rPh>
    <rPh sb="7" eb="11">
      <t>シミズコウトウ</t>
    </rPh>
    <rPh sb="11" eb="13">
      <t>ガクエン</t>
    </rPh>
    <rPh sb="14" eb="16">
      <t>セッチ</t>
    </rPh>
    <phoneticPr fontId="2"/>
  </si>
  <si>
    <t>愛宕</t>
  </si>
  <si>
    <t>有田</t>
  </si>
  <si>
    <t>本校147
(うち１校休校）</t>
    <rPh sb="0" eb="2">
      <t>ホンコウ</t>
    </rPh>
    <rPh sb="10" eb="11">
      <t>コウ</t>
    </rPh>
    <rPh sb="11" eb="13">
      <t>キュウコウ</t>
    </rPh>
    <phoneticPr fontId="2"/>
  </si>
  <si>
    <t>R6</t>
    <phoneticPr fontId="2"/>
  </si>
  <si>
    <t>照葉はばたき小設置（R6.4.1）</t>
    <rPh sb="0" eb="2">
      <t>テリハ</t>
    </rPh>
    <rPh sb="6" eb="7">
      <t>ショウ</t>
    </rPh>
    <rPh sb="7" eb="9">
      <t>セッチ</t>
    </rPh>
    <phoneticPr fontId="2"/>
  </si>
  <si>
    <t>※１校あたりの平均値は休校を除く校数で除している</t>
    <rPh sb="2" eb="3">
      <t>コウ</t>
    </rPh>
    <rPh sb="7" eb="10">
      <t>ヘイキンチ</t>
    </rPh>
    <rPh sb="11" eb="13">
      <t>キュウコウ</t>
    </rPh>
    <rPh sb="14" eb="15">
      <t>ノゾ</t>
    </rPh>
    <rPh sb="16" eb="18">
      <t>コウスウ</t>
    </rPh>
    <rPh sb="19" eb="20">
      <t>ジョ</t>
    </rPh>
    <phoneticPr fontId="2"/>
  </si>
  <si>
    <r>
      <rPr>
        <sz val="6"/>
        <rFont val="ＭＳ 明朝"/>
        <family val="1"/>
        <charset val="128"/>
      </rPr>
      <t xml:space="preserve">（本校10校に設置）
</t>
    </r>
    <r>
      <rPr>
        <sz val="8.5"/>
        <rFont val="ＭＳ 明朝"/>
        <family val="1"/>
        <charset val="128"/>
      </rPr>
      <t>高 等 部</t>
    </r>
    <rPh sb="1" eb="3">
      <t>ホンコウ</t>
    </rPh>
    <rPh sb="5" eb="6">
      <t>コウ</t>
    </rPh>
    <rPh sb="7" eb="9">
      <t>セッチ</t>
    </rPh>
    <rPh sb="11" eb="12">
      <t>コウ</t>
    </rPh>
    <rPh sb="13" eb="14">
      <t>トウ</t>
    </rPh>
    <rPh sb="15" eb="16">
      <t>ブ</t>
    </rPh>
    <phoneticPr fontId="2"/>
  </si>
  <si>
    <t>特別支援学校（本校10校）</t>
    <rPh sb="0" eb="2">
      <t>トクベツ</t>
    </rPh>
    <rPh sb="2" eb="4">
      <t>シエン</t>
    </rPh>
    <rPh sb="4" eb="6">
      <t>ガッコウ</t>
    </rPh>
    <rPh sb="7" eb="9">
      <t>ホンコウ</t>
    </rPh>
    <rPh sb="11" eb="12">
      <t>コウ</t>
    </rPh>
    <phoneticPr fontId="2"/>
  </si>
  <si>
    <t>　　　　５　特別支援学校10校のうち、小学部・中学部・高等部設置校７校、高等部のみ設置校３校</t>
    <rPh sb="6" eb="8">
      <t>トクベツ</t>
    </rPh>
    <rPh sb="8" eb="10">
      <t>シエン</t>
    </rPh>
    <rPh sb="10" eb="12">
      <t>ガッコウ</t>
    </rPh>
    <rPh sb="14" eb="15">
      <t>コウ</t>
    </rPh>
    <rPh sb="19" eb="21">
      <t>ショウガク</t>
    </rPh>
    <rPh sb="21" eb="22">
      <t>ブ</t>
    </rPh>
    <rPh sb="23" eb="25">
      <t>チュウガク</t>
    </rPh>
    <rPh sb="25" eb="26">
      <t>ブ</t>
    </rPh>
    <rPh sb="27" eb="30">
      <t>コウトウブ</t>
    </rPh>
    <rPh sb="30" eb="32">
      <t>セッチ</t>
    </rPh>
    <rPh sb="32" eb="33">
      <t>コウ</t>
    </rPh>
    <rPh sb="34" eb="35">
      <t>コウ</t>
    </rPh>
    <rPh sb="36" eb="39">
      <t>コウトウブ</t>
    </rPh>
    <rPh sb="41" eb="43">
      <t>セッチ</t>
    </rPh>
    <rPh sb="43" eb="44">
      <t>コウ</t>
    </rPh>
    <rPh sb="45" eb="46">
      <t>コウ</t>
    </rPh>
    <phoneticPr fontId="2"/>
  </si>
  <si>
    <t>R7</t>
    <phoneticPr fontId="2"/>
  </si>
  <si>
    <t>百道松原中設置（R7.4.1）　※学びの多様化学校</t>
    <rPh sb="0" eb="2">
      <t>モモチ</t>
    </rPh>
    <rPh sb="2" eb="4">
      <t>マツバラ</t>
    </rPh>
    <rPh sb="4" eb="5">
      <t>チュウ</t>
    </rPh>
    <rPh sb="5" eb="7">
      <t>セッチ</t>
    </rPh>
    <rPh sb="17" eb="18">
      <t>マナ</t>
    </rPh>
    <rPh sb="20" eb="25">
      <t>タヨウカガッコウ</t>
    </rPh>
    <phoneticPr fontId="2"/>
  </si>
  <si>
    <t>百道松原</t>
    <rPh sb="0" eb="4">
      <t>モモチマツバラ</t>
    </rPh>
    <phoneticPr fontId="6"/>
  </si>
  <si>
    <t>城浜高等学園</t>
    <rPh sb="0" eb="2">
      <t>シロハマ</t>
    </rPh>
    <phoneticPr fontId="6"/>
  </si>
  <si>
    <t>城浜高等学園</t>
    <rPh sb="0" eb="2">
      <t>シロハマ</t>
    </rPh>
    <rPh sb="2" eb="6">
      <t>コウトウガクエン</t>
    </rPh>
    <phoneticPr fontId="6"/>
  </si>
  <si>
    <t>（注）　１　中学校は夜間中学１校及び学びの多様化学校１校を含む</t>
    <rPh sb="1" eb="2">
      <t>チュウ</t>
    </rPh>
    <rPh sb="6" eb="9">
      <t>チュウガッコウ</t>
    </rPh>
    <rPh sb="10" eb="14">
      <t>ヤカンチュウガク</t>
    </rPh>
    <rPh sb="15" eb="16">
      <t>コウ</t>
    </rPh>
    <rPh sb="16" eb="17">
      <t>オヨ</t>
    </rPh>
    <rPh sb="18" eb="19">
      <t>マナ</t>
    </rPh>
    <rPh sb="21" eb="26">
      <t>タヨウカガッコウ</t>
    </rPh>
    <rPh sb="27" eb="28">
      <t>コウ</t>
    </rPh>
    <rPh sb="29" eb="30">
      <t>フク</t>
    </rPh>
    <phoneticPr fontId="2"/>
  </si>
  <si>
    <t>１　中学校は夜間中学１校及び学びの多様化学校１校を含む</t>
    <rPh sb="2" eb="5">
      <t>チュウガッコウ</t>
    </rPh>
    <rPh sb="6" eb="8">
      <t>ヤカン</t>
    </rPh>
    <rPh sb="8" eb="10">
      <t>チュウガク</t>
    </rPh>
    <rPh sb="11" eb="12">
      <t>コウ</t>
    </rPh>
    <rPh sb="12" eb="13">
      <t>オヨ</t>
    </rPh>
    <rPh sb="14" eb="15">
      <t>マナ</t>
    </rPh>
    <rPh sb="17" eb="22">
      <t>タヨウカガッコウ</t>
    </rPh>
    <rPh sb="23" eb="24">
      <t>コウ</t>
    </rPh>
    <rPh sb="25" eb="26">
      <t>フク</t>
    </rPh>
    <phoneticPr fontId="2"/>
  </si>
  <si>
    <t>（注）　早良区は夜間中学１校及び学びの多様化学校１校を含む</t>
    <rPh sb="1" eb="2">
      <t>チュウ</t>
    </rPh>
    <rPh sb="4" eb="7">
      <t>サワラク</t>
    </rPh>
    <rPh sb="8" eb="12">
      <t>ヤカンチュウガク</t>
    </rPh>
    <rPh sb="13" eb="14">
      <t>コウ</t>
    </rPh>
    <rPh sb="14" eb="15">
      <t>オヨ</t>
    </rPh>
    <rPh sb="16" eb="17">
      <t>マナ</t>
    </rPh>
    <rPh sb="19" eb="24">
      <t>タヨウカガッコウ</t>
    </rPh>
    <rPh sb="25" eb="26">
      <t>コウ</t>
    </rPh>
    <rPh sb="27" eb="28">
      <t>フク</t>
    </rPh>
    <phoneticPr fontId="2"/>
  </si>
  <si>
    <t>福岡きぼう</t>
    <rPh sb="0" eb="2">
      <t>フクオカ</t>
    </rPh>
    <phoneticPr fontId="6"/>
  </si>
  <si>
    <t>照　　葉</t>
    <rPh sb="0" eb="1">
      <t>テ</t>
    </rPh>
    <rPh sb="3" eb="4">
      <t>ハ</t>
    </rPh>
    <phoneticPr fontId="6"/>
  </si>
  <si>
    <t>特別支援学校「城浜高等学園」設置（R7.4.1）</t>
    <rPh sb="0" eb="6">
      <t>トクベツシエンガッコウ</t>
    </rPh>
    <rPh sb="7" eb="8">
      <t>シロ</t>
    </rPh>
    <rPh sb="8" eb="9">
      <t>ハマ</t>
    </rPh>
    <rPh sb="9" eb="11">
      <t>コウトウ</t>
    </rPh>
    <rPh sb="11" eb="13">
      <t>ガクエン</t>
    </rPh>
    <rPh sb="14" eb="16">
      <t>セッチ</t>
    </rPh>
    <phoneticPr fontId="2"/>
  </si>
  <si>
    <t>児　童　生　徒　数　・　</t>
    <rPh sb="0" eb="1">
      <t>コ</t>
    </rPh>
    <rPh sb="2" eb="3">
      <t>ワラベ</t>
    </rPh>
    <rPh sb="4" eb="5">
      <t>ナマ</t>
    </rPh>
    <rPh sb="6" eb="7">
      <t>ト</t>
    </rPh>
    <rPh sb="8" eb="9">
      <t>スウ</t>
    </rPh>
    <phoneticPr fontId="2"/>
  </si>
  <si>
    <t>教　職　員　数　一　覧　表</t>
    <phoneticPr fontId="2"/>
  </si>
  <si>
    <t>市　立　学　校</t>
    <rPh sb="0" eb="1">
      <t>シ</t>
    </rPh>
    <rPh sb="2" eb="3">
      <t>タテ</t>
    </rPh>
    <rPh sb="4" eb="5">
      <t>ガク</t>
    </rPh>
    <rPh sb="6" eb="7">
      <t>コウ</t>
    </rPh>
    <phoneticPr fontId="2"/>
  </si>
  <si>
    <t>１　市立学校の児童生徒数及び学級数</t>
    <rPh sb="2" eb="4">
      <t>イチリツ</t>
    </rPh>
    <rPh sb="4" eb="6">
      <t>ガッコウ</t>
    </rPh>
    <rPh sb="7" eb="11">
      <t>ジドウセイト</t>
    </rPh>
    <rPh sb="11" eb="12">
      <t>スウ</t>
    </rPh>
    <rPh sb="12" eb="13">
      <t>オヨ</t>
    </rPh>
    <rPh sb="14" eb="17">
      <t>ガッキュウスウ</t>
    </rPh>
    <phoneticPr fontId="2"/>
  </si>
  <si>
    <t>（１）</t>
    <phoneticPr fontId="2"/>
  </si>
  <si>
    <t>（２）</t>
  </si>
  <si>
    <t>（３）</t>
  </si>
  <si>
    <t>（４）</t>
  </si>
  <si>
    <t>（５）</t>
  </si>
  <si>
    <t>（６）</t>
  </si>
  <si>
    <t>（７）</t>
  </si>
  <si>
    <t>①</t>
    <phoneticPr fontId="2"/>
  </si>
  <si>
    <t>②</t>
    <phoneticPr fontId="2"/>
  </si>
  <si>
    <t>③</t>
    <phoneticPr fontId="2"/>
  </si>
  <si>
    <t>④</t>
    <phoneticPr fontId="2"/>
  </si>
  <si>
    <t>２　市立学校の教職員数</t>
    <rPh sb="2" eb="6">
      <t>イチリツガッコウ</t>
    </rPh>
    <rPh sb="7" eb="11">
      <t>キョウショクインスウ</t>
    </rPh>
    <phoneticPr fontId="2"/>
  </si>
  <si>
    <t>総括表</t>
    <rPh sb="0" eb="3">
      <t>ソウカツヒョウ</t>
    </rPh>
    <phoneticPr fontId="2"/>
  </si>
  <si>
    <t>行政区別の概況</t>
    <rPh sb="0" eb="4">
      <t>ギョウセイクベツ</t>
    </rPh>
    <rPh sb="5" eb="7">
      <t>ガイキョウ</t>
    </rPh>
    <phoneticPr fontId="2"/>
  </si>
  <si>
    <t>行政区別一覧</t>
    <rPh sb="0" eb="4">
      <t>ギョウセイクベツ</t>
    </rPh>
    <rPh sb="4" eb="6">
      <t>イチラン</t>
    </rPh>
    <phoneticPr fontId="2"/>
  </si>
  <si>
    <t>戦後の市立小・中学校の推移</t>
    <rPh sb="0" eb="2">
      <t>センゴ</t>
    </rPh>
    <rPh sb="3" eb="5">
      <t>イチリツ</t>
    </rPh>
    <rPh sb="5" eb="6">
      <t>ショウ</t>
    </rPh>
    <rPh sb="7" eb="10">
      <t>チュウガッコウ</t>
    </rPh>
    <rPh sb="11" eb="13">
      <t>スイイ</t>
    </rPh>
    <phoneticPr fontId="2"/>
  </si>
  <si>
    <t>市立学校の概況</t>
    <rPh sb="0" eb="2">
      <t>イチリツ</t>
    </rPh>
    <rPh sb="2" eb="4">
      <t>ガッコウ</t>
    </rPh>
    <rPh sb="5" eb="7">
      <t>ガイキョウ</t>
    </rPh>
    <phoneticPr fontId="2"/>
  </si>
  <si>
    <t>小・中学校の規模別一覧</t>
    <rPh sb="0" eb="1">
      <t>ショウ</t>
    </rPh>
    <rPh sb="2" eb="5">
      <t>チュウガッコウ</t>
    </rPh>
    <rPh sb="6" eb="11">
      <t>キボベツイチラン</t>
    </rPh>
    <phoneticPr fontId="2"/>
  </si>
  <si>
    <t>学校別・学年別児童生徒数</t>
    <rPh sb="0" eb="2">
      <t>ガッコウ</t>
    </rPh>
    <rPh sb="2" eb="3">
      <t>ベツ</t>
    </rPh>
    <rPh sb="4" eb="6">
      <t>ガクネン</t>
    </rPh>
    <rPh sb="6" eb="7">
      <t>ベツ</t>
    </rPh>
    <rPh sb="7" eb="9">
      <t>ジドウ</t>
    </rPh>
    <rPh sb="9" eb="11">
      <t>セイト</t>
    </rPh>
    <rPh sb="11" eb="12">
      <t>スウ</t>
    </rPh>
    <phoneticPr fontId="2"/>
  </si>
  <si>
    <t>小学校</t>
    <rPh sb="0" eb="3">
      <t>ショウガッコウ</t>
    </rPh>
    <phoneticPr fontId="2"/>
  </si>
  <si>
    <t>中学校</t>
    <rPh sb="0" eb="3">
      <t>チュウガッコウ</t>
    </rPh>
    <phoneticPr fontId="2"/>
  </si>
  <si>
    <t>高等学校</t>
    <rPh sb="0" eb="4">
      <t>コウトウガッコウ</t>
    </rPh>
    <phoneticPr fontId="2"/>
  </si>
  <si>
    <t>特別支援学校</t>
    <rPh sb="0" eb="2">
      <t>トクベツ</t>
    </rPh>
    <rPh sb="2" eb="4">
      <t>シエン</t>
    </rPh>
    <rPh sb="4" eb="6">
      <t>ガッコウ</t>
    </rPh>
    <phoneticPr fontId="2"/>
  </si>
  <si>
    <t>特別支援学校</t>
    <rPh sb="0" eb="2">
      <t>トクベツ</t>
    </rPh>
    <rPh sb="2" eb="6">
      <t>シエンガッコウ</t>
    </rPh>
    <phoneticPr fontId="2"/>
  </si>
  <si>
    <t>（１）　総括表</t>
    <rPh sb="4" eb="7">
      <t>ソウカツヒョウ</t>
    </rPh>
    <phoneticPr fontId="2"/>
  </si>
  <si>
    <t>（２）　行政区別の概況</t>
    <rPh sb="4" eb="6">
      <t>ギョウセイ</t>
    </rPh>
    <rPh sb="6" eb="8">
      <t>クベツ</t>
    </rPh>
    <rPh sb="9" eb="11">
      <t>ガイキョウ</t>
    </rPh>
    <phoneticPr fontId="2"/>
  </si>
  <si>
    <t>（３）　行政区別一覧</t>
    <rPh sb="4" eb="6">
      <t>ギョウセイ</t>
    </rPh>
    <rPh sb="6" eb="8">
      <t>クベツ</t>
    </rPh>
    <rPh sb="8" eb="10">
      <t>イチラン</t>
    </rPh>
    <phoneticPr fontId="2"/>
  </si>
  <si>
    <t>（４）　戦後の市立小・中学校の推移</t>
    <rPh sb="4" eb="6">
      <t>センゴ</t>
    </rPh>
    <rPh sb="7" eb="9">
      <t>シリツ</t>
    </rPh>
    <phoneticPr fontId="6"/>
  </si>
  <si>
    <t>（５）　市立学校の概況</t>
    <rPh sb="4" eb="6">
      <t>イチリツ</t>
    </rPh>
    <rPh sb="6" eb="8">
      <t>ガッコウ</t>
    </rPh>
    <rPh sb="9" eb="11">
      <t>ガイキョウ</t>
    </rPh>
    <phoneticPr fontId="6"/>
  </si>
  <si>
    <t>（６）　小・中学校の規模別一覧（特別支援学級を含む）</t>
    <rPh sb="4" eb="5">
      <t>ショウ</t>
    </rPh>
    <rPh sb="6" eb="9">
      <t>チュウガッコウ</t>
    </rPh>
    <rPh sb="10" eb="13">
      <t>キボベツ</t>
    </rPh>
    <rPh sb="13" eb="15">
      <t>イチラン</t>
    </rPh>
    <rPh sb="16" eb="18">
      <t>トクベツ</t>
    </rPh>
    <rPh sb="18" eb="20">
      <t>シエン</t>
    </rPh>
    <rPh sb="20" eb="22">
      <t>ガッキュウ</t>
    </rPh>
    <rPh sb="23" eb="24">
      <t>フク</t>
    </rPh>
    <phoneticPr fontId="15"/>
  </si>
  <si>
    <t>（７）　学校別・学年別児童数</t>
    <rPh sb="4" eb="7">
      <t>ガッコウベツ</t>
    </rPh>
    <rPh sb="8" eb="11">
      <t>ガクネンベツ</t>
    </rPh>
    <rPh sb="11" eb="14">
      <t>ジドウスウ</t>
    </rPh>
    <phoneticPr fontId="6"/>
  </si>
  <si>
    <t>　①　小学校</t>
    <rPh sb="3" eb="6">
      <t>ショウガッコウ</t>
    </rPh>
    <phoneticPr fontId="2"/>
  </si>
  <si>
    <t>　②　中学校</t>
    <rPh sb="3" eb="6">
      <t>チュウガッコウ</t>
    </rPh>
    <phoneticPr fontId="2"/>
  </si>
  <si>
    <t>　③　高等学校</t>
    <rPh sb="3" eb="7">
      <t>コウトウガッコウ</t>
    </rPh>
    <phoneticPr fontId="2"/>
  </si>
  <si>
    <t>３</t>
    <phoneticPr fontId="2"/>
  </si>
  <si>
    <t>２</t>
    <phoneticPr fontId="2"/>
  </si>
  <si>
    <t>１　市立学校の児童生徒数及び学級数</t>
    <rPh sb="2" eb="6">
      <t>イチリツガッコウ</t>
    </rPh>
    <rPh sb="7" eb="9">
      <t>ジドウ</t>
    </rPh>
    <rPh sb="9" eb="11">
      <t>セイト</t>
    </rPh>
    <rPh sb="11" eb="12">
      <t>スウ</t>
    </rPh>
    <rPh sb="12" eb="13">
      <t>オヨ</t>
    </rPh>
    <rPh sb="14" eb="17">
      <t>ガッキュウスウ</t>
    </rPh>
    <phoneticPr fontId="2"/>
  </si>
  <si>
    <t>４</t>
    <phoneticPr fontId="2"/>
  </si>
  <si>
    <t>教　　　　　　　　　　員　　　　　　　　　　数</t>
    <rPh sb="0" eb="23">
      <t>キョウインスウ</t>
    </rPh>
    <phoneticPr fontId="15"/>
  </si>
  <si>
    <t>教職員数              合    計</t>
    <rPh sb="0" eb="3">
      <t>キョウショクイン</t>
    </rPh>
    <rPh sb="3" eb="4">
      <t>スウ</t>
    </rPh>
    <rPh sb="18" eb="19">
      <t>ゴウ</t>
    </rPh>
    <rPh sb="23" eb="24">
      <t>ケイ</t>
    </rPh>
    <phoneticPr fontId="15"/>
  </si>
  <si>
    <t>合計</t>
    <rPh sb="0" eb="2">
      <t>ゴウケイ</t>
    </rPh>
    <phoneticPr fontId="15"/>
  </si>
  <si>
    <t>校長</t>
    <rPh sb="0" eb="2">
      <t>コウチョウ</t>
    </rPh>
    <phoneticPr fontId="15"/>
  </si>
  <si>
    <t>副校長</t>
    <rPh sb="0" eb="3">
      <t>フクコウチョウ</t>
    </rPh>
    <phoneticPr fontId="15"/>
  </si>
  <si>
    <t>教頭</t>
    <rPh sb="0" eb="2">
      <t>キョウトウ</t>
    </rPh>
    <phoneticPr fontId="15"/>
  </si>
  <si>
    <t>主幹教諭</t>
    <rPh sb="0" eb="2">
      <t>シュカン</t>
    </rPh>
    <rPh sb="2" eb="4">
      <t>キョウユ</t>
    </rPh>
    <phoneticPr fontId="15"/>
  </si>
  <si>
    <t>指導教諭</t>
    <rPh sb="0" eb="2">
      <t>シドウ</t>
    </rPh>
    <rPh sb="2" eb="4">
      <t>キョウユ</t>
    </rPh>
    <phoneticPr fontId="15"/>
  </si>
  <si>
    <t>教諭</t>
    <rPh sb="0" eb="2">
      <t>キョウユ</t>
    </rPh>
    <phoneticPr fontId="15"/>
  </si>
  <si>
    <t>養護教諭</t>
    <rPh sb="0" eb="2">
      <t>ヨウゴ</t>
    </rPh>
    <rPh sb="2" eb="4">
      <t>キョウユ</t>
    </rPh>
    <phoneticPr fontId="15"/>
  </si>
  <si>
    <t>栄養教諭</t>
    <rPh sb="0" eb="2">
      <t>エイヨウ</t>
    </rPh>
    <rPh sb="2" eb="4">
      <t>キョウユ</t>
    </rPh>
    <phoneticPr fontId="15"/>
  </si>
  <si>
    <t>講師</t>
    <rPh sb="0" eb="2">
      <t>コウシ</t>
    </rPh>
    <phoneticPr fontId="15"/>
  </si>
  <si>
    <t>栄養職員</t>
    <rPh sb="0" eb="2">
      <t>エイヨウ</t>
    </rPh>
    <rPh sb="2" eb="4">
      <t>ショクイン</t>
    </rPh>
    <phoneticPr fontId="15"/>
  </si>
  <si>
    <t>給食職員</t>
    <rPh sb="0" eb="2">
      <t>キュウショク</t>
    </rPh>
    <rPh sb="2" eb="4">
      <t>ショクイン</t>
    </rPh>
    <phoneticPr fontId="15"/>
  </si>
  <si>
    <t>用務員</t>
    <rPh sb="0" eb="3">
      <t>ヨウムイン</t>
    </rPh>
    <phoneticPr fontId="15"/>
  </si>
  <si>
    <t>男</t>
    <rPh sb="0" eb="1">
      <t>オトコ</t>
    </rPh>
    <phoneticPr fontId="15"/>
  </si>
  <si>
    <t>女</t>
    <rPh sb="0" eb="1">
      <t>オンナ</t>
    </rPh>
    <phoneticPr fontId="15"/>
  </si>
  <si>
    <t>計</t>
    <rPh sb="0" eb="1">
      <t>ケイ</t>
    </rPh>
    <phoneticPr fontId="15"/>
  </si>
  <si>
    <t>舞鶴</t>
    <rPh sb="0" eb="2">
      <t>マイヅル</t>
    </rPh>
    <phoneticPr fontId="6"/>
  </si>
  <si>
    <t>当仁</t>
    <rPh sb="0" eb="1">
      <t>トウ</t>
    </rPh>
    <rPh sb="1" eb="2">
      <t>ジン</t>
    </rPh>
    <phoneticPr fontId="6"/>
  </si>
  <si>
    <t>博多</t>
    <rPh sb="0" eb="2">
      <t>ハカタ</t>
    </rPh>
    <phoneticPr fontId="6"/>
  </si>
  <si>
    <t>警固</t>
    <rPh sb="0" eb="2">
      <t>ケゴ</t>
    </rPh>
    <phoneticPr fontId="6"/>
  </si>
  <si>
    <t>西新</t>
    <rPh sb="0" eb="2">
      <t>ニシジン</t>
    </rPh>
    <phoneticPr fontId="6"/>
  </si>
  <si>
    <t>春吉</t>
    <rPh sb="0" eb="2">
      <t>ハルヨシ</t>
    </rPh>
    <phoneticPr fontId="6"/>
  </si>
  <si>
    <t>住吉</t>
    <rPh sb="0" eb="2">
      <t>スミヨシ</t>
    </rPh>
    <phoneticPr fontId="6"/>
  </si>
  <si>
    <t>堅粕</t>
    <rPh sb="0" eb="2">
      <t>カタカス</t>
    </rPh>
    <phoneticPr fontId="6"/>
  </si>
  <si>
    <t>馬出</t>
    <rPh sb="0" eb="2">
      <t>マイダシ</t>
    </rPh>
    <phoneticPr fontId="6"/>
  </si>
  <si>
    <t>千代</t>
    <rPh sb="0" eb="2">
      <t>チヨ</t>
    </rPh>
    <phoneticPr fontId="6"/>
  </si>
  <si>
    <t>長尾</t>
    <rPh sb="0" eb="2">
      <t>ナガオ</t>
    </rPh>
    <phoneticPr fontId="6"/>
  </si>
  <si>
    <t>吉塚</t>
    <rPh sb="0" eb="2">
      <t>ヨシヅカ</t>
    </rPh>
    <phoneticPr fontId="6"/>
  </si>
  <si>
    <t>筥松</t>
    <rPh sb="0" eb="2">
      <t>ハコマツ</t>
    </rPh>
    <phoneticPr fontId="6"/>
  </si>
  <si>
    <t>平尾</t>
    <rPh sb="0" eb="2">
      <t>ヒラオ</t>
    </rPh>
    <phoneticPr fontId="6"/>
  </si>
  <si>
    <t>高宮</t>
    <rPh sb="0" eb="2">
      <t>タカミヤ</t>
    </rPh>
    <phoneticPr fontId="6"/>
  </si>
  <si>
    <t>姪浜</t>
    <rPh sb="0" eb="2">
      <t>メイノハマ</t>
    </rPh>
    <phoneticPr fontId="6"/>
  </si>
  <si>
    <t>席田</t>
    <rPh sb="0" eb="2">
      <t>ムシロダ</t>
    </rPh>
    <phoneticPr fontId="6"/>
  </si>
  <si>
    <t>三宅</t>
    <rPh sb="0" eb="2">
      <t>ミヤケ</t>
    </rPh>
    <phoneticPr fontId="6"/>
  </si>
  <si>
    <t>花畑</t>
    <rPh sb="0" eb="2">
      <t>ハナハタ</t>
    </rPh>
    <phoneticPr fontId="6"/>
  </si>
  <si>
    <t>月隈</t>
    <rPh sb="0" eb="2">
      <t>ツキグマ</t>
    </rPh>
    <phoneticPr fontId="6"/>
  </si>
  <si>
    <t>箱崎</t>
    <rPh sb="0" eb="2">
      <t>ハコザキ</t>
    </rPh>
    <phoneticPr fontId="6"/>
  </si>
  <si>
    <t>壱岐</t>
    <rPh sb="0" eb="2">
      <t>イキ</t>
    </rPh>
    <phoneticPr fontId="6"/>
  </si>
  <si>
    <t>能古</t>
    <rPh sb="0" eb="2">
      <t>ノコ</t>
    </rPh>
    <phoneticPr fontId="6"/>
  </si>
  <si>
    <t>今宿</t>
    <rPh sb="0" eb="2">
      <t>イマジュク</t>
    </rPh>
    <phoneticPr fontId="6"/>
  </si>
  <si>
    <t>今津</t>
    <rPh sb="0" eb="1">
      <t>イマ</t>
    </rPh>
    <rPh sb="1" eb="2">
      <t>ヅ</t>
    </rPh>
    <phoneticPr fontId="6"/>
  </si>
  <si>
    <t>玉川</t>
    <rPh sb="0" eb="2">
      <t>タマガワ</t>
    </rPh>
    <phoneticPr fontId="6"/>
  </si>
  <si>
    <t>高取</t>
    <rPh sb="0" eb="2">
      <t>タカトリ</t>
    </rPh>
    <phoneticPr fontId="6"/>
  </si>
  <si>
    <t>鳥飼</t>
    <rPh sb="0" eb="2">
      <t>トリカイ</t>
    </rPh>
    <phoneticPr fontId="6"/>
  </si>
  <si>
    <t>赤坂</t>
    <rPh sb="0" eb="2">
      <t>アカサカ</t>
    </rPh>
    <phoneticPr fontId="6"/>
  </si>
  <si>
    <t>百道</t>
    <rPh sb="0" eb="2">
      <t>モモチ</t>
    </rPh>
    <phoneticPr fontId="6"/>
  </si>
  <si>
    <t>曰佐</t>
    <rPh sb="0" eb="2">
      <t>オサ</t>
    </rPh>
    <phoneticPr fontId="6"/>
  </si>
  <si>
    <t>宮竹</t>
    <rPh sb="0" eb="2">
      <t>ミヤタケ</t>
    </rPh>
    <phoneticPr fontId="6"/>
  </si>
  <si>
    <t>田隈</t>
    <rPh sb="0" eb="2">
      <t>タグマ</t>
    </rPh>
    <phoneticPr fontId="6"/>
  </si>
  <si>
    <t>香椎</t>
    <rPh sb="0" eb="2">
      <t>カシイ</t>
    </rPh>
    <phoneticPr fontId="6"/>
  </si>
  <si>
    <t>名島</t>
    <rPh sb="0" eb="2">
      <t>ナジマ</t>
    </rPh>
    <phoneticPr fontId="6"/>
  </si>
  <si>
    <t>大楠</t>
    <rPh sb="0" eb="2">
      <t>オオクス</t>
    </rPh>
    <phoneticPr fontId="6"/>
  </si>
  <si>
    <t>春住</t>
    <rPh sb="0" eb="1">
      <t>ハル</t>
    </rPh>
    <rPh sb="1" eb="2">
      <t>スミ</t>
    </rPh>
    <phoneticPr fontId="6"/>
  </si>
  <si>
    <t>板付</t>
    <rPh sb="0" eb="2">
      <t>イタヅケ</t>
    </rPh>
    <phoneticPr fontId="6"/>
  </si>
  <si>
    <t>那珂</t>
    <rPh sb="0" eb="2">
      <t>ナカ</t>
    </rPh>
    <phoneticPr fontId="6"/>
  </si>
  <si>
    <t>東光</t>
    <rPh sb="0" eb="2">
      <t>トウコウ</t>
    </rPh>
    <phoneticPr fontId="6"/>
  </si>
  <si>
    <t>若久</t>
    <rPh sb="0" eb="2">
      <t>ワカヒサ</t>
    </rPh>
    <phoneticPr fontId="6"/>
  </si>
  <si>
    <t>笹丘</t>
    <rPh sb="0" eb="2">
      <t>ササオカ</t>
    </rPh>
    <phoneticPr fontId="6"/>
  </si>
  <si>
    <t>内浜</t>
    <rPh sb="0" eb="2">
      <t>ウチハマ</t>
    </rPh>
    <phoneticPr fontId="6"/>
  </si>
  <si>
    <t>室見</t>
    <rPh sb="0" eb="2">
      <t>ムロミ</t>
    </rPh>
    <phoneticPr fontId="6"/>
  </si>
  <si>
    <t>別府</t>
    <rPh sb="0" eb="2">
      <t>ベフ</t>
    </rPh>
    <phoneticPr fontId="6"/>
  </si>
  <si>
    <t>和白</t>
    <rPh sb="0" eb="2">
      <t>ワジロ</t>
    </rPh>
    <phoneticPr fontId="6"/>
  </si>
  <si>
    <t>金武</t>
    <rPh sb="0" eb="2">
      <t>カナタケ</t>
    </rPh>
    <phoneticPr fontId="6"/>
  </si>
  <si>
    <t>元岡</t>
    <rPh sb="0" eb="2">
      <t>モトオカ</t>
    </rPh>
    <phoneticPr fontId="6"/>
  </si>
  <si>
    <t>北崎</t>
    <rPh sb="0" eb="2">
      <t>キタザキ</t>
    </rPh>
    <phoneticPr fontId="6"/>
  </si>
  <si>
    <t>玄界</t>
    <rPh sb="0" eb="1">
      <t>ゲン</t>
    </rPh>
    <rPh sb="1" eb="2">
      <t>カイ</t>
    </rPh>
    <phoneticPr fontId="6"/>
  </si>
  <si>
    <t>小呂</t>
    <rPh sb="0" eb="2">
      <t>オロ</t>
    </rPh>
    <phoneticPr fontId="6"/>
  </si>
  <si>
    <t>千早</t>
    <rPh sb="0" eb="2">
      <t>チハヤ</t>
    </rPh>
    <phoneticPr fontId="6"/>
  </si>
  <si>
    <t>小笹</t>
    <rPh sb="0" eb="2">
      <t>オザサ</t>
    </rPh>
    <phoneticPr fontId="6"/>
  </si>
  <si>
    <t>七隈</t>
    <rPh sb="0" eb="2">
      <t>ナナクマ</t>
    </rPh>
    <phoneticPr fontId="6"/>
  </si>
  <si>
    <t>老司</t>
    <rPh sb="0" eb="2">
      <t>ロウジ</t>
    </rPh>
    <phoneticPr fontId="6"/>
  </si>
  <si>
    <t>原西</t>
    <rPh sb="0" eb="1">
      <t>ハラ</t>
    </rPh>
    <rPh sb="1" eb="2">
      <t>ニシ</t>
    </rPh>
    <phoneticPr fontId="6"/>
  </si>
  <si>
    <t>長住</t>
    <rPh sb="0" eb="2">
      <t>ナガズミ</t>
    </rPh>
    <phoneticPr fontId="6"/>
  </si>
  <si>
    <t>原北</t>
    <rPh sb="0" eb="1">
      <t>ハラ</t>
    </rPh>
    <rPh sb="1" eb="2">
      <t>キタ</t>
    </rPh>
    <phoneticPr fontId="6"/>
  </si>
  <si>
    <t>弥永</t>
    <rPh sb="0" eb="2">
      <t>ヤナガ</t>
    </rPh>
    <phoneticPr fontId="6"/>
  </si>
  <si>
    <t>飯倉</t>
    <rPh sb="0" eb="2">
      <t>イイクラ</t>
    </rPh>
    <phoneticPr fontId="6"/>
  </si>
  <si>
    <t>城浜</t>
    <rPh sb="0" eb="2">
      <t>シロハマ</t>
    </rPh>
    <phoneticPr fontId="6"/>
  </si>
  <si>
    <t>若宮</t>
    <rPh sb="0" eb="2">
      <t>ワカミヤ</t>
    </rPh>
    <phoneticPr fontId="6"/>
  </si>
  <si>
    <t>城南</t>
    <rPh sb="0" eb="2">
      <t>ジョウナン</t>
    </rPh>
    <phoneticPr fontId="6"/>
  </si>
  <si>
    <t>勝馬</t>
    <rPh sb="0" eb="2">
      <t>カツマ</t>
    </rPh>
    <phoneticPr fontId="6"/>
  </si>
  <si>
    <t>金山</t>
    <rPh sb="0" eb="2">
      <t>カナヤマ</t>
    </rPh>
    <phoneticPr fontId="6"/>
  </si>
  <si>
    <t>長丘</t>
    <rPh sb="0" eb="2">
      <t>ナガオカ</t>
    </rPh>
    <phoneticPr fontId="6"/>
  </si>
  <si>
    <t>八田</t>
    <rPh sb="0" eb="2">
      <t>ハッタ</t>
    </rPh>
    <phoneticPr fontId="6"/>
  </si>
  <si>
    <t>賀茂</t>
    <rPh sb="0" eb="2">
      <t>カモ</t>
    </rPh>
    <phoneticPr fontId="6"/>
  </si>
  <si>
    <t>脇山</t>
    <rPh sb="0" eb="2">
      <t>ワキヤマ</t>
    </rPh>
    <phoneticPr fontId="6"/>
  </si>
  <si>
    <t>内野</t>
    <rPh sb="0" eb="2">
      <t>ウチノ</t>
    </rPh>
    <phoneticPr fontId="6"/>
  </si>
  <si>
    <t>曲渕</t>
    <rPh sb="0" eb="2">
      <t>マガリフチ</t>
    </rPh>
    <phoneticPr fontId="6"/>
  </si>
  <si>
    <t>入部</t>
    <rPh sb="0" eb="2">
      <t>イルベ</t>
    </rPh>
    <phoneticPr fontId="6"/>
  </si>
  <si>
    <t>有田</t>
    <rPh sb="0" eb="2">
      <t>アリタ</t>
    </rPh>
    <phoneticPr fontId="6"/>
  </si>
  <si>
    <t>片江</t>
    <rPh sb="0" eb="2">
      <t>カタエ</t>
    </rPh>
    <phoneticPr fontId="6"/>
  </si>
  <si>
    <t>野芥</t>
    <rPh sb="0" eb="2">
      <t>ノケ</t>
    </rPh>
    <phoneticPr fontId="6"/>
  </si>
  <si>
    <t>西陵</t>
    <rPh sb="0" eb="2">
      <t>セイリョウ</t>
    </rPh>
    <phoneticPr fontId="6"/>
  </si>
  <si>
    <t>福浜</t>
    <rPh sb="0" eb="2">
      <t>フクハマ</t>
    </rPh>
    <phoneticPr fontId="6"/>
  </si>
  <si>
    <t>大原</t>
    <rPh sb="0" eb="2">
      <t>オオハラ</t>
    </rPh>
    <phoneticPr fontId="6"/>
  </si>
  <si>
    <t>石丸</t>
    <rPh sb="0" eb="2">
      <t>イシマル</t>
    </rPh>
    <phoneticPr fontId="6"/>
  </si>
  <si>
    <t>鶴田</t>
    <rPh sb="0" eb="2">
      <t>ツルタ</t>
    </rPh>
    <phoneticPr fontId="6"/>
  </si>
  <si>
    <t>田島</t>
    <rPh sb="0" eb="2">
      <t>タジマ</t>
    </rPh>
    <phoneticPr fontId="6"/>
  </si>
  <si>
    <t>愛宕</t>
    <rPh sb="0" eb="2">
      <t>アタゴ</t>
    </rPh>
    <phoneticPr fontId="6"/>
  </si>
  <si>
    <t>福重</t>
    <rPh sb="0" eb="2">
      <t>フクシゲ</t>
    </rPh>
    <phoneticPr fontId="6"/>
  </si>
  <si>
    <t>三筑</t>
    <rPh sb="0" eb="2">
      <t>サンチク</t>
    </rPh>
    <phoneticPr fontId="6"/>
  </si>
  <si>
    <t>飯原</t>
    <rPh sb="0" eb="2">
      <t>イイハラ</t>
    </rPh>
    <phoneticPr fontId="6"/>
  </si>
  <si>
    <t>青葉</t>
    <rPh sb="0" eb="2">
      <t>アオバ</t>
    </rPh>
    <phoneticPr fontId="6"/>
  </si>
  <si>
    <t>奈多</t>
    <rPh sb="0" eb="2">
      <t>ナタ</t>
    </rPh>
    <phoneticPr fontId="6"/>
  </si>
  <si>
    <t>高木</t>
    <rPh sb="0" eb="2">
      <t>タカギ</t>
    </rPh>
    <phoneticPr fontId="6"/>
  </si>
  <si>
    <t>堤丘</t>
    <rPh sb="0" eb="2">
      <t>ツツミガオカ</t>
    </rPh>
    <phoneticPr fontId="6"/>
  </si>
  <si>
    <t>有住</t>
    <rPh sb="0" eb="2">
      <t>アリズミ</t>
    </rPh>
    <phoneticPr fontId="6"/>
  </si>
  <si>
    <t>城原</t>
    <rPh sb="0" eb="1">
      <t>ジョウ</t>
    </rPh>
    <rPh sb="1" eb="2">
      <t>ハル</t>
    </rPh>
    <phoneticPr fontId="6"/>
  </si>
  <si>
    <t>大池</t>
    <rPh sb="0" eb="2">
      <t>オオイケ</t>
    </rPh>
    <phoneticPr fontId="6"/>
  </si>
  <si>
    <t>早良</t>
    <rPh sb="0" eb="2">
      <t>サワラ</t>
    </rPh>
    <phoneticPr fontId="6"/>
  </si>
  <si>
    <t>弥生</t>
    <rPh sb="0" eb="2">
      <t>ヤヨイ</t>
    </rPh>
    <phoneticPr fontId="6"/>
  </si>
  <si>
    <t>塩原</t>
    <rPh sb="0" eb="2">
      <t>シオバル</t>
    </rPh>
    <phoneticPr fontId="6"/>
  </si>
  <si>
    <t>田村</t>
    <rPh sb="0" eb="2">
      <t>タムラ</t>
    </rPh>
    <phoneticPr fontId="6"/>
  </si>
  <si>
    <t>柏原</t>
    <rPh sb="0" eb="2">
      <t>カシハラ</t>
    </rPh>
    <phoneticPr fontId="6"/>
  </si>
  <si>
    <t>玄洋</t>
    <rPh sb="0" eb="1">
      <t>ゲン</t>
    </rPh>
    <rPh sb="1" eb="2">
      <t>ヨウ</t>
    </rPh>
    <phoneticPr fontId="6"/>
  </si>
  <si>
    <t>香陵</t>
    <rPh sb="0" eb="2">
      <t>コウリョウ</t>
    </rPh>
    <phoneticPr fontId="6"/>
  </si>
  <si>
    <t>松島</t>
    <rPh sb="0" eb="2">
      <t>マツシマ</t>
    </rPh>
    <phoneticPr fontId="6"/>
  </si>
  <si>
    <t>横手</t>
    <rPh sb="0" eb="2">
      <t>ヨコテ</t>
    </rPh>
    <phoneticPr fontId="6"/>
  </si>
  <si>
    <t>三苫</t>
    <rPh sb="0" eb="2">
      <t>ミトマ</t>
    </rPh>
    <phoneticPr fontId="6"/>
  </si>
  <si>
    <t>姪北</t>
    <rPh sb="0" eb="1">
      <t>メイ</t>
    </rPh>
    <rPh sb="1" eb="2">
      <t>ホク</t>
    </rPh>
    <phoneticPr fontId="6"/>
  </si>
  <si>
    <t>照葉</t>
    <rPh sb="0" eb="2">
      <t>ショウヨウ</t>
    </rPh>
    <phoneticPr fontId="6"/>
  </si>
  <si>
    <t>西都</t>
    <rPh sb="0" eb="2">
      <t>サイト</t>
    </rPh>
    <phoneticPr fontId="6"/>
  </si>
  <si>
    <t>西都北</t>
    <rPh sb="0" eb="3">
      <t>サイトキタ</t>
    </rPh>
    <phoneticPr fontId="15"/>
  </si>
  <si>
    <t>照葉はばたき</t>
    <rPh sb="0" eb="2">
      <t>テリハ</t>
    </rPh>
    <phoneticPr fontId="15"/>
  </si>
  <si>
    <t>職　　　　　　　員　　　　　　　数</t>
    <rPh sb="0" eb="1">
      <t>ショク</t>
    </rPh>
    <rPh sb="8" eb="9">
      <t>イン</t>
    </rPh>
    <rPh sb="16" eb="17">
      <t>スウ</t>
    </rPh>
    <phoneticPr fontId="15"/>
  </si>
  <si>
    <t>教職員数
合      計</t>
    <rPh sb="0" eb="3">
      <t>キョウショクイン</t>
    </rPh>
    <rPh sb="3" eb="4">
      <t>スウ</t>
    </rPh>
    <rPh sb="5" eb="6">
      <t>ゴウ</t>
    </rPh>
    <rPh sb="12" eb="13">
      <t>ケイ</t>
    </rPh>
    <phoneticPr fontId="15"/>
  </si>
  <si>
    <t>合　　　計</t>
    <rPh sb="0" eb="5">
      <t>ゴウケイ</t>
    </rPh>
    <phoneticPr fontId="15"/>
  </si>
  <si>
    <t>合　　　計</t>
    <rPh sb="0" eb="1">
      <t>ゴウ</t>
    </rPh>
    <rPh sb="4" eb="5">
      <t>ケイ</t>
    </rPh>
    <phoneticPr fontId="15"/>
  </si>
  <si>
    <t>校長</t>
    <rPh sb="0" eb="2">
      <t>コウチョウ</t>
    </rPh>
    <phoneticPr fontId="6"/>
  </si>
  <si>
    <t>教頭</t>
    <rPh sb="0" eb="2">
      <t>キョウトウ</t>
    </rPh>
    <phoneticPr fontId="6"/>
  </si>
  <si>
    <t>主幹教諭</t>
    <rPh sb="0" eb="2">
      <t>シュカン</t>
    </rPh>
    <rPh sb="2" eb="4">
      <t>キョウユ</t>
    </rPh>
    <phoneticPr fontId="6"/>
  </si>
  <si>
    <t>指導教諭</t>
    <rPh sb="0" eb="2">
      <t>シドウ</t>
    </rPh>
    <rPh sb="2" eb="4">
      <t>キョウユ</t>
    </rPh>
    <phoneticPr fontId="6"/>
  </si>
  <si>
    <t>教諭</t>
    <rPh sb="0" eb="2">
      <t>キョウユ</t>
    </rPh>
    <phoneticPr fontId="6"/>
  </si>
  <si>
    <t>養護教諭</t>
    <rPh sb="0" eb="2">
      <t>ヨウゴ</t>
    </rPh>
    <rPh sb="2" eb="4">
      <t>キョウユ</t>
    </rPh>
    <phoneticPr fontId="6"/>
  </si>
  <si>
    <t>養護助教諭</t>
    <rPh sb="0" eb="2">
      <t>ヨウゴ</t>
    </rPh>
    <rPh sb="2" eb="5">
      <t>ジョキョウユ</t>
    </rPh>
    <phoneticPr fontId="6"/>
  </si>
  <si>
    <t>栄養教諭</t>
    <rPh sb="0" eb="2">
      <t>エイヨウ</t>
    </rPh>
    <rPh sb="2" eb="4">
      <t>キョウユ</t>
    </rPh>
    <phoneticPr fontId="6"/>
  </si>
  <si>
    <t>講師</t>
    <rPh sb="0" eb="2">
      <t>コウシ</t>
    </rPh>
    <phoneticPr fontId="6"/>
  </si>
  <si>
    <t>栄養職員</t>
    <rPh sb="0" eb="2">
      <t>エイヨウ</t>
    </rPh>
    <rPh sb="2" eb="4">
      <t>ショクイン</t>
    </rPh>
    <phoneticPr fontId="6"/>
  </si>
  <si>
    <t>用務員</t>
    <rPh sb="0" eb="3">
      <t>ヨウムイン</t>
    </rPh>
    <phoneticPr fontId="6"/>
  </si>
  <si>
    <t>養護教諭　</t>
    <rPh sb="0" eb="2">
      <t>ヨウゴ</t>
    </rPh>
    <rPh sb="2" eb="4">
      <t>キョウユ</t>
    </rPh>
    <phoneticPr fontId="15"/>
  </si>
  <si>
    <t>教　　　　　　　　　　員　　　　　　　　　　数</t>
    <rPh sb="0" eb="23">
      <t>キョウインスウ</t>
    </rPh>
    <phoneticPr fontId="6"/>
  </si>
  <si>
    <t>職　　　　　員　　　　　数</t>
    <rPh sb="0" eb="13">
      <t>ショクインスウ</t>
    </rPh>
    <phoneticPr fontId="6"/>
  </si>
  <si>
    <t>教職員数合計</t>
    <rPh sb="0" eb="3">
      <t>キョウショクイン</t>
    </rPh>
    <rPh sb="3" eb="4">
      <t>スウ</t>
    </rPh>
    <rPh sb="4" eb="6">
      <t>ゴウケイ</t>
    </rPh>
    <phoneticPr fontId="6"/>
  </si>
  <si>
    <t>副校長</t>
    <rPh sb="0" eb="1">
      <t>フク</t>
    </rPh>
    <rPh sb="1" eb="3">
      <t>コウチョウ</t>
    </rPh>
    <phoneticPr fontId="6"/>
  </si>
  <si>
    <t>実習助手</t>
    <rPh sb="0" eb="2">
      <t>ジッシュウ</t>
    </rPh>
    <rPh sb="2" eb="4">
      <t>ジョシュ</t>
    </rPh>
    <phoneticPr fontId="6"/>
  </si>
  <si>
    <t>給食職員</t>
    <rPh sb="0" eb="4">
      <t>キュウショクショクイン</t>
    </rPh>
    <phoneticPr fontId="6"/>
  </si>
  <si>
    <t>博多高等学園</t>
    <rPh sb="0" eb="2">
      <t>ハカタ</t>
    </rPh>
    <rPh sb="2" eb="4">
      <t>コウトウ</t>
    </rPh>
    <rPh sb="4" eb="5">
      <t>ガク</t>
    </rPh>
    <rPh sb="5" eb="6">
      <t>エン</t>
    </rPh>
    <phoneticPr fontId="6"/>
  </si>
  <si>
    <t>城浜高等学園</t>
    <rPh sb="0" eb="1">
      <t>シロ</t>
    </rPh>
    <rPh sb="1" eb="2">
      <t>ハマ</t>
    </rPh>
    <rPh sb="2" eb="4">
      <t>コウトウ</t>
    </rPh>
    <rPh sb="4" eb="6">
      <t>ガクエン</t>
    </rPh>
    <phoneticPr fontId="6"/>
  </si>
  <si>
    <t>（注）　（　　）は兼務者で外数</t>
    <rPh sb="1" eb="2">
      <t>チュウ</t>
    </rPh>
    <rPh sb="9" eb="11">
      <t>ケンム</t>
    </rPh>
    <rPh sb="11" eb="12">
      <t>シャ</t>
    </rPh>
    <rPh sb="13" eb="14">
      <t>ソト</t>
    </rPh>
    <rPh sb="14" eb="15">
      <t>スウ</t>
    </rPh>
    <phoneticPr fontId="6"/>
  </si>
  <si>
    <t>学校名</t>
    <rPh sb="0" eb="3">
      <t>ガッコウメイ</t>
    </rPh>
    <phoneticPr fontId="15"/>
  </si>
  <si>
    <t>教　　　　　員　　　　　数</t>
    <rPh sb="0" eb="13">
      <t>キョウインスウ</t>
    </rPh>
    <phoneticPr fontId="15"/>
  </si>
  <si>
    <t>職　　員　　数</t>
    <rPh sb="0" eb="7">
      <t>ショクインスウ</t>
    </rPh>
    <phoneticPr fontId="15"/>
  </si>
  <si>
    <t>教職員数　　　　　　　　合　　　計</t>
    <rPh sb="0" eb="3">
      <t>キョウショクイン</t>
    </rPh>
    <rPh sb="3" eb="4">
      <t>スウ</t>
    </rPh>
    <rPh sb="12" eb="13">
      <t>ゴウ</t>
    </rPh>
    <rPh sb="16" eb="17">
      <t>ケイ</t>
    </rPh>
    <phoneticPr fontId="15"/>
  </si>
  <si>
    <t>合　　計</t>
    <rPh sb="0" eb="1">
      <t>ゴウ</t>
    </rPh>
    <rPh sb="3" eb="4">
      <t>ケイ</t>
    </rPh>
    <phoneticPr fontId="15"/>
  </si>
  <si>
    <t>事務職員</t>
    <rPh sb="0" eb="2">
      <t>ジム</t>
    </rPh>
    <rPh sb="2" eb="4">
      <t>ショクイン</t>
    </rPh>
    <phoneticPr fontId="15"/>
  </si>
  <si>
    <t>実習助手</t>
    <rPh sb="0" eb="2">
      <t>ジッシュウ</t>
    </rPh>
    <rPh sb="2" eb="4">
      <t>ジョシュ</t>
    </rPh>
    <phoneticPr fontId="15"/>
  </si>
  <si>
    <t>福　　　翔</t>
    <rPh sb="0" eb="1">
      <t>フク</t>
    </rPh>
    <rPh sb="4" eb="5">
      <t>ショウ</t>
    </rPh>
    <phoneticPr fontId="15"/>
  </si>
  <si>
    <t>博多工業</t>
    <rPh sb="0" eb="2">
      <t>ハカタ</t>
    </rPh>
    <rPh sb="2" eb="4">
      <t>コウギョウ</t>
    </rPh>
    <phoneticPr fontId="15"/>
  </si>
  <si>
    <t>福岡女子</t>
    <rPh sb="0" eb="2">
      <t>フクオカ</t>
    </rPh>
    <rPh sb="2" eb="4">
      <t>ジョシ</t>
    </rPh>
    <phoneticPr fontId="15"/>
  </si>
  <si>
    <t>福岡西陵</t>
    <rPh sb="0" eb="2">
      <t>フクオカ</t>
    </rPh>
    <rPh sb="2" eb="4">
      <t>セイリョウ</t>
    </rPh>
    <phoneticPr fontId="15"/>
  </si>
  <si>
    <t>（注）　（　）は兼務者で外数</t>
    <rPh sb="1" eb="2">
      <t>チュウ</t>
    </rPh>
    <rPh sb="8" eb="10">
      <t>ケンム</t>
    </rPh>
    <rPh sb="10" eb="11">
      <t>シャ</t>
    </rPh>
    <rPh sb="12" eb="13">
      <t>ソト</t>
    </rPh>
    <rPh sb="13" eb="14">
      <t>スウ</t>
    </rPh>
    <phoneticPr fontId="15"/>
  </si>
  <si>
    <t>確認済</t>
    <rPh sb="0" eb="2">
      <t>カクニン</t>
    </rPh>
    <rPh sb="2" eb="3">
      <t>ズミ</t>
    </rPh>
    <phoneticPr fontId="15"/>
  </si>
  <si>
    <t>養護助教諭</t>
    <rPh sb="0" eb="2">
      <t>ヨウゴ</t>
    </rPh>
    <rPh sb="2" eb="5">
      <t>ジョキョウユ</t>
    </rPh>
    <phoneticPr fontId="15"/>
  </si>
  <si>
    <t>養護助教諭　</t>
    <rPh sb="0" eb="2">
      <t>ヨウゴ</t>
    </rPh>
    <rPh sb="2" eb="5">
      <t>ジョキョウユ</t>
    </rPh>
    <phoneticPr fontId="15"/>
  </si>
  <si>
    <t>（２）</t>
    <phoneticPr fontId="2"/>
  </si>
  <si>
    <t>校長</t>
    <phoneticPr fontId="15"/>
  </si>
  <si>
    <t>事務職員</t>
    <rPh sb="0" eb="2">
      <t>ジム</t>
    </rPh>
    <rPh sb="2" eb="4">
      <t>ショクイン</t>
    </rPh>
    <phoneticPr fontId="6"/>
  </si>
  <si>
    <t>　　</t>
    <phoneticPr fontId="6"/>
  </si>
  <si>
    <t>(注) （　）は兼務者で外数</t>
    <rPh sb="1" eb="2">
      <t>チュウ</t>
    </rPh>
    <rPh sb="8" eb="10">
      <t>ケンム</t>
    </rPh>
    <rPh sb="10" eb="11">
      <t>シャ</t>
    </rPh>
    <rPh sb="12" eb="13">
      <t>ソト</t>
    </rPh>
    <rPh sb="13" eb="14">
      <t>スウ</t>
    </rPh>
    <phoneticPr fontId="2"/>
  </si>
  <si>
    <t>７年</t>
    <rPh sb="1" eb="2">
      <t>ネン</t>
    </rPh>
    <phoneticPr fontId="60"/>
  </si>
  <si>
    <t>６年</t>
    <rPh sb="1" eb="2">
      <t>ネン</t>
    </rPh>
    <phoneticPr fontId="60"/>
  </si>
  <si>
    <t>５年</t>
    <rPh sb="1" eb="2">
      <t>ネン</t>
    </rPh>
    <phoneticPr fontId="60"/>
  </si>
  <si>
    <t>用務員</t>
    <rPh sb="0" eb="3">
      <t>ヨウムイン</t>
    </rPh>
    <phoneticPr fontId="2"/>
  </si>
  <si>
    <t>給食職員</t>
    <rPh sb="0" eb="2">
      <t>キュウショク</t>
    </rPh>
    <rPh sb="2" eb="4">
      <t>ショクイン</t>
    </rPh>
    <phoneticPr fontId="2"/>
  </si>
  <si>
    <t>栄養職員</t>
    <rPh sb="0" eb="2">
      <t>エイヨウ</t>
    </rPh>
    <rPh sb="2" eb="4">
      <t>ショクイン</t>
    </rPh>
    <phoneticPr fontId="2"/>
  </si>
  <si>
    <t>実習助手</t>
    <rPh sb="0" eb="2">
      <t>ジッシュウ</t>
    </rPh>
    <rPh sb="2" eb="4">
      <t>ジョシュ</t>
    </rPh>
    <phoneticPr fontId="2"/>
  </si>
  <si>
    <t>事務職員</t>
    <rPh sb="0" eb="2">
      <t>ジム</t>
    </rPh>
    <rPh sb="2" eb="4">
      <t>ショクイン</t>
    </rPh>
    <phoneticPr fontId="2"/>
  </si>
  <si>
    <t>合　計</t>
    <rPh sb="0" eb="1">
      <t>ゴウ</t>
    </rPh>
    <rPh sb="2" eb="3">
      <t>ケイ</t>
    </rPh>
    <phoneticPr fontId="2"/>
  </si>
  <si>
    <t>講　師</t>
    <rPh sb="0" eb="1">
      <t>コウ</t>
    </rPh>
    <rPh sb="2" eb="3">
      <t>シ</t>
    </rPh>
    <phoneticPr fontId="2"/>
  </si>
  <si>
    <t>栄養教諭</t>
    <rPh sb="0" eb="2">
      <t>エイヨウ</t>
    </rPh>
    <rPh sb="2" eb="4">
      <t>キョウユ</t>
    </rPh>
    <phoneticPr fontId="2"/>
  </si>
  <si>
    <t>養護助教諭</t>
    <rPh sb="0" eb="2">
      <t>ヨウゴ</t>
    </rPh>
    <rPh sb="3" eb="5">
      <t>キョウユ</t>
    </rPh>
    <phoneticPr fontId="2"/>
  </si>
  <si>
    <t>養護教諭</t>
    <rPh sb="0" eb="2">
      <t>ヨウゴ</t>
    </rPh>
    <rPh sb="2" eb="4">
      <t>キョウユ</t>
    </rPh>
    <phoneticPr fontId="2"/>
  </si>
  <si>
    <t>教　諭</t>
    <rPh sb="0" eb="1">
      <t>キョウ</t>
    </rPh>
    <rPh sb="2" eb="3">
      <t>サトシ</t>
    </rPh>
    <phoneticPr fontId="2"/>
  </si>
  <si>
    <t>指導教諭</t>
    <rPh sb="0" eb="2">
      <t>シドウ</t>
    </rPh>
    <rPh sb="2" eb="4">
      <t>キョウユ</t>
    </rPh>
    <phoneticPr fontId="2"/>
  </si>
  <si>
    <t>主幹教諭</t>
    <rPh sb="0" eb="2">
      <t>シュカン</t>
    </rPh>
    <rPh sb="2" eb="4">
      <t>キョウユ</t>
    </rPh>
    <phoneticPr fontId="2"/>
  </si>
  <si>
    <t>教　頭</t>
    <rPh sb="0" eb="1">
      <t>キョウ</t>
    </rPh>
    <rPh sb="2" eb="3">
      <t>アタマ</t>
    </rPh>
    <phoneticPr fontId="2"/>
  </si>
  <si>
    <t>副校長</t>
    <rPh sb="0" eb="1">
      <t>フク</t>
    </rPh>
    <rPh sb="1" eb="3">
      <t>コウチョウ</t>
    </rPh>
    <phoneticPr fontId="2"/>
  </si>
  <si>
    <t>校　長</t>
    <rPh sb="0" eb="1">
      <t>コウ</t>
    </rPh>
    <rPh sb="2" eb="3">
      <t>チョウ</t>
    </rPh>
    <phoneticPr fontId="2"/>
  </si>
  <si>
    <t>教職員数
合　　計</t>
    <rPh sb="0" eb="3">
      <t>キョウショクイン</t>
    </rPh>
    <rPh sb="3" eb="4">
      <t>スウ</t>
    </rPh>
    <rPh sb="5" eb="6">
      <t>ゴウ</t>
    </rPh>
    <rPh sb="8" eb="9">
      <t>ケイ</t>
    </rPh>
    <phoneticPr fontId="2"/>
  </si>
  <si>
    <t>職　　員　　数</t>
    <rPh sb="0" eb="1">
      <t>ショク</t>
    </rPh>
    <rPh sb="3" eb="4">
      <t>イン</t>
    </rPh>
    <rPh sb="6" eb="7">
      <t>スウ</t>
    </rPh>
    <phoneticPr fontId="2"/>
  </si>
  <si>
    <t>教　　　　　　員　　　　　　数</t>
    <rPh sb="0" eb="1">
      <t>キョウ</t>
    </rPh>
    <rPh sb="7" eb="8">
      <t>イン</t>
    </rPh>
    <rPh sb="14" eb="15">
      <t>スウ</t>
    </rPh>
    <phoneticPr fontId="2"/>
  </si>
  <si>
    <t>年</t>
    <rPh sb="0" eb="1">
      <t>ネン</t>
    </rPh>
    <phoneticPr fontId="2"/>
  </si>
  <si>
    <t>④特別支援学校</t>
    <rPh sb="1" eb="5">
      <t>トクベツシエン</t>
    </rPh>
    <phoneticPr fontId="60"/>
  </si>
  <si>
    <t>全日制</t>
    <rPh sb="0" eb="3">
      <t>ゼンニチセイ</t>
    </rPh>
    <phoneticPr fontId="2"/>
  </si>
  <si>
    <t>年・課程</t>
    <rPh sb="0" eb="1">
      <t>ネン</t>
    </rPh>
    <rPh sb="2" eb="4">
      <t>カテイ</t>
    </rPh>
    <phoneticPr fontId="2"/>
  </si>
  <si>
    <t>③高等学校</t>
    <rPh sb="1" eb="5">
      <t>コウトウガッコウ</t>
    </rPh>
    <phoneticPr fontId="60"/>
  </si>
  <si>
    <t>(注) 給食職員は非常勤職員を含まない。</t>
    <rPh sb="1" eb="2">
      <t>チュウ</t>
    </rPh>
    <rPh sb="4" eb="6">
      <t>キュウショク</t>
    </rPh>
    <rPh sb="6" eb="8">
      <t>ショクイン</t>
    </rPh>
    <rPh sb="9" eb="12">
      <t>ヒジョウキン</t>
    </rPh>
    <rPh sb="12" eb="14">
      <t>ショクイン</t>
    </rPh>
    <rPh sb="15" eb="16">
      <t>フク</t>
    </rPh>
    <phoneticPr fontId="2"/>
  </si>
  <si>
    <t>（各年５.１現在、単位：人）</t>
    <phoneticPr fontId="2"/>
  </si>
  <si>
    <t>（４）　高等学校</t>
    <rPh sb="4" eb="8">
      <t>コウトウガッコウ</t>
    </rPh>
    <phoneticPr fontId="2"/>
  </si>
  <si>
    <t>　(５）　特別支援学校</t>
    <rPh sb="5" eb="11">
      <t>トクベツシエンガッコウ</t>
    </rPh>
    <phoneticPr fontId="2"/>
  </si>
  <si>
    <t>（３）</t>
    <phoneticPr fontId="2"/>
  </si>
  <si>
    <t>（４）</t>
    <phoneticPr fontId="2"/>
  </si>
  <si>
    <t>（５）</t>
    <phoneticPr fontId="2"/>
  </si>
  <si>
    <t>教職員数の推移</t>
    <rPh sb="0" eb="3">
      <t>キョウショクイン</t>
    </rPh>
    <rPh sb="3" eb="4">
      <t>カズ</t>
    </rPh>
    <rPh sb="5" eb="7">
      <t>スイイ</t>
    </rPh>
    <phoneticPr fontId="2"/>
  </si>
  <si>
    <t>（１）　教職員数の推移</t>
    <phoneticPr fontId="2"/>
  </si>
  <si>
    <t>①小学校（本務者のみ）</t>
    <rPh sb="5" eb="8">
      <t>ホンムシャ</t>
    </rPh>
    <phoneticPr fontId="2"/>
  </si>
  <si>
    <t>②中学校（本務者のみ）</t>
    <rPh sb="1" eb="2">
      <t>チュウ</t>
    </rPh>
    <rPh sb="5" eb="8">
      <t>ホンムシャ</t>
    </rPh>
    <phoneticPr fontId="60"/>
  </si>
  <si>
    <t>　（２）　小学校（本務者のみ）</t>
    <rPh sb="5" eb="8">
      <t>ショウガッコウ</t>
    </rPh>
    <rPh sb="9" eb="12">
      <t>ホンムシャ</t>
    </rPh>
    <phoneticPr fontId="2"/>
  </si>
  <si>
    <t>　（３）　中学校（本務者のみ）</t>
    <rPh sb="5" eb="6">
      <t>ナカ</t>
    </rPh>
    <rPh sb="6" eb="8">
      <t>ガッコウ</t>
    </rPh>
    <rPh sb="9" eb="12">
      <t>ホンムシャ</t>
    </rPh>
    <phoneticPr fontId="2"/>
  </si>
  <si>
    <t>栄養教諭</t>
    <rPh sb="0" eb="4">
      <t>エイヨウキョウユ</t>
    </rPh>
    <phoneticPr fontId="15"/>
  </si>
  <si>
    <t>（令和８年５月１日現在）</t>
    <rPh sb="1" eb="3">
      <t>レイワ</t>
    </rPh>
    <rPh sb="4" eb="5">
      <t>ネン</t>
    </rPh>
    <rPh sb="5" eb="6">
      <t>ヘイネン</t>
    </rPh>
    <rPh sb="6" eb="7">
      <t>ガツ</t>
    </rPh>
    <rPh sb="8" eb="9">
      <t>ニチ</t>
    </rPh>
    <rPh sb="9" eb="11">
      <t>ゲンザイ</t>
    </rPh>
    <phoneticPr fontId="2"/>
  </si>
  <si>
    <t>照葉はばたき</t>
  </si>
  <si>
    <t>多々良中央</t>
  </si>
  <si>
    <t>福岡きぼう</t>
  </si>
  <si>
    <t>（Ｒ８．５．１現在、単位：人、学級）</t>
    <rPh sb="7" eb="9">
      <t>ゲンザイ</t>
    </rPh>
    <rPh sb="10" eb="12">
      <t>タンイ</t>
    </rPh>
    <rPh sb="13" eb="14">
      <t>ヒト</t>
    </rPh>
    <rPh sb="15" eb="17">
      <t>ガッキュウ</t>
    </rPh>
    <phoneticPr fontId="15"/>
  </si>
  <si>
    <t>R8</t>
    <phoneticPr fontId="2"/>
  </si>
  <si>
    <t>周船寺中設置（R8.4.1）</t>
    <rPh sb="0" eb="3">
      <t>スセンジ</t>
    </rPh>
    <rPh sb="3" eb="4">
      <t>チュウ</t>
    </rPh>
    <rPh sb="4" eb="6">
      <t>セッチ</t>
    </rPh>
    <phoneticPr fontId="2"/>
  </si>
  <si>
    <t>（Ｒ８．５．１現在、単位：人、学級）</t>
    <rPh sb="7" eb="9">
      <t>ゲンザイ</t>
    </rPh>
    <rPh sb="10" eb="12">
      <t>タンイ</t>
    </rPh>
    <rPh sb="13" eb="14">
      <t>ヒト</t>
    </rPh>
    <rPh sb="15" eb="17">
      <t>ガッキュウ</t>
    </rPh>
    <phoneticPr fontId="2"/>
  </si>
  <si>
    <t>本校72</t>
    <rPh sb="0" eb="2">
      <t>ホンコウ</t>
    </rPh>
    <phoneticPr fontId="2"/>
  </si>
  <si>
    <t>学級数</t>
    <rPh sb="0" eb="2">
      <t>ガッキュウ</t>
    </rPh>
    <phoneticPr fontId="2"/>
  </si>
  <si>
    <t>122
（6）</t>
    <phoneticPr fontId="2"/>
  </si>
  <si>
    <t>138
（6）</t>
    <phoneticPr fontId="2"/>
  </si>
  <si>
    <t>（Ｒ８．５．１現在、単位：人、学級）</t>
    <phoneticPr fontId="2"/>
  </si>
  <si>
    <t>（Ｒ８．５.１現在、単位：人、学級）</t>
    <phoneticPr fontId="2"/>
  </si>
  <si>
    <t>舞　鶴</t>
    <rPh sb="0" eb="1">
      <t>マイ</t>
    </rPh>
    <rPh sb="2" eb="3">
      <t>ツル</t>
    </rPh>
    <phoneticPr fontId="2"/>
  </si>
  <si>
    <t>当　仁</t>
    <rPh sb="0" eb="1">
      <t>トウ</t>
    </rPh>
    <rPh sb="2" eb="3">
      <t>ジン</t>
    </rPh>
    <phoneticPr fontId="2"/>
  </si>
  <si>
    <t>博　多</t>
    <rPh sb="0" eb="3">
      <t>ハカタ</t>
    </rPh>
    <phoneticPr fontId="2"/>
  </si>
  <si>
    <t>警　固</t>
    <rPh sb="0" eb="3">
      <t>ケゴ</t>
    </rPh>
    <phoneticPr fontId="2"/>
  </si>
  <si>
    <t>西　新</t>
    <rPh sb="0" eb="3">
      <t>ニシジン</t>
    </rPh>
    <phoneticPr fontId="2"/>
  </si>
  <si>
    <t>春　吉</t>
    <rPh sb="0" eb="3">
      <t>ハルヨシ</t>
    </rPh>
    <phoneticPr fontId="2"/>
  </si>
  <si>
    <t>住　吉</t>
    <rPh sb="0" eb="3">
      <t>スミヨシ</t>
    </rPh>
    <phoneticPr fontId="2"/>
  </si>
  <si>
    <t>草ヶ江</t>
    <rPh sb="0" eb="3">
      <t>クサガエ</t>
    </rPh>
    <phoneticPr fontId="2"/>
  </si>
  <si>
    <t>堅　粕</t>
    <rPh sb="0" eb="3">
      <t>カタカス</t>
    </rPh>
    <phoneticPr fontId="2"/>
  </si>
  <si>
    <t>馬　出</t>
    <rPh sb="0" eb="3">
      <t>マイダシ</t>
    </rPh>
    <phoneticPr fontId="2"/>
  </si>
  <si>
    <t>千　代</t>
    <rPh sb="0" eb="3">
      <t>チヨ</t>
    </rPh>
    <phoneticPr fontId="2"/>
  </si>
  <si>
    <t>原</t>
    <rPh sb="0" eb="1">
      <t>ハラ</t>
    </rPh>
    <phoneticPr fontId="2"/>
  </si>
  <si>
    <t>長　尾</t>
    <rPh sb="0" eb="3">
      <t>ナガオ</t>
    </rPh>
    <phoneticPr fontId="2"/>
  </si>
  <si>
    <t>吉　塚</t>
    <rPh sb="0" eb="3">
      <t>ヨシヅカ</t>
    </rPh>
    <phoneticPr fontId="2"/>
  </si>
  <si>
    <t>東住吉</t>
    <rPh sb="0" eb="3">
      <t>ヒガシスミヨシ</t>
    </rPh>
    <phoneticPr fontId="2"/>
  </si>
  <si>
    <t>筥　松</t>
    <rPh sb="0" eb="3">
      <t>ハコマツ</t>
    </rPh>
    <phoneticPr fontId="2"/>
  </si>
  <si>
    <t>平　尾</t>
    <rPh sb="0" eb="3">
      <t>ヒラオ</t>
    </rPh>
    <phoneticPr fontId="2"/>
  </si>
  <si>
    <t>高　宮</t>
    <rPh sb="0" eb="3">
      <t>タカミヤ</t>
    </rPh>
    <phoneticPr fontId="2"/>
  </si>
  <si>
    <t>姪　浜</t>
    <rPh sb="0" eb="3">
      <t>メイノハマ</t>
    </rPh>
    <phoneticPr fontId="2"/>
  </si>
  <si>
    <t>席　田</t>
    <rPh sb="0" eb="3">
      <t>ムシロダ</t>
    </rPh>
    <phoneticPr fontId="2"/>
  </si>
  <si>
    <t>三　宅</t>
    <rPh sb="0" eb="3">
      <t>ミヤケ</t>
    </rPh>
    <phoneticPr fontId="2"/>
  </si>
  <si>
    <t>花　畑</t>
    <rPh sb="0" eb="3">
      <t>ハナハタ</t>
    </rPh>
    <phoneticPr fontId="2"/>
  </si>
  <si>
    <t>月　隈</t>
    <rPh sb="0" eb="3">
      <t>ツキグマ</t>
    </rPh>
    <phoneticPr fontId="2"/>
  </si>
  <si>
    <t>箱　崎</t>
    <rPh sb="0" eb="3">
      <t>ハコザキ</t>
    </rPh>
    <phoneticPr fontId="2"/>
  </si>
  <si>
    <t>壱　岐</t>
    <rPh sb="0" eb="3">
      <t>イキ</t>
    </rPh>
    <phoneticPr fontId="2"/>
  </si>
  <si>
    <t>能　古</t>
    <rPh sb="0" eb="3">
      <t>ノコ</t>
    </rPh>
    <phoneticPr fontId="2"/>
  </si>
  <si>
    <t>今　宿</t>
    <rPh sb="0" eb="3">
      <t>イマジュク</t>
    </rPh>
    <phoneticPr fontId="2"/>
  </si>
  <si>
    <t>今　津</t>
    <rPh sb="0" eb="1">
      <t>イマ</t>
    </rPh>
    <rPh sb="2" eb="3">
      <t>ヅ</t>
    </rPh>
    <phoneticPr fontId="2"/>
  </si>
  <si>
    <t>玉　川</t>
    <rPh sb="0" eb="3">
      <t>タマガワ</t>
    </rPh>
    <phoneticPr fontId="2"/>
  </si>
  <si>
    <t>高　取</t>
    <rPh sb="0" eb="3">
      <t>タカトリ</t>
    </rPh>
    <phoneticPr fontId="2"/>
  </si>
  <si>
    <t>鳥　飼</t>
    <rPh sb="0" eb="3">
      <t>トリカイ</t>
    </rPh>
    <phoneticPr fontId="2"/>
  </si>
  <si>
    <t>西高宮</t>
    <rPh sb="0" eb="1">
      <t>ニシ</t>
    </rPh>
    <rPh sb="1" eb="3">
      <t>タカミヤ</t>
    </rPh>
    <phoneticPr fontId="2"/>
  </si>
  <si>
    <t>赤　坂</t>
    <rPh sb="0" eb="3">
      <t>アカサカ</t>
    </rPh>
    <phoneticPr fontId="2"/>
  </si>
  <si>
    <t>百　道</t>
    <rPh sb="0" eb="3">
      <t>モモチ</t>
    </rPh>
    <phoneticPr fontId="2"/>
  </si>
  <si>
    <t>曰　佐</t>
    <rPh sb="0" eb="3">
      <t>オサ</t>
    </rPh>
    <phoneticPr fontId="2"/>
  </si>
  <si>
    <t>宮　竹</t>
    <rPh sb="0" eb="3">
      <t>ミヤタケ</t>
    </rPh>
    <phoneticPr fontId="2"/>
  </si>
  <si>
    <t>田　隈</t>
    <rPh sb="0" eb="3">
      <t>タグマ</t>
    </rPh>
    <phoneticPr fontId="2"/>
  </si>
  <si>
    <t>香　椎</t>
    <rPh sb="0" eb="3">
      <t>カシイ</t>
    </rPh>
    <phoneticPr fontId="2"/>
  </si>
  <si>
    <t>多々良</t>
    <rPh sb="0" eb="3">
      <t>タタラ</t>
    </rPh>
    <phoneticPr fontId="2"/>
  </si>
  <si>
    <t>名　島</t>
    <rPh sb="0" eb="3">
      <t>ナジマ</t>
    </rPh>
    <phoneticPr fontId="2"/>
  </si>
  <si>
    <t>大　楠</t>
    <rPh sb="0" eb="3">
      <t>オオクス</t>
    </rPh>
    <phoneticPr fontId="2"/>
  </si>
  <si>
    <t>春　住</t>
    <rPh sb="0" eb="1">
      <t>ハル</t>
    </rPh>
    <rPh sb="2" eb="3">
      <t>スミ</t>
    </rPh>
    <phoneticPr fontId="2"/>
  </si>
  <si>
    <t>板　付</t>
    <rPh sb="0" eb="3">
      <t>イタヅケ</t>
    </rPh>
    <phoneticPr fontId="2"/>
  </si>
  <si>
    <t>那　珂</t>
    <rPh sb="0" eb="3">
      <t>ナカ</t>
    </rPh>
    <phoneticPr fontId="2"/>
  </si>
  <si>
    <t>那珂南</t>
    <rPh sb="0" eb="2">
      <t>ナカ</t>
    </rPh>
    <rPh sb="2" eb="3">
      <t>ミナミ</t>
    </rPh>
    <phoneticPr fontId="2"/>
  </si>
  <si>
    <t>香住丘</t>
    <rPh sb="0" eb="3">
      <t>カスミガオカ</t>
    </rPh>
    <phoneticPr fontId="2"/>
  </si>
  <si>
    <t>東　光</t>
    <rPh sb="0" eb="3">
      <t>トウコウ</t>
    </rPh>
    <phoneticPr fontId="2"/>
  </si>
  <si>
    <t>南当仁</t>
    <rPh sb="0" eb="1">
      <t>ミナミ</t>
    </rPh>
    <rPh sb="1" eb="2">
      <t>トウ</t>
    </rPh>
    <rPh sb="2" eb="3">
      <t>ジン</t>
    </rPh>
    <phoneticPr fontId="2"/>
  </si>
  <si>
    <t>東吉塚</t>
    <rPh sb="0" eb="1">
      <t>ヒガシ</t>
    </rPh>
    <rPh sb="1" eb="3">
      <t>ヨシヅカ</t>
    </rPh>
    <phoneticPr fontId="2"/>
  </si>
  <si>
    <t>若　久</t>
    <rPh sb="0" eb="3">
      <t>ワカヒサ</t>
    </rPh>
    <phoneticPr fontId="2"/>
  </si>
  <si>
    <t>笹　丘</t>
    <rPh sb="0" eb="3">
      <t>ササオカ</t>
    </rPh>
    <phoneticPr fontId="2"/>
  </si>
  <si>
    <t>内　浜</t>
    <rPh sb="0" eb="3">
      <t>ウチハマ</t>
    </rPh>
    <phoneticPr fontId="2"/>
  </si>
  <si>
    <t>室　見</t>
    <rPh sb="0" eb="3">
      <t>ムロミ</t>
    </rPh>
    <phoneticPr fontId="2"/>
  </si>
  <si>
    <t>別　府</t>
    <rPh sb="0" eb="3">
      <t>ベフ</t>
    </rPh>
    <phoneticPr fontId="2"/>
  </si>
  <si>
    <t>和　白</t>
    <rPh sb="0" eb="3">
      <t>ワジロ</t>
    </rPh>
    <phoneticPr fontId="2"/>
  </si>
  <si>
    <t>金　武</t>
    <rPh sb="0" eb="3">
      <t>カナタケ</t>
    </rPh>
    <phoneticPr fontId="2"/>
  </si>
  <si>
    <t>周船寺</t>
    <rPh sb="0" eb="3">
      <t>スセンジ</t>
    </rPh>
    <phoneticPr fontId="2"/>
  </si>
  <si>
    <t>元　岡</t>
    <rPh sb="0" eb="3">
      <t>モトオカ</t>
    </rPh>
    <phoneticPr fontId="2"/>
  </si>
  <si>
    <t>北　崎</t>
    <rPh sb="0" eb="3">
      <t>キタザキ</t>
    </rPh>
    <phoneticPr fontId="2"/>
  </si>
  <si>
    <t>玄　界</t>
    <rPh sb="0" eb="1">
      <t>ゲン</t>
    </rPh>
    <rPh sb="2" eb="3">
      <t>カイ</t>
    </rPh>
    <phoneticPr fontId="2"/>
  </si>
  <si>
    <t>小　呂</t>
    <rPh sb="0" eb="3">
      <t>オロ</t>
    </rPh>
    <phoneticPr fontId="2"/>
  </si>
  <si>
    <t>千　早</t>
    <rPh sb="0" eb="3">
      <t>チハヤ</t>
    </rPh>
    <phoneticPr fontId="2"/>
  </si>
  <si>
    <t>小　笹</t>
    <rPh sb="0" eb="3">
      <t>オザサ</t>
    </rPh>
    <phoneticPr fontId="2"/>
  </si>
  <si>
    <t>七　隈</t>
    <rPh sb="0" eb="3">
      <t>ナナクマ</t>
    </rPh>
    <phoneticPr fontId="2"/>
  </si>
  <si>
    <t>老　司</t>
    <rPh sb="0" eb="3">
      <t>ロウジ</t>
    </rPh>
    <phoneticPr fontId="2"/>
  </si>
  <si>
    <t>原　西</t>
    <rPh sb="0" eb="1">
      <t>ハラ</t>
    </rPh>
    <rPh sb="2" eb="3">
      <t>ニシ</t>
    </rPh>
    <phoneticPr fontId="2"/>
  </si>
  <si>
    <t>長　住</t>
    <rPh sb="0" eb="3">
      <t>ナガズミ</t>
    </rPh>
    <phoneticPr fontId="2"/>
  </si>
  <si>
    <t>原　北</t>
    <rPh sb="0" eb="1">
      <t>ハラ</t>
    </rPh>
    <rPh sb="2" eb="3">
      <t>キタ</t>
    </rPh>
    <phoneticPr fontId="2"/>
  </si>
  <si>
    <t>筑紫丘</t>
    <rPh sb="0" eb="3">
      <t>チクシガオカ</t>
    </rPh>
    <phoneticPr fontId="2"/>
  </si>
  <si>
    <t>西花畑</t>
    <rPh sb="0" eb="1">
      <t>ニシ</t>
    </rPh>
    <rPh sb="1" eb="3">
      <t>ハナハタ</t>
    </rPh>
    <phoneticPr fontId="2"/>
  </si>
  <si>
    <t>弥　永</t>
    <rPh sb="0" eb="3">
      <t>ヤナガ</t>
    </rPh>
    <phoneticPr fontId="2"/>
  </si>
  <si>
    <t>堤</t>
    <rPh sb="0" eb="1">
      <t>ツツミ</t>
    </rPh>
    <phoneticPr fontId="2"/>
  </si>
  <si>
    <t>飯　倉</t>
    <rPh sb="0" eb="3">
      <t>イイクラ</t>
    </rPh>
    <phoneticPr fontId="2"/>
  </si>
  <si>
    <t>城　浜</t>
    <rPh sb="0" eb="3">
      <t>シロハマ</t>
    </rPh>
    <phoneticPr fontId="2"/>
  </si>
  <si>
    <t>若　宮</t>
    <rPh sb="0" eb="3">
      <t>ワカミヤ</t>
    </rPh>
    <phoneticPr fontId="2"/>
  </si>
  <si>
    <t>城　南</t>
    <rPh sb="0" eb="3">
      <t>ジョウナン</t>
    </rPh>
    <phoneticPr fontId="2"/>
  </si>
  <si>
    <t>勝　馬</t>
    <rPh sb="0" eb="3">
      <t>カツマ</t>
    </rPh>
    <phoneticPr fontId="2"/>
  </si>
  <si>
    <t>志賀島</t>
    <rPh sb="0" eb="3">
      <t>シカシマ</t>
    </rPh>
    <phoneticPr fontId="2"/>
  </si>
  <si>
    <t>西戸崎</t>
    <rPh sb="0" eb="3">
      <t>サイトザキ</t>
    </rPh>
    <phoneticPr fontId="2"/>
  </si>
  <si>
    <t>東花畑</t>
    <rPh sb="0" eb="1">
      <t>ヒガシ</t>
    </rPh>
    <rPh sb="1" eb="3">
      <t>ハナハタ</t>
    </rPh>
    <phoneticPr fontId="2"/>
  </si>
  <si>
    <t>金　山</t>
    <rPh sb="0" eb="3">
      <t>カナヤマ</t>
    </rPh>
    <phoneticPr fontId="2"/>
  </si>
  <si>
    <t>下山門</t>
    <rPh sb="0" eb="3">
      <t>シモヤマト</t>
    </rPh>
    <phoneticPr fontId="2"/>
  </si>
  <si>
    <t>長　丘</t>
    <rPh sb="0" eb="3">
      <t>ナガオカ</t>
    </rPh>
    <phoneticPr fontId="2"/>
  </si>
  <si>
    <t>美和台</t>
    <rPh sb="0" eb="3">
      <t>ミワダイ</t>
    </rPh>
    <phoneticPr fontId="2"/>
  </si>
  <si>
    <t>八　田</t>
    <rPh sb="0" eb="3">
      <t>ハッタ</t>
    </rPh>
    <phoneticPr fontId="2"/>
  </si>
  <si>
    <t>板付北</t>
    <rPh sb="0" eb="2">
      <t>イタヅケ</t>
    </rPh>
    <rPh sb="2" eb="3">
      <t>キタ</t>
    </rPh>
    <phoneticPr fontId="2"/>
  </si>
  <si>
    <t>西長住</t>
    <rPh sb="0" eb="3">
      <t>ニシナガズミ</t>
    </rPh>
    <phoneticPr fontId="2"/>
  </si>
  <si>
    <t>賀　茂</t>
    <rPh sb="0" eb="3">
      <t>カモ</t>
    </rPh>
    <phoneticPr fontId="2"/>
  </si>
  <si>
    <t>脇　山</t>
    <rPh sb="0" eb="3">
      <t>ワキヤマ</t>
    </rPh>
    <phoneticPr fontId="2"/>
  </si>
  <si>
    <t>内　野</t>
    <rPh sb="0" eb="3">
      <t>ウチノ</t>
    </rPh>
    <phoneticPr fontId="2"/>
  </si>
  <si>
    <t>曲　渕</t>
    <rPh sb="0" eb="3">
      <t>マガリフチ</t>
    </rPh>
    <phoneticPr fontId="2"/>
  </si>
  <si>
    <t>入　部</t>
    <rPh sb="0" eb="3">
      <t>イルベ</t>
    </rPh>
    <phoneticPr fontId="2"/>
  </si>
  <si>
    <t>東月隈</t>
    <rPh sb="0" eb="3">
      <t>ヒガシツキグマ</t>
    </rPh>
    <phoneticPr fontId="2"/>
  </si>
  <si>
    <t>有　田</t>
    <rPh sb="0" eb="3">
      <t>アリタ</t>
    </rPh>
    <phoneticPr fontId="2"/>
  </si>
  <si>
    <t>壱岐南</t>
    <rPh sb="0" eb="2">
      <t>イキ</t>
    </rPh>
    <rPh sb="2" eb="3">
      <t>ミナミ</t>
    </rPh>
    <phoneticPr fontId="2"/>
  </si>
  <si>
    <t>和白東</t>
    <rPh sb="0" eb="2">
      <t>ワジロ</t>
    </rPh>
    <rPh sb="2" eb="3">
      <t>ヒガシ</t>
    </rPh>
    <phoneticPr fontId="2"/>
  </si>
  <si>
    <t>片　江</t>
    <rPh sb="0" eb="3">
      <t>カタエ</t>
    </rPh>
    <phoneticPr fontId="2"/>
  </si>
  <si>
    <t>野　芥</t>
    <rPh sb="0" eb="3">
      <t>ノケ</t>
    </rPh>
    <phoneticPr fontId="2"/>
  </si>
  <si>
    <t>西　陵</t>
    <rPh sb="0" eb="3">
      <t>セイリョウ</t>
    </rPh>
    <phoneticPr fontId="2"/>
  </si>
  <si>
    <t>舞松原</t>
    <rPh sb="0" eb="3">
      <t>マイマツバラ</t>
    </rPh>
    <phoneticPr fontId="2"/>
  </si>
  <si>
    <t>福　浜</t>
    <rPh sb="0" eb="3">
      <t>フクハマ</t>
    </rPh>
    <phoneticPr fontId="2"/>
  </si>
  <si>
    <t>南片江</t>
    <rPh sb="0" eb="3">
      <t>ミナミカタエ</t>
    </rPh>
    <phoneticPr fontId="2"/>
  </si>
  <si>
    <t>大　原</t>
    <rPh sb="0" eb="3">
      <t>オオハラ</t>
    </rPh>
    <phoneticPr fontId="2"/>
  </si>
  <si>
    <t>香椎東</t>
    <rPh sb="0" eb="2">
      <t>カシイ</t>
    </rPh>
    <rPh sb="2" eb="3">
      <t>ヒガシ</t>
    </rPh>
    <phoneticPr fontId="2"/>
  </si>
  <si>
    <t>弥永西</t>
    <rPh sb="0" eb="2">
      <t>ヤナガ</t>
    </rPh>
    <rPh sb="2" eb="3">
      <t>ニシ</t>
    </rPh>
    <phoneticPr fontId="2"/>
  </si>
  <si>
    <t>東若久</t>
    <rPh sb="0" eb="1">
      <t>ヒガシ</t>
    </rPh>
    <rPh sb="1" eb="3">
      <t>ワカヒサ</t>
    </rPh>
    <phoneticPr fontId="2"/>
  </si>
  <si>
    <t>四箇田</t>
    <rPh sb="0" eb="3">
      <t>シカタ</t>
    </rPh>
    <phoneticPr fontId="2"/>
  </si>
  <si>
    <t>壱岐東</t>
    <rPh sb="0" eb="2">
      <t>イキ</t>
    </rPh>
    <rPh sb="2" eb="3">
      <t>ヒガシ</t>
    </rPh>
    <phoneticPr fontId="2"/>
  </si>
  <si>
    <t>石　丸</t>
    <rPh sb="0" eb="3">
      <t>イシマル</t>
    </rPh>
    <phoneticPr fontId="2"/>
  </si>
  <si>
    <t>鶴　田</t>
    <rPh sb="0" eb="3">
      <t>ツルタ</t>
    </rPh>
    <phoneticPr fontId="2"/>
  </si>
  <si>
    <t>田　島</t>
    <rPh sb="0" eb="3">
      <t>タジマ</t>
    </rPh>
    <phoneticPr fontId="2"/>
  </si>
  <si>
    <t>愛　宕</t>
    <rPh sb="0" eb="3">
      <t>アタゴ</t>
    </rPh>
    <phoneticPr fontId="2"/>
  </si>
  <si>
    <t>福　重</t>
    <rPh sb="0" eb="3">
      <t>フクシゲ</t>
    </rPh>
    <phoneticPr fontId="2"/>
  </si>
  <si>
    <t>三　筑</t>
    <rPh sb="0" eb="3">
      <t>サンチク</t>
    </rPh>
    <phoneticPr fontId="2"/>
  </si>
  <si>
    <t>飯　原</t>
    <rPh sb="0" eb="3">
      <t>イイハラ</t>
    </rPh>
    <phoneticPr fontId="2"/>
  </si>
  <si>
    <t>青　葉</t>
    <rPh sb="0" eb="3">
      <t>アオバ</t>
    </rPh>
    <phoneticPr fontId="2"/>
  </si>
  <si>
    <t>奈　多</t>
    <rPh sb="0" eb="3">
      <t>ナタ</t>
    </rPh>
    <phoneticPr fontId="2"/>
  </si>
  <si>
    <t>野多目</t>
    <rPh sb="0" eb="1">
      <t>ノ</t>
    </rPh>
    <rPh sb="1" eb="2">
      <t>タメ</t>
    </rPh>
    <rPh sb="2" eb="3">
      <t>メ</t>
    </rPh>
    <phoneticPr fontId="2"/>
  </si>
  <si>
    <t>高　木</t>
    <rPh sb="0" eb="3">
      <t>タカギ</t>
    </rPh>
    <phoneticPr fontId="2"/>
  </si>
  <si>
    <t>堤　丘</t>
    <rPh sb="0" eb="3">
      <t>ツツミガオカ</t>
    </rPh>
    <phoneticPr fontId="2"/>
  </si>
  <si>
    <t>有　住</t>
    <rPh sb="0" eb="3">
      <t>アリズミ</t>
    </rPh>
    <phoneticPr fontId="2"/>
  </si>
  <si>
    <t>城　原</t>
    <rPh sb="0" eb="1">
      <t>ジョウ</t>
    </rPh>
    <rPh sb="2" eb="3">
      <t>ハル</t>
    </rPh>
    <phoneticPr fontId="2"/>
  </si>
  <si>
    <t>香椎浜</t>
    <rPh sb="0" eb="3">
      <t>カシイハマ</t>
    </rPh>
    <phoneticPr fontId="2"/>
  </si>
  <si>
    <t>大　池</t>
    <rPh sb="0" eb="3">
      <t>オオイケ</t>
    </rPh>
    <phoneticPr fontId="2"/>
  </si>
  <si>
    <t>早　良</t>
    <rPh sb="0" eb="3">
      <t>サワラ</t>
    </rPh>
    <phoneticPr fontId="2"/>
  </si>
  <si>
    <t>香椎下原</t>
    <rPh sb="0" eb="2">
      <t>カシイ</t>
    </rPh>
    <rPh sb="2" eb="4">
      <t>シモバル</t>
    </rPh>
    <phoneticPr fontId="2"/>
  </si>
  <si>
    <t>弥　生</t>
    <rPh sb="0" eb="3">
      <t>ヤヨイ</t>
    </rPh>
    <phoneticPr fontId="2"/>
  </si>
  <si>
    <t>塩　原</t>
    <rPh sb="0" eb="3">
      <t>シオバル</t>
    </rPh>
    <phoneticPr fontId="2"/>
  </si>
  <si>
    <t>田　村</t>
    <rPh sb="0" eb="3">
      <t>タムラ</t>
    </rPh>
    <phoneticPr fontId="2"/>
  </si>
  <si>
    <t>千早西</t>
    <rPh sb="0" eb="2">
      <t>チハヤ</t>
    </rPh>
    <rPh sb="2" eb="3">
      <t>ニシ</t>
    </rPh>
    <phoneticPr fontId="2"/>
  </si>
  <si>
    <t>東箱崎</t>
    <rPh sb="0" eb="1">
      <t>ヒガシ</t>
    </rPh>
    <rPh sb="1" eb="3">
      <t>ハコザキ</t>
    </rPh>
    <phoneticPr fontId="2"/>
  </si>
  <si>
    <t>柏　原</t>
    <rPh sb="0" eb="3">
      <t>カシハラ</t>
    </rPh>
    <phoneticPr fontId="2"/>
  </si>
  <si>
    <t>飯倉中央</t>
    <rPh sb="0" eb="2">
      <t>イイクラ</t>
    </rPh>
    <rPh sb="2" eb="4">
      <t>チュウオウ</t>
    </rPh>
    <phoneticPr fontId="2"/>
  </si>
  <si>
    <t>玄　洋</t>
    <rPh sb="0" eb="1">
      <t>ゲン</t>
    </rPh>
    <rPh sb="2" eb="3">
      <t>ヨウ</t>
    </rPh>
    <phoneticPr fontId="2"/>
  </si>
  <si>
    <t>小田部</t>
    <rPh sb="0" eb="3">
      <t>オタベ</t>
    </rPh>
    <phoneticPr fontId="2"/>
  </si>
  <si>
    <t>香　陵</t>
    <rPh sb="0" eb="3">
      <t>コウリョウ</t>
    </rPh>
    <phoneticPr fontId="2"/>
  </si>
  <si>
    <t>百道浜</t>
    <rPh sb="0" eb="3">
      <t>モモチハマ</t>
    </rPh>
    <phoneticPr fontId="2"/>
  </si>
  <si>
    <t>松　島</t>
    <rPh sb="0" eb="3">
      <t>マツシマ</t>
    </rPh>
    <phoneticPr fontId="2"/>
  </si>
  <si>
    <t>横　手</t>
    <rPh sb="0" eb="3">
      <t>ヨコテ</t>
    </rPh>
    <phoneticPr fontId="2"/>
  </si>
  <si>
    <t>三　苫</t>
    <rPh sb="0" eb="3">
      <t>ミトマ</t>
    </rPh>
    <phoneticPr fontId="2"/>
  </si>
  <si>
    <t>愛宕浜</t>
    <rPh sb="0" eb="3">
      <t>アタゴハマ</t>
    </rPh>
    <phoneticPr fontId="2"/>
  </si>
  <si>
    <t>姪　北</t>
    <rPh sb="0" eb="1">
      <t>メイ</t>
    </rPh>
    <rPh sb="2" eb="3">
      <t>キタ</t>
    </rPh>
    <phoneticPr fontId="2"/>
  </si>
  <si>
    <t>照　葉</t>
    <rPh sb="0" eb="1">
      <t>アキラ</t>
    </rPh>
    <rPh sb="2" eb="3">
      <t>ハ</t>
    </rPh>
    <phoneticPr fontId="2"/>
  </si>
  <si>
    <t>西　都</t>
    <rPh sb="0" eb="1">
      <t>ニシ</t>
    </rPh>
    <rPh sb="2" eb="3">
      <t>ト</t>
    </rPh>
    <phoneticPr fontId="2"/>
  </si>
  <si>
    <t>照葉北</t>
    <rPh sb="0" eb="2">
      <t>テリハ</t>
    </rPh>
    <rPh sb="2" eb="3">
      <t>キタ</t>
    </rPh>
    <phoneticPr fontId="2"/>
  </si>
  <si>
    <t>西都北</t>
    <rPh sb="0" eb="3">
      <t>サイトキタ</t>
    </rPh>
    <phoneticPr fontId="2"/>
  </si>
  <si>
    <t>照葉</t>
    <rPh sb="0" eb="2">
      <t>テリハ</t>
    </rPh>
    <phoneticPr fontId="2"/>
  </si>
  <si>
    <t>はばたき</t>
  </si>
  <si>
    <t>（Ｒ８．５．１現在、単位：学級、人）</t>
    <phoneticPr fontId="6"/>
  </si>
  <si>
    <t>（Ｒ８．５．１現在、単位:人、学級）</t>
    <rPh sb="7" eb="9">
      <t>ゲンザイ</t>
    </rPh>
    <rPh sb="10" eb="12">
      <t>タンイ</t>
    </rPh>
    <rPh sb="13" eb="14">
      <t>ヒト</t>
    </rPh>
    <rPh sb="15" eb="17">
      <t>ガッキュウ</t>
    </rPh>
    <phoneticPr fontId="6"/>
  </si>
  <si>
    <t>（Ｒ８．５．１現在、単位:学級、人）</t>
    <rPh sb="10" eb="12">
      <t>タンイ</t>
    </rPh>
    <rPh sb="13" eb="15">
      <t>ガッキュウ</t>
    </rPh>
    <rPh sb="16" eb="17">
      <t>ヒト</t>
    </rPh>
    <phoneticPr fontId="6"/>
  </si>
  <si>
    <t>（Ｒ８．５．１現在、単位:学級、人）</t>
    <rPh sb="9" eb="11">
      <t>タンイ</t>
    </rPh>
    <rPh sb="12" eb="14">
      <t>ガッキュウ</t>
    </rPh>
    <rPh sb="15" eb="16">
      <t>ヒト</t>
    </rPh>
    <phoneticPr fontId="6"/>
  </si>
  <si>
    <t>８年</t>
    <rPh sb="1" eb="2">
      <t>ネン</t>
    </rPh>
    <phoneticPr fontId="60"/>
  </si>
  <si>
    <t>令和４年</t>
    <rPh sb="0" eb="2">
      <t>レイワ</t>
    </rPh>
    <rPh sb="3" eb="4">
      <t>ネン</t>
    </rPh>
    <phoneticPr fontId="60"/>
  </si>
  <si>
    <t>（Ｒ８．５．１現在、単位：人）</t>
    <rPh sb="7" eb="9">
      <t>ゲンザイ</t>
    </rPh>
    <rPh sb="10" eb="12">
      <t>タンイ</t>
    </rPh>
    <rPh sb="13" eb="14">
      <t>ヒト</t>
    </rPh>
    <phoneticPr fontId="15"/>
  </si>
  <si>
    <t>（Ｒ８．５．１現在、単位：人）</t>
    <rPh sb="7" eb="9">
      <t>ゲンザイ</t>
    </rPh>
    <rPh sb="10" eb="12">
      <t>タンイ</t>
    </rPh>
    <rPh sb="13" eb="14">
      <t>ヒト</t>
    </rPh>
    <phoneticPr fontId="6"/>
  </si>
  <si>
    <t>香椎
下原</t>
    <phoneticPr fontId="2"/>
  </si>
  <si>
    <t>香椎
第３</t>
    <phoneticPr fontId="2"/>
  </si>
  <si>
    <t>箱崎
清松</t>
    <phoneticPr fontId="2"/>
  </si>
  <si>
    <t>百道
松原</t>
    <phoneticPr fontId="2"/>
  </si>
  <si>
    <t>箱　崎</t>
    <rPh sb="0" eb="3">
      <t>ハコザキ</t>
    </rPh>
    <phoneticPr fontId="3"/>
  </si>
  <si>
    <t>福　岡</t>
    <rPh sb="0" eb="3">
      <t>フクオカ</t>
    </rPh>
    <phoneticPr fontId="3"/>
  </si>
  <si>
    <t>千　代</t>
    <rPh sb="0" eb="3">
      <t>チヨ</t>
    </rPh>
    <phoneticPr fontId="3"/>
  </si>
  <si>
    <t>東　光</t>
    <rPh sb="0" eb="3">
      <t>トウコウ</t>
    </rPh>
    <phoneticPr fontId="3"/>
  </si>
  <si>
    <t>博　多</t>
    <rPh sb="0" eb="3">
      <t>ハカタ</t>
    </rPh>
    <phoneticPr fontId="3"/>
  </si>
  <si>
    <t>東住吉</t>
    <rPh sb="0" eb="3">
      <t>ヒガシスミヨシ</t>
    </rPh>
    <phoneticPr fontId="3"/>
  </si>
  <si>
    <t>春　吉</t>
    <rPh sb="0" eb="3">
      <t>ハルヨシ</t>
    </rPh>
    <phoneticPr fontId="3"/>
  </si>
  <si>
    <t>舞　鶴</t>
    <rPh sb="0" eb="3">
      <t>マイヅル</t>
    </rPh>
    <phoneticPr fontId="3"/>
  </si>
  <si>
    <t>高　宮</t>
    <rPh sb="0" eb="3">
      <t>タカミヤ</t>
    </rPh>
    <phoneticPr fontId="3"/>
  </si>
  <si>
    <t>三　宅</t>
    <rPh sb="0" eb="3">
      <t>ミヤケ</t>
    </rPh>
    <phoneticPr fontId="3"/>
  </si>
  <si>
    <t>警　固</t>
    <rPh sb="0" eb="3">
      <t>ケゴ</t>
    </rPh>
    <phoneticPr fontId="3"/>
  </si>
  <si>
    <t>当　仁</t>
    <rPh sb="0" eb="1">
      <t>トウ</t>
    </rPh>
    <rPh sb="2" eb="3">
      <t>ジン</t>
    </rPh>
    <phoneticPr fontId="3"/>
  </si>
  <si>
    <t>城　西</t>
    <rPh sb="0" eb="3">
      <t>ジョウセイ</t>
    </rPh>
    <phoneticPr fontId="3"/>
  </si>
  <si>
    <t>百　道</t>
    <rPh sb="0" eb="3">
      <t>モモチ</t>
    </rPh>
    <phoneticPr fontId="3"/>
  </si>
  <si>
    <t>西福岡</t>
    <rPh sb="0" eb="2">
      <t>ニシフク</t>
    </rPh>
    <rPh sb="2" eb="3">
      <t>オカ</t>
    </rPh>
    <phoneticPr fontId="3"/>
  </si>
  <si>
    <t>姪　浜</t>
    <rPh sb="0" eb="3">
      <t>メイノハマ</t>
    </rPh>
    <phoneticPr fontId="3"/>
  </si>
  <si>
    <t>　玄　洋　</t>
    <rPh sb="1" eb="2">
      <t>ゲン</t>
    </rPh>
    <rPh sb="3" eb="4">
      <t>ヨウ</t>
    </rPh>
    <phoneticPr fontId="3"/>
  </si>
  <si>
    <t>能　古</t>
    <rPh sb="0" eb="3">
      <t>ノコ</t>
    </rPh>
    <phoneticPr fontId="3"/>
  </si>
  <si>
    <t>香椎第１</t>
    <rPh sb="0" eb="2">
      <t>カシイ</t>
    </rPh>
    <rPh sb="2" eb="3">
      <t>ダイ</t>
    </rPh>
    <phoneticPr fontId="3"/>
  </si>
  <si>
    <t>多々良</t>
    <rPh sb="0" eb="3">
      <t>タタラ</t>
    </rPh>
    <phoneticPr fontId="3"/>
  </si>
  <si>
    <t>住　吉</t>
    <rPh sb="0" eb="3">
      <t>スミヨシ</t>
    </rPh>
    <phoneticPr fontId="3"/>
  </si>
  <si>
    <t>花　畑</t>
    <rPh sb="0" eb="3">
      <t>ハナハタ</t>
    </rPh>
    <phoneticPr fontId="3"/>
  </si>
  <si>
    <t>高　取</t>
    <rPh sb="0" eb="3">
      <t>タカトリ</t>
    </rPh>
    <phoneticPr fontId="3"/>
  </si>
  <si>
    <t>友　泉</t>
    <rPh sb="0" eb="3">
      <t>ユウセン</t>
    </rPh>
    <phoneticPr fontId="3"/>
  </si>
  <si>
    <t>筑紫丘</t>
    <rPh sb="0" eb="3">
      <t>チクシガオカ</t>
    </rPh>
    <phoneticPr fontId="3"/>
  </si>
  <si>
    <t>三　筑</t>
    <rPh sb="0" eb="3">
      <t>サンチク</t>
    </rPh>
    <phoneticPr fontId="3"/>
  </si>
  <si>
    <t>那　珂</t>
    <rPh sb="0" eb="3">
      <t>ナカ</t>
    </rPh>
    <phoneticPr fontId="3"/>
  </si>
  <si>
    <t>和　白</t>
    <rPh sb="0" eb="3">
      <t>ワジロ</t>
    </rPh>
    <phoneticPr fontId="3"/>
  </si>
  <si>
    <t>金　武</t>
    <rPh sb="0" eb="3">
      <t>カナタケ</t>
    </rPh>
    <phoneticPr fontId="3"/>
  </si>
  <si>
    <t>吉　塚</t>
    <rPh sb="0" eb="3">
      <t>ヨシヅカ</t>
    </rPh>
    <phoneticPr fontId="3"/>
  </si>
  <si>
    <t>城　南</t>
    <rPh sb="0" eb="3">
      <t>ジョウナン</t>
    </rPh>
    <phoneticPr fontId="3"/>
  </si>
  <si>
    <t>元　岡</t>
    <rPh sb="0" eb="3">
      <t>モトオカ</t>
    </rPh>
    <phoneticPr fontId="3"/>
  </si>
  <si>
    <t>北　崎</t>
    <rPh sb="0" eb="3">
      <t>キタザキ</t>
    </rPh>
    <phoneticPr fontId="3"/>
  </si>
  <si>
    <t>平　尾</t>
    <rPh sb="0" eb="3">
      <t>ヒラオ</t>
    </rPh>
    <phoneticPr fontId="3"/>
  </si>
  <si>
    <t>玄　界</t>
    <rPh sb="0" eb="3">
      <t>ゲンカイ</t>
    </rPh>
    <phoneticPr fontId="3"/>
  </si>
  <si>
    <t>梅　林</t>
    <rPh sb="0" eb="3">
      <t>ウメバヤシ</t>
    </rPh>
    <phoneticPr fontId="3"/>
  </si>
  <si>
    <t>長　尾</t>
    <rPh sb="0" eb="3">
      <t>ナガオ</t>
    </rPh>
    <phoneticPr fontId="3"/>
  </si>
  <si>
    <t>小　呂</t>
    <rPh sb="0" eb="3">
      <t>オロ</t>
    </rPh>
    <phoneticPr fontId="3"/>
  </si>
  <si>
    <t>志　賀</t>
    <rPh sb="0" eb="3">
      <t>シカ</t>
    </rPh>
    <phoneticPr fontId="3"/>
  </si>
  <si>
    <t>香椎第２</t>
    <rPh sb="0" eb="2">
      <t>カシイ</t>
    </rPh>
    <rPh sb="2" eb="3">
      <t>ダイ</t>
    </rPh>
    <phoneticPr fontId="3"/>
  </si>
  <si>
    <t>曰　佐</t>
    <rPh sb="0" eb="3">
      <t>オサ</t>
    </rPh>
    <phoneticPr fontId="3"/>
  </si>
  <si>
    <t>原</t>
    <rPh sb="0" eb="1">
      <t>ハラ</t>
    </rPh>
    <phoneticPr fontId="3"/>
  </si>
  <si>
    <t>席　田</t>
    <rPh sb="0" eb="3">
      <t>ムシロダ</t>
    </rPh>
    <phoneticPr fontId="3"/>
  </si>
  <si>
    <t>壱　岐</t>
    <rPh sb="0" eb="3">
      <t>イキ</t>
    </rPh>
    <phoneticPr fontId="3"/>
  </si>
  <si>
    <t>早　良</t>
    <rPh sb="0" eb="3">
      <t>サワラ</t>
    </rPh>
    <phoneticPr fontId="3"/>
  </si>
  <si>
    <t>多々良中央</t>
    <rPh sb="0" eb="3">
      <t>タタラ</t>
    </rPh>
    <rPh sb="3" eb="5">
      <t>チュウオウ</t>
    </rPh>
    <phoneticPr fontId="3"/>
  </si>
  <si>
    <t>原　北</t>
    <rPh sb="0" eb="1">
      <t>ハラ</t>
    </rPh>
    <rPh sb="2" eb="3">
      <t>キタ</t>
    </rPh>
    <phoneticPr fontId="3"/>
  </si>
  <si>
    <t>長　丘</t>
    <rPh sb="0" eb="3">
      <t>ナガオカ</t>
    </rPh>
    <phoneticPr fontId="3"/>
  </si>
  <si>
    <t>西　陵</t>
    <rPh sb="0" eb="3">
      <t>セイリョウ</t>
    </rPh>
    <phoneticPr fontId="3"/>
  </si>
  <si>
    <t>田　隈</t>
    <rPh sb="0" eb="3">
      <t>タグマ</t>
    </rPh>
    <phoneticPr fontId="3"/>
  </si>
  <si>
    <t>和白丘</t>
    <rPh sb="0" eb="3">
      <t>ワジロガオカ</t>
    </rPh>
    <phoneticPr fontId="3"/>
  </si>
  <si>
    <t>内　浜</t>
    <rPh sb="0" eb="3">
      <t>ウチハマ</t>
    </rPh>
    <phoneticPr fontId="3"/>
  </si>
  <si>
    <t>老　司</t>
    <rPh sb="0" eb="3">
      <t>ロウジ</t>
    </rPh>
    <phoneticPr fontId="3"/>
  </si>
  <si>
    <t>次郎丸</t>
    <rPh sb="0" eb="3">
      <t>ジロウマル</t>
    </rPh>
    <phoneticPr fontId="3"/>
  </si>
  <si>
    <t>香椎第３</t>
    <rPh sb="0" eb="2">
      <t>カシイ</t>
    </rPh>
    <rPh sb="2" eb="3">
      <t>ダイ</t>
    </rPh>
    <phoneticPr fontId="3"/>
  </si>
  <si>
    <t>柏　原</t>
    <rPh sb="0" eb="3">
      <t>カシハラ</t>
    </rPh>
    <phoneticPr fontId="3"/>
  </si>
  <si>
    <t>城　香</t>
    <rPh sb="0" eb="3">
      <t>ジョウコウ</t>
    </rPh>
    <phoneticPr fontId="3"/>
  </si>
  <si>
    <t>片　江</t>
    <rPh sb="0" eb="3">
      <t>カタエ</t>
    </rPh>
    <phoneticPr fontId="3"/>
  </si>
  <si>
    <t>壱岐丘</t>
    <rPh sb="0" eb="2">
      <t>イキ</t>
    </rPh>
    <rPh sb="2" eb="3">
      <t>オカ</t>
    </rPh>
    <phoneticPr fontId="3"/>
  </si>
  <si>
    <t>板　付</t>
    <rPh sb="0" eb="3">
      <t>イタヅケ</t>
    </rPh>
    <phoneticPr fontId="3"/>
  </si>
  <si>
    <t>下山門</t>
    <rPh sb="0" eb="3">
      <t>シモヤマト</t>
    </rPh>
    <phoneticPr fontId="3"/>
  </si>
  <si>
    <t>宮　竹</t>
    <rPh sb="0" eb="3">
      <t>ミヤタケ</t>
    </rPh>
    <phoneticPr fontId="3"/>
  </si>
  <si>
    <t>横　手</t>
    <rPh sb="0" eb="3">
      <t>ヨコテ</t>
    </rPh>
    <phoneticPr fontId="3"/>
  </si>
  <si>
    <t>原中央</t>
    <rPh sb="0" eb="1">
      <t>ハラ</t>
    </rPh>
    <rPh sb="1" eb="3">
      <t>チュウオウ</t>
    </rPh>
    <phoneticPr fontId="3"/>
  </si>
  <si>
    <t>青　葉</t>
    <rPh sb="0" eb="3">
      <t>アオバ</t>
    </rPh>
    <phoneticPr fontId="3"/>
  </si>
  <si>
    <t>野　間</t>
    <rPh sb="0" eb="3">
      <t>ノマ</t>
    </rPh>
    <phoneticPr fontId="3"/>
  </si>
  <si>
    <t>松　崎</t>
    <rPh sb="0" eb="3">
      <t>マツザキ</t>
    </rPh>
    <phoneticPr fontId="3"/>
  </si>
  <si>
    <t>箱崎清松</t>
    <rPh sb="0" eb="4">
      <t>ハコザキセイショウ</t>
    </rPh>
    <phoneticPr fontId="3"/>
  </si>
  <si>
    <t>照葉</t>
    <rPh sb="0" eb="1">
      <t>テ</t>
    </rPh>
    <rPh sb="1" eb="2">
      <t>ハ</t>
    </rPh>
    <phoneticPr fontId="2"/>
  </si>
  <si>
    <t>百道松原</t>
    <rPh sb="0" eb="4">
      <t>モモチマツバラ</t>
    </rPh>
    <phoneticPr fontId="2"/>
  </si>
  <si>
    <t>福岡きぼう</t>
    <rPh sb="0" eb="2">
      <t>フクオカ</t>
    </rPh>
    <phoneticPr fontId="2"/>
  </si>
  <si>
    <t>５</t>
    <phoneticPr fontId="2"/>
  </si>
  <si>
    <t>６</t>
    <phoneticPr fontId="2"/>
  </si>
  <si>
    <t>７</t>
    <phoneticPr fontId="2"/>
  </si>
  <si>
    <t>７～12</t>
    <phoneticPr fontId="2"/>
  </si>
  <si>
    <t>13～15</t>
    <phoneticPr fontId="2"/>
  </si>
  <si>
    <t>19～21</t>
    <phoneticPr fontId="2"/>
  </si>
  <si>
    <t>22～23</t>
    <phoneticPr fontId="2"/>
  </si>
  <si>
    <t>□学校別・学年別児童生徒数＜特別支援学校＞</t>
    <rPh sb="1" eb="4">
      <t>ガッコウベツ</t>
    </rPh>
    <rPh sb="5" eb="8">
      <t>ガクネンベツ</t>
    </rPh>
    <rPh sb="8" eb="10">
      <t>ジドウ</t>
    </rPh>
    <rPh sb="10" eb="13">
      <t>セイトスウ</t>
    </rPh>
    <rPh sb="14" eb="16">
      <t>トクベツ</t>
    </rPh>
    <rPh sb="16" eb="18">
      <t>シエン</t>
    </rPh>
    <rPh sb="18" eb="20">
      <t>ガッコウ</t>
    </rPh>
    <phoneticPr fontId="6"/>
  </si>
  <si>
    <t>（注）　（　）内の数字は訪問学級の学級数、児童生徒数で内数</t>
    <rPh sb="1" eb="2">
      <t>チュウ</t>
    </rPh>
    <rPh sb="7" eb="8">
      <t>ナイ</t>
    </rPh>
    <rPh sb="9" eb="11">
      <t>スウジ</t>
    </rPh>
    <rPh sb="12" eb="14">
      <t>ホウモン</t>
    </rPh>
    <rPh sb="14" eb="16">
      <t>ガッキュウ</t>
    </rPh>
    <rPh sb="17" eb="20">
      <t>ガッキュウスウ</t>
    </rPh>
    <rPh sb="21" eb="23">
      <t>ジドウ</t>
    </rPh>
    <rPh sb="23" eb="26">
      <t>セイトスウ</t>
    </rPh>
    <rPh sb="27" eb="28">
      <t>ウチ</t>
    </rPh>
    <rPh sb="28" eb="29">
      <t>スウ</t>
    </rPh>
    <phoneticPr fontId="6"/>
  </si>
  <si>
    <t>235
（11）</t>
    <phoneticPr fontId="2"/>
  </si>
  <si>
    <t>（Ｒ８．5．1現在、単位；学級、人）</t>
    <rPh sb="7" eb="9">
      <t>ゲンザイ</t>
    </rPh>
    <rPh sb="10" eb="12">
      <t>タンイ</t>
    </rPh>
    <rPh sb="13" eb="15">
      <t>ガッキュウ</t>
    </rPh>
    <rPh sb="16" eb="17">
      <t>ヒト</t>
    </rPh>
    <phoneticPr fontId="6"/>
  </si>
  <si>
    <t>令和８年６月発行
令和８年７月改訂
福岡市教育委員会総務部教育政策課</t>
    <rPh sb="0" eb="2">
      <t>レイワ</t>
    </rPh>
    <rPh sb="3" eb="4">
      <t>ネン</t>
    </rPh>
    <rPh sb="5" eb="6">
      <t>ガツ</t>
    </rPh>
    <rPh sb="6" eb="8">
      <t>ハッコウ</t>
    </rPh>
    <rPh sb="9" eb="11">
      <t>レイワ</t>
    </rPh>
    <rPh sb="12" eb="13">
      <t>ネン</t>
    </rPh>
    <rPh sb="14" eb="15">
      <t>ツキ</t>
    </rPh>
    <rPh sb="15" eb="17">
      <t>カイテイ</t>
    </rPh>
    <rPh sb="19" eb="22">
      <t>フクオカシ</t>
    </rPh>
    <rPh sb="22" eb="24">
      <t>キョウイク</t>
    </rPh>
    <rPh sb="24" eb="27">
      <t>イインカイ</t>
    </rPh>
    <rPh sb="27" eb="29">
      <t>ソウム</t>
    </rPh>
    <rPh sb="29" eb="30">
      <t>ブ</t>
    </rPh>
    <rPh sb="30" eb="32">
      <t>キョウイク</t>
    </rPh>
    <rPh sb="32" eb="34">
      <t>セイサク</t>
    </rPh>
    <rPh sb="34" eb="3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</si>
</sst>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_);\(0\)"/>
    <numFmt numFmtId="177" formatCode="\(#\)"/>
    <numFmt numFmtId="178" formatCode="#,##0.0_ ;[Red]\-#,##0.0\ "/>
    <numFmt numFmtId="179" formatCode="#,##0.0;[Red]\-#,##0.0"/>
    <numFmt numFmtId="180" formatCode="\(#,##0\);\(\-#,##0\)\ "/>
    <numFmt numFmtId="181" formatCode="\(#,##0\);\(\-#,##0\)"/>
    <numFmt numFmtId="182" formatCode="\(0\)"/>
    <numFmt numFmtId="183" formatCode="\(General\);\(\-General\)"/>
    <numFmt numFmtId="184" formatCode="#,##0;;\-"/>
    <numFmt numFmtId="185" formatCode="\(#,##0\)"/>
    <numFmt numFmtId="186" formatCode="\(#,##0\);;"/>
  </numFmts>
  <fonts count="6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12"/>
      <name val="ＭＳ 明朝"/>
      <family val="1"/>
      <charset val="128"/>
    </font>
    <font>
      <sz val="8.5"/>
      <name val="ＭＳ 明朝"/>
      <family val="1"/>
      <charset val="128"/>
    </font>
    <font>
      <sz val="16"/>
      <name val="ＭＳ Ｐゴシック"/>
      <family val="3"/>
      <charset val="128"/>
    </font>
    <font>
      <sz val="12"/>
      <name val="ＭＳ Ｐ明朝"/>
      <family val="1"/>
      <charset val="128"/>
    </font>
    <font>
      <sz val="11"/>
      <name val="ＭＳ Ｐ明朝"/>
      <family val="1"/>
      <charset val="128"/>
    </font>
    <font>
      <sz val="14"/>
      <name val="ＭＳ Ｐ明朝"/>
      <family val="1"/>
      <charset val="128"/>
    </font>
    <font>
      <sz val="12"/>
      <name val="ＭＳ Ｐゴシック"/>
      <family val="3"/>
      <charset val="128"/>
    </font>
    <font>
      <sz val="14"/>
      <name val="ＭＳ Ｐゴシック"/>
      <family val="3"/>
      <charset val="128"/>
    </font>
    <font>
      <sz val="6"/>
      <name val="ＭＳ Ｐ明朝"/>
      <family val="1"/>
      <charset val="128"/>
    </font>
    <font>
      <sz val="10"/>
      <name val="ＭＳ Ｐ明朝"/>
      <family val="1"/>
      <charset val="128"/>
    </font>
    <font>
      <sz val="18"/>
      <name val="ＭＳ Ｐゴシック"/>
      <family val="3"/>
      <charset val="128"/>
    </font>
    <font>
      <sz val="20"/>
      <name val="ＭＳ Ｐゴシック"/>
      <family val="3"/>
      <charset val="128"/>
    </font>
    <font>
      <sz val="11"/>
      <name val="ＭＳ Ｐゴシック"/>
      <family val="2"/>
      <charset val="128"/>
      <scheme val="minor"/>
    </font>
    <font>
      <sz val="28"/>
      <name val="ＭＳ Ｐゴシック"/>
      <family val="2"/>
      <charset val="128"/>
      <scheme val="minor"/>
    </font>
    <font>
      <sz val="28"/>
      <name val="ＭＳ Ｐゴシック"/>
      <family val="3"/>
      <charset val="128"/>
      <scheme val="minor"/>
    </font>
    <font>
      <sz val="26"/>
      <name val="ＭＳ Ｐゴシック"/>
      <family val="3"/>
      <charset val="128"/>
      <scheme val="minor"/>
    </font>
    <font>
      <sz val="26"/>
      <name val="ＭＳ Ｐゴシック"/>
      <family val="2"/>
      <charset val="128"/>
      <scheme val="minor"/>
    </font>
    <font>
      <sz val="12"/>
      <name val="ＭＳ Ｐゴシック"/>
      <family val="2"/>
      <charset val="128"/>
      <scheme val="minor"/>
    </font>
    <font>
      <sz val="18"/>
      <name val="ＭＳ Ｐゴシック"/>
      <family val="2"/>
      <charset val="128"/>
      <scheme val="minor"/>
    </font>
    <font>
      <sz val="11"/>
      <name val="ＭＳ Ｐゴシック"/>
      <family val="3"/>
      <charset val="128"/>
      <scheme val="minor"/>
    </font>
    <font>
      <sz val="12"/>
      <name val="ＭＳ Ｐゴシック"/>
      <family val="3"/>
      <charset val="128"/>
      <scheme val="minor"/>
    </font>
    <font>
      <sz val="9"/>
      <name val="ＭＳ 明朝"/>
      <family val="1"/>
      <charset val="128"/>
    </font>
    <font>
      <sz val="11"/>
      <name val="ＭＳ 明朝"/>
      <family val="1"/>
      <charset val="128"/>
    </font>
    <font>
      <sz val="8.5"/>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scheme val="minor"/>
    </font>
    <font>
      <sz val="9"/>
      <name val="ＭＳ Ｐゴシック"/>
      <family val="3"/>
      <charset val="128"/>
      <scheme val="minor"/>
    </font>
    <font>
      <sz val="8"/>
      <name val="ＭＳ 明朝"/>
      <family val="1"/>
      <charset val="128"/>
    </font>
    <font>
      <sz val="10"/>
      <name val="ＭＳ Ｐゴシック"/>
      <family val="3"/>
      <charset val="128"/>
    </font>
    <font>
      <sz val="6"/>
      <name val="ＭＳ 明朝"/>
      <family val="1"/>
      <charset val="128"/>
    </font>
    <font>
      <sz val="9"/>
      <color theme="1"/>
      <name val="ＭＳ Ｐゴシック"/>
      <family val="3"/>
      <charset val="128"/>
      <scheme val="minor"/>
    </font>
    <font>
      <b/>
      <sz val="12"/>
      <name val="ＭＳ Ｐゴシック"/>
      <family val="3"/>
      <charset val="128"/>
      <scheme val="minor"/>
    </font>
    <font>
      <sz val="9"/>
      <name val="ＭＳ Ｐ明朝"/>
      <family val="1"/>
      <charset val="128"/>
    </font>
    <font>
      <sz val="8"/>
      <name val="ＭＳ Ｐ明朝"/>
      <family val="1"/>
      <charset val="128"/>
    </font>
    <font>
      <sz val="11"/>
      <color theme="1"/>
      <name val="ＭＳ Ｐ明朝"/>
      <family val="1"/>
      <charset val="128"/>
    </font>
    <font>
      <sz val="8.5"/>
      <name val="ＭＳ Ｐ明朝"/>
      <family val="1"/>
      <charset val="128"/>
    </font>
    <font>
      <sz val="8.5"/>
      <color theme="1"/>
      <name val="ＭＳ Ｐ明朝"/>
      <family val="1"/>
      <charset val="128"/>
    </font>
    <font>
      <sz val="11"/>
      <color theme="1"/>
      <name val="ＭＳ ゴシック"/>
      <family val="3"/>
      <charset val="128"/>
    </font>
    <font>
      <sz val="8.5"/>
      <name val="ＭＳ ゴシック"/>
      <family val="3"/>
      <charset val="128"/>
    </font>
    <font>
      <sz val="10"/>
      <color theme="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195">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right/>
      <top/>
      <bottom style="thin">
        <color auto="1"/>
      </bottom>
      <diagonal/>
    </border>
    <border>
      <left/>
      <right/>
      <top style="thin">
        <color auto="1"/>
      </top>
      <bottom/>
      <diagonal/>
    </border>
    <border>
      <left style="thin">
        <color auto="1"/>
      </left>
      <right/>
      <top/>
      <bottom/>
      <diagonal/>
    </border>
    <border>
      <left/>
      <right style="double">
        <color auto="1"/>
      </right>
      <top/>
      <bottom/>
      <diagonal/>
    </border>
    <border>
      <left style="medium">
        <color auto="1"/>
      </left>
      <right/>
      <top style="medium">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double">
        <color auto="1"/>
      </right>
      <top style="thin">
        <color auto="1"/>
      </top>
      <bottom style="thin">
        <color auto="1"/>
      </bottom>
      <diagonal/>
    </border>
    <border>
      <left style="thin">
        <color auto="1"/>
      </left>
      <right/>
      <top/>
      <bottom style="thin">
        <color auto="1"/>
      </bottom>
      <diagonal/>
    </border>
    <border>
      <left/>
      <right style="double">
        <color auto="1"/>
      </right>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style="double">
        <color auto="1"/>
      </right>
      <top style="medium">
        <color indexed="64"/>
      </top>
      <bottom/>
      <diagonal/>
    </border>
    <border>
      <left style="medium">
        <color indexed="64"/>
      </left>
      <right style="double">
        <color auto="1"/>
      </right>
      <top/>
      <bottom style="thin">
        <color auto="1"/>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auto="1"/>
      </left>
      <right style="double">
        <color auto="1"/>
      </right>
      <top/>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medium">
        <color indexed="64"/>
      </right>
      <top/>
      <bottom style="hair">
        <color indexed="64"/>
      </bottom>
      <diagonal/>
    </border>
    <border>
      <left style="double">
        <color indexed="64"/>
      </left>
      <right style="hair">
        <color indexed="64"/>
      </right>
      <top/>
      <bottom/>
      <diagonal/>
    </border>
    <border>
      <left style="hair">
        <color indexed="64"/>
      </left>
      <right style="double">
        <color indexed="64"/>
      </right>
      <top/>
      <bottom/>
      <diagonal/>
    </border>
    <border>
      <left style="hair">
        <color indexed="64"/>
      </left>
      <right style="medium">
        <color indexed="64"/>
      </right>
      <top/>
      <bottom/>
      <diagonal/>
    </border>
    <border>
      <left style="double">
        <color indexed="64"/>
      </left>
      <right style="hair">
        <color indexed="64"/>
      </right>
      <top/>
      <bottom style="medium">
        <color indexed="64"/>
      </bottom>
      <diagonal/>
    </border>
    <border>
      <left style="hair">
        <color indexed="64"/>
      </left>
      <right style="double">
        <color indexed="64"/>
      </right>
      <top/>
      <bottom style="medium">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right style="medium">
        <color indexed="64"/>
      </right>
      <top style="medium">
        <color indexed="64"/>
      </top>
      <bottom style="hair">
        <color indexed="64"/>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medium">
        <color indexed="64"/>
      </left>
      <right style="double">
        <color indexed="64"/>
      </right>
      <top style="hair">
        <color indexed="64"/>
      </top>
      <bottom/>
      <diagonal/>
    </border>
    <border>
      <left style="hair">
        <color indexed="64"/>
      </left>
      <right style="medium">
        <color indexed="64"/>
      </right>
      <top style="hair">
        <color indexed="64"/>
      </top>
      <bottom/>
      <diagonal/>
    </border>
    <border>
      <left style="medium">
        <color indexed="64"/>
      </left>
      <right style="double">
        <color indexed="64"/>
      </right>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diagonal/>
    </border>
    <border>
      <left/>
      <right/>
      <top/>
      <bottom style="hair">
        <color indexed="64"/>
      </bottom>
      <diagonal/>
    </border>
    <border>
      <left/>
      <right style="thin">
        <color auto="1"/>
      </right>
      <top/>
      <bottom style="hair">
        <color auto="1"/>
      </bottom>
      <diagonal/>
    </border>
    <border>
      <left style="thin">
        <color indexed="64"/>
      </left>
      <right style="double">
        <color auto="1"/>
      </right>
      <top/>
      <bottom/>
      <diagonal/>
    </border>
    <border>
      <left style="thin">
        <color indexed="64"/>
      </left>
      <right style="double">
        <color indexed="64"/>
      </right>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auto="1"/>
      </right>
      <top style="hair">
        <color auto="1"/>
      </top>
      <bottom/>
      <diagonal/>
    </border>
    <border>
      <left/>
      <right/>
      <top style="hair">
        <color auto="1"/>
      </top>
      <bottom/>
      <diagonal/>
    </border>
    <border>
      <left style="thin">
        <color auto="1"/>
      </left>
      <right style="double">
        <color auto="1"/>
      </right>
      <top style="hair">
        <color indexed="64"/>
      </top>
      <bottom/>
      <diagonal/>
    </border>
    <border>
      <left/>
      <right/>
      <top style="hair">
        <color auto="1"/>
      </top>
      <bottom style="thin">
        <color auto="1"/>
      </bottom>
      <diagonal/>
    </border>
    <border>
      <left/>
      <right style="double">
        <color auto="1"/>
      </right>
      <top style="thin">
        <color auto="1"/>
      </top>
      <bottom/>
      <diagonal/>
    </border>
    <border>
      <left/>
      <right style="double">
        <color auto="1"/>
      </right>
      <top style="hair">
        <color auto="1"/>
      </top>
      <bottom style="hair">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medium">
        <color indexed="64"/>
      </right>
      <top style="thin">
        <color indexed="64"/>
      </top>
      <bottom/>
      <diagonal/>
    </border>
    <border>
      <left/>
      <right/>
      <top style="thin">
        <color auto="1"/>
      </top>
      <bottom style="thin">
        <color indexed="64"/>
      </bottom>
      <diagonal/>
    </border>
    <border>
      <left/>
      <right style="thin">
        <color auto="1"/>
      </right>
      <top style="thin">
        <color auto="1"/>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auto="1"/>
      </top>
      <bottom style="hair">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thin">
        <color auto="1"/>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2">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xf numFmtId="0" fontId="4" fillId="0" borderId="0"/>
    <xf numFmtId="0" fontId="4" fillId="0" borderId="0"/>
    <xf numFmtId="38" fontId="4" fillId="0" borderId="0" applyFont="0" applyFill="0" applyBorder="0" applyAlignment="0" applyProtection="0"/>
    <xf numFmtId="0" fontId="10" fillId="0" borderId="0"/>
    <xf numFmtId="0" fontId="4" fillId="0" borderId="0"/>
    <xf numFmtId="38" fontId="10" fillId="0" borderId="0" applyFont="0" applyFill="0" applyBorder="0" applyAlignment="0" applyProtection="0"/>
    <xf numFmtId="0" fontId="10" fillId="0" borderId="0"/>
    <xf numFmtId="0" fontId="3" fillId="0" borderId="0">
      <alignment vertical="center"/>
    </xf>
    <xf numFmtId="0" fontId="10" fillId="0" borderId="0"/>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20" borderId="127" applyNumberFormat="0" applyAlignment="0" applyProtection="0">
      <alignment vertical="center"/>
    </xf>
    <xf numFmtId="0" fontId="35" fillId="21" borderId="0" applyNumberFormat="0" applyBorder="0" applyAlignment="0" applyProtection="0">
      <alignment vertical="center"/>
    </xf>
    <xf numFmtId="0" fontId="4" fillId="22" borderId="128" applyNumberFormat="0" applyFont="0" applyAlignment="0" applyProtection="0">
      <alignment vertical="center"/>
    </xf>
    <xf numFmtId="0" fontId="36" fillId="0" borderId="129" applyNumberFormat="0" applyFill="0" applyAlignment="0" applyProtection="0">
      <alignment vertical="center"/>
    </xf>
    <xf numFmtId="0" fontId="37" fillId="3" borderId="0" applyNumberFormat="0" applyBorder="0" applyAlignment="0" applyProtection="0">
      <alignment vertical="center"/>
    </xf>
    <xf numFmtId="0" fontId="38" fillId="23" borderId="130" applyNumberFormat="0" applyAlignment="0" applyProtection="0">
      <alignment vertical="center"/>
    </xf>
    <xf numFmtId="0" fontId="39" fillId="0" borderId="0" applyNumberFormat="0" applyFill="0" applyBorder="0" applyAlignment="0" applyProtection="0">
      <alignment vertical="center"/>
    </xf>
    <xf numFmtId="0" fontId="40" fillId="0" borderId="131" applyNumberFormat="0" applyFill="0" applyAlignment="0" applyProtection="0">
      <alignment vertical="center"/>
    </xf>
    <xf numFmtId="0" fontId="41" fillId="0" borderId="132" applyNumberFormat="0" applyFill="0" applyAlignment="0" applyProtection="0">
      <alignment vertical="center"/>
    </xf>
    <xf numFmtId="0" fontId="42" fillId="0" borderId="133" applyNumberFormat="0" applyFill="0" applyAlignment="0" applyProtection="0">
      <alignment vertical="center"/>
    </xf>
    <xf numFmtId="0" fontId="42" fillId="0" borderId="0" applyNumberFormat="0" applyFill="0" applyBorder="0" applyAlignment="0" applyProtection="0">
      <alignment vertical="center"/>
    </xf>
    <xf numFmtId="0" fontId="43" fillId="0" borderId="134" applyNumberFormat="0" applyFill="0" applyAlignment="0" applyProtection="0">
      <alignment vertical="center"/>
    </xf>
    <xf numFmtId="0" fontId="44" fillId="23" borderId="135" applyNumberFormat="0" applyAlignment="0" applyProtection="0">
      <alignment vertical="center"/>
    </xf>
    <xf numFmtId="0" fontId="45" fillId="0" borderId="0" applyNumberFormat="0" applyFill="0" applyBorder="0" applyAlignment="0" applyProtection="0">
      <alignment vertical="center"/>
    </xf>
    <xf numFmtId="0" fontId="46" fillId="7" borderId="130" applyNumberFormat="0" applyAlignment="0" applyProtection="0">
      <alignment vertical="center"/>
    </xf>
    <xf numFmtId="0" fontId="47" fillId="4"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22" borderId="128" applyNumberFormat="0" applyFont="0" applyAlignment="0" applyProtection="0">
      <alignment vertical="center"/>
    </xf>
    <xf numFmtId="0" fontId="38" fillId="23" borderId="130" applyNumberFormat="0" applyAlignment="0" applyProtection="0">
      <alignment vertical="center"/>
    </xf>
    <xf numFmtId="0" fontId="43" fillId="0" borderId="134" applyNumberFormat="0" applyFill="0" applyAlignment="0" applyProtection="0">
      <alignment vertical="center"/>
    </xf>
    <xf numFmtId="0" fontId="44" fillId="23" borderId="135" applyNumberFormat="0" applyAlignment="0" applyProtection="0">
      <alignment vertical="center"/>
    </xf>
    <xf numFmtId="0" fontId="46" fillId="7" borderId="130" applyNumberFormat="0" applyAlignment="0" applyProtection="0">
      <alignment vertical="center"/>
    </xf>
  </cellStyleXfs>
  <cellXfs count="1287">
    <xf numFmtId="0" fontId="0" fillId="0" borderId="0" xfId="0">
      <alignment vertical="center"/>
    </xf>
    <xf numFmtId="176" fontId="5" fillId="0" borderId="0" xfId="2" applyNumberFormat="1" applyFont="1" applyFill="1" applyAlignment="1">
      <alignment horizontal="left" vertical="center"/>
    </xf>
    <xf numFmtId="176" fontId="7" fillId="0" borderId="0" xfId="2" applyNumberFormat="1" applyFont="1" applyFill="1" applyAlignment="1">
      <alignment horizontal="right" vertical="center"/>
    </xf>
    <xf numFmtId="176" fontId="8" fillId="0" borderId="0" xfId="2" applyNumberFormat="1" applyFont="1" applyFill="1" applyAlignment="1">
      <alignment horizontal="right" vertical="center"/>
    </xf>
    <xf numFmtId="176" fontId="8" fillId="0" borderId="0" xfId="2" applyNumberFormat="1" applyFont="1" applyFill="1" applyAlignment="1">
      <alignment horizontal="left" vertical="center"/>
    </xf>
    <xf numFmtId="38" fontId="8" fillId="0" borderId="5" xfId="3" applyFont="1" applyFill="1" applyBorder="1" applyAlignment="1">
      <alignment horizontal="right" vertical="center" shrinkToFit="1"/>
    </xf>
    <xf numFmtId="176" fontId="8" fillId="0" borderId="24" xfId="4" applyNumberFormat="1" applyFont="1" applyFill="1" applyBorder="1" applyAlignment="1">
      <alignment horizontal="left" vertical="center" shrinkToFit="1"/>
    </xf>
    <xf numFmtId="38" fontId="8" fillId="0" borderId="25" xfId="3" applyFont="1" applyFill="1" applyBorder="1" applyAlignment="1">
      <alignment horizontal="right" vertical="center"/>
    </xf>
    <xf numFmtId="38" fontId="8" fillId="0" borderId="26" xfId="3" applyFont="1" applyFill="1" applyBorder="1" applyAlignment="1">
      <alignment horizontal="right" vertical="center"/>
    </xf>
    <xf numFmtId="38" fontId="8" fillId="0" borderId="25" xfId="3" applyFont="1" applyFill="1" applyBorder="1" applyAlignment="1">
      <alignment horizontal="right" vertical="center" shrinkToFit="1"/>
    </xf>
    <xf numFmtId="180" fontId="8" fillId="0" borderId="26" xfId="3" applyNumberFormat="1" applyFont="1" applyFill="1" applyBorder="1" applyAlignment="1">
      <alignment horizontal="right" vertical="center"/>
    </xf>
    <xf numFmtId="38" fontId="8" fillId="0" borderId="24" xfId="3" applyFont="1" applyFill="1" applyBorder="1" applyAlignment="1">
      <alignment horizontal="right" vertical="center"/>
    </xf>
    <xf numFmtId="176" fontId="8" fillId="0" borderId="4" xfId="4" applyNumberFormat="1" applyFont="1" applyFill="1" applyBorder="1" applyAlignment="1">
      <alignment horizontal="left" vertical="center"/>
    </xf>
    <xf numFmtId="176" fontId="8" fillId="0" borderId="0" xfId="4" applyNumberFormat="1" applyFont="1" applyFill="1" applyAlignment="1">
      <alignment horizontal="right" vertical="center"/>
    </xf>
    <xf numFmtId="0" fontId="8" fillId="0" borderId="5" xfId="4" applyFont="1" applyFill="1" applyBorder="1" applyAlignment="1">
      <alignment horizontal="center" vertical="center" shrinkToFit="1"/>
    </xf>
    <xf numFmtId="176" fontId="8" fillId="0" borderId="27" xfId="4" applyNumberFormat="1" applyFont="1" applyFill="1" applyBorder="1" applyAlignment="1">
      <alignment horizontal="left" vertical="center" shrinkToFit="1"/>
    </xf>
    <xf numFmtId="38" fontId="8" fillId="0" borderId="28" xfId="3" applyFont="1" applyFill="1" applyBorder="1" applyAlignment="1">
      <alignment horizontal="right" vertical="center"/>
    </xf>
    <xf numFmtId="38" fontId="8" fillId="0" borderId="29" xfId="3" applyFont="1" applyFill="1" applyBorder="1" applyAlignment="1">
      <alignment horizontal="right" vertical="center"/>
    </xf>
    <xf numFmtId="38" fontId="8" fillId="0" borderId="28" xfId="3" applyFont="1" applyFill="1" applyBorder="1" applyAlignment="1">
      <alignment horizontal="right" vertical="center" shrinkToFit="1"/>
    </xf>
    <xf numFmtId="38" fontId="8" fillId="0" borderId="27" xfId="3" applyFont="1" applyFill="1" applyBorder="1" applyAlignment="1">
      <alignment horizontal="right" vertical="center"/>
    </xf>
    <xf numFmtId="176" fontId="8" fillId="0" borderId="5" xfId="4" applyNumberFormat="1" applyFont="1" applyFill="1" applyBorder="1" applyAlignment="1">
      <alignment horizontal="left" vertical="center"/>
    </xf>
    <xf numFmtId="176" fontId="8" fillId="0" borderId="3" xfId="4" applyNumberFormat="1" applyFont="1" applyFill="1" applyBorder="1" applyAlignment="1">
      <alignment horizontal="right" vertical="center" shrinkToFit="1"/>
    </xf>
    <xf numFmtId="176" fontId="8" fillId="0" borderId="30" xfId="4" applyNumberFormat="1" applyFont="1" applyFill="1" applyBorder="1" applyAlignment="1">
      <alignment horizontal="left" vertical="center" shrinkToFit="1"/>
    </xf>
    <xf numFmtId="38" fontId="8" fillId="0" borderId="31" xfId="3" applyFont="1" applyFill="1" applyBorder="1" applyAlignment="1">
      <alignment horizontal="right" vertical="center"/>
    </xf>
    <xf numFmtId="38" fontId="8" fillId="0" borderId="32" xfId="3" applyFont="1" applyFill="1" applyBorder="1" applyAlignment="1">
      <alignment horizontal="right" vertical="center"/>
    </xf>
    <xf numFmtId="38" fontId="8" fillId="0" borderId="31" xfId="3" applyFont="1" applyFill="1" applyBorder="1" applyAlignment="1">
      <alignment horizontal="right" vertical="center" shrinkToFit="1"/>
    </xf>
    <xf numFmtId="38" fontId="8" fillId="0" borderId="30" xfId="3" applyFont="1" applyFill="1" applyBorder="1" applyAlignment="1">
      <alignment horizontal="right" vertical="center"/>
    </xf>
    <xf numFmtId="176" fontId="8" fillId="0" borderId="3" xfId="4" applyNumberFormat="1" applyFont="1" applyFill="1" applyBorder="1" applyAlignment="1">
      <alignment horizontal="left" vertical="center"/>
    </xf>
    <xf numFmtId="38" fontId="8" fillId="0" borderId="33" xfId="3" applyFont="1" applyFill="1" applyBorder="1" applyAlignment="1">
      <alignment horizontal="right" vertical="center"/>
    </xf>
    <xf numFmtId="38" fontId="8" fillId="0" borderId="21" xfId="3" applyFont="1" applyFill="1" applyBorder="1" applyAlignment="1">
      <alignment horizontal="right" vertical="center" shrinkToFit="1"/>
    </xf>
    <xf numFmtId="176" fontId="8" fillId="0" borderId="3" xfId="4" applyNumberFormat="1" applyFont="1" applyFill="1" applyBorder="1" applyAlignment="1">
      <alignment horizontal="right" vertical="center"/>
    </xf>
    <xf numFmtId="176" fontId="8" fillId="0" borderId="34" xfId="4" applyNumberFormat="1" applyFont="1" applyFill="1" applyBorder="1" applyAlignment="1">
      <alignment horizontal="left" vertical="center" shrinkToFit="1"/>
    </xf>
    <xf numFmtId="176" fontId="8" fillId="0" borderId="5" xfId="4" applyNumberFormat="1" applyFont="1" applyFill="1" applyBorder="1" applyAlignment="1">
      <alignment horizontal="right" vertical="center" shrinkToFit="1"/>
    </xf>
    <xf numFmtId="176" fontId="8" fillId="0" borderId="5" xfId="4" applyNumberFormat="1" applyFont="1" applyFill="1" applyBorder="1" applyAlignment="1">
      <alignment horizontal="left" vertical="center" shrinkToFit="1"/>
    </xf>
    <xf numFmtId="38" fontId="8" fillId="0" borderId="14" xfId="3" applyFont="1" applyFill="1" applyBorder="1" applyAlignment="1">
      <alignment horizontal="right" vertical="center"/>
    </xf>
    <xf numFmtId="38" fontId="8" fillId="0" borderId="8" xfId="3" applyFont="1" applyFill="1" applyBorder="1" applyAlignment="1">
      <alignment horizontal="right" vertical="center"/>
    </xf>
    <xf numFmtId="38" fontId="8" fillId="0" borderId="14" xfId="3" applyFont="1" applyFill="1" applyBorder="1" applyAlignment="1">
      <alignment horizontal="right" vertical="center" shrinkToFit="1"/>
    </xf>
    <xf numFmtId="38" fontId="8" fillId="0" borderId="5" xfId="3" applyFont="1" applyFill="1" applyBorder="1" applyAlignment="1">
      <alignment horizontal="right" vertical="center"/>
    </xf>
    <xf numFmtId="176" fontId="8" fillId="0" borderId="0" xfId="4" applyNumberFormat="1" applyFont="1" applyFill="1" applyBorder="1" applyAlignment="1">
      <alignment horizontal="left" vertical="center"/>
    </xf>
    <xf numFmtId="176" fontId="8" fillId="0" borderId="0" xfId="4" applyNumberFormat="1" applyFont="1" applyFill="1" applyAlignment="1">
      <alignment horizontal="center" vertical="center"/>
    </xf>
    <xf numFmtId="38" fontId="11" fillId="0" borderId="42" xfId="7" applyFont="1" applyBorder="1"/>
    <xf numFmtId="181" fontId="11" fillId="0" borderId="50" xfId="7" applyNumberFormat="1" applyFont="1" applyBorder="1" applyAlignment="1">
      <alignment horizontal="right"/>
    </xf>
    <xf numFmtId="38" fontId="11" fillId="0" borderId="56" xfId="7" applyFont="1" applyBorder="1"/>
    <xf numFmtId="181" fontId="11" fillId="0" borderId="42" xfId="7" applyNumberFormat="1" applyFont="1" applyBorder="1" applyAlignment="1">
      <alignment horizontal="right"/>
    </xf>
    <xf numFmtId="38" fontId="11" fillId="0" borderId="56" xfId="7" applyFont="1" applyBorder="1" applyAlignment="1">
      <alignment horizontal="right"/>
    </xf>
    <xf numFmtId="38" fontId="13" fillId="0" borderId="0" xfId="10" applyFont="1"/>
    <xf numFmtId="38" fontId="14" fillId="0" borderId="0" xfId="10" applyFont="1" applyAlignment="1">
      <alignment horizontal="center"/>
    </xf>
    <xf numFmtId="38" fontId="13" fillId="0" borderId="0" xfId="10" applyFont="1" applyBorder="1"/>
    <xf numFmtId="38" fontId="14" fillId="0" borderId="0" xfId="10" applyFont="1" applyBorder="1" applyAlignment="1">
      <alignment horizontal="center"/>
    </xf>
    <xf numFmtId="38" fontId="13" fillId="0" borderId="0" xfId="10" applyFont="1" applyBorder="1" applyAlignment="1">
      <alignment horizontal="center" vertical="center"/>
    </xf>
    <xf numFmtId="38" fontId="14" fillId="0" borderId="0" xfId="10" applyFont="1" applyBorder="1" applyAlignment="1">
      <alignment horizontal="center" vertical="center"/>
    </xf>
    <xf numFmtId="38" fontId="13" fillId="0" borderId="0" xfId="10" applyFont="1" applyBorder="1" applyAlignment="1">
      <alignment horizontal="center"/>
    </xf>
    <xf numFmtId="38" fontId="13" fillId="0" borderId="0" xfId="10" applyFont="1" applyAlignment="1">
      <alignment horizontal="center" vertical="center"/>
    </xf>
    <xf numFmtId="38" fontId="13" fillId="0" borderId="0" xfId="10" applyFont="1" applyAlignment="1">
      <alignment horizontal="center"/>
    </xf>
    <xf numFmtId="38" fontId="18" fillId="0" borderId="0" xfId="10" applyFont="1" applyAlignment="1">
      <alignment horizontal="left"/>
    </xf>
    <xf numFmtId="176" fontId="8" fillId="0" borderId="5" xfId="2" applyNumberFormat="1" applyFont="1" applyFill="1" applyBorder="1" applyAlignment="1">
      <alignment horizontal="center" vertical="center"/>
    </xf>
    <xf numFmtId="0" fontId="19" fillId="0" borderId="0" xfId="0" applyFont="1">
      <alignment vertical="center"/>
    </xf>
    <xf numFmtId="0" fontId="21" fillId="0" borderId="0" xfId="0" applyFont="1" applyAlignment="1">
      <alignment vertical="center" wrapText="1"/>
    </xf>
    <xf numFmtId="0" fontId="22" fillId="0" borderId="0" xfId="0" applyFont="1" applyAlignment="1">
      <alignment horizontal="center" vertical="center"/>
    </xf>
    <xf numFmtId="0" fontId="19" fillId="0" borderId="0" xfId="0" applyFont="1" applyAlignment="1">
      <alignment vertical="center" wrapText="1"/>
    </xf>
    <xf numFmtId="0" fontId="24" fillId="0" borderId="0" xfId="0" applyFont="1">
      <alignment vertical="center"/>
    </xf>
    <xf numFmtId="0" fontId="27" fillId="0" borderId="0" xfId="0" applyFont="1">
      <alignment vertical="center"/>
    </xf>
    <xf numFmtId="0" fontId="8" fillId="0" borderId="17" xfId="0" applyFont="1" applyBorder="1" applyAlignment="1">
      <alignment vertical="center" shrinkToFit="1"/>
    </xf>
    <xf numFmtId="0" fontId="8" fillId="0" borderId="19" xfId="0" applyFont="1" applyBorder="1" applyAlignment="1">
      <alignment vertical="center" shrinkToFit="1"/>
    </xf>
    <xf numFmtId="0" fontId="8" fillId="0" borderId="8" xfId="0" applyFont="1" applyBorder="1" applyAlignment="1">
      <alignment horizontal="center" vertical="center"/>
    </xf>
    <xf numFmtId="38" fontId="8" fillId="0" borderId="0" xfId="1" applyFont="1" applyBorder="1" applyAlignment="1">
      <alignment vertical="center" shrinkToFit="1"/>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38" fontId="8" fillId="0" borderId="12" xfId="1" applyFont="1" applyBorder="1" applyAlignment="1">
      <alignment vertical="center" shrinkToFit="1"/>
    </xf>
    <xf numFmtId="0" fontId="8" fillId="0" borderId="19" xfId="0" applyFont="1" applyBorder="1" applyAlignment="1">
      <alignment horizontal="center" vertical="center"/>
    </xf>
    <xf numFmtId="0" fontId="28" fillId="0" borderId="0" xfId="0" applyFont="1">
      <alignment vertical="center"/>
    </xf>
    <xf numFmtId="0" fontId="8" fillId="0" borderId="0" xfId="0" applyFont="1">
      <alignment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38" fontId="8" fillId="0" borderId="12" xfId="1" applyFont="1" applyBorder="1" applyAlignment="1">
      <alignment horizontal="right" vertical="center" shrinkToFit="1"/>
    </xf>
    <xf numFmtId="38" fontId="8" fillId="0" borderId="21" xfId="1" applyFont="1" applyBorder="1" applyAlignment="1">
      <alignment horizontal="right" vertical="center" shrinkToFit="1"/>
    </xf>
    <xf numFmtId="38" fontId="8" fillId="0" borderId="6" xfId="1" applyFont="1" applyBorder="1" applyAlignment="1">
      <alignment horizontal="right" vertical="center" shrinkToFit="1"/>
    </xf>
    <xf numFmtId="38" fontId="8" fillId="0" borderId="22" xfId="1" applyFont="1" applyBorder="1" applyAlignment="1">
      <alignment horizontal="right" vertical="center" shrinkToFit="1"/>
    </xf>
    <xf numFmtId="0" fontId="8" fillId="0" borderId="7" xfId="0" applyFont="1" applyBorder="1">
      <alignment vertical="center"/>
    </xf>
    <xf numFmtId="0" fontId="8" fillId="0" borderId="27" xfId="0" applyFont="1" applyBorder="1">
      <alignment vertical="center"/>
    </xf>
    <xf numFmtId="0" fontId="8" fillId="0" borderId="6" xfId="0" applyFont="1" applyBorder="1">
      <alignment vertical="center"/>
    </xf>
    <xf numFmtId="0" fontId="8" fillId="0" borderId="0" xfId="0" applyFont="1" applyBorder="1" applyAlignment="1">
      <alignment horizontal="center" vertical="center"/>
    </xf>
    <xf numFmtId="38" fontId="8" fillId="0" borderId="0" xfId="1" applyFont="1" applyBorder="1" applyAlignment="1">
      <alignment horizontal="right" vertical="center" shrinkToFit="1"/>
    </xf>
    <xf numFmtId="0" fontId="29" fillId="0" borderId="0" xfId="0" applyFont="1">
      <alignment vertical="center"/>
    </xf>
    <xf numFmtId="0" fontId="30" fillId="0" borderId="0" xfId="0" applyFont="1">
      <alignment vertical="center"/>
    </xf>
    <xf numFmtId="38" fontId="19" fillId="0" borderId="0" xfId="0" applyNumberFormat="1" applyFont="1">
      <alignment vertical="center"/>
    </xf>
    <xf numFmtId="0" fontId="26" fillId="0" borderId="0" xfId="0" applyFont="1">
      <alignment vertical="center"/>
    </xf>
    <xf numFmtId="49" fontId="27" fillId="0" borderId="0" xfId="0" applyNumberFormat="1" applyFont="1" applyAlignment="1">
      <alignment horizontal="left" vertical="center"/>
    </xf>
    <xf numFmtId="0" fontId="27" fillId="0" borderId="0" xfId="0" applyFont="1" applyAlignment="1">
      <alignment horizontal="left" vertical="center"/>
    </xf>
    <xf numFmtId="38" fontId="8" fillId="0" borderId="19" xfId="1" applyFont="1" applyFill="1" applyBorder="1" applyAlignment="1">
      <alignment vertical="center" shrinkToFit="1"/>
    </xf>
    <xf numFmtId="177" fontId="8" fillId="0" borderId="14" xfId="1" applyNumberFormat="1" applyFont="1" applyFill="1" applyBorder="1" applyAlignment="1">
      <alignment vertical="center" shrinkToFit="1"/>
    </xf>
    <xf numFmtId="0" fontId="10" fillId="0" borderId="0" xfId="9" applyFont="1"/>
    <xf numFmtId="0" fontId="11" fillId="0" borderId="0" xfId="9" applyFont="1"/>
    <xf numFmtId="0" fontId="12" fillId="0" borderId="0" xfId="9" applyFont="1" applyAlignment="1">
      <alignment horizontal="center" shrinkToFit="1"/>
    </xf>
    <xf numFmtId="0" fontId="10" fillId="0" borderId="0" xfId="9" applyFont="1" applyAlignment="1">
      <alignment horizontal="center"/>
    </xf>
    <xf numFmtId="0" fontId="26" fillId="0" borderId="0" xfId="13" applyFont="1" applyAlignment="1">
      <alignment horizontal="center"/>
    </xf>
    <xf numFmtId="0" fontId="26" fillId="0" borderId="0" xfId="13" applyFont="1" applyAlignment="1">
      <alignment horizontal="center" vertical="center"/>
    </xf>
    <xf numFmtId="0" fontId="4" fillId="0" borderId="0" xfId="2">
      <alignment vertical="center"/>
    </xf>
    <xf numFmtId="176" fontId="16" fillId="0" borderId="0" xfId="2" applyNumberFormat="1" applyFont="1" applyFill="1" applyAlignment="1">
      <alignment horizontal="right" vertical="center"/>
    </xf>
    <xf numFmtId="38" fontId="9" fillId="0" borderId="0" xfId="10" applyFont="1" applyBorder="1" applyAlignment="1">
      <alignment vertical="center" wrapText="1" shrinkToFit="1"/>
    </xf>
    <xf numFmtId="0" fontId="26" fillId="0" borderId="0" xfId="13" applyFont="1" applyBorder="1" applyAlignment="1">
      <alignment horizontal="center"/>
    </xf>
    <xf numFmtId="0" fontId="10" fillId="0" borderId="0" xfId="13" applyAlignment="1">
      <alignment horizontal="center" vertical="center"/>
    </xf>
    <xf numFmtId="0" fontId="26" fillId="0" borderId="0" xfId="13" applyFont="1" applyBorder="1" applyAlignment="1">
      <alignment horizontal="center" vertical="center"/>
    </xf>
    <xf numFmtId="177" fontId="8" fillId="0" borderId="0" xfId="1" applyNumberFormat="1" applyFont="1" applyFill="1" applyBorder="1" applyAlignment="1">
      <alignment vertical="center" shrinkToFit="1"/>
    </xf>
    <xf numFmtId="38" fontId="8" fillId="0" borderId="0" xfId="1" applyFont="1" applyFill="1" applyBorder="1" applyAlignment="1">
      <alignment vertical="center" shrinkToFit="1"/>
    </xf>
    <xf numFmtId="38" fontId="8" fillId="0" borderId="8" xfId="1" applyFont="1" applyFill="1" applyBorder="1" applyAlignment="1">
      <alignment vertical="center" shrinkToFit="1"/>
    </xf>
    <xf numFmtId="177" fontId="8" fillId="0" borderId="13" xfId="1" applyNumberFormat="1" applyFont="1" applyFill="1" applyBorder="1" applyAlignment="1">
      <alignment vertical="center" shrinkToFit="1"/>
    </xf>
    <xf numFmtId="38" fontId="8" fillId="0" borderId="13" xfId="1" applyFont="1" applyFill="1" applyBorder="1" applyAlignment="1">
      <alignment vertical="center" shrinkToFit="1"/>
    </xf>
    <xf numFmtId="177" fontId="8" fillId="0" borderId="23" xfId="1" applyNumberFormat="1" applyFont="1" applyFill="1" applyBorder="1" applyAlignment="1">
      <alignment vertical="center" shrinkToFit="1"/>
    </xf>
    <xf numFmtId="38" fontId="8" fillId="0" borderId="7" xfId="1" applyFont="1" applyFill="1" applyBorder="1" applyAlignment="1">
      <alignment vertical="center" shrinkToFit="1"/>
    </xf>
    <xf numFmtId="177" fontId="8" fillId="0" borderId="33" xfId="1" applyNumberFormat="1" applyFont="1" applyFill="1" applyBorder="1" applyAlignment="1">
      <alignment vertical="center" shrinkToFit="1"/>
    </xf>
    <xf numFmtId="38" fontId="8" fillId="0" borderId="33" xfId="1" applyFont="1" applyFill="1" applyBorder="1" applyAlignment="1">
      <alignment vertical="center" shrinkToFit="1"/>
    </xf>
    <xf numFmtId="177" fontId="8" fillId="0" borderId="28" xfId="1" applyNumberFormat="1" applyFont="1" applyFill="1" applyBorder="1" applyAlignment="1">
      <alignment vertical="center" shrinkToFit="1"/>
    </xf>
    <xf numFmtId="38" fontId="8" fillId="0" borderId="29" xfId="1" applyFont="1" applyFill="1" applyBorder="1" applyAlignment="1">
      <alignment vertical="center" shrinkToFit="1"/>
    </xf>
    <xf numFmtId="177" fontId="8" fillId="0" borderId="12" xfId="1" applyNumberFormat="1" applyFont="1" applyFill="1" applyBorder="1" applyAlignment="1">
      <alignment vertical="center" shrinkToFit="1"/>
    </xf>
    <xf numFmtId="38" fontId="8" fillId="0" borderId="12" xfId="1" applyFont="1" applyFill="1" applyBorder="1" applyAlignment="1">
      <alignment vertical="center" shrinkToFit="1"/>
    </xf>
    <xf numFmtId="177" fontId="8" fillId="0" borderId="21" xfId="1" applyNumberFormat="1" applyFont="1" applyFill="1" applyBorder="1" applyAlignment="1">
      <alignment vertical="center" shrinkToFit="1"/>
    </xf>
    <xf numFmtId="38" fontId="8" fillId="0" borderId="6" xfId="1" applyFont="1" applyFill="1" applyBorder="1" applyAlignment="1">
      <alignment vertical="center" shrinkToFit="1"/>
    </xf>
    <xf numFmtId="38" fontId="17" fillId="0" borderId="0" xfId="1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148" xfId="0" applyBorder="1" applyAlignment="1">
      <alignment horizontal="center" vertical="center"/>
    </xf>
    <xf numFmtId="181" fontId="11" fillId="0" borderId="156" xfId="7" applyNumberFormat="1" applyFont="1" applyBorder="1" applyAlignment="1">
      <alignment horizontal="right"/>
    </xf>
    <xf numFmtId="0" fontId="0" fillId="0" borderId="157" xfId="0" applyBorder="1" applyAlignment="1">
      <alignment horizontal="center" vertical="center"/>
    </xf>
    <xf numFmtId="0" fontId="0" fillId="0" borderId="158" xfId="0" applyBorder="1" applyAlignment="1">
      <alignment horizontal="center" vertical="center"/>
    </xf>
    <xf numFmtId="0" fontId="10" fillId="0" borderId="37" xfId="9" applyFont="1" applyBorder="1" applyAlignment="1">
      <alignment shrinkToFit="1"/>
    </xf>
    <xf numFmtId="0" fontId="10" fillId="0" borderId="36" xfId="9" applyFont="1" applyBorder="1" applyAlignment="1">
      <alignment shrinkToFit="1"/>
    </xf>
    <xf numFmtId="0" fontId="10" fillId="0" borderId="35" xfId="9" applyFont="1" applyBorder="1" applyAlignment="1">
      <alignment shrinkToFit="1"/>
    </xf>
    <xf numFmtId="0" fontId="10" fillId="0" borderId="38" xfId="9" applyFont="1" applyBorder="1" applyAlignment="1">
      <alignment shrinkToFit="1"/>
    </xf>
    <xf numFmtId="0" fontId="10" fillId="0" borderId="35" xfId="9" applyFont="1" applyBorder="1" applyAlignment="1">
      <alignment horizontal="right" shrinkToFit="1"/>
    </xf>
    <xf numFmtId="0" fontId="10" fillId="0" borderId="155" xfId="9" applyFont="1" applyBorder="1" applyAlignment="1">
      <alignment shrinkToFit="1"/>
    </xf>
    <xf numFmtId="0" fontId="10" fillId="0" borderId="153" xfId="9" applyFont="1" applyBorder="1" applyAlignment="1">
      <alignment shrinkToFit="1"/>
    </xf>
    <xf numFmtId="181" fontId="10" fillId="0" borderId="156" xfId="9" applyNumberFormat="1" applyFont="1" applyBorder="1" applyAlignment="1">
      <alignment shrinkToFit="1"/>
    </xf>
    <xf numFmtId="181" fontId="10" fillId="0" borderId="152" xfId="9" applyNumberFormat="1" applyFont="1" applyBorder="1" applyAlignment="1">
      <alignment shrinkToFit="1"/>
    </xf>
    <xf numFmtId="0" fontId="10" fillId="0" borderId="154" xfId="9" applyFont="1" applyBorder="1" applyAlignment="1">
      <alignment shrinkToFit="1"/>
    </xf>
    <xf numFmtId="0" fontId="10" fillId="0" borderId="152" xfId="9" applyFont="1" applyBorder="1" applyAlignment="1">
      <alignment horizontal="right" shrinkToFit="1"/>
    </xf>
    <xf numFmtId="0" fontId="12" fillId="0" borderId="157" xfId="9" applyFont="1" applyBorder="1" applyAlignment="1">
      <alignment horizontal="center" shrinkToFit="1"/>
    </xf>
    <xf numFmtId="181" fontId="10" fillId="0" borderId="154" xfId="9" applyNumberFormat="1" applyFont="1" applyBorder="1" applyAlignment="1">
      <alignment shrinkToFit="1"/>
    </xf>
    <xf numFmtId="0" fontId="10" fillId="0" borderId="41" xfId="9" applyFont="1" applyBorder="1" applyAlignment="1">
      <alignment shrinkToFit="1"/>
    </xf>
    <xf numFmtId="0" fontId="10" fillId="0" borderId="40" xfId="9" applyFont="1" applyBorder="1" applyAlignment="1">
      <alignment shrinkToFit="1"/>
    </xf>
    <xf numFmtId="0" fontId="10" fillId="0" borderId="42" xfId="9" applyFont="1" applyBorder="1" applyAlignment="1">
      <alignment shrinkToFit="1"/>
    </xf>
    <xf numFmtId="0" fontId="10" fillId="0" borderId="39" xfId="9" applyFont="1" applyBorder="1" applyAlignment="1">
      <alignment shrinkToFit="1"/>
    </xf>
    <xf numFmtId="0" fontId="10" fillId="0" borderId="43" xfId="9" applyFont="1" applyBorder="1" applyAlignment="1">
      <alignment shrinkToFit="1"/>
    </xf>
    <xf numFmtId="0" fontId="10" fillId="0" borderId="39" xfId="9" applyFont="1" applyBorder="1" applyAlignment="1">
      <alignment horizontal="right" shrinkToFit="1"/>
    </xf>
    <xf numFmtId="0" fontId="12" fillId="0" borderId="145" xfId="9" applyFont="1" applyBorder="1" applyAlignment="1">
      <alignment horizontal="center" shrinkToFit="1"/>
    </xf>
    <xf numFmtId="0" fontId="10" fillId="0" borderId="148" xfId="9" applyFont="1" applyBorder="1"/>
    <xf numFmtId="0" fontId="10" fillId="0" borderId="138" xfId="9" applyFont="1" applyBorder="1" applyAlignment="1">
      <alignment horizontal="center" vertical="center" textRotation="255"/>
    </xf>
    <xf numFmtId="0" fontId="10" fillId="0" borderId="155" xfId="9" applyFont="1" applyBorder="1" applyAlignment="1">
      <alignment horizontal="center" shrinkToFit="1"/>
    </xf>
    <xf numFmtId="0" fontId="10" fillId="0" borderId="153" xfId="9" applyFont="1" applyBorder="1" applyAlignment="1">
      <alignment horizontal="center" shrinkToFit="1"/>
    </xf>
    <xf numFmtId="0" fontId="10" fillId="0" borderId="153" xfId="9" applyFont="1" applyBorder="1" applyAlignment="1">
      <alignment horizontal="center" vertical="center" textRotation="255" shrinkToFit="1"/>
    </xf>
    <xf numFmtId="0" fontId="10" fillId="0" borderId="152" xfId="9" applyFont="1" applyBorder="1" applyAlignment="1">
      <alignment horizontal="center" textRotation="255" shrinkToFit="1"/>
    </xf>
    <xf numFmtId="181" fontId="10" fillId="0" borderId="153" xfId="9" applyNumberFormat="1" applyFont="1" applyBorder="1" applyAlignment="1">
      <alignment shrinkToFit="1"/>
    </xf>
    <xf numFmtId="181" fontId="10" fillId="0" borderId="156" xfId="9" applyNumberFormat="1" applyFont="1" applyBorder="1" applyAlignment="1">
      <alignment horizontal="right" shrinkToFit="1"/>
    </xf>
    <xf numFmtId="0" fontId="10" fillId="0" borderId="155" xfId="9" applyFont="1" applyBorder="1" applyAlignment="1">
      <alignment horizontal="right" shrinkToFit="1"/>
    </xf>
    <xf numFmtId="0" fontId="10" fillId="0" borderId="153" xfId="9" applyFont="1" applyBorder="1" applyAlignment="1">
      <alignment horizontal="right" shrinkToFit="1"/>
    </xf>
    <xf numFmtId="181" fontId="10" fillId="0" borderId="152" xfId="9" applyNumberFormat="1" applyFont="1" applyBorder="1" applyAlignment="1">
      <alignment horizontal="right" shrinkToFit="1"/>
    </xf>
    <xf numFmtId="0" fontId="10" fillId="0" borderId="154" xfId="9" applyFont="1" applyBorder="1" applyAlignment="1">
      <alignment horizontal="right" shrinkToFit="1"/>
    </xf>
    <xf numFmtId="181" fontId="10" fillId="0" borderId="156" xfId="9" applyNumberFormat="1" applyFont="1" applyBorder="1" applyAlignment="1">
      <alignment horizontal="center" shrinkToFit="1"/>
    </xf>
    <xf numFmtId="181" fontId="10" fillId="0" borderId="152" xfId="9" applyNumberFormat="1" applyFont="1" applyBorder="1" applyAlignment="1">
      <alignment horizontal="center" shrinkToFit="1"/>
    </xf>
    <xf numFmtId="0" fontId="10" fillId="0" borderId="154" xfId="9" applyFont="1" applyBorder="1" applyAlignment="1">
      <alignment horizontal="center" shrinkToFit="1"/>
    </xf>
    <xf numFmtId="181" fontId="10" fillId="0" borderId="155" xfId="9" applyNumberFormat="1" applyFont="1" applyBorder="1" applyAlignment="1">
      <alignment shrinkToFit="1"/>
    </xf>
    <xf numFmtId="0" fontId="11" fillId="0" borderId="0" xfId="9" applyFont="1" applyAlignment="1">
      <alignment horizontal="right"/>
    </xf>
    <xf numFmtId="0" fontId="11" fillId="0" borderId="36" xfId="9" applyFont="1" applyBorder="1" applyAlignment="1">
      <alignment horizontal="center" textRotation="255"/>
    </xf>
    <xf numFmtId="0" fontId="11" fillId="0" borderId="147" xfId="9" applyFont="1" applyBorder="1" applyAlignment="1">
      <alignment horizontal="center" textRotation="255"/>
    </xf>
    <xf numFmtId="0" fontId="11" fillId="0" borderId="147" xfId="9" applyFont="1" applyBorder="1" applyAlignment="1">
      <alignment horizontal="center"/>
    </xf>
    <xf numFmtId="0" fontId="11" fillId="0" borderId="152" xfId="9" applyFont="1" applyBorder="1" applyAlignment="1">
      <alignment horizontal="center" textRotation="255"/>
    </xf>
    <xf numFmtId="0" fontId="11" fillId="0" borderId="153" xfId="9" applyFont="1" applyBorder="1" applyAlignment="1">
      <alignment horizontal="center" textRotation="255"/>
    </xf>
    <xf numFmtId="0" fontId="11" fillId="0" borderId="154" xfId="9" applyFont="1" applyBorder="1" applyAlignment="1">
      <alignment horizontal="center" textRotation="255"/>
    </xf>
    <xf numFmtId="0" fontId="11" fillId="0" borderId="155" xfId="9" applyFont="1" applyBorder="1" applyAlignment="1">
      <alignment horizontal="center" textRotation="255"/>
    </xf>
    <xf numFmtId="181" fontId="11" fillId="0" borderId="153" xfId="9" applyNumberFormat="1" applyFont="1" applyBorder="1" applyAlignment="1">
      <alignment horizontal="right"/>
    </xf>
    <xf numFmtId="181" fontId="11" fillId="0" borderId="154" xfId="9" applyNumberFormat="1" applyFont="1" applyBorder="1" applyAlignment="1">
      <alignment horizontal="right"/>
    </xf>
    <xf numFmtId="181" fontId="11" fillId="0" borderId="152" xfId="9" applyNumberFormat="1" applyFont="1" applyBorder="1" applyAlignment="1">
      <alignment horizontal="right"/>
    </xf>
    <xf numFmtId="181" fontId="11" fillId="0" borderId="155" xfId="9" applyNumberFormat="1" applyFont="1" applyBorder="1" applyAlignment="1">
      <alignment horizontal="right"/>
    </xf>
    <xf numFmtId="181" fontId="11" fillId="0" borderId="156" xfId="9" applyNumberFormat="1" applyFont="1" applyBorder="1" applyAlignment="1">
      <alignment horizontal="right"/>
    </xf>
    <xf numFmtId="0" fontId="11" fillId="0" borderId="148" xfId="9" applyFont="1" applyBorder="1"/>
    <xf numFmtId="0" fontId="11" fillId="0" borderId="39" xfId="9" applyFont="1" applyBorder="1"/>
    <xf numFmtId="0" fontId="11" fillId="0" borderId="40" xfId="9" applyFont="1" applyBorder="1"/>
    <xf numFmtId="0" fontId="11" fillId="0" borderId="43" xfId="9" applyFont="1" applyBorder="1"/>
    <xf numFmtId="0" fontId="11" fillId="0" borderId="41" xfId="9" applyFont="1" applyBorder="1"/>
    <xf numFmtId="0" fontId="11" fillId="0" borderId="42" xfId="9" applyFont="1" applyBorder="1"/>
    <xf numFmtId="0" fontId="11" fillId="0" borderId="45" xfId="9" applyFont="1" applyBorder="1"/>
    <xf numFmtId="0" fontId="11" fillId="0" borderId="47" xfId="9" applyFont="1" applyBorder="1"/>
    <xf numFmtId="0" fontId="11" fillId="0" borderId="48" xfId="9" applyFont="1" applyBorder="1"/>
    <xf numFmtId="0" fontId="11" fillId="0" borderId="51" xfId="9" applyFont="1" applyBorder="1"/>
    <xf numFmtId="0" fontId="11" fillId="0" borderId="49" xfId="9" applyFont="1" applyBorder="1"/>
    <xf numFmtId="0" fontId="11" fillId="0" borderId="34" xfId="9" applyFont="1" applyBorder="1"/>
    <xf numFmtId="0" fontId="11" fillId="0" borderId="53" xfId="9" applyFont="1" applyBorder="1"/>
    <xf numFmtId="0" fontId="11" fillId="0" borderId="54" xfId="9" applyFont="1" applyBorder="1"/>
    <xf numFmtId="0" fontId="11" fillId="0" borderId="57" xfId="9" applyFont="1" applyBorder="1"/>
    <xf numFmtId="0" fontId="11" fillId="0" borderId="55" xfId="9" applyFont="1" applyBorder="1"/>
    <xf numFmtId="0" fontId="11" fillId="0" borderId="56" xfId="9" applyFont="1" applyBorder="1"/>
    <xf numFmtId="0" fontId="11" fillId="0" borderId="148" xfId="9" applyFont="1" applyBorder="1" applyAlignment="1">
      <alignment horizontal="center" textRotation="255"/>
    </xf>
    <xf numFmtId="0" fontId="11" fillId="0" borderId="39" xfId="9" applyFont="1" applyBorder="1" applyAlignment="1">
      <alignment horizontal="center" textRotation="255"/>
    </xf>
    <xf numFmtId="0" fontId="11" fillId="0" borderId="40" xfId="9" applyFont="1" applyBorder="1" applyAlignment="1">
      <alignment horizontal="center" textRotation="255"/>
    </xf>
    <xf numFmtId="0" fontId="11" fillId="0" borderId="43" xfId="9" applyFont="1" applyBorder="1" applyAlignment="1">
      <alignment horizontal="center" textRotation="255"/>
    </xf>
    <xf numFmtId="0" fontId="11" fillId="0" borderId="41" xfId="9" applyFont="1" applyBorder="1" applyAlignment="1">
      <alignment horizontal="center" textRotation="255"/>
    </xf>
    <xf numFmtId="181" fontId="11" fillId="0" borderId="40" xfId="9" applyNumberFormat="1" applyFont="1" applyBorder="1" applyAlignment="1">
      <alignment horizontal="right"/>
    </xf>
    <xf numFmtId="181" fontId="11" fillId="0" borderId="43" xfId="9" applyNumberFormat="1" applyFont="1" applyBorder="1" applyAlignment="1">
      <alignment horizontal="right"/>
    </xf>
    <xf numFmtId="181" fontId="11" fillId="0" borderId="39" xfId="9" applyNumberFormat="1" applyFont="1" applyBorder="1" applyAlignment="1">
      <alignment horizontal="right"/>
    </xf>
    <xf numFmtId="181" fontId="11" fillId="0" borderId="41" xfId="9" applyNumberFormat="1" applyFont="1" applyBorder="1" applyAlignment="1">
      <alignment horizontal="right"/>
    </xf>
    <xf numFmtId="181" fontId="11" fillId="0" borderId="42" xfId="9" applyNumberFormat="1" applyFont="1" applyBorder="1" applyAlignment="1">
      <alignment horizontal="right"/>
    </xf>
    <xf numFmtId="181" fontId="11" fillId="0" borderId="40" xfId="9" applyNumberFormat="1" applyFont="1" applyBorder="1"/>
    <xf numFmtId="181" fontId="11" fillId="0" borderId="43" xfId="9" applyNumberFormat="1" applyFont="1" applyBorder="1"/>
    <xf numFmtId="181" fontId="11" fillId="0" borderId="39" xfId="9" applyNumberFormat="1" applyFont="1" applyBorder="1"/>
    <xf numFmtId="181" fontId="11" fillId="0" borderId="41" xfId="9" applyNumberFormat="1" applyFont="1" applyBorder="1"/>
    <xf numFmtId="181" fontId="11" fillId="0" borderId="42" xfId="9" applyNumberFormat="1" applyFont="1" applyBorder="1"/>
    <xf numFmtId="0" fontId="11" fillId="0" borderId="35" xfId="9" applyFont="1" applyBorder="1"/>
    <xf numFmtId="0" fontId="11" fillId="0" borderId="36" xfId="9" applyFont="1" applyBorder="1"/>
    <xf numFmtId="0" fontId="11" fillId="0" borderId="38" xfId="9" applyFont="1" applyBorder="1"/>
    <xf numFmtId="0" fontId="11" fillId="0" borderId="37" xfId="9" applyFont="1" applyBorder="1"/>
    <xf numFmtId="0" fontId="11" fillId="0" borderId="45" xfId="9" applyFont="1" applyBorder="1" applyAlignment="1">
      <alignment horizontal="center" textRotation="255"/>
    </xf>
    <xf numFmtId="0" fontId="11" fillId="0" borderId="47" xfId="9" applyFont="1" applyBorder="1" applyAlignment="1">
      <alignment horizontal="center" textRotation="255"/>
    </xf>
    <xf numFmtId="0" fontId="11" fillId="0" borderId="48" xfId="9" applyFont="1" applyBorder="1" applyAlignment="1">
      <alignment horizontal="center" textRotation="255"/>
    </xf>
    <xf numFmtId="0" fontId="11" fillId="0" borderId="51" xfId="9" applyFont="1" applyBorder="1" applyAlignment="1">
      <alignment horizontal="center" textRotation="255"/>
    </xf>
    <xf numFmtId="0" fontId="11" fillId="0" borderId="49" xfId="9" applyFont="1" applyBorder="1" applyAlignment="1">
      <alignment horizontal="center" textRotation="255"/>
    </xf>
    <xf numFmtId="181" fontId="11" fillId="0" borderId="48" xfId="9" applyNumberFormat="1" applyFont="1" applyBorder="1" applyAlignment="1">
      <alignment horizontal="right"/>
    </xf>
    <xf numFmtId="181" fontId="11" fillId="0" borderId="51" xfId="9" applyNumberFormat="1" applyFont="1" applyBorder="1" applyAlignment="1">
      <alignment horizontal="right"/>
    </xf>
    <xf numFmtId="181" fontId="11" fillId="0" borderId="47" xfId="9" applyNumberFormat="1" applyFont="1" applyBorder="1" applyAlignment="1">
      <alignment horizontal="right"/>
    </xf>
    <xf numFmtId="181" fontId="11" fillId="0" borderId="49" xfId="9" applyNumberFormat="1" applyFont="1" applyBorder="1" applyAlignment="1">
      <alignment horizontal="right"/>
    </xf>
    <xf numFmtId="181" fontId="11" fillId="0" borderId="50" xfId="9" applyNumberFormat="1" applyFont="1" applyBorder="1" applyAlignment="1">
      <alignment horizontal="right"/>
    </xf>
    <xf numFmtId="181" fontId="11" fillId="0" borderId="48" xfId="9" applyNumberFormat="1" applyFont="1" applyBorder="1"/>
    <xf numFmtId="181" fontId="11" fillId="0" borderId="51" xfId="9" applyNumberFormat="1" applyFont="1" applyBorder="1"/>
    <xf numFmtId="181" fontId="11" fillId="0" borderId="47" xfId="9" applyNumberFormat="1" applyFont="1" applyBorder="1"/>
    <xf numFmtId="181" fontId="11" fillId="0" borderId="49" xfId="9" applyNumberFormat="1" applyFont="1" applyBorder="1"/>
    <xf numFmtId="181" fontId="11" fillId="0" borderId="50" xfId="9" applyNumberFormat="1" applyFont="1" applyBorder="1"/>
    <xf numFmtId="0" fontId="11" fillId="0" borderId="47" xfId="9" applyFont="1" applyBorder="1" applyAlignment="1">
      <alignment horizontal="right"/>
    </xf>
    <xf numFmtId="0" fontId="11" fillId="0" borderId="48" xfId="9" applyFont="1" applyBorder="1" applyAlignment="1">
      <alignment horizontal="right"/>
    </xf>
    <xf numFmtId="0" fontId="11" fillId="0" borderId="51" xfId="9" applyFont="1" applyBorder="1" applyAlignment="1">
      <alignment horizontal="right"/>
    </xf>
    <xf numFmtId="0" fontId="11" fillId="0" borderId="49" xfId="9" applyFont="1" applyBorder="1" applyAlignment="1">
      <alignment horizontal="right"/>
    </xf>
    <xf numFmtId="0" fontId="11" fillId="0" borderId="54" xfId="9" applyFont="1" applyBorder="1" applyAlignment="1">
      <alignment horizontal="right"/>
    </xf>
    <xf numFmtId="0" fontId="11" fillId="0" borderId="57" xfId="9" applyFont="1" applyBorder="1" applyAlignment="1">
      <alignment horizontal="right"/>
    </xf>
    <xf numFmtId="0" fontId="11" fillId="0" borderId="55" xfId="9" applyFont="1" applyBorder="1" applyAlignment="1">
      <alignment horizontal="right" textRotation="255"/>
    </xf>
    <xf numFmtId="0" fontId="11" fillId="0" borderId="53" xfId="9" applyFont="1" applyBorder="1" applyAlignment="1">
      <alignment horizontal="right"/>
    </xf>
    <xf numFmtId="0" fontId="11" fillId="0" borderId="55" xfId="9" applyFont="1" applyBorder="1" applyAlignment="1">
      <alignment horizontal="right"/>
    </xf>
    <xf numFmtId="0" fontId="11" fillId="0" borderId="39" xfId="9" applyFont="1" applyBorder="1" applyAlignment="1">
      <alignment horizontal="right"/>
    </xf>
    <xf numFmtId="0" fontId="11" fillId="0" borderId="40" xfId="9" applyFont="1" applyBorder="1" applyAlignment="1">
      <alignment horizontal="right"/>
    </xf>
    <xf numFmtId="0" fontId="11" fillId="0" borderId="43" xfId="9" applyFont="1" applyBorder="1" applyAlignment="1">
      <alignment horizontal="right"/>
    </xf>
    <xf numFmtId="0" fontId="11" fillId="0" borderId="41" xfId="9" applyFont="1" applyBorder="1" applyAlignment="1">
      <alignment horizontal="right"/>
    </xf>
    <xf numFmtId="0" fontId="11" fillId="0" borderId="36" xfId="9" applyFont="1" applyBorder="1" applyAlignment="1">
      <alignment horizontal="right"/>
    </xf>
    <xf numFmtId="0" fontId="12" fillId="0" borderId="0" xfId="9" applyFont="1"/>
    <xf numFmtId="0" fontId="16" fillId="0" borderId="77" xfId="9" applyFont="1" applyBorder="1" applyAlignment="1">
      <alignment horizontal="center" textRotation="255" shrinkToFit="1"/>
    </xf>
    <xf numFmtId="0" fontId="12" fillId="0" borderId="79" xfId="9" applyFont="1" applyBorder="1" applyAlignment="1">
      <alignment horizontal="center"/>
    </xf>
    <xf numFmtId="0" fontId="12" fillId="0" borderId="81" xfId="9" applyFont="1" applyBorder="1" applyAlignment="1">
      <alignment horizontal="center"/>
    </xf>
    <xf numFmtId="0" fontId="12" fillId="0" borderId="160" xfId="9" applyFont="1" applyBorder="1" applyAlignment="1">
      <alignment horizontal="center"/>
    </xf>
    <xf numFmtId="181" fontId="10" fillId="0" borderId="161" xfId="9" applyNumberFormat="1" applyFont="1" applyBorder="1" applyAlignment="1">
      <alignment horizontal="right"/>
    </xf>
    <xf numFmtId="181" fontId="10" fillId="0" borderId="153" xfId="9" applyNumberFormat="1" applyFont="1" applyBorder="1" applyAlignment="1">
      <alignment horizontal="right"/>
    </xf>
    <xf numFmtId="181" fontId="10" fillId="0" borderId="162" xfId="9" applyNumberFormat="1" applyFont="1" applyBorder="1" applyAlignment="1">
      <alignment horizontal="right"/>
    </xf>
    <xf numFmtId="181" fontId="10" fillId="0" borderId="153" xfId="9" applyNumberFormat="1" applyFont="1" applyBorder="1"/>
    <xf numFmtId="181" fontId="10" fillId="0" borderId="155" xfId="9" applyNumberFormat="1" applyFont="1" applyBorder="1"/>
    <xf numFmtId="181" fontId="10" fillId="0" borderId="152" xfId="9" applyNumberFormat="1" applyFont="1" applyBorder="1" applyAlignment="1">
      <alignment horizontal="right"/>
    </xf>
    <xf numFmtId="0" fontId="12" fillId="0" borderId="84" xfId="9" applyFont="1" applyBorder="1" applyAlignment="1">
      <alignment horizontal="center"/>
    </xf>
    <xf numFmtId="0" fontId="10" fillId="0" borderId="85" xfId="9" applyFont="1" applyBorder="1" applyAlignment="1">
      <alignment horizontal="right"/>
    </xf>
    <xf numFmtId="0" fontId="10" fillId="0" borderId="54" xfId="9" applyFont="1" applyBorder="1"/>
    <xf numFmtId="0" fontId="10" fillId="0" borderId="55" xfId="9" applyFont="1" applyBorder="1"/>
    <xf numFmtId="0" fontId="10" fillId="0" borderId="53" xfId="9" applyFont="1" applyBorder="1" applyAlignment="1">
      <alignment horizontal="right"/>
    </xf>
    <xf numFmtId="0" fontId="10" fillId="0" borderId="87" xfId="9" applyFont="1" applyBorder="1"/>
    <xf numFmtId="0" fontId="12" fillId="0" borderId="1" xfId="9" applyFont="1" applyBorder="1" applyAlignment="1">
      <alignment horizontal="center"/>
    </xf>
    <xf numFmtId="181" fontId="10" fillId="0" borderId="88" xfId="9" applyNumberFormat="1" applyFont="1" applyBorder="1" applyAlignment="1">
      <alignment horizontal="right"/>
    </xf>
    <xf numFmtId="181" fontId="10" fillId="0" borderId="40" xfId="9" applyNumberFormat="1" applyFont="1" applyBorder="1" applyAlignment="1">
      <alignment horizontal="right"/>
    </xf>
    <xf numFmtId="181" fontId="10" fillId="0" borderId="89" xfId="9" applyNumberFormat="1" applyFont="1" applyBorder="1" applyAlignment="1">
      <alignment horizontal="right"/>
    </xf>
    <xf numFmtId="181" fontId="10" fillId="0" borderId="40" xfId="9" applyNumberFormat="1" applyFont="1" applyBorder="1"/>
    <xf numFmtId="181" fontId="10" fillId="0" borderId="41" xfId="9" applyNumberFormat="1" applyFont="1" applyBorder="1"/>
    <xf numFmtId="181" fontId="10" fillId="0" borderId="39" xfId="9" applyNumberFormat="1" applyFont="1" applyBorder="1" applyAlignment="1">
      <alignment horizontal="right"/>
    </xf>
    <xf numFmtId="0" fontId="10" fillId="0" borderId="91" xfId="9" applyFont="1" applyBorder="1" applyAlignment="1">
      <alignment horizontal="right"/>
    </xf>
    <xf numFmtId="181" fontId="10" fillId="0" borderId="156" xfId="9" applyNumberFormat="1" applyFont="1" applyBorder="1"/>
    <xf numFmtId="181" fontId="10" fillId="0" borderId="154" xfId="9" applyNumberFormat="1" applyFont="1" applyBorder="1"/>
    <xf numFmtId="181" fontId="10" fillId="0" borderId="152" xfId="9" applyNumberFormat="1" applyFont="1" applyBorder="1"/>
    <xf numFmtId="0" fontId="10" fillId="0" borderId="88" xfId="9" applyFont="1" applyBorder="1" applyAlignment="1">
      <alignment horizontal="right"/>
    </xf>
    <xf numFmtId="0" fontId="10" fillId="0" borderId="40" xfId="9" applyFont="1" applyBorder="1"/>
    <xf numFmtId="0" fontId="10" fillId="0" borderId="89" xfId="9" applyFont="1" applyBorder="1"/>
    <xf numFmtId="0" fontId="10" fillId="0" borderId="42" xfId="9" applyFont="1" applyBorder="1"/>
    <xf numFmtId="0" fontId="10" fillId="0" borderId="43" xfId="9" applyFont="1" applyBorder="1"/>
    <xf numFmtId="0" fontId="10" fillId="0" borderId="39" xfId="9" applyFont="1" applyBorder="1"/>
    <xf numFmtId="0" fontId="10" fillId="0" borderId="41" xfId="9" applyFont="1" applyBorder="1"/>
    <xf numFmtId="0" fontId="10" fillId="0" borderId="90" xfId="9" applyFont="1" applyBorder="1"/>
    <xf numFmtId="0" fontId="12" fillId="0" borderId="103" xfId="9" applyFont="1" applyBorder="1" applyAlignment="1">
      <alignment horizontal="center"/>
    </xf>
    <xf numFmtId="181" fontId="10" fillId="0" borderId="97" xfId="9" applyNumberFormat="1" applyFont="1" applyBorder="1" applyAlignment="1">
      <alignment horizontal="right"/>
    </xf>
    <xf numFmtId="181" fontId="10" fillId="0" borderId="48" xfId="9" applyNumberFormat="1" applyFont="1" applyBorder="1"/>
    <xf numFmtId="181" fontId="10" fillId="0" borderId="98" xfId="9" applyNumberFormat="1" applyFont="1" applyBorder="1"/>
    <xf numFmtId="181" fontId="10" fillId="0" borderId="50" xfId="9" applyNumberFormat="1" applyFont="1" applyBorder="1"/>
    <xf numFmtId="181" fontId="10" fillId="0" borderId="51" xfId="9" applyNumberFormat="1" applyFont="1" applyBorder="1"/>
    <xf numFmtId="181" fontId="10" fillId="0" borderId="47" xfId="9" applyNumberFormat="1" applyFont="1" applyBorder="1"/>
    <xf numFmtId="181" fontId="10" fillId="0" borderId="49" xfId="9" applyNumberFormat="1" applyFont="1" applyBorder="1"/>
    <xf numFmtId="181" fontId="10" fillId="0" borderId="104" xfId="9" applyNumberFormat="1" applyFont="1" applyBorder="1"/>
    <xf numFmtId="0" fontId="12" fillId="0" borderId="105" xfId="9" applyFont="1" applyBorder="1" applyAlignment="1">
      <alignment horizontal="center"/>
    </xf>
    <xf numFmtId="0" fontId="10" fillId="0" borderId="86" xfId="9" applyFont="1" applyBorder="1"/>
    <xf numFmtId="0" fontId="10" fillId="0" borderId="56" xfId="9" applyFont="1" applyBorder="1"/>
    <xf numFmtId="0" fontId="10" fillId="0" borderId="57" xfId="9" applyFont="1" applyBorder="1"/>
    <xf numFmtId="0" fontId="10" fillId="0" borderId="53" xfId="9" applyFont="1" applyBorder="1"/>
    <xf numFmtId="181" fontId="10" fillId="0" borderId="89" xfId="9" applyNumberFormat="1" applyFont="1" applyBorder="1"/>
    <xf numFmtId="181" fontId="10" fillId="0" borderId="42" xfId="9" applyNumberFormat="1" applyFont="1" applyBorder="1"/>
    <xf numFmtId="181" fontId="10" fillId="0" borderId="43" xfId="9" applyNumberFormat="1" applyFont="1" applyBorder="1"/>
    <xf numFmtId="181" fontId="10" fillId="0" borderId="39" xfId="9" applyNumberFormat="1" applyFont="1" applyBorder="1"/>
    <xf numFmtId="181" fontId="10" fillId="0" borderId="90" xfId="9" applyNumberFormat="1" applyFont="1" applyBorder="1"/>
    <xf numFmtId="0" fontId="10" fillId="0" borderId="60" xfId="9" applyFont="1" applyBorder="1"/>
    <xf numFmtId="0" fontId="10" fillId="0" borderId="92" xfId="9" applyFont="1" applyBorder="1"/>
    <xf numFmtId="0" fontId="10" fillId="0" borderId="137" xfId="9" applyFont="1" applyBorder="1"/>
    <xf numFmtId="0" fontId="10" fillId="0" borderId="61" xfId="9" applyFont="1" applyBorder="1"/>
    <xf numFmtId="0" fontId="10" fillId="0" borderId="136" xfId="9" applyFont="1" applyBorder="1"/>
    <xf numFmtId="0" fontId="10" fillId="0" borderId="62" xfId="9" applyFont="1" applyBorder="1"/>
    <xf numFmtId="0" fontId="10" fillId="0" borderId="63" xfId="9" applyFont="1" applyBorder="1"/>
    <xf numFmtId="0" fontId="12" fillId="0" borderId="108" xfId="9" applyFont="1" applyBorder="1" applyAlignment="1">
      <alignment horizontal="center"/>
    </xf>
    <xf numFmtId="0" fontId="12" fillId="0" borderId="84" xfId="9" applyFont="1" applyBorder="1" applyAlignment="1">
      <alignment horizontal="center" shrinkToFit="1"/>
    </xf>
    <xf numFmtId="38" fontId="9" fillId="0" borderId="0" xfId="1" applyFont="1" applyBorder="1" applyAlignment="1">
      <alignment horizontal="center" vertical="center" wrapText="1"/>
    </xf>
    <xf numFmtId="0" fontId="8" fillId="0" borderId="165" xfId="0" applyFont="1" applyBorder="1" applyAlignment="1">
      <alignment horizontal="center" vertical="center" shrinkToFit="1"/>
    </xf>
    <xf numFmtId="0" fontId="8" fillId="0" borderId="144" xfId="0" applyFont="1" applyBorder="1" applyAlignment="1">
      <alignment horizontal="center" vertical="center" shrinkToFit="1"/>
    </xf>
    <xf numFmtId="0" fontId="8" fillId="0" borderId="140" xfId="0" applyFont="1" applyBorder="1" applyAlignment="1">
      <alignment horizontal="center" vertical="center" shrinkToFit="1"/>
    </xf>
    <xf numFmtId="0" fontId="8" fillId="0" borderId="164" xfId="0" applyFont="1" applyBorder="1" applyAlignment="1">
      <alignment horizontal="center" vertical="center" shrinkToFit="1"/>
    </xf>
    <xf numFmtId="0" fontId="8" fillId="0" borderId="144" xfId="0" applyFont="1" applyBorder="1" applyAlignment="1">
      <alignment horizontal="center" vertical="center" wrapText="1" shrinkToFit="1"/>
    </xf>
    <xf numFmtId="0" fontId="8" fillId="0" borderId="144" xfId="0" applyFont="1" applyBorder="1" applyAlignment="1">
      <alignment vertical="center" shrinkToFit="1"/>
    </xf>
    <xf numFmtId="0" fontId="8" fillId="0" borderId="165" xfId="0" applyFont="1" applyBorder="1" applyAlignment="1">
      <alignment vertical="center" shrinkToFit="1"/>
    </xf>
    <xf numFmtId="0" fontId="10" fillId="0" borderId="138" xfId="9" applyFont="1" applyBorder="1" applyAlignment="1">
      <alignment horizontal="center" shrinkToFit="1"/>
    </xf>
    <xf numFmtId="0" fontId="16" fillId="0" borderId="165" xfId="9" applyFont="1" applyBorder="1" applyAlignment="1">
      <alignment horizontal="center" shrinkToFit="1"/>
    </xf>
    <xf numFmtId="0" fontId="10" fillId="0" borderId="146" xfId="9" applyFont="1" applyBorder="1" applyAlignment="1">
      <alignment horizontal="center" shrinkToFit="1"/>
    </xf>
    <xf numFmtId="0" fontId="10" fillId="0" borderId="0" xfId="9" applyFont="1" applyAlignment="1">
      <alignment shrinkToFit="1"/>
    </xf>
    <xf numFmtId="0" fontId="49" fillId="0" borderId="0" xfId="13" applyFont="1" applyBorder="1" applyAlignment="1">
      <alignment horizontal="center" vertical="center" wrapText="1"/>
    </xf>
    <xf numFmtId="0" fontId="0" fillId="0" borderId="168" xfId="0" applyBorder="1" applyAlignment="1">
      <alignment horizontal="center" vertical="center"/>
    </xf>
    <xf numFmtId="38" fontId="8" fillId="0" borderId="148" xfId="1" applyFont="1" applyFill="1" applyBorder="1" applyAlignment="1">
      <alignment vertical="center" shrinkToFit="1"/>
    </xf>
    <xf numFmtId="177" fontId="8" fillId="0" borderId="45" xfId="1" applyNumberFormat="1" applyFont="1" applyFill="1" applyBorder="1" applyAlignment="1">
      <alignment vertical="center" shrinkToFit="1"/>
    </xf>
    <xf numFmtId="38" fontId="8" fillId="0" borderId="34" xfId="1" applyFont="1" applyFill="1" applyBorder="1" applyAlignment="1">
      <alignment vertical="center" shrinkToFit="1"/>
    </xf>
    <xf numFmtId="181" fontId="8" fillId="0" borderId="148" xfId="1" applyNumberFormat="1" applyFont="1" applyFill="1" applyBorder="1" applyAlignment="1">
      <alignment vertical="center" shrinkToFit="1"/>
    </xf>
    <xf numFmtId="38" fontId="51" fillId="0" borderId="2" xfId="10" applyFont="1" applyBorder="1" applyAlignment="1">
      <alignment horizontal="center" vertical="center" textRotation="255" wrapText="1"/>
    </xf>
    <xf numFmtId="0" fontId="0" fillId="0" borderId="159" xfId="0" applyBorder="1" applyAlignment="1">
      <alignment horizontal="center" vertical="center" wrapText="1"/>
    </xf>
    <xf numFmtId="38" fontId="9" fillId="0" borderId="159" xfId="10" applyFont="1" applyBorder="1" applyAlignment="1">
      <alignment horizontal="center" vertical="center" wrapText="1" shrinkToFit="1"/>
    </xf>
    <xf numFmtId="0" fontId="0" fillId="0" borderId="173" xfId="0" applyBorder="1" applyAlignment="1">
      <alignment horizontal="center" vertical="center"/>
    </xf>
    <xf numFmtId="0" fontId="0" fillId="0" borderId="0" xfId="0" applyFont="1" applyBorder="1" applyAlignment="1">
      <alignment horizontal="center" vertical="center" wrapText="1"/>
    </xf>
    <xf numFmtId="0" fontId="10" fillId="0" borderId="176" xfId="9" applyFont="1" applyBorder="1" applyAlignment="1">
      <alignment horizontal="center" vertical="center" wrapText="1"/>
    </xf>
    <xf numFmtId="0" fontId="10" fillId="0" borderId="168" xfId="9" applyFont="1" applyBorder="1" applyAlignment="1">
      <alignment horizontal="center" wrapText="1"/>
    </xf>
    <xf numFmtId="0" fontId="10" fillId="0" borderId="177" xfId="9" applyFont="1" applyBorder="1" applyAlignment="1">
      <alignment shrinkToFit="1"/>
    </xf>
    <xf numFmtId="0" fontId="10" fillId="0" borderId="168" xfId="9" quotePrefix="1" applyFont="1" applyBorder="1"/>
    <xf numFmtId="0" fontId="10" fillId="0" borderId="168" xfId="9" applyFont="1" applyBorder="1"/>
    <xf numFmtId="38" fontId="10" fillId="0" borderId="177" xfId="7" applyFont="1" applyBorder="1" applyAlignment="1">
      <alignment shrinkToFit="1"/>
    </xf>
    <xf numFmtId="0" fontId="10" fillId="0" borderId="177" xfId="9" applyFont="1" applyBorder="1" applyAlignment="1">
      <alignment horizontal="right" shrinkToFit="1"/>
    </xf>
    <xf numFmtId="0" fontId="10" fillId="0" borderId="157" xfId="9" applyFont="1" applyBorder="1"/>
    <xf numFmtId="0" fontId="12" fillId="0" borderId="168" xfId="9" applyFont="1" applyBorder="1" applyAlignment="1">
      <alignment horizontal="center" shrinkToFit="1"/>
    </xf>
    <xf numFmtId="0" fontId="10" fillId="0" borderId="159" xfId="9" applyFont="1" applyBorder="1" applyAlignment="1">
      <alignment horizontal="right" shrinkToFit="1"/>
    </xf>
    <xf numFmtId="0" fontId="10" fillId="0" borderId="159" xfId="9" applyFont="1" applyBorder="1" applyAlignment="1">
      <alignment shrinkToFit="1"/>
    </xf>
    <xf numFmtId="0" fontId="10" fillId="0" borderId="173" xfId="9" applyFont="1" applyBorder="1" applyAlignment="1">
      <alignment horizontal="right" shrinkToFit="1"/>
    </xf>
    <xf numFmtId="0" fontId="10" fillId="0" borderId="173" xfId="9" applyFont="1" applyBorder="1" applyAlignment="1">
      <alignment shrinkToFit="1"/>
    </xf>
    <xf numFmtId="0" fontId="11" fillId="0" borderId="168" xfId="9" applyFont="1" applyBorder="1" applyAlignment="1">
      <alignment horizontal="center" textRotation="255"/>
    </xf>
    <xf numFmtId="0" fontId="10" fillId="0" borderId="179" xfId="9" applyFont="1" applyBorder="1" applyAlignment="1">
      <alignment horizontal="center" shrinkToFit="1"/>
    </xf>
    <xf numFmtId="0" fontId="12" fillId="0" borderId="1" xfId="9" applyFont="1" applyBorder="1" applyAlignment="1">
      <alignment horizontal="center" shrinkToFit="1"/>
    </xf>
    <xf numFmtId="0" fontId="0" fillId="0" borderId="181" xfId="0" applyBorder="1" applyAlignment="1">
      <alignment horizontal="center" vertical="center"/>
    </xf>
    <xf numFmtId="0" fontId="11" fillId="0" borderId="41" xfId="9" applyFont="1" applyBorder="1" applyAlignment="1">
      <alignment horizontal="right" textRotation="255"/>
    </xf>
    <xf numFmtId="38" fontId="11" fillId="0" borderId="42" xfId="7" applyFont="1" applyBorder="1" applyAlignment="1">
      <alignment horizontal="right"/>
    </xf>
    <xf numFmtId="0" fontId="11" fillId="0" borderId="42" xfId="9" applyFont="1" applyBorder="1" applyAlignment="1">
      <alignment horizontal="right"/>
    </xf>
    <xf numFmtId="0" fontId="11" fillId="0" borderId="122" xfId="9" applyFont="1" applyBorder="1"/>
    <xf numFmtId="0" fontId="11" fillId="0" borderId="122" xfId="9" applyFont="1" applyBorder="1" applyAlignment="1">
      <alignment horizontal="right"/>
    </xf>
    <xf numFmtId="0" fontId="11" fillId="0" borderId="122" xfId="9" applyFont="1" applyBorder="1" applyAlignment="1">
      <alignment horizontal="right" textRotation="255"/>
    </xf>
    <xf numFmtId="0" fontId="11" fillId="0" borderId="121" xfId="9" applyFont="1" applyBorder="1" applyAlignment="1">
      <alignment horizontal="right"/>
    </xf>
    <xf numFmtId="0" fontId="11" fillId="0" borderId="173" xfId="9" applyFont="1" applyBorder="1"/>
    <xf numFmtId="0" fontId="11" fillId="0" borderId="173" xfId="9" applyFont="1" applyBorder="1" applyAlignment="1">
      <alignment horizontal="right"/>
    </xf>
    <xf numFmtId="0" fontId="11" fillId="0" borderId="173" xfId="9" applyFont="1" applyBorder="1" applyAlignment="1">
      <alignment horizontal="right" textRotation="255"/>
    </xf>
    <xf numFmtId="0" fontId="11" fillId="0" borderId="45" xfId="9" applyFont="1" applyBorder="1" applyAlignment="1">
      <alignment horizontal="center" shrinkToFit="1"/>
    </xf>
    <xf numFmtId="177" fontId="8" fillId="0" borderId="148" xfId="1" applyNumberFormat="1" applyFont="1" applyFill="1" applyBorder="1" applyAlignment="1">
      <alignment vertical="center" shrinkToFit="1"/>
    </xf>
    <xf numFmtId="177" fontId="8" fillId="0" borderId="122" xfId="1" applyNumberFormat="1" applyFont="1" applyFill="1" applyBorder="1" applyAlignment="1">
      <alignment vertical="center" shrinkToFit="1"/>
    </xf>
    <xf numFmtId="38" fontId="8" fillId="0" borderId="109" xfId="1" applyFont="1" applyFill="1" applyBorder="1" applyAlignment="1">
      <alignment vertical="center" shrinkToFit="1"/>
    </xf>
    <xf numFmtId="38" fontId="8" fillId="0" borderId="4" xfId="1" applyFont="1" applyFill="1" applyBorder="1" applyAlignment="1">
      <alignment vertical="center" shrinkToFit="1"/>
    </xf>
    <xf numFmtId="38" fontId="8" fillId="0" borderId="45" xfId="1" applyFont="1" applyFill="1" applyBorder="1" applyAlignment="1">
      <alignment vertical="center" shrinkToFit="1"/>
    </xf>
    <xf numFmtId="180" fontId="8" fillId="0" borderId="148" xfId="1" applyNumberFormat="1" applyFont="1" applyFill="1" applyBorder="1" applyAlignment="1">
      <alignment vertical="center" shrinkToFit="1"/>
    </xf>
    <xf numFmtId="38" fontId="8" fillId="0" borderId="149" xfId="1" applyFont="1" applyFill="1" applyBorder="1" applyAlignment="1">
      <alignment vertical="center" shrinkToFit="1"/>
    </xf>
    <xf numFmtId="180" fontId="8" fillId="0" borderId="0" xfId="1" applyNumberFormat="1" applyFont="1" applyFill="1" applyBorder="1" applyAlignment="1">
      <alignment vertical="center" shrinkToFit="1"/>
    </xf>
    <xf numFmtId="177" fontId="8" fillId="0" borderId="4" xfId="1" applyNumberFormat="1" applyFont="1" applyFill="1" applyBorder="1" applyAlignment="1">
      <alignment vertical="center" shrinkToFit="1"/>
    </xf>
    <xf numFmtId="38" fontId="8" fillId="0" borderId="12" xfId="1" applyFont="1" applyFill="1" applyBorder="1" applyAlignment="1">
      <alignment horizontal="right" vertical="center" shrinkToFit="1"/>
    </xf>
    <xf numFmtId="38" fontId="8" fillId="0" borderId="21" xfId="1" applyFont="1" applyFill="1" applyBorder="1" applyAlignment="1">
      <alignment horizontal="right" vertical="center" shrinkToFit="1"/>
    </xf>
    <xf numFmtId="38" fontId="8" fillId="0" borderId="6" xfId="1" applyFont="1" applyFill="1" applyBorder="1" applyAlignment="1">
      <alignment horizontal="right" vertical="center" shrinkToFit="1"/>
    </xf>
    <xf numFmtId="38" fontId="8" fillId="0" borderId="22" xfId="1" applyFont="1" applyFill="1" applyBorder="1" applyAlignment="1">
      <alignment horizontal="right" vertical="center" shrinkToFit="1"/>
    </xf>
    <xf numFmtId="38" fontId="8" fillId="0" borderId="13" xfId="1" applyFont="1" applyFill="1" applyBorder="1" applyAlignment="1">
      <alignment horizontal="right" vertical="center" shrinkToFit="1"/>
    </xf>
    <xf numFmtId="38" fontId="8" fillId="0" borderId="33" xfId="1" applyFont="1" applyFill="1" applyBorder="1" applyAlignment="1">
      <alignment horizontal="right" vertical="center" shrinkToFit="1"/>
    </xf>
    <xf numFmtId="38" fontId="8" fillId="0" borderId="23" xfId="1" applyFont="1" applyFill="1" applyBorder="1" applyAlignment="1">
      <alignment horizontal="right" vertical="center" shrinkToFit="1"/>
    </xf>
    <xf numFmtId="38" fontId="8" fillId="0" borderId="7" xfId="1" applyFont="1" applyFill="1" applyBorder="1" applyAlignment="1">
      <alignment horizontal="right" vertical="center" shrinkToFit="1"/>
    </xf>
    <xf numFmtId="38" fontId="8" fillId="0" borderId="125" xfId="1" applyFont="1" applyFill="1" applyBorder="1" applyAlignment="1">
      <alignment horizontal="right" vertical="center" shrinkToFit="1"/>
    </xf>
    <xf numFmtId="38" fontId="8" fillId="0" borderId="28" xfId="1" applyFont="1" applyFill="1" applyBorder="1" applyAlignment="1">
      <alignment horizontal="right" vertical="center" shrinkToFit="1"/>
    </xf>
    <xf numFmtId="38" fontId="8" fillId="0" borderId="29" xfId="1" applyFont="1" applyFill="1" applyBorder="1" applyAlignment="1">
      <alignment horizontal="right" vertical="center" shrinkToFit="1"/>
    </xf>
    <xf numFmtId="38" fontId="8" fillId="0" borderId="126" xfId="1" applyFont="1" applyFill="1" applyBorder="1" applyAlignment="1">
      <alignment horizontal="right" vertical="center" shrinkToFit="1"/>
    </xf>
    <xf numFmtId="177" fontId="8" fillId="0" borderId="21" xfId="1" applyNumberFormat="1" applyFont="1" applyFill="1" applyBorder="1" applyAlignment="1">
      <alignment horizontal="right" vertical="center" shrinkToFit="1"/>
    </xf>
    <xf numFmtId="177" fontId="8" fillId="0" borderId="12" xfId="1" applyNumberFormat="1" applyFont="1" applyFill="1" applyBorder="1" applyAlignment="1">
      <alignment horizontal="right" vertical="center" shrinkToFit="1"/>
    </xf>
    <xf numFmtId="180" fontId="8" fillId="0" borderId="12" xfId="1" applyNumberFormat="1" applyFont="1" applyFill="1" applyBorder="1" applyAlignment="1">
      <alignment horizontal="right" vertical="center" shrinkToFit="1"/>
    </xf>
    <xf numFmtId="177" fontId="8" fillId="0" borderId="23" xfId="1" applyNumberFormat="1" applyFont="1" applyFill="1" applyBorder="1" applyAlignment="1">
      <alignment horizontal="right" vertical="center" shrinkToFit="1"/>
    </xf>
    <xf numFmtId="177" fontId="8" fillId="0" borderId="13" xfId="1" applyNumberFormat="1" applyFont="1" applyFill="1" applyBorder="1" applyAlignment="1">
      <alignment horizontal="right" vertical="center" shrinkToFit="1"/>
    </xf>
    <xf numFmtId="38" fontId="8" fillId="0" borderId="17" xfId="1" applyFont="1" applyFill="1" applyBorder="1" applyAlignment="1">
      <alignment horizontal="right" vertical="center" shrinkToFit="1"/>
    </xf>
    <xf numFmtId="38" fontId="8" fillId="0" borderId="18" xfId="1" applyFont="1" applyFill="1" applyBorder="1" applyAlignment="1">
      <alignment horizontal="right" vertical="center" shrinkToFit="1"/>
    </xf>
    <xf numFmtId="38" fontId="8" fillId="0" borderId="19" xfId="1" applyFont="1" applyFill="1" applyBorder="1" applyAlignment="1">
      <alignment horizontal="right" vertical="center" shrinkToFit="1"/>
    </xf>
    <xf numFmtId="38" fontId="8" fillId="0" borderId="20" xfId="1" applyFont="1" applyFill="1" applyBorder="1" applyAlignment="1">
      <alignment horizontal="right" vertical="center" shrinkToFit="1"/>
    </xf>
    <xf numFmtId="38" fontId="8" fillId="0" borderId="17" xfId="1" applyFont="1" applyFill="1" applyBorder="1" applyAlignment="1">
      <alignment vertical="center" shrinkToFit="1"/>
    </xf>
    <xf numFmtId="177" fontId="8" fillId="0" borderId="17" xfId="1" applyNumberFormat="1" applyFont="1" applyFill="1" applyBorder="1" applyAlignment="1">
      <alignment vertical="center" shrinkToFit="1"/>
    </xf>
    <xf numFmtId="177" fontId="8" fillId="0" borderId="18" xfId="1" applyNumberFormat="1" applyFont="1" applyFill="1" applyBorder="1" applyAlignment="1">
      <alignment horizontal="right" vertical="center" shrinkToFit="1"/>
    </xf>
    <xf numFmtId="177" fontId="8" fillId="0" borderId="17" xfId="1" applyNumberFormat="1" applyFont="1" applyFill="1" applyBorder="1" applyAlignment="1">
      <alignment horizontal="right" vertical="center" shrinkToFit="1"/>
    </xf>
    <xf numFmtId="0" fontId="19" fillId="0" borderId="0" xfId="0" applyFont="1" applyFill="1">
      <alignment vertical="center"/>
    </xf>
    <xf numFmtId="177" fontId="8" fillId="0" borderId="142" xfId="1" applyNumberFormat="1" applyFont="1" applyFill="1" applyBorder="1" applyAlignment="1">
      <alignment vertical="center" shrinkToFit="1"/>
    </xf>
    <xf numFmtId="38" fontId="8" fillId="0" borderId="15" xfId="1" applyFont="1" applyFill="1" applyBorder="1" applyAlignment="1">
      <alignment vertical="center" shrinkToFit="1"/>
    </xf>
    <xf numFmtId="38" fontId="8" fillId="0" borderId="126" xfId="1" applyFont="1" applyFill="1" applyBorder="1" applyAlignment="1">
      <alignment vertical="center" shrinkToFit="1"/>
    </xf>
    <xf numFmtId="38" fontId="8" fillId="0" borderId="125" xfId="1" applyFont="1" applyFill="1" applyBorder="1" applyAlignment="1">
      <alignment vertical="center" shrinkToFit="1"/>
    </xf>
    <xf numFmtId="38" fontId="8" fillId="0" borderId="22" xfId="1" applyFont="1" applyFill="1" applyBorder="1" applyAlignment="1">
      <alignment vertical="center" shrinkToFit="1"/>
    </xf>
    <xf numFmtId="177" fontId="8" fillId="0" borderId="18" xfId="1" applyNumberFormat="1" applyFont="1" applyFill="1" applyBorder="1" applyAlignment="1">
      <alignment vertical="center" shrinkToFit="1"/>
    </xf>
    <xf numFmtId="38" fontId="8" fillId="0" borderId="20" xfId="1" applyFont="1" applyFill="1" applyBorder="1" applyAlignment="1">
      <alignment vertical="center" shrinkToFit="1"/>
    </xf>
    <xf numFmtId="177" fontId="8" fillId="0" borderId="17" xfId="1" applyNumberFormat="1" applyFont="1" applyFill="1" applyBorder="1">
      <alignment vertical="center"/>
    </xf>
    <xf numFmtId="38" fontId="8" fillId="0" borderId="17" xfId="1" applyFont="1" applyFill="1" applyBorder="1">
      <alignment vertical="center"/>
    </xf>
    <xf numFmtId="177" fontId="8" fillId="0" borderId="18" xfId="1" applyNumberFormat="1" applyFont="1" applyFill="1" applyBorder="1">
      <alignment vertical="center"/>
    </xf>
    <xf numFmtId="38" fontId="8" fillId="0" borderId="19" xfId="1" applyFont="1" applyFill="1" applyBorder="1">
      <alignment vertical="center"/>
    </xf>
    <xf numFmtId="38" fontId="8" fillId="0" borderId="20" xfId="1" applyFont="1" applyFill="1" applyBorder="1">
      <alignment vertical="center"/>
    </xf>
    <xf numFmtId="0" fontId="8" fillId="0" borderId="0" xfId="0" applyFont="1" applyFill="1">
      <alignment vertical="center"/>
    </xf>
    <xf numFmtId="38" fontId="8" fillId="0" borderId="18" xfId="1" applyFont="1" applyFill="1" applyBorder="1" applyAlignment="1">
      <alignment vertical="center" shrinkToFit="1"/>
    </xf>
    <xf numFmtId="38" fontId="8" fillId="0" borderId="14" xfId="1" applyFont="1" applyFill="1" applyBorder="1" applyAlignment="1">
      <alignment vertical="center" shrinkToFit="1"/>
    </xf>
    <xf numFmtId="38" fontId="8" fillId="0" borderId="28" xfId="1" applyFont="1" applyFill="1" applyBorder="1" applyAlignment="1">
      <alignment vertical="center" shrinkToFit="1"/>
    </xf>
    <xf numFmtId="180" fontId="8" fillId="0" borderId="12" xfId="1" applyNumberFormat="1" applyFont="1" applyFill="1" applyBorder="1" applyAlignment="1">
      <alignment vertical="center" shrinkToFit="1"/>
    </xf>
    <xf numFmtId="180" fontId="8" fillId="0" borderId="21" xfId="1" applyNumberFormat="1" applyFont="1" applyFill="1" applyBorder="1" applyAlignment="1">
      <alignment vertical="center" shrinkToFit="1"/>
    </xf>
    <xf numFmtId="38" fontId="8" fillId="0" borderId="23" xfId="1" applyFont="1" applyFill="1" applyBorder="1" applyAlignment="1">
      <alignment vertical="center" shrinkToFit="1"/>
    </xf>
    <xf numFmtId="180" fontId="8" fillId="0" borderId="14" xfId="1" applyNumberFormat="1" applyFont="1" applyFill="1" applyBorder="1" applyAlignment="1">
      <alignment vertical="center" shrinkToFit="1"/>
    </xf>
    <xf numFmtId="41" fontId="8" fillId="0" borderId="19" xfId="1" applyNumberFormat="1" applyFont="1" applyFill="1" applyBorder="1" applyAlignment="1">
      <alignment vertical="center" shrinkToFit="1"/>
    </xf>
    <xf numFmtId="0" fontId="10" fillId="0" borderId="181" xfId="9" quotePrefix="1" applyFont="1" applyBorder="1"/>
    <xf numFmtId="0" fontId="12" fillId="0" borderId="182" xfId="9" applyFont="1" applyBorder="1" applyAlignment="1">
      <alignment horizontal="center" shrinkToFit="1"/>
    </xf>
    <xf numFmtId="0" fontId="10" fillId="0" borderId="181" xfId="9" applyFont="1" applyBorder="1"/>
    <xf numFmtId="181" fontId="10" fillId="0" borderId="157" xfId="9" applyNumberFormat="1" applyFont="1" applyBorder="1" applyAlignment="1">
      <alignment shrinkToFit="1"/>
    </xf>
    <xf numFmtId="181" fontId="10" fillId="0" borderId="158" xfId="9" applyNumberFormat="1" applyFont="1" applyBorder="1" applyAlignment="1">
      <alignment shrinkToFit="1"/>
    </xf>
    <xf numFmtId="181" fontId="10" fillId="0" borderId="159" xfId="9" applyNumberFormat="1" applyFont="1" applyBorder="1" applyAlignment="1">
      <alignment shrinkToFit="1"/>
    </xf>
    <xf numFmtId="0" fontId="10" fillId="0" borderId="182" xfId="9" applyFont="1" applyBorder="1"/>
    <xf numFmtId="0" fontId="12" fillId="0" borderId="181" xfId="9" applyFont="1" applyBorder="1" applyAlignment="1">
      <alignment horizontal="center" shrinkToFit="1"/>
    </xf>
    <xf numFmtId="0" fontId="10" fillId="0" borderId="182" xfId="9" applyFont="1" applyBorder="1" applyAlignment="1">
      <alignment shrinkToFit="1"/>
    </xf>
    <xf numFmtId="0" fontId="10" fillId="0" borderId="183" xfId="9" applyFont="1" applyBorder="1" applyAlignment="1">
      <alignment shrinkToFit="1"/>
    </xf>
    <xf numFmtId="0" fontId="11" fillId="0" borderId="181" xfId="9" applyFont="1" applyBorder="1"/>
    <xf numFmtId="0" fontId="0" fillId="0" borderId="183" xfId="0" applyBorder="1" applyAlignment="1">
      <alignment horizontal="center" vertical="center"/>
    </xf>
    <xf numFmtId="0" fontId="26" fillId="0" borderId="145" xfId="13" applyFont="1" applyBorder="1" applyAlignment="1">
      <alignment horizontal="center" vertical="center"/>
    </xf>
    <xf numFmtId="0" fontId="0" fillId="0" borderId="0" xfId="0" applyAlignment="1">
      <alignment horizontal="left" vertical="top"/>
    </xf>
    <xf numFmtId="177" fontId="8" fillId="0" borderId="143" xfId="1" applyNumberFormat="1" applyFont="1" applyFill="1" applyBorder="1" applyAlignment="1">
      <alignment vertical="center" shrinkToFit="1"/>
    </xf>
    <xf numFmtId="177" fontId="8" fillId="0" borderId="111" xfId="1" applyNumberFormat="1" applyFont="1" applyFill="1" applyBorder="1" applyAlignment="1">
      <alignment vertical="center" shrinkToFit="1"/>
    </xf>
    <xf numFmtId="38" fontId="8" fillId="0" borderId="143" xfId="1" applyFont="1" applyFill="1" applyBorder="1" applyAlignment="1">
      <alignment vertical="center" shrinkToFit="1"/>
    </xf>
    <xf numFmtId="38" fontId="8" fillId="0" borderId="111" xfId="1" applyFont="1" applyFill="1" applyBorder="1" applyAlignment="1">
      <alignment vertical="center" shrinkToFit="1"/>
    </xf>
    <xf numFmtId="177" fontId="8" fillId="0" borderId="121" xfId="1" applyNumberFormat="1" applyFont="1" applyFill="1" applyBorder="1" applyAlignment="1">
      <alignment vertical="center" shrinkToFit="1"/>
    </xf>
    <xf numFmtId="177" fontId="8" fillId="0" borderId="123" xfId="1" applyNumberFormat="1" applyFont="1" applyFill="1" applyBorder="1" applyAlignment="1">
      <alignment vertical="center" shrinkToFit="1"/>
    </xf>
    <xf numFmtId="38" fontId="8" fillId="0" borderId="110" xfId="1" applyFont="1" applyFill="1" applyBorder="1" applyAlignment="1">
      <alignment vertical="center" shrinkToFit="1"/>
    </xf>
    <xf numFmtId="38" fontId="8" fillId="0" borderId="112" xfId="1" applyFont="1" applyFill="1" applyBorder="1" applyAlignment="1">
      <alignment vertical="center" shrinkToFit="1"/>
    </xf>
    <xf numFmtId="180" fontId="8" fillId="0" borderId="0" xfId="1" applyNumberFormat="1" applyFont="1" applyFill="1" applyBorder="1" applyAlignment="1">
      <alignment horizontal="right" vertical="center" shrinkToFit="1"/>
    </xf>
    <xf numFmtId="0" fontId="10" fillId="0" borderId="138" xfId="9" applyFont="1" applyBorder="1" applyAlignment="1">
      <alignment horizontal="center" vertical="center"/>
    </xf>
    <xf numFmtId="0" fontId="10" fillId="0" borderId="141" xfId="9" applyFont="1" applyBorder="1" applyAlignment="1">
      <alignment horizontal="center" vertical="center"/>
    </xf>
    <xf numFmtId="0" fontId="10" fillId="0" borderId="139" xfId="9" applyFont="1" applyBorder="1" applyAlignment="1">
      <alignment horizontal="center" vertical="center"/>
    </xf>
    <xf numFmtId="0" fontId="10" fillId="0" borderId="147" xfId="9" applyFont="1" applyBorder="1" applyAlignment="1">
      <alignment horizontal="center" vertical="center" wrapText="1"/>
    </xf>
    <xf numFmtId="0" fontId="11" fillId="0" borderId="176" xfId="9" applyFont="1" applyBorder="1" applyAlignment="1">
      <alignment horizontal="center"/>
    </xf>
    <xf numFmtId="0" fontId="11" fillId="0" borderId="138" xfId="9" applyFont="1" applyBorder="1" applyAlignment="1">
      <alignment horizontal="center"/>
    </xf>
    <xf numFmtId="0" fontId="11" fillId="0" borderId="141" xfId="9" applyFont="1" applyBorder="1" applyAlignment="1">
      <alignment horizontal="center"/>
    </xf>
    <xf numFmtId="0" fontId="11" fillId="0" borderId="139" xfId="9" applyFont="1" applyBorder="1" applyAlignment="1">
      <alignment horizontal="center"/>
    </xf>
    <xf numFmtId="0" fontId="11" fillId="0" borderId="176" xfId="9" applyFont="1" applyBorder="1" applyAlignment="1">
      <alignment horizontal="center" textRotation="255"/>
    </xf>
    <xf numFmtId="38" fontId="8" fillId="0" borderId="122" xfId="1" applyFont="1" applyFill="1" applyBorder="1" applyAlignment="1">
      <alignment vertical="center" shrinkToFit="1"/>
    </xf>
    <xf numFmtId="38" fontId="8" fillId="0" borderId="150" xfId="1" applyFont="1" applyFill="1" applyBorder="1" applyAlignment="1">
      <alignment vertical="center" shrinkToFit="1"/>
    </xf>
    <xf numFmtId="177" fontId="8" fillId="0" borderId="7" xfId="1" applyNumberFormat="1" applyFont="1" applyFill="1" applyBorder="1" applyAlignment="1">
      <alignment vertical="center" shrinkToFit="1"/>
    </xf>
    <xf numFmtId="38" fontId="8" fillId="0" borderId="151" xfId="1" applyFont="1" applyFill="1" applyBorder="1" applyAlignment="1">
      <alignment vertical="center" shrinkToFit="1"/>
    </xf>
    <xf numFmtId="38" fontId="8" fillId="0" borderId="121" xfId="1" applyFont="1" applyFill="1" applyBorder="1" applyAlignment="1">
      <alignment vertical="center" shrinkToFit="1"/>
    </xf>
    <xf numFmtId="0" fontId="26" fillId="0" borderId="145" xfId="13" applyFont="1" applyBorder="1" applyAlignment="1">
      <alignment horizontal="center"/>
    </xf>
    <xf numFmtId="0" fontId="3" fillId="0" borderId="0" xfId="0" applyFont="1" applyAlignment="1">
      <alignment horizontal="center" vertical="center"/>
    </xf>
    <xf numFmtId="0" fontId="3" fillId="0" borderId="4" xfId="0" applyFont="1" applyBorder="1" applyAlignment="1">
      <alignment horizontal="center" vertical="center"/>
    </xf>
    <xf numFmtId="38" fontId="4" fillId="0" borderId="0" xfId="10" applyFont="1" applyBorder="1" applyAlignment="1">
      <alignment horizontal="center" vertical="center"/>
    </xf>
    <xf numFmtId="0" fontId="3" fillId="0" borderId="148" xfId="0" applyFont="1" applyBorder="1" applyAlignment="1">
      <alignment horizontal="center" vertical="center"/>
    </xf>
    <xf numFmtId="0" fontId="3" fillId="0" borderId="0" xfId="0" applyFont="1" applyBorder="1" applyAlignment="1">
      <alignment horizontal="center" vertical="center"/>
    </xf>
    <xf numFmtId="0" fontId="3" fillId="0" borderId="143" xfId="0" applyFont="1" applyBorder="1" applyAlignment="1">
      <alignment horizontal="center" vertical="center"/>
    </xf>
    <xf numFmtId="0" fontId="3" fillId="0" borderId="168" xfId="0" applyFont="1" applyBorder="1" applyAlignment="1">
      <alignment horizontal="center" vertical="center"/>
    </xf>
    <xf numFmtId="0" fontId="3" fillId="0" borderId="158" xfId="0" applyFont="1" applyBorder="1" applyAlignment="1">
      <alignment horizontal="center" vertical="center" shrinkToFit="1"/>
    </xf>
    <xf numFmtId="0" fontId="3" fillId="0" borderId="183" xfId="0" applyFont="1" applyBorder="1" applyAlignment="1">
      <alignment horizontal="center" vertical="center"/>
    </xf>
    <xf numFmtId="0" fontId="3" fillId="0" borderId="158" xfId="0" applyFont="1" applyBorder="1" applyAlignment="1">
      <alignment horizontal="center" vertical="center"/>
    </xf>
    <xf numFmtId="0" fontId="3" fillId="0" borderId="181" xfId="0" applyFont="1" applyBorder="1" applyAlignment="1">
      <alignment horizontal="center" vertical="center"/>
    </xf>
    <xf numFmtId="0" fontId="3" fillId="0" borderId="172" xfId="0" applyFont="1" applyBorder="1" applyAlignment="1">
      <alignment horizontal="center" vertical="center"/>
    </xf>
    <xf numFmtId="0" fontId="3" fillId="0" borderId="149" xfId="0" applyFont="1" applyBorder="1" applyAlignment="1">
      <alignment horizontal="center" vertical="center"/>
    </xf>
    <xf numFmtId="0" fontId="3" fillId="0" borderId="159" xfId="0" applyFont="1" applyBorder="1" applyAlignment="1">
      <alignment horizontal="center" vertical="center"/>
    </xf>
    <xf numFmtId="0" fontId="3" fillId="0" borderId="145" xfId="0" applyFont="1" applyBorder="1" applyAlignment="1">
      <alignment horizontal="center" vertical="center"/>
    </xf>
    <xf numFmtId="0" fontId="3" fillId="0" borderId="173" xfId="0" applyFont="1" applyBorder="1" applyAlignment="1">
      <alignment horizontal="center" vertical="center"/>
    </xf>
    <xf numFmtId="0" fontId="3" fillId="0" borderId="168" xfId="0" applyFont="1" applyBorder="1" applyAlignment="1">
      <alignment horizontal="center" vertical="center" shrinkToFit="1"/>
    </xf>
    <xf numFmtId="0" fontId="3" fillId="0" borderId="157" xfId="0" applyFont="1" applyBorder="1" applyAlignment="1">
      <alignment horizontal="center" vertical="center"/>
    </xf>
    <xf numFmtId="0" fontId="3" fillId="0" borderId="182" xfId="0" applyFont="1" applyBorder="1" applyAlignment="1">
      <alignment horizontal="center" vertical="center"/>
    </xf>
    <xf numFmtId="0" fontId="3" fillId="0" borderId="0" xfId="0" applyFont="1" applyBorder="1" applyAlignment="1">
      <alignment horizontal="center" vertical="center" shrinkToFit="1"/>
    </xf>
    <xf numFmtId="0" fontId="3" fillId="0" borderId="157" xfId="0" applyFont="1" applyBorder="1" applyAlignment="1">
      <alignment horizontal="center" vertical="center" wrapText="1"/>
    </xf>
    <xf numFmtId="0" fontId="3" fillId="0" borderId="168"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151" xfId="0" applyFont="1" applyBorder="1" applyAlignment="1">
      <alignment horizontal="center" vertical="center"/>
    </xf>
    <xf numFmtId="0" fontId="10" fillId="0" borderId="0" xfId="9" applyFont="1" applyAlignment="1">
      <alignment horizontal="center" textRotation="255"/>
    </xf>
    <xf numFmtId="38" fontId="10" fillId="0" borderId="177" xfId="1" applyFont="1" applyBorder="1" applyAlignment="1">
      <alignment shrinkToFit="1"/>
    </xf>
    <xf numFmtId="38" fontId="10" fillId="0" borderId="177" xfId="1" applyFont="1" applyBorder="1" applyAlignment="1">
      <alignment horizontal="right" shrinkToFit="1"/>
    </xf>
    <xf numFmtId="0" fontId="11" fillId="0" borderId="46" xfId="9" applyFont="1" applyBorder="1"/>
    <xf numFmtId="181" fontId="11" fillId="0" borderId="46" xfId="7" applyNumberFormat="1" applyFont="1" applyBorder="1" applyAlignment="1">
      <alignment horizontal="right"/>
    </xf>
    <xf numFmtId="181" fontId="11" fillId="0" borderId="122" xfId="9" applyNumberFormat="1" applyFont="1" applyBorder="1" applyAlignment="1">
      <alignment horizontal="right"/>
    </xf>
    <xf numFmtId="181" fontId="11" fillId="0" borderId="46" xfId="9" applyNumberFormat="1" applyFont="1" applyBorder="1" applyAlignment="1">
      <alignment horizontal="right"/>
    </xf>
    <xf numFmtId="0" fontId="11" fillId="0" borderId="0" xfId="9" applyFont="1" applyAlignment="1">
      <alignment horizontal="center" shrinkToFit="1"/>
    </xf>
    <xf numFmtId="0" fontId="14" fillId="0" borderId="173" xfId="9" applyFont="1" applyBorder="1"/>
    <xf numFmtId="38" fontId="10" fillId="0" borderId="179" xfId="9" applyNumberFormat="1" applyFont="1" applyBorder="1"/>
    <xf numFmtId="38" fontId="10" fillId="0" borderId="138" xfId="9" applyNumberFormat="1" applyFont="1" applyBorder="1"/>
    <xf numFmtId="38" fontId="10" fillId="0" borderId="165" xfId="9" applyNumberFormat="1" applyFont="1" applyBorder="1"/>
    <xf numFmtId="38" fontId="10" fillId="0" borderId="146" xfId="9" applyNumberFormat="1" applyFont="1" applyBorder="1"/>
    <xf numFmtId="0" fontId="12" fillId="0" borderId="77" xfId="9" applyFont="1" applyBorder="1" applyAlignment="1">
      <alignment horizontal="center" textRotation="255"/>
    </xf>
    <xf numFmtId="0" fontId="12" fillId="0" borderId="80" xfId="9" applyFont="1" applyBorder="1" applyAlignment="1">
      <alignment horizontal="center" textRotation="255"/>
    </xf>
    <xf numFmtId="0" fontId="12" fillId="0" borderId="82" xfId="9" applyFont="1" applyBorder="1" applyAlignment="1">
      <alignment horizontal="center" textRotation="255"/>
    </xf>
    <xf numFmtId="0" fontId="12" fillId="0" borderId="83" xfId="9" applyFont="1" applyBorder="1" applyAlignment="1">
      <alignment horizontal="center" textRotation="255"/>
    </xf>
    <xf numFmtId="181" fontId="10" fillId="0" borderId="155" xfId="9" applyNumberFormat="1" applyFont="1" applyBorder="1" applyAlignment="1">
      <alignment horizontal="right"/>
    </xf>
    <xf numFmtId="181" fontId="10" fillId="0" borderId="163" xfId="9" applyNumberFormat="1" applyFont="1" applyBorder="1" applyAlignment="1">
      <alignment horizontal="right"/>
    </xf>
    <xf numFmtId="181" fontId="10" fillId="0" borderId="41" xfId="9" applyNumberFormat="1" applyFont="1" applyBorder="1" applyAlignment="1">
      <alignment horizontal="right"/>
    </xf>
    <xf numFmtId="181" fontId="10" fillId="0" borderId="90" xfId="9" applyNumberFormat="1" applyFont="1" applyBorder="1" applyAlignment="1">
      <alignment horizontal="right"/>
    </xf>
    <xf numFmtId="0" fontId="12" fillId="0" borderId="169" xfId="9" applyFont="1" applyBorder="1" applyAlignment="1">
      <alignment horizontal="center"/>
    </xf>
    <xf numFmtId="0" fontId="10" fillId="0" borderId="136" xfId="9" applyFont="1" applyBorder="1" applyAlignment="1">
      <alignment horizontal="right"/>
    </xf>
    <xf numFmtId="0" fontId="11" fillId="0" borderId="0" xfId="9" applyFont="1" applyAlignment="1">
      <alignment horizontal="center"/>
    </xf>
    <xf numFmtId="0" fontId="12" fillId="0" borderId="79" xfId="9" applyFont="1" applyBorder="1" applyAlignment="1">
      <alignment horizontal="center" textRotation="255"/>
    </xf>
    <xf numFmtId="0" fontId="16" fillId="0" borderId="0" xfId="9" applyFont="1" applyAlignment="1">
      <alignment horizontal="center" textRotation="255"/>
    </xf>
    <xf numFmtId="0" fontId="10" fillId="0" borderId="47" xfId="9" applyFont="1" applyBorder="1"/>
    <xf numFmtId="0" fontId="10" fillId="0" borderId="85" xfId="9" applyFont="1" applyBorder="1"/>
    <xf numFmtId="0" fontId="10" fillId="0" borderId="97" xfId="9" applyFont="1" applyBorder="1"/>
    <xf numFmtId="0" fontId="10" fillId="0" borderId="48" xfId="9" applyFont="1" applyBorder="1"/>
    <xf numFmtId="0" fontId="10" fillId="0" borderId="51" xfId="9" applyFont="1" applyBorder="1"/>
    <xf numFmtId="0" fontId="10" fillId="0" borderId="49" xfId="9" applyFont="1" applyBorder="1"/>
    <xf numFmtId="0" fontId="10" fillId="0" borderId="88" xfId="9" applyFont="1" applyBorder="1"/>
    <xf numFmtId="181" fontId="10" fillId="0" borderId="162" xfId="9" applyNumberFormat="1" applyFont="1" applyBorder="1"/>
    <xf numFmtId="181" fontId="10" fillId="0" borderId="163" xfId="9" applyNumberFormat="1" applyFont="1" applyBorder="1"/>
    <xf numFmtId="0" fontId="10" fillId="0" borderId="97" xfId="9" applyFont="1" applyBorder="1" applyAlignment="1">
      <alignment horizontal="right"/>
    </xf>
    <xf numFmtId="0" fontId="10" fillId="0" borderId="98" xfId="9" applyFont="1" applyBorder="1"/>
    <xf numFmtId="0" fontId="10" fillId="0" borderId="50" xfId="9" applyFont="1" applyBorder="1"/>
    <xf numFmtId="0" fontId="10" fillId="0" borderId="104" xfId="9" applyFont="1" applyBorder="1"/>
    <xf numFmtId="38" fontId="10" fillId="0" borderId="137" xfId="7" applyFont="1" applyFill="1" applyBorder="1" applyAlignment="1">
      <alignment shrinkToFit="1"/>
    </xf>
    <xf numFmtId="38" fontId="10" fillId="0" borderId="60" xfId="7" applyFont="1" applyFill="1" applyBorder="1"/>
    <xf numFmtId="0" fontId="11" fillId="0" borderId="145" xfId="9" applyFont="1" applyBorder="1"/>
    <xf numFmtId="0" fontId="11" fillId="0" borderId="0" xfId="9" applyFont="1" applyBorder="1"/>
    <xf numFmtId="0" fontId="11" fillId="0" borderId="0" xfId="9" applyFont="1" applyBorder="1" applyAlignment="1">
      <alignment horizontal="right" textRotation="255"/>
    </xf>
    <xf numFmtId="0" fontId="11" fillId="0" borderId="0" xfId="9" applyFont="1" applyBorder="1" applyAlignment="1">
      <alignment horizontal="right"/>
    </xf>
    <xf numFmtId="0" fontId="11" fillId="0" borderId="145" xfId="9" applyFont="1" applyBorder="1" applyAlignment="1">
      <alignment horizontal="right"/>
    </xf>
    <xf numFmtId="0" fontId="11" fillId="0" borderId="143" xfId="9" applyFont="1" applyBorder="1" applyAlignment="1">
      <alignment horizontal="right"/>
    </xf>
    <xf numFmtId="0" fontId="11" fillId="0" borderId="148" xfId="9" applyFont="1" applyBorder="1" applyAlignment="1">
      <alignment horizontal="center" shrinkToFit="1"/>
    </xf>
    <xf numFmtId="38" fontId="11" fillId="0" borderId="145" xfId="7" applyFont="1" applyBorder="1" applyAlignment="1">
      <alignment horizontal="right"/>
    </xf>
    <xf numFmtId="0" fontId="11" fillId="0" borderId="174" xfId="9" applyFont="1" applyBorder="1"/>
    <xf numFmtId="0" fontId="11" fillId="0" borderId="172" xfId="9" applyFont="1" applyBorder="1" applyAlignment="1">
      <alignment horizontal="center" shrinkToFit="1"/>
    </xf>
    <xf numFmtId="38" fontId="11" fillId="0" borderId="46" xfId="7" applyFont="1" applyBorder="1" applyAlignment="1">
      <alignment horizontal="right"/>
    </xf>
    <xf numFmtId="38" fontId="11" fillId="0" borderId="174" xfId="7" applyFont="1" applyBorder="1" applyAlignment="1">
      <alignment horizontal="right"/>
    </xf>
    <xf numFmtId="0" fontId="11" fillId="0" borderId="151" xfId="9" applyFont="1" applyBorder="1" applyAlignment="1">
      <alignment horizontal="right"/>
    </xf>
    <xf numFmtId="0" fontId="11" fillId="0" borderId="46" xfId="9" applyFont="1" applyBorder="1" applyAlignment="1">
      <alignment horizontal="right"/>
    </xf>
    <xf numFmtId="0" fontId="11" fillId="0" borderId="174" xfId="9" applyFont="1" applyBorder="1" applyAlignment="1">
      <alignment horizontal="right"/>
    </xf>
    <xf numFmtId="0" fontId="22" fillId="0" borderId="0" xfId="0" applyFont="1" applyAlignment="1">
      <alignment horizontal="center" vertical="center" wrapText="1"/>
    </xf>
    <xf numFmtId="0" fontId="22" fillId="0" borderId="0" xfId="0" applyFont="1" applyAlignment="1">
      <alignment horizontal="center" vertical="center"/>
    </xf>
    <xf numFmtId="0" fontId="9" fillId="0" borderId="0" xfId="9" applyFont="1" applyAlignment="1">
      <alignment horizontal="left"/>
    </xf>
    <xf numFmtId="0" fontId="11" fillId="0" borderId="176" xfId="9" applyFont="1" applyBorder="1" applyAlignment="1">
      <alignment horizontal="center"/>
    </xf>
    <xf numFmtId="0" fontId="11" fillId="0" borderId="138" xfId="9" applyFont="1" applyBorder="1" applyAlignment="1">
      <alignment horizontal="center"/>
    </xf>
    <xf numFmtId="0" fontId="11" fillId="0" borderId="141" xfId="9" applyFont="1" applyBorder="1" applyAlignment="1">
      <alignment horizontal="center"/>
    </xf>
    <xf numFmtId="0" fontId="11" fillId="0" borderId="139" xfId="9" applyFont="1" applyBorder="1" applyAlignment="1">
      <alignment horizontal="center"/>
    </xf>
    <xf numFmtId="0" fontId="11" fillId="0" borderId="176" xfId="9" applyFont="1" applyBorder="1" applyAlignment="1">
      <alignment horizontal="center" textRotation="255"/>
    </xf>
    <xf numFmtId="0" fontId="27" fillId="0" borderId="0" xfId="0" quotePrefix="1" applyFont="1">
      <alignment vertical="center"/>
    </xf>
    <xf numFmtId="0" fontId="27" fillId="0" borderId="0" xfId="0" applyFont="1" applyAlignment="1">
      <alignment horizontal="center" vertical="center"/>
    </xf>
    <xf numFmtId="0" fontId="9" fillId="0" borderId="0" xfId="9" applyFont="1" applyAlignment="1">
      <alignment horizontal="left" vertical="center"/>
    </xf>
    <xf numFmtId="0" fontId="10" fillId="0" borderId="0" xfId="9" applyFont="1" applyAlignment="1">
      <alignment vertical="center"/>
    </xf>
    <xf numFmtId="0" fontId="10" fillId="0" borderId="0" xfId="9" applyFont="1" applyAlignment="1">
      <alignment horizontal="right" vertical="center"/>
    </xf>
    <xf numFmtId="0" fontId="11" fillId="0" borderId="0" xfId="9" applyFont="1" applyAlignment="1">
      <alignment vertical="center"/>
    </xf>
    <xf numFmtId="49" fontId="27" fillId="0" borderId="0" xfId="0" quotePrefix="1" applyNumberFormat="1" applyFont="1" applyAlignment="1">
      <alignment horizontal="left" vertical="center"/>
    </xf>
    <xf numFmtId="0" fontId="54" fillId="0" borderId="0" xfId="0" applyFont="1">
      <alignment vertical="center"/>
    </xf>
    <xf numFmtId="0" fontId="10" fillId="0" borderId="0" xfId="13"/>
    <xf numFmtId="0" fontId="10" fillId="0" borderId="0" xfId="13" applyAlignment="1">
      <alignment horizontal="center"/>
    </xf>
    <xf numFmtId="0" fontId="10" fillId="0" borderId="184" xfId="13" applyBorder="1" applyAlignment="1">
      <alignment horizontal="left"/>
    </xf>
    <xf numFmtId="0" fontId="11" fillId="0" borderId="72" xfId="13" applyFont="1" applyBorder="1" applyAlignment="1">
      <alignment horizontal="center" vertical="center"/>
    </xf>
    <xf numFmtId="0" fontId="10" fillId="0" borderId="28" xfId="13" quotePrefix="1" applyBorder="1"/>
    <xf numFmtId="0" fontId="10" fillId="0" borderId="27" xfId="13" applyBorder="1" applyAlignment="1">
      <alignment horizontal="center"/>
    </xf>
    <xf numFmtId="0" fontId="10" fillId="0" borderId="73" xfId="13" applyBorder="1"/>
    <xf numFmtId="0" fontId="10" fillId="0" borderId="69" xfId="13" applyBorder="1"/>
    <xf numFmtId="0" fontId="10" fillId="0" borderId="28" xfId="13" applyBorder="1"/>
    <xf numFmtId="0" fontId="10" fillId="0" borderId="46" xfId="13" applyBorder="1"/>
    <xf numFmtId="0" fontId="10" fillId="0" borderId="45" xfId="13" applyBorder="1" applyAlignment="1">
      <alignment horizontal="center"/>
    </xf>
    <xf numFmtId="0" fontId="10" fillId="0" borderId="47" xfId="13" applyBorder="1"/>
    <xf numFmtId="0" fontId="10" fillId="0" borderId="48" xfId="13" applyBorder="1"/>
    <xf numFmtId="0" fontId="10" fillId="0" borderId="71" xfId="13" applyBorder="1"/>
    <xf numFmtId="0" fontId="10" fillId="0" borderId="29" xfId="13" applyBorder="1"/>
    <xf numFmtId="0" fontId="10" fillId="0" borderId="50" xfId="13" applyBorder="1"/>
    <xf numFmtId="0" fontId="10" fillId="0" borderId="121" xfId="13" applyBorder="1"/>
    <xf numFmtId="0" fontId="10" fillId="0" borderId="145" xfId="13" applyBorder="1"/>
    <xf numFmtId="0" fontId="10" fillId="0" borderId="148" xfId="13" applyBorder="1" applyAlignment="1">
      <alignment horizontal="center"/>
    </xf>
    <xf numFmtId="0" fontId="10" fillId="0" borderId="42" xfId="13" applyBorder="1"/>
    <xf numFmtId="0" fontId="10" fillId="0" borderId="40" xfId="13" applyBorder="1"/>
    <xf numFmtId="0" fontId="10" fillId="0" borderId="39" xfId="13" applyBorder="1"/>
    <xf numFmtId="0" fontId="10" fillId="0" borderId="143" xfId="13" applyBorder="1"/>
    <xf numFmtId="0" fontId="10" fillId="0" borderId="56" xfId="13" applyBorder="1"/>
    <xf numFmtId="0" fontId="10" fillId="0" borderId="30" xfId="13" applyBorder="1"/>
    <xf numFmtId="0" fontId="10" fillId="0" borderId="32" xfId="13" applyBorder="1" applyAlignment="1">
      <alignment horizontal="center" shrinkToFit="1"/>
    </xf>
    <xf numFmtId="0" fontId="10" fillId="0" borderId="32" xfId="13" applyBorder="1" applyAlignment="1">
      <alignment shrinkToFit="1"/>
    </xf>
    <xf numFmtId="0" fontId="10" fillId="0" borderId="0" xfId="13" applyAlignment="1">
      <alignment shrinkToFit="1"/>
    </xf>
    <xf numFmtId="0" fontId="10" fillId="0" borderId="159" xfId="13" applyBorder="1" applyAlignment="1">
      <alignment shrinkToFit="1"/>
    </xf>
    <xf numFmtId="0" fontId="10" fillId="24" borderId="0" xfId="13" applyFill="1" applyAlignment="1">
      <alignment horizontal="center"/>
    </xf>
    <xf numFmtId="0" fontId="11" fillId="0" borderId="173" xfId="9" applyFont="1" applyBorder="1" applyAlignment="1">
      <alignment vertical="center"/>
    </xf>
    <xf numFmtId="0" fontId="9" fillId="0" borderId="173" xfId="9" applyFont="1" applyBorder="1" applyAlignment="1">
      <alignment horizontal="left" vertical="center"/>
    </xf>
    <xf numFmtId="0" fontId="10" fillId="0" borderId="29" xfId="13" quotePrefix="1" applyBorder="1"/>
    <xf numFmtId="0" fontId="11" fillId="0" borderId="74" xfId="13" applyFont="1" applyBorder="1" applyAlignment="1">
      <alignment horizontal="center" vertical="center"/>
    </xf>
    <xf numFmtId="0" fontId="10" fillId="0" borderId="74" xfId="13" applyBorder="1"/>
    <xf numFmtId="0" fontId="10" fillId="0" borderId="49" xfId="13" applyBorder="1"/>
    <xf numFmtId="0" fontId="10" fillId="0" borderId="41" xfId="13" applyBorder="1"/>
    <xf numFmtId="0" fontId="10" fillId="0" borderId="0" xfId="13" applyAlignment="1">
      <alignment horizontal="center" shrinkToFit="1"/>
    </xf>
    <xf numFmtId="0" fontId="10" fillId="0" borderId="0" xfId="13" applyAlignment="1">
      <alignment horizontal="right" shrinkToFit="1"/>
    </xf>
    <xf numFmtId="0" fontId="10" fillId="0" borderId="52" xfId="13" applyBorder="1"/>
    <xf numFmtId="0" fontId="10" fillId="0" borderId="54" xfId="13" applyBorder="1"/>
    <xf numFmtId="0" fontId="10" fillId="0" borderId="53" xfId="13" applyBorder="1"/>
    <xf numFmtId="0" fontId="9" fillId="0" borderId="0" xfId="9" applyFont="1" applyBorder="1" applyAlignment="1">
      <alignment horizontal="left" vertical="center"/>
    </xf>
    <xf numFmtId="0" fontId="10" fillId="0" borderId="0" xfId="13" applyBorder="1"/>
    <xf numFmtId="0" fontId="10" fillId="0" borderId="0" xfId="13" applyBorder="1" applyAlignment="1">
      <alignment horizontal="left"/>
    </xf>
    <xf numFmtId="0" fontId="4" fillId="0" borderId="168" xfId="9" applyBorder="1" applyAlignment="1">
      <alignment horizontal="center"/>
    </xf>
    <xf numFmtId="182" fontId="11" fillId="0" borderId="156" xfId="9" applyNumberFormat="1" applyFont="1" applyBorder="1" applyAlignment="1">
      <alignment horizontal="right" wrapText="1"/>
    </xf>
    <xf numFmtId="182" fontId="11" fillId="0" borderId="153" xfId="9" applyNumberFormat="1" applyFont="1" applyBorder="1" applyAlignment="1">
      <alignment horizontal="right" wrapText="1"/>
    </xf>
    <xf numFmtId="182" fontId="11" fillId="0" borderId="158" xfId="9" applyNumberFormat="1" applyFont="1" applyBorder="1" applyAlignment="1">
      <alignment horizontal="right" wrapText="1"/>
    </xf>
    <xf numFmtId="0" fontId="10" fillId="0" borderId="34" xfId="9" applyFont="1" applyBorder="1" applyAlignment="1">
      <alignment horizontal="center"/>
    </xf>
    <xf numFmtId="0" fontId="10" fillId="0" borderId="56" xfId="9" applyFont="1" applyBorder="1" applyAlignment="1">
      <alignment horizontal="right"/>
    </xf>
    <xf numFmtId="0" fontId="10" fillId="0" borderId="54" xfId="9" applyFont="1" applyBorder="1" applyAlignment="1">
      <alignment horizontal="right"/>
    </xf>
    <xf numFmtId="0" fontId="10" fillId="0" borderId="40" xfId="9" applyFont="1" applyBorder="1" applyAlignment="1">
      <alignment horizontal="right"/>
    </xf>
    <xf numFmtId="0" fontId="10" fillId="0" borderId="55" xfId="9" applyFont="1" applyBorder="1" applyAlignment="1">
      <alignment horizontal="right"/>
    </xf>
    <xf numFmtId="0" fontId="10" fillId="0" borderId="148" xfId="9" applyFont="1" applyBorder="1" applyAlignment="1">
      <alignment horizontal="center"/>
    </xf>
    <xf numFmtId="182" fontId="10" fillId="0" borderId="42" xfId="9" applyNumberFormat="1" applyFont="1" applyBorder="1" applyAlignment="1">
      <alignment horizontal="right"/>
    </xf>
    <xf numFmtId="182" fontId="10" fillId="0" borderId="40" xfId="9" applyNumberFormat="1" applyFont="1" applyBorder="1" applyAlignment="1">
      <alignment horizontal="right"/>
    </xf>
    <xf numFmtId="182" fontId="11" fillId="0" borderId="48" xfId="9" applyNumberFormat="1" applyFont="1" applyBorder="1" applyAlignment="1">
      <alignment horizontal="right" wrapText="1"/>
    </xf>
    <xf numFmtId="182" fontId="11" fillId="0" borderId="40" xfId="9" applyNumberFormat="1" applyFont="1" applyBorder="1" applyAlignment="1">
      <alignment horizontal="right" wrapText="1"/>
    </xf>
    <xf numFmtId="182" fontId="10" fillId="0" borderId="41" xfId="9" applyNumberFormat="1" applyFont="1" applyBorder="1" applyAlignment="1">
      <alignment horizontal="right"/>
    </xf>
    <xf numFmtId="0" fontId="10" fillId="0" borderId="42" xfId="9" applyFont="1" applyBorder="1" applyAlignment="1">
      <alignment horizontal="right"/>
    </xf>
    <xf numFmtId="0" fontId="10" fillId="0" borderId="41" xfId="9" applyFont="1" applyBorder="1" applyAlignment="1">
      <alignment horizontal="right"/>
    </xf>
    <xf numFmtId="0" fontId="10" fillId="0" borderId="45" xfId="9" applyFont="1" applyBorder="1" applyAlignment="1">
      <alignment horizontal="center"/>
    </xf>
    <xf numFmtId="182" fontId="11" fillId="0" borderId="50" xfId="9" applyNumberFormat="1" applyFont="1" applyBorder="1" applyAlignment="1">
      <alignment horizontal="right" wrapText="1"/>
    </xf>
    <xf numFmtId="182" fontId="10" fillId="0" borderId="50" xfId="9" applyNumberFormat="1" applyFont="1" applyBorder="1" applyAlignment="1">
      <alignment horizontal="right"/>
    </xf>
    <xf numFmtId="182" fontId="10" fillId="0" borderId="48" xfId="9" applyNumberFormat="1" applyFont="1" applyBorder="1" applyAlignment="1">
      <alignment horizontal="right"/>
    </xf>
    <xf numFmtId="182" fontId="10" fillId="0" borderId="49" xfId="9" applyNumberFormat="1" applyFont="1" applyBorder="1" applyAlignment="1">
      <alignment horizontal="right"/>
    </xf>
    <xf numFmtId="182" fontId="11" fillId="0" borderId="42" xfId="9" applyNumberFormat="1" applyFont="1" applyBorder="1" applyAlignment="1">
      <alignment horizontal="right" wrapText="1"/>
    </xf>
    <xf numFmtId="182" fontId="11" fillId="0" borderId="47" xfId="9" applyNumberFormat="1" applyFont="1" applyBorder="1" applyAlignment="1">
      <alignment horizontal="right" wrapText="1"/>
    </xf>
    <xf numFmtId="0" fontId="55" fillId="0" borderId="148" xfId="9" applyFont="1" applyBorder="1" applyAlignment="1">
      <alignment horizontal="center"/>
    </xf>
    <xf numFmtId="0" fontId="55" fillId="0" borderId="45" xfId="9" applyFont="1" applyBorder="1" applyAlignment="1">
      <alignment horizontal="center"/>
    </xf>
    <xf numFmtId="0" fontId="55" fillId="0" borderId="181" xfId="9" applyFont="1" applyBorder="1" applyAlignment="1">
      <alignment horizontal="center"/>
    </xf>
    <xf numFmtId="0" fontId="10" fillId="0" borderId="188" xfId="9" applyFont="1" applyBorder="1" applyAlignment="1">
      <alignment horizontal="right"/>
    </xf>
    <xf numFmtId="0" fontId="10" fillId="0" borderId="36" xfId="9" applyFont="1" applyBorder="1" applyAlignment="1">
      <alignment horizontal="right"/>
    </xf>
    <xf numFmtId="0" fontId="10" fillId="0" borderId="35" xfId="9" applyFont="1" applyBorder="1" applyAlignment="1">
      <alignment horizontal="right"/>
    </xf>
    <xf numFmtId="0" fontId="10" fillId="0" borderId="37" xfId="9" applyFont="1" applyBorder="1" applyAlignment="1">
      <alignment horizontal="right"/>
    </xf>
    <xf numFmtId="182" fontId="11" fillId="0" borderId="0" xfId="9" applyNumberFormat="1" applyFont="1" applyAlignment="1">
      <alignment horizontal="right" wrapText="1"/>
    </xf>
    <xf numFmtId="0" fontId="10" fillId="0" borderId="0" xfId="9" applyFont="1" applyFill="1"/>
    <xf numFmtId="182" fontId="11" fillId="0" borderId="156" xfId="9" applyNumberFormat="1" applyFont="1" applyFill="1" applyBorder="1" applyAlignment="1">
      <alignment horizontal="right" wrapText="1"/>
    </xf>
    <xf numFmtId="0" fontId="10" fillId="0" borderId="54" xfId="9" applyFont="1" applyFill="1" applyBorder="1" applyAlignment="1">
      <alignment horizontal="right"/>
    </xf>
    <xf numFmtId="182" fontId="10" fillId="0" borderId="40" xfId="9" applyNumberFormat="1" applyFont="1" applyFill="1" applyBorder="1" applyAlignment="1">
      <alignment horizontal="right"/>
    </xf>
    <xf numFmtId="182" fontId="10" fillId="0" borderId="48" xfId="9" applyNumberFormat="1" applyFont="1" applyFill="1" applyBorder="1" applyAlignment="1">
      <alignment horizontal="right"/>
    </xf>
    <xf numFmtId="0" fontId="10" fillId="0" borderId="40" xfId="9" applyFont="1" applyFill="1" applyBorder="1" applyAlignment="1">
      <alignment horizontal="right"/>
    </xf>
    <xf numFmtId="0" fontId="10" fillId="0" borderId="36" xfId="9" applyFont="1" applyFill="1" applyBorder="1" applyAlignment="1">
      <alignment horizontal="right"/>
    </xf>
    <xf numFmtId="0" fontId="10" fillId="0" borderId="0" xfId="9" applyFont="1" applyAlignment="1"/>
    <xf numFmtId="0" fontId="11" fillId="0" borderId="81" xfId="13" applyFont="1" applyBorder="1" applyAlignment="1">
      <alignment horizontal="center" vertical="center"/>
    </xf>
    <xf numFmtId="0" fontId="11" fillId="0" borderId="77" xfId="13" applyFont="1" applyBorder="1" applyAlignment="1">
      <alignment horizontal="center" vertical="center"/>
    </xf>
    <xf numFmtId="183" fontId="11" fillId="0" borderId="39" xfId="13" applyNumberFormat="1" applyFont="1" applyBorder="1" applyAlignment="1">
      <alignment horizontal="right"/>
    </xf>
    <xf numFmtId="183" fontId="11" fillId="0" borderId="40" xfId="13" applyNumberFormat="1" applyFont="1" applyBorder="1" applyAlignment="1">
      <alignment horizontal="right"/>
    </xf>
    <xf numFmtId="0" fontId="11" fillId="0" borderId="40" xfId="13" applyFont="1" applyBorder="1" applyAlignment="1">
      <alignment horizontal="right"/>
    </xf>
    <xf numFmtId="0" fontId="11" fillId="0" borderId="39" xfId="13" applyFont="1" applyBorder="1"/>
    <xf numFmtId="0" fontId="11" fillId="0" borderId="40" xfId="13" applyFont="1" applyBorder="1"/>
    <xf numFmtId="183" fontId="11" fillId="0" borderId="40" xfId="13" applyNumberFormat="1" applyFont="1" applyBorder="1"/>
    <xf numFmtId="0" fontId="11" fillId="0" borderId="39" xfId="13" applyFont="1" applyBorder="1" applyAlignment="1">
      <alignment horizontal="right"/>
    </xf>
    <xf numFmtId="183" fontId="11" fillId="0" borderId="47" xfId="13" applyNumberFormat="1" applyFont="1" applyBorder="1" applyAlignment="1">
      <alignment horizontal="right"/>
    </xf>
    <xf numFmtId="183" fontId="11" fillId="0" borderId="48" xfId="13" applyNumberFormat="1" applyFont="1" applyBorder="1" applyAlignment="1">
      <alignment horizontal="right"/>
    </xf>
    <xf numFmtId="0" fontId="11" fillId="0" borderId="48" xfId="13" applyFont="1" applyBorder="1" applyAlignment="1">
      <alignment horizontal="right"/>
    </xf>
    <xf numFmtId="0" fontId="11" fillId="0" borderId="47" xfId="13" applyFont="1" applyBorder="1"/>
    <xf numFmtId="0" fontId="11" fillId="0" borderId="48" xfId="13" applyFont="1" applyBorder="1"/>
    <xf numFmtId="183" fontId="11" fillId="0" borderId="48" xfId="13" applyNumberFormat="1" applyFont="1" applyBorder="1"/>
    <xf numFmtId="0" fontId="11" fillId="0" borderId="53" xfId="13" applyFont="1" applyBorder="1" applyAlignment="1">
      <alignment horizontal="right"/>
    </xf>
    <xf numFmtId="0" fontId="11" fillId="0" borderId="54" xfId="13" applyFont="1" applyBorder="1" applyAlignment="1">
      <alignment horizontal="right"/>
    </xf>
    <xf numFmtId="0" fontId="11" fillId="0" borderId="53" xfId="13" applyFont="1" applyBorder="1"/>
    <xf numFmtId="0" fontId="11" fillId="0" borderId="54" xfId="13" applyFont="1" applyBorder="1"/>
    <xf numFmtId="0" fontId="11" fillId="0" borderId="35" xfId="13" applyFont="1" applyBorder="1" applyAlignment="1">
      <alignment horizontal="right"/>
    </xf>
    <xf numFmtId="0" fontId="11" fillId="0" borderId="36" xfId="13" applyFont="1" applyBorder="1" applyAlignment="1">
      <alignment horizontal="right"/>
    </xf>
    <xf numFmtId="0" fontId="11" fillId="0" borderId="35" xfId="13" applyFont="1" applyBorder="1"/>
    <xf numFmtId="0" fontId="11" fillId="0" borderId="36" xfId="13" applyFont="1" applyBorder="1"/>
    <xf numFmtId="183" fontId="11" fillId="0" borderId="39" xfId="13" applyNumberFormat="1" applyFont="1" applyBorder="1"/>
    <xf numFmtId="183" fontId="10" fillId="0" borderId="0" xfId="13" applyNumberFormat="1"/>
    <xf numFmtId="0" fontId="10" fillId="0" borderId="0" xfId="13" applyAlignment="1">
      <alignment horizontal="left"/>
    </xf>
    <xf numFmtId="0" fontId="10" fillId="0" borderId="0" xfId="9" applyFont="1" applyBorder="1" applyAlignment="1">
      <alignment horizontal="right"/>
    </xf>
    <xf numFmtId="0" fontId="11" fillId="0" borderId="71" xfId="13" applyFont="1" applyBorder="1" applyAlignment="1">
      <alignment horizontal="center" vertical="center"/>
    </xf>
    <xf numFmtId="0" fontId="10" fillId="0" borderId="70" xfId="13" applyBorder="1"/>
    <xf numFmtId="0" fontId="10" fillId="0" borderId="34" xfId="13" applyBorder="1" applyAlignment="1">
      <alignment horizontal="center"/>
    </xf>
    <xf numFmtId="0" fontId="10" fillId="0" borderId="86" xfId="13" applyBorder="1"/>
    <xf numFmtId="0" fontId="10" fillId="0" borderId="55" xfId="13" applyBorder="1"/>
    <xf numFmtId="0" fontId="10" fillId="0" borderId="31" xfId="13" applyBorder="1"/>
    <xf numFmtId="0" fontId="10" fillId="0" borderId="30" xfId="13" applyBorder="1" applyAlignment="1">
      <alignment horizontal="center"/>
    </xf>
    <xf numFmtId="0" fontId="10" fillId="0" borderId="79" xfId="13" applyBorder="1"/>
    <xf numFmtId="0" fontId="10" fillId="0" borderId="77" xfId="13" applyBorder="1"/>
    <xf numFmtId="0" fontId="10" fillId="0" borderId="81" xfId="13" applyBorder="1"/>
    <xf numFmtId="0" fontId="10" fillId="0" borderId="78" xfId="13" applyBorder="1"/>
    <xf numFmtId="0" fontId="10" fillId="0" borderId="82" xfId="13" applyBorder="1"/>
    <xf numFmtId="0" fontId="11" fillId="0" borderId="0" xfId="13" applyFont="1"/>
    <xf numFmtId="0" fontId="11" fillId="0" borderId="81" xfId="13" applyFont="1" applyBorder="1" applyAlignment="1">
      <alignment horizontal="center" vertical="center" wrapText="1"/>
    </xf>
    <xf numFmtId="0" fontId="11" fillId="0" borderId="77" xfId="13" applyFont="1" applyBorder="1" applyAlignment="1">
      <alignment horizontal="center" vertical="center" wrapText="1"/>
    </xf>
    <xf numFmtId="0" fontId="11" fillId="0" borderId="52" xfId="13" applyFont="1" applyBorder="1"/>
    <xf numFmtId="0" fontId="11" fillId="0" borderId="34" xfId="13" applyFont="1" applyBorder="1" applyAlignment="1">
      <alignment horizontal="center" shrinkToFit="1"/>
    </xf>
    <xf numFmtId="0" fontId="11" fillId="0" borderId="53" xfId="13" applyFont="1" applyBorder="1" applyAlignment="1">
      <alignment horizontal="right" shrinkToFit="1"/>
    </xf>
    <xf numFmtId="0" fontId="11" fillId="0" borderId="54" xfId="13" applyFont="1" applyBorder="1" applyAlignment="1">
      <alignment horizontal="right" shrinkToFit="1"/>
    </xf>
    <xf numFmtId="0" fontId="11" fillId="0" borderId="71" xfId="13" applyFont="1" applyBorder="1"/>
    <xf numFmtId="0" fontId="11" fillId="0" borderId="28" xfId="13" applyFont="1" applyBorder="1"/>
    <xf numFmtId="0" fontId="11" fillId="0" borderId="27" xfId="13" applyFont="1" applyBorder="1" applyAlignment="1">
      <alignment horizontal="center" shrinkToFit="1"/>
    </xf>
    <xf numFmtId="0" fontId="11" fillId="0" borderId="73" xfId="13" applyFont="1" applyBorder="1" applyAlignment="1">
      <alignment horizontal="right" shrinkToFit="1"/>
    </xf>
    <xf numFmtId="0" fontId="11" fillId="0" borderId="69" xfId="13" applyFont="1" applyBorder="1" applyAlignment="1">
      <alignment horizontal="right" shrinkToFit="1"/>
    </xf>
    <xf numFmtId="0" fontId="11" fillId="0" borderId="69" xfId="13" applyFont="1" applyBorder="1"/>
    <xf numFmtId="0" fontId="11" fillId="0" borderId="73" xfId="13" applyFont="1" applyBorder="1"/>
    <xf numFmtId="0" fontId="11" fillId="0" borderId="46" xfId="13" applyFont="1" applyBorder="1"/>
    <xf numFmtId="0" fontId="11" fillId="0" borderId="47" xfId="13" applyFont="1" applyBorder="1" applyAlignment="1">
      <alignment horizontal="right" shrinkToFit="1"/>
    </xf>
    <xf numFmtId="0" fontId="11" fillId="0" borderId="48" xfId="13" applyFont="1" applyBorder="1" applyAlignment="1">
      <alignment horizontal="right" shrinkToFit="1"/>
    </xf>
    <xf numFmtId="0" fontId="11" fillId="0" borderId="45" xfId="13" applyFont="1" applyBorder="1" applyAlignment="1">
      <alignment horizontal="center" shrinkToFit="1"/>
    </xf>
    <xf numFmtId="0" fontId="11" fillId="0" borderId="30" xfId="13" applyFont="1" applyBorder="1" applyAlignment="1">
      <alignment horizontal="center" shrinkToFit="1"/>
    </xf>
    <xf numFmtId="0" fontId="11" fillId="0" borderId="0" xfId="13" applyFont="1" applyAlignment="1">
      <alignment horizontal="center" shrinkToFit="1"/>
    </xf>
    <xf numFmtId="0" fontId="11" fillId="0" borderId="0" xfId="13" applyFont="1" applyAlignment="1">
      <alignment horizontal="right" shrinkToFit="1"/>
    </xf>
    <xf numFmtId="38" fontId="11" fillId="0" borderId="146" xfId="1" applyFont="1" applyBorder="1" applyAlignment="1">
      <alignment horizontal="right" shrinkToFit="1"/>
    </xf>
    <xf numFmtId="38" fontId="11" fillId="0" borderId="138" xfId="1" applyFont="1" applyBorder="1" applyAlignment="1">
      <alignment horizontal="right" shrinkToFit="1"/>
    </xf>
    <xf numFmtId="38" fontId="11" fillId="0" borderId="147" xfId="1" applyFont="1" applyBorder="1" applyAlignment="1">
      <alignment horizontal="right" shrinkToFit="1"/>
    </xf>
    <xf numFmtId="38" fontId="11" fillId="0" borderId="176" xfId="1" applyFont="1" applyBorder="1" applyAlignment="1">
      <alignment horizontal="right" shrinkToFit="1"/>
    </xf>
    <xf numFmtId="38" fontId="10" fillId="0" borderId="176" xfId="1" applyFont="1" applyBorder="1" applyAlignment="1">
      <alignment shrinkToFit="1"/>
    </xf>
    <xf numFmtId="38" fontId="10" fillId="0" borderId="147" xfId="1" applyFont="1" applyBorder="1" applyAlignment="1">
      <alignment shrinkToFit="1"/>
    </xf>
    <xf numFmtId="38" fontId="10" fillId="0" borderId="190" xfId="1" applyFont="1" applyBorder="1" applyAlignment="1">
      <alignment shrinkToFit="1"/>
    </xf>
    <xf numFmtId="0" fontId="11" fillId="0" borderId="82" xfId="13" applyFont="1" applyBorder="1" applyAlignment="1">
      <alignment horizontal="center" vertical="center"/>
    </xf>
    <xf numFmtId="183" fontId="11" fillId="0" borderId="41" xfId="13" applyNumberFormat="1" applyFont="1" applyBorder="1"/>
    <xf numFmtId="0" fontId="11" fillId="0" borderId="41" xfId="13" applyFont="1" applyBorder="1"/>
    <xf numFmtId="183" fontId="11" fillId="0" borderId="49" xfId="13" applyNumberFormat="1" applyFont="1" applyBorder="1"/>
    <xf numFmtId="0" fontId="11" fillId="0" borderId="55" xfId="13" applyFont="1" applyBorder="1"/>
    <xf numFmtId="0" fontId="11" fillId="0" borderId="37" xfId="13" applyFont="1" applyBorder="1"/>
    <xf numFmtId="0" fontId="9" fillId="0" borderId="0" xfId="2" applyFont="1">
      <alignment vertical="center"/>
    </xf>
    <xf numFmtId="0" fontId="11" fillId="0" borderId="52" xfId="9" applyFont="1" applyBorder="1"/>
    <xf numFmtId="38" fontId="11" fillId="0" borderId="191" xfId="7" applyFont="1" applyBorder="1"/>
    <xf numFmtId="0" fontId="11" fillId="0" borderId="191" xfId="9" applyFont="1" applyBorder="1"/>
    <xf numFmtId="38" fontId="11" fillId="0" borderId="53" xfId="7" applyFont="1" applyBorder="1"/>
    <xf numFmtId="0" fontId="11" fillId="0" borderId="82" xfId="13" applyFont="1" applyBorder="1" applyAlignment="1">
      <alignment horizontal="center" vertical="center" wrapText="1"/>
    </xf>
    <xf numFmtId="0" fontId="11" fillId="0" borderId="74" xfId="13" applyFont="1" applyBorder="1"/>
    <xf numFmtId="0" fontId="11" fillId="0" borderId="49" xfId="13" applyFont="1" applyBorder="1"/>
    <xf numFmtId="38" fontId="11" fillId="0" borderId="139" xfId="1" applyFont="1" applyBorder="1" applyAlignment="1">
      <alignment horizontal="right" shrinkToFit="1"/>
    </xf>
    <xf numFmtId="0" fontId="11" fillId="0" borderId="31" xfId="13" applyFont="1" applyBorder="1"/>
    <xf numFmtId="0" fontId="11" fillId="0" borderId="81" xfId="13" applyFont="1" applyBorder="1" applyAlignment="1">
      <alignment horizontal="right" shrinkToFit="1"/>
    </xf>
    <xf numFmtId="0" fontId="11" fillId="0" borderId="77" xfId="13" applyFont="1" applyBorder="1" applyAlignment="1">
      <alignment horizontal="right" shrinkToFit="1"/>
    </xf>
    <xf numFmtId="0" fontId="11" fillId="0" borderId="77" xfId="13" applyFont="1" applyBorder="1"/>
    <xf numFmtId="0" fontId="11" fillId="0" borderId="81" xfId="13" applyFont="1" applyBorder="1"/>
    <xf numFmtId="0" fontId="11" fillId="0" borderId="82" xfId="13" applyFont="1" applyBorder="1"/>
    <xf numFmtId="182" fontId="11" fillId="0" borderId="155" xfId="9" applyNumberFormat="1" applyFont="1" applyBorder="1" applyAlignment="1">
      <alignment horizontal="right" wrapText="1"/>
    </xf>
    <xf numFmtId="182" fontId="11" fillId="0" borderId="49" xfId="9" applyNumberFormat="1" applyFont="1" applyBorder="1" applyAlignment="1">
      <alignment horizontal="right" wrapText="1"/>
    </xf>
    <xf numFmtId="182" fontId="11" fillId="0" borderId="41" xfId="9" applyNumberFormat="1" applyFont="1" applyBorder="1" applyAlignment="1">
      <alignment horizontal="right" wrapText="1"/>
    </xf>
    <xf numFmtId="0" fontId="11" fillId="0" borderId="50" xfId="9" applyFont="1" applyBorder="1" applyAlignment="1">
      <alignment horizontal="center" vertical="center"/>
    </xf>
    <xf numFmtId="0" fontId="11" fillId="0" borderId="48" xfId="9" applyFont="1" applyBorder="1" applyAlignment="1">
      <alignment horizontal="center" vertical="center" wrapText="1"/>
    </xf>
    <xf numFmtId="0" fontId="11" fillId="0" borderId="50" xfId="9" applyFont="1" applyBorder="1" applyAlignment="1">
      <alignment horizontal="center" vertical="center" wrapText="1"/>
    </xf>
    <xf numFmtId="0" fontId="11" fillId="0" borderId="49" xfId="9" applyFont="1" applyBorder="1" applyAlignment="1">
      <alignment horizontal="center" vertical="center" wrapText="1"/>
    </xf>
    <xf numFmtId="0" fontId="11" fillId="0" borderId="56" xfId="13" applyFont="1" applyBorder="1"/>
    <xf numFmtId="0" fontId="11" fillId="0" borderId="79" xfId="13" applyFont="1" applyBorder="1" applyAlignment="1">
      <alignment horizontal="center" vertical="center" wrapText="1"/>
    </xf>
    <xf numFmtId="0" fontId="11" fillId="0" borderId="86" xfId="13" applyFont="1" applyBorder="1"/>
    <xf numFmtId="0" fontId="11" fillId="0" borderId="70" xfId="13" applyFont="1" applyBorder="1"/>
    <xf numFmtId="0" fontId="11" fillId="0" borderId="79" xfId="13" applyFont="1" applyBorder="1"/>
    <xf numFmtId="0" fontId="11" fillId="0" borderId="50" xfId="13" applyFont="1" applyBorder="1"/>
    <xf numFmtId="0" fontId="11" fillId="0" borderId="78" xfId="13" applyFont="1" applyBorder="1"/>
    <xf numFmtId="0" fontId="11" fillId="0" borderId="98" xfId="13" applyFont="1" applyBorder="1"/>
    <xf numFmtId="38" fontId="11" fillId="0" borderId="190" xfId="1" applyFont="1" applyBorder="1" applyAlignment="1">
      <alignment horizontal="right" shrinkToFit="1"/>
    </xf>
    <xf numFmtId="183" fontId="11" fillId="0" borderId="42" xfId="13" applyNumberFormat="1" applyFont="1" applyBorder="1"/>
    <xf numFmtId="0" fontId="11" fillId="0" borderId="42" xfId="13" applyFont="1" applyBorder="1"/>
    <xf numFmtId="183" fontId="11" fillId="0" borderId="50" xfId="13" applyNumberFormat="1" applyFont="1" applyBorder="1"/>
    <xf numFmtId="0" fontId="11" fillId="0" borderId="191" xfId="13" applyFont="1" applyBorder="1"/>
    <xf numFmtId="0" fontId="11" fillId="0" borderId="79" xfId="13" applyFont="1" applyBorder="1" applyAlignment="1">
      <alignment horizontal="center" vertical="center"/>
    </xf>
    <xf numFmtId="0" fontId="11" fillId="0" borderId="89" xfId="13" applyFont="1" applyBorder="1"/>
    <xf numFmtId="0" fontId="11" fillId="0" borderId="102" xfId="13" applyFont="1" applyBorder="1"/>
    <xf numFmtId="183" fontId="11" fillId="0" borderId="89" xfId="13" applyNumberFormat="1" applyFont="1" applyBorder="1"/>
    <xf numFmtId="0" fontId="10" fillId="0" borderId="191" xfId="9" applyFont="1" applyBorder="1" applyAlignment="1">
      <alignment horizontal="right"/>
    </xf>
    <xf numFmtId="38" fontId="10" fillId="0" borderId="191" xfId="1" applyFont="1" applyBorder="1" applyAlignment="1">
      <alignment horizontal="right"/>
    </xf>
    <xf numFmtId="182" fontId="11" fillId="0" borderId="125" xfId="9" applyNumberFormat="1" applyFont="1" applyBorder="1" applyAlignment="1">
      <alignment horizontal="right" wrapText="1"/>
    </xf>
    <xf numFmtId="0" fontId="10" fillId="0" borderId="86" xfId="9" applyFont="1" applyBorder="1" applyAlignment="1">
      <alignment horizontal="right"/>
    </xf>
    <xf numFmtId="182" fontId="10" fillId="0" borderId="89" xfId="9" applyNumberFormat="1" applyFont="1" applyBorder="1" applyAlignment="1">
      <alignment horizontal="right"/>
    </xf>
    <xf numFmtId="182" fontId="10" fillId="0" borderId="98" xfId="9" applyNumberFormat="1" applyFont="1" applyBorder="1" applyAlignment="1">
      <alignment horizontal="right"/>
    </xf>
    <xf numFmtId="0" fontId="10" fillId="0" borderId="89" xfId="9" applyFont="1" applyBorder="1" applyAlignment="1">
      <alignment horizontal="right"/>
    </xf>
    <xf numFmtId="0" fontId="10" fillId="0" borderId="102" xfId="9" applyFont="1" applyBorder="1" applyAlignment="1">
      <alignment horizontal="right"/>
    </xf>
    <xf numFmtId="0" fontId="11" fillId="0" borderId="79" xfId="9" applyFont="1" applyBorder="1" applyAlignment="1">
      <alignment horizontal="center" vertical="center" wrapText="1"/>
    </xf>
    <xf numFmtId="0" fontId="11" fillId="0" borderId="77" xfId="9" applyFont="1" applyBorder="1" applyAlignment="1">
      <alignment horizontal="center" vertical="center" wrapText="1"/>
    </xf>
    <xf numFmtId="0" fontId="11" fillId="0" borderId="30" xfId="13" applyFont="1" applyBorder="1"/>
    <xf numFmtId="0" fontId="11" fillId="0" borderId="27" xfId="13" applyFont="1" applyBorder="1"/>
    <xf numFmtId="0" fontId="11" fillId="0" borderId="45" xfId="13" applyFont="1" applyBorder="1"/>
    <xf numFmtId="0" fontId="11" fillId="0" borderId="181" xfId="13" applyFont="1" applyBorder="1" applyAlignment="1">
      <alignment horizontal="center" shrinkToFit="1"/>
    </xf>
    <xf numFmtId="0" fontId="57" fillId="0" borderId="73" xfId="0" applyFont="1" applyBorder="1" applyAlignment="1">
      <alignment horizontal="right" shrinkToFit="1"/>
    </xf>
    <xf numFmtId="0" fontId="57" fillId="0" borderId="69" xfId="0" applyFont="1" applyBorder="1" applyAlignment="1">
      <alignment horizontal="right" shrinkToFit="1"/>
    </xf>
    <xf numFmtId="0" fontId="57" fillId="0" borderId="69" xfId="0" applyFont="1" applyBorder="1" applyAlignment="1"/>
    <xf numFmtId="0" fontId="57" fillId="0" borderId="73" xfId="0" applyFont="1" applyBorder="1" applyAlignment="1"/>
    <xf numFmtId="0" fontId="57" fillId="0" borderId="48" xfId="0" applyFont="1" applyBorder="1" applyAlignment="1"/>
    <xf numFmtId="0" fontId="57" fillId="0" borderId="72" xfId="0" applyFont="1" applyBorder="1" applyAlignment="1"/>
    <xf numFmtId="0" fontId="57" fillId="0" borderId="76" xfId="0" applyFont="1" applyBorder="1" applyAlignment="1"/>
    <xf numFmtId="0" fontId="57" fillId="0" borderId="82" xfId="0" applyFont="1" applyBorder="1" applyAlignment="1"/>
    <xf numFmtId="0" fontId="10" fillId="0" borderId="98" xfId="13" applyBorder="1"/>
    <xf numFmtId="0" fontId="11" fillId="0" borderId="145" xfId="13" applyFont="1" applyBorder="1"/>
    <xf numFmtId="0" fontId="11" fillId="0" borderId="73" xfId="13" applyFont="1" applyBorder="1" applyAlignment="1">
      <alignment horizontal="center" vertical="center"/>
    </xf>
    <xf numFmtId="0" fontId="11" fillId="0" borderId="69" xfId="13" applyFont="1" applyBorder="1" applyAlignment="1">
      <alignment horizontal="center" vertical="center"/>
    </xf>
    <xf numFmtId="0" fontId="10" fillId="0" borderId="27" xfId="13" applyBorder="1"/>
    <xf numFmtId="0" fontId="10" fillId="0" borderId="110" xfId="13" applyBorder="1"/>
    <xf numFmtId="0" fontId="10" fillId="0" borderId="32" xfId="13" applyBorder="1"/>
    <xf numFmtId="0" fontId="10" fillId="0" borderId="24" xfId="13" applyBorder="1"/>
    <xf numFmtId="0" fontId="10" fillId="0" borderId="45" xfId="13" applyBorder="1"/>
    <xf numFmtId="0" fontId="10" fillId="0" borderId="34" xfId="13" applyBorder="1"/>
    <xf numFmtId="0" fontId="10" fillId="0" borderId="183" xfId="13" applyBorder="1"/>
    <xf numFmtId="38" fontId="10" fillId="0" borderId="17" xfId="1" applyFont="1" applyBorder="1" applyAlignment="1">
      <alignment shrinkToFit="1"/>
    </xf>
    <xf numFmtId="38" fontId="10" fillId="0" borderId="19" xfId="1" applyFont="1" applyBorder="1" applyAlignment="1">
      <alignment shrinkToFit="1"/>
    </xf>
    <xf numFmtId="38" fontId="8" fillId="0" borderId="0" xfId="1" applyFont="1">
      <alignment vertical="center"/>
    </xf>
    <xf numFmtId="184" fontId="58" fillId="0" borderId="181" xfId="1" applyNumberFormat="1" applyFont="1" applyBorder="1" applyAlignment="1">
      <alignment vertical="center" shrinkToFit="1"/>
    </xf>
    <xf numFmtId="184" fontId="58" fillId="0" borderId="181" xfId="1" applyNumberFormat="1" applyFont="1" applyBorder="1">
      <alignment vertical="center"/>
    </xf>
    <xf numFmtId="185" fontId="59" fillId="0" borderId="4" xfId="1" applyNumberFormat="1" applyFont="1" applyBorder="1" applyAlignment="1">
      <alignment vertical="center" shrinkToFit="1"/>
    </xf>
    <xf numFmtId="185" fontId="59" fillId="0" borderId="4" xfId="1" applyNumberFormat="1" applyFont="1" applyBorder="1">
      <alignment vertical="center"/>
    </xf>
    <xf numFmtId="185" fontId="58" fillId="0" borderId="4" xfId="1" applyNumberFormat="1" applyFont="1" applyBorder="1" applyAlignment="1">
      <alignment vertical="center" shrinkToFit="1"/>
    </xf>
    <xf numFmtId="38" fontId="58" fillId="0" borderId="2" xfId="1" applyFont="1" applyBorder="1" applyAlignment="1">
      <alignment horizontal="center" vertical="center"/>
    </xf>
    <xf numFmtId="38" fontId="8" fillId="0" borderId="0" xfId="1" applyFont="1" applyAlignment="1">
      <alignment horizontal="right" vertical="center"/>
    </xf>
    <xf numFmtId="38" fontId="7" fillId="0" borderId="0" xfId="1" applyFont="1">
      <alignment vertical="center"/>
    </xf>
    <xf numFmtId="38" fontId="58" fillId="0" borderId="0" xfId="1" applyFont="1" applyBorder="1" applyAlignment="1">
      <alignment horizontal="center" vertical="center" wrapText="1"/>
    </xf>
    <xf numFmtId="38" fontId="8" fillId="0" borderId="0" xfId="1" applyFont="1" applyBorder="1">
      <alignment vertical="center"/>
    </xf>
    <xf numFmtId="38" fontId="8" fillId="0" borderId="0" xfId="1" applyFont="1" applyBorder="1" applyAlignment="1">
      <alignment horizontal="right" vertical="center"/>
    </xf>
    <xf numFmtId="184" fontId="58" fillId="0" borderId="2" xfId="1" applyNumberFormat="1" applyFont="1" applyBorder="1" applyAlignment="1">
      <alignment vertical="center" shrinkToFit="1"/>
    </xf>
    <xf numFmtId="184" fontId="58" fillId="0" borderId="2" xfId="1" applyNumberFormat="1" applyFont="1" applyBorder="1">
      <alignment vertical="center"/>
    </xf>
    <xf numFmtId="38" fontId="59" fillId="0" borderId="2" xfId="1" applyFont="1" applyBorder="1" applyAlignment="1">
      <alignment vertical="center" shrinkToFit="1"/>
    </xf>
    <xf numFmtId="38" fontId="59" fillId="0" borderId="2" xfId="1" applyFont="1" applyBorder="1">
      <alignment vertical="center"/>
    </xf>
    <xf numFmtId="38" fontId="8" fillId="0" borderId="2" xfId="1" applyFont="1" applyBorder="1" applyAlignment="1">
      <alignment horizontal="center" vertical="center"/>
    </xf>
    <xf numFmtId="38" fontId="61" fillId="0" borderId="0" xfId="1" applyFont="1">
      <alignment vertical="center"/>
    </xf>
    <xf numFmtId="38" fontId="5" fillId="0" borderId="0" xfId="1" applyFont="1">
      <alignment vertical="center"/>
    </xf>
    <xf numFmtId="0" fontId="48" fillId="0" borderId="0" xfId="0" applyFont="1">
      <alignment vertical="center"/>
    </xf>
    <xf numFmtId="0" fontId="48" fillId="0" borderId="0" xfId="0" quotePrefix="1" applyFont="1">
      <alignment vertical="center"/>
    </xf>
    <xf numFmtId="38" fontId="58" fillId="0" borderId="2" xfId="1" applyFont="1" applyBorder="1" applyAlignment="1">
      <alignment horizontal="center" vertical="center"/>
    </xf>
    <xf numFmtId="185" fontId="58" fillId="0" borderId="4" xfId="1" applyNumberFormat="1" applyFont="1" applyBorder="1" applyAlignment="1">
      <alignment horizontal="right" vertical="center" shrinkToFit="1"/>
    </xf>
    <xf numFmtId="185" fontId="58" fillId="0" borderId="4" xfId="1" applyNumberFormat="1" applyFont="1" applyBorder="1" applyAlignment="1">
      <alignment horizontal="right" vertical="center"/>
    </xf>
    <xf numFmtId="184" fontId="58" fillId="0" borderId="181" xfId="1" applyNumberFormat="1" applyFont="1" applyBorder="1" applyAlignment="1">
      <alignment horizontal="right" vertical="center" shrinkToFit="1"/>
    </xf>
    <xf numFmtId="184" fontId="58" fillId="0" borderId="181" xfId="1" applyNumberFormat="1" applyFont="1" applyBorder="1" applyAlignment="1">
      <alignment horizontal="right" vertical="center"/>
    </xf>
    <xf numFmtId="186" fontId="58" fillId="0" borderId="4" xfId="1" applyNumberFormat="1" applyFont="1" applyBorder="1" applyAlignment="1">
      <alignment horizontal="right" vertical="center" shrinkToFit="1"/>
    </xf>
    <xf numFmtId="186" fontId="58" fillId="0" borderId="4" xfId="1" applyNumberFormat="1" applyFont="1" applyBorder="1" applyAlignment="1">
      <alignment horizontal="right" vertical="center"/>
    </xf>
    <xf numFmtId="186" fontId="58" fillId="0" borderId="4" xfId="1" applyNumberFormat="1" applyFont="1" applyBorder="1" applyAlignment="1">
      <alignment vertical="center" shrinkToFit="1"/>
    </xf>
    <xf numFmtId="38" fontId="58" fillId="0" borderId="0" xfId="1" applyFont="1">
      <alignment vertical="center"/>
    </xf>
    <xf numFmtId="38" fontId="58" fillId="0" borderId="0" xfId="1" applyFont="1" applyAlignment="1">
      <alignment horizontal="right" vertical="center"/>
    </xf>
    <xf numFmtId="185" fontId="58" fillId="0" borderId="4" xfId="1" applyNumberFormat="1" applyFont="1" applyBorder="1">
      <alignment vertical="center"/>
    </xf>
    <xf numFmtId="38" fontId="9" fillId="0" borderId="0" xfId="10" applyFont="1" applyBorder="1" applyAlignment="1">
      <alignment horizontal="center" vertical="center" wrapText="1" shrinkToFit="1"/>
    </xf>
    <xf numFmtId="0" fontId="0" fillId="0" borderId="0" xfId="0" applyBorder="1" applyAlignment="1">
      <alignment horizontal="center" vertical="center" wrapText="1"/>
    </xf>
    <xf numFmtId="0" fontId="3" fillId="0" borderId="7" xfId="0" applyFont="1" applyBorder="1" applyAlignment="1">
      <alignment horizontal="center" vertical="center"/>
    </xf>
    <xf numFmtId="0" fontId="3" fillId="0" borderId="143" xfId="0" applyFont="1" applyBorder="1" applyAlignment="1">
      <alignment horizontal="center" vertical="center" shrinkToFit="1"/>
    </xf>
    <xf numFmtId="0" fontId="3" fillId="0" borderId="23" xfId="0" applyFont="1" applyBorder="1" applyAlignment="1">
      <alignment horizontal="center" vertical="center" shrinkToFit="1"/>
    </xf>
    <xf numFmtId="0" fontId="0" fillId="0" borderId="143" xfId="0" applyBorder="1" applyAlignment="1">
      <alignment horizontal="center" vertical="center"/>
    </xf>
    <xf numFmtId="0" fontId="0" fillId="0" borderId="23" xfId="0" applyBorder="1" applyAlignment="1">
      <alignment horizontal="center" vertical="center"/>
    </xf>
    <xf numFmtId="0" fontId="0" fillId="0" borderId="145" xfId="0" applyBorder="1" applyAlignment="1">
      <alignment horizontal="center" vertical="center"/>
    </xf>
    <xf numFmtId="0" fontId="0" fillId="0" borderId="13" xfId="0" applyBorder="1" applyAlignment="1">
      <alignment horizontal="center" vertical="center" shrinkToFit="1"/>
    </xf>
    <xf numFmtId="0" fontId="3" fillId="0" borderId="23" xfId="0" applyFont="1" applyBorder="1" applyAlignment="1">
      <alignment horizontal="center" vertical="center"/>
    </xf>
    <xf numFmtId="0" fontId="0" fillId="0" borderId="13" xfId="0" applyBorder="1" applyAlignment="1">
      <alignment horizontal="center" vertical="center"/>
    </xf>
    <xf numFmtId="0" fontId="0" fillId="0" borderId="145" xfId="0" applyBorder="1" applyAlignment="1">
      <alignment horizontal="center" vertical="center" wrapText="1"/>
    </xf>
    <xf numFmtId="0" fontId="53" fillId="0" borderId="0"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center" vertical="center" shrinkToFit="1"/>
    </xf>
    <xf numFmtId="0" fontId="3" fillId="0" borderId="148" xfId="0" applyFont="1" applyBorder="1" applyAlignment="1">
      <alignment horizontal="center" vertical="center" shrinkToFit="1"/>
    </xf>
    <xf numFmtId="0" fontId="0" fillId="0" borderId="4" xfId="0" applyBorder="1" applyAlignment="1">
      <alignment horizontal="center" vertical="center"/>
    </xf>
    <xf numFmtId="0" fontId="0" fillId="0" borderId="4" xfId="0" applyBorder="1" applyAlignment="1">
      <alignment horizontal="center" vertical="center" wrapText="1"/>
    </xf>
    <xf numFmtId="3" fontId="19" fillId="0" borderId="0" xfId="0" applyNumberFormat="1" applyFont="1">
      <alignment vertical="center"/>
    </xf>
    <xf numFmtId="0" fontId="8" fillId="0" borderId="4" xfId="0" applyFont="1" applyFill="1" applyBorder="1" applyAlignment="1">
      <alignment horizontal="center" shrinkToFit="1"/>
    </xf>
    <xf numFmtId="0" fontId="8" fillId="0" borderId="149" xfId="0" applyFont="1" applyFill="1" applyBorder="1" applyAlignment="1">
      <alignment horizontal="center" vertical="top" shrinkToFit="1"/>
    </xf>
    <xf numFmtId="0" fontId="10" fillId="0" borderId="138" xfId="9" applyFont="1" applyBorder="1" applyAlignment="1">
      <alignment horizontal="center" vertical="center"/>
    </xf>
    <xf numFmtId="0" fontId="10" fillId="0" borderId="139" xfId="9" applyFont="1" applyBorder="1" applyAlignment="1">
      <alignment horizontal="center" vertical="center"/>
    </xf>
    <xf numFmtId="0" fontId="10" fillId="0" borderId="147" xfId="9" applyFont="1" applyBorder="1" applyAlignment="1">
      <alignment horizontal="center" vertical="center" wrapText="1"/>
    </xf>
    <xf numFmtId="0" fontId="10" fillId="0" borderId="141" xfId="9" applyFont="1" applyBorder="1" applyAlignment="1">
      <alignment horizontal="center" vertical="center"/>
    </xf>
    <xf numFmtId="0" fontId="11" fillId="0" borderId="45" xfId="9" applyFont="1" applyBorder="1" applyAlignment="1">
      <alignment horizontal="center" shrinkToFit="1"/>
    </xf>
    <xf numFmtId="0" fontId="11" fillId="0" borderId="148" xfId="9" applyFont="1" applyBorder="1" applyAlignment="1">
      <alignment horizontal="center" shrinkToFit="1"/>
    </xf>
    <xf numFmtId="0" fontId="8" fillId="0" borderId="0" xfId="0" applyFont="1" applyFill="1" applyBorder="1" applyAlignment="1">
      <alignment horizontal="center" vertical="center" textRotation="255"/>
    </xf>
    <xf numFmtId="176" fontId="8" fillId="0" borderId="181" xfId="4" applyNumberFormat="1" applyFont="1" applyFill="1" applyBorder="1" applyAlignment="1">
      <alignment horizontal="right" vertical="center" shrinkToFit="1"/>
    </xf>
    <xf numFmtId="38" fontId="8" fillId="0" borderId="168" xfId="3" applyFont="1" applyFill="1" applyBorder="1" applyAlignment="1">
      <alignment horizontal="right" vertical="center" shrinkToFit="1"/>
    </xf>
    <xf numFmtId="0" fontId="8" fillId="0" borderId="148" xfId="4" applyFont="1" applyFill="1" applyBorder="1" applyAlignment="1">
      <alignment horizontal="center" vertical="center" shrinkToFit="1"/>
    </xf>
    <xf numFmtId="177" fontId="8" fillId="0" borderId="33" xfId="1" applyNumberFormat="1" applyFont="1" applyFill="1" applyBorder="1" applyAlignment="1">
      <alignment horizontal="right" vertical="center" shrinkToFit="1"/>
    </xf>
    <xf numFmtId="177" fontId="8" fillId="0" borderId="28" xfId="1" applyNumberFormat="1" applyFont="1" applyFill="1" applyBorder="1" applyAlignment="1">
      <alignment horizontal="right" vertical="center" shrinkToFit="1"/>
    </xf>
    <xf numFmtId="0" fontId="62" fillId="0" borderId="4" xfId="0" applyFont="1" applyBorder="1" applyAlignment="1">
      <alignment horizontal="center" vertical="center"/>
    </xf>
    <xf numFmtId="0" fontId="3" fillId="0" borderId="148" xfId="0" applyFont="1" applyBorder="1" applyAlignment="1">
      <alignment horizontal="center" vertical="center" wrapText="1"/>
    </xf>
    <xf numFmtId="0" fontId="3" fillId="0" borderId="7" xfId="0" applyFont="1" applyBorder="1" applyAlignment="1">
      <alignment horizontal="center" vertical="center" wrapText="1"/>
    </xf>
    <xf numFmtId="0" fontId="0" fillId="0" borderId="159" xfId="0" applyBorder="1" applyAlignment="1">
      <alignment horizontal="center" vertical="center"/>
    </xf>
    <xf numFmtId="177" fontId="10" fillId="0" borderId="50" xfId="9" applyNumberFormat="1" applyFont="1" applyBorder="1" applyAlignment="1">
      <alignment horizontal="right"/>
    </xf>
    <xf numFmtId="177" fontId="10" fillId="0" borderId="48" xfId="9" applyNumberFormat="1" applyFont="1" applyBorder="1" applyAlignment="1">
      <alignment horizontal="right"/>
    </xf>
    <xf numFmtId="177" fontId="10" fillId="0" borderId="49" xfId="9" applyNumberFormat="1" applyFont="1" applyBorder="1" applyAlignment="1">
      <alignment horizontal="right"/>
    </xf>
    <xf numFmtId="177" fontId="10" fillId="0" borderId="48" xfId="9" applyNumberFormat="1" applyFont="1" applyFill="1" applyBorder="1" applyAlignment="1">
      <alignment horizontal="right"/>
    </xf>
    <xf numFmtId="177" fontId="10" fillId="0" borderId="98" xfId="9" applyNumberFormat="1" applyFont="1" applyBorder="1" applyAlignment="1">
      <alignment horizontal="right"/>
    </xf>
    <xf numFmtId="0" fontId="10" fillId="0" borderId="184" xfId="9" applyFont="1" applyBorder="1" applyAlignment="1">
      <alignment horizontal="right"/>
    </xf>
    <xf numFmtId="182" fontId="10" fillId="0" borderId="162" xfId="9" applyNumberFormat="1" applyFont="1" applyBorder="1" applyAlignment="1">
      <alignment horizontal="right"/>
    </xf>
    <xf numFmtId="182" fontId="10" fillId="0" borderId="155" xfId="9" applyNumberFormat="1" applyFont="1" applyBorder="1" applyAlignment="1">
      <alignment horizontal="right"/>
    </xf>
    <xf numFmtId="38" fontId="11" fillId="0" borderId="193" xfId="1" applyFont="1" applyBorder="1" applyAlignment="1">
      <alignment horizontal="right" shrinkToFit="1"/>
    </xf>
    <xf numFmtId="0" fontId="12" fillId="0" borderId="108" xfId="9" applyFont="1" applyBorder="1" applyAlignment="1">
      <alignment horizontal="center" shrinkToFit="1"/>
    </xf>
    <xf numFmtId="0" fontId="10" fillId="0" borderId="54" xfId="9" applyFont="1" applyFill="1" applyBorder="1"/>
    <xf numFmtId="181" fontId="10" fillId="0" borderId="48" xfId="9" applyNumberFormat="1" applyFont="1" applyFill="1" applyBorder="1"/>
    <xf numFmtId="38" fontId="8" fillId="0" borderId="0" xfId="1" applyFont="1" applyFill="1" applyBorder="1" applyAlignment="1">
      <alignment horizontal="right" vertical="center" shrinkToFit="1"/>
    </xf>
    <xf numFmtId="0" fontId="29" fillId="0" borderId="0" xfId="0" applyFont="1" applyFill="1">
      <alignment vertical="center"/>
    </xf>
    <xf numFmtId="0" fontId="10" fillId="0" borderId="0" xfId="9" applyFont="1" applyAlignment="1">
      <alignment horizontal="right"/>
    </xf>
    <xf numFmtId="0" fontId="12" fillId="0" borderId="0" xfId="9" applyFont="1" applyAlignment="1">
      <alignment horizontal="center"/>
    </xf>
    <xf numFmtId="0" fontId="10" fillId="0" borderId="55" xfId="9" applyFont="1" applyFill="1" applyBorder="1"/>
    <xf numFmtId="181" fontId="10" fillId="0" borderId="50" xfId="9" applyNumberFormat="1" applyFont="1" applyFill="1" applyBorder="1"/>
    <xf numFmtId="181" fontId="10" fillId="0" borderId="104" xfId="9" applyNumberFormat="1" applyFont="1" applyFill="1" applyBorder="1"/>
    <xf numFmtId="0" fontId="10" fillId="0" borderId="56" xfId="9" applyFont="1" applyFill="1" applyBorder="1"/>
    <xf numFmtId="0" fontId="10" fillId="0" borderId="87" xfId="9" applyFont="1" applyFill="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8" fillId="0" borderId="146" xfId="0" applyFont="1" applyBorder="1" applyAlignment="1">
      <alignment horizontal="center" vertical="center" shrinkToFit="1"/>
    </xf>
    <xf numFmtId="0" fontId="8" fillId="0" borderId="164" xfId="0" applyFont="1" applyBorder="1" applyAlignment="1">
      <alignment horizontal="center" vertical="center" shrinkToFit="1"/>
    </xf>
    <xf numFmtId="0" fontId="8" fillId="0" borderId="165" xfId="0" applyFont="1" applyBorder="1" applyAlignment="1">
      <alignment horizontal="center" vertical="center" shrinkToFit="1"/>
    </xf>
    <xf numFmtId="0" fontId="8" fillId="0" borderId="12" xfId="0" applyFont="1" applyFill="1" applyBorder="1" applyAlignment="1">
      <alignment horizontal="center" vertical="center" textRotation="255" wrapText="1" shrinkToFit="1"/>
    </xf>
    <xf numFmtId="0" fontId="8" fillId="0" borderId="17" xfId="0" applyFont="1" applyFill="1" applyBorder="1" applyAlignment="1">
      <alignment horizontal="center" vertical="center" textRotation="255" shrinkToFit="1"/>
    </xf>
    <xf numFmtId="0" fontId="8" fillId="0" borderId="13" xfId="0" applyFont="1" applyFill="1" applyBorder="1" applyAlignment="1">
      <alignment horizontal="center" vertical="center" textRotation="255" shrinkToFit="1"/>
    </xf>
    <xf numFmtId="0" fontId="8" fillId="0" borderId="0" xfId="0" applyFont="1" applyBorder="1" applyAlignment="1">
      <alignment horizontal="right" vertical="center"/>
    </xf>
    <xf numFmtId="38" fontId="8" fillId="0" borderId="2" xfId="1" applyFont="1" applyFill="1" applyBorder="1" applyAlignment="1">
      <alignment horizontal="center" vertical="center" shrinkToFit="1"/>
    </xf>
    <xf numFmtId="38" fontId="8" fillId="0" borderId="9" xfId="1" applyFont="1" applyFill="1" applyBorder="1" applyAlignment="1">
      <alignment horizontal="center" vertical="center" shrinkToFit="1"/>
    </xf>
    <xf numFmtId="38" fontId="8" fillId="0" borderId="4" xfId="1" applyFont="1" applyFill="1" applyBorder="1" applyAlignment="1">
      <alignment horizontal="center" vertical="center" shrinkToFit="1"/>
    </xf>
    <xf numFmtId="38" fontId="8" fillId="0" borderId="11" xfId="1" applyFont="1" applyFill="1" applyBorder="1" applyAlignment="1">
      <alignment horizontal="center" vertical="center" shrinkToFit="1"/>
    </xf>
    <xf numFmtId="178" fontId="8" fillId="0" borderId="17" xfId="1" applyNumberFormat="1" applyFont="1" applyFill="1" applyBorder="1" applyAlignment="1">
      <alignment horizontal="center" vertical="center" shrinkToFit="1"/>
    </xf>
    <xf numFmtId="178" fontId="8" fillId="0" borderId="2" xfId="1" applyNumberFormat="1" applyFont="1" applyFill="1" applyBorder="1" applyAlignment="1">
      <alignment horizontal="center" vertical="center" shrinkToFit="1"/>
    </xf>
    <xf numFmtId="178" fontId="8" fillId="0" borderId="149" xfId="1" applyNumberFormat="1" applyFont="1" applyFill="1" applyBorder="1" applyAlignment="1">
      <alignment horizontal="center" vertical="center" shrinkToFit="1"/>
    </xf>
    <xf numFmtId="178" fontId="8" fillId="0" borderId="4" xfId="1" applyNumberFormat="1" applyFont="1" applyFill="1" applyBorder="1" applyAlignment="1">
      <alignment horizontal="center" vertical="center" shrinkToFit="1"/>
    </xf>
    <xf numFmtId="178" fontId="8" fillId="0" borderId="151" xfId="1" applyNumberFormat="1" applyFont="1" applyFill="1" applyBorder="1" applyAlignment="1">
      <alignment horizontal="center" vertical="center" shrinkToFit="1"/>
    </xf>
    <xf numFmtId="178" fontId="8" fillId="0" borderId="19" xfId="1" applyNumberFormat="1" applyFont="1" applyFill="1" applyBorder="1" applyAlignment="1">
      <alignment horizontal="center" vertical="center" shrinkToFit="1"/>
    </xf>
    <xf numFmtId="178" fontId="8" fillId="0" borderId="7" xfId="1" applyNumberFormat="1" applyFont="1" applyFill="1" applyBorder="1" applyAlignment="1">
      <alignment horizontal="center" vertical="center" shrinkToFit="1"/>
    </xf>
    <xf numFmtId="38" fontId="8" fillId="0" borderId="2" xfId="1" applyFont="1" applyFill="1" applyBorder="1" applyAlignment="1">
      <alignment horizontal="center" vertical="center" textRotation="255" shrinkToFit="1"/>
    </xf>
    <xf numFmtId="38" fontId="8" fillId="0" borderId="150" xfId="1" applyFont="1" applyFill="1" applyBorder="1" applyAlignment="1">
      <alignment horizontal="center" vertical="center" shrinkToFit="1"/>
    </xf>
    <xf numFmtId="38" fontId="8" fillId="0" borderId="13" xfId="1" applyFont="1" applyFill="1" applyBorder="1" applyAlignment="1">
      <alignment horizontal="center" vertical="center" shrinkToFit="1"/>
    </xf>
    <xf numFmtId="38" fontId="8" fillId="0" borderId="124" xfId="1" applyFont="1" applyFill="1" applyBorder="1" applyAlignment="1">
      <alignment horizontal="center" vertical="center" shrinkToFit="1"/>
    </xf>
    <xf numFmtId="38" fontId="8" fillId="0" borderId="171" xfId="1" applyFont="1" applyFill="1" applyBorder="1" applyAlignment="1">
      <alignment horizontal="center" vertical="center" shrinkToFit="1"/>
    </xf>
    <xf numFmtId="179" fontId="8" fillId="0" borderId="151" xfId="1" applyNumberFormat="1" applyFont="1" applyFill="1" applyBorder="1" applyAlignment="1">
      <alignment horizontal="center" vertical="center" shrinkToFit="1"/>
    </xf>
    <xf numFmtId="179" fontId="8" fillId="0" borderId="19" xfId="1" applyNumberFormat="1" applyFont="1" applyFill="1" applyBorder="1" applyAlignment="1">
      <alignment horizontal="center" vertical="center" shrinkToFit="1"/>
    </xf>
    <xf numFmtId="38" fontId="8" fillId="0" borderId="30" xfId="1" applyFont="1" applyFill="1" applyBorder="1" applyAlignment="1">
      <alignment horizontal="center" vertical="center" shrinkToFit="1"/>
    </xf>
    <xf numFmtId="38" fontId="8" fillId="0" borderId="24" xfId="1" applyFont="1" applyFill="1" applyBorder="1" applyAlignment="1">
      <alignment horizontal="center" vertical="center" shrinkToFit="1"/>
    </xf>
    <xf numFmtId="38" fontId="8" fillId="0" borderId="149" xfId="1" applyFont="1" applyFill="1" applyBorder="1" applyAlignment="1">
      <alignment horizontal="center" vertical="center" shrinkToFit="1"/>
    </xf>
    <xf numFmtId="0" fontId="8" fillId="0" borderId="2" xfId="0" applyFont="1" applyFill="1" applyBorder="1" applyAlignment="1">
      <alignment horizontal="center" vertical="center" textRotation="255" shrinkToFit="1"/>
    </xf>
    <xf numFmtId="0" fontId="8" fillId="0" borderId="17" xfId="0" applyFont="1" applyFill="1" applyBorder="1" applyAlignment="1">
      <alignment horizontal="center" vertical="center" wrapText="1" shrinkToFit="1"/>
    </xf>
    <xf numFmtId="0" fontId="8" fillId="0" borderId="17" xfId="0" applyFont="1" applyFill="1" applyBorder="1" applyAlignment="1">
      <alignment horizontal="center" vertical="center" shrinkToFit="1"/>
    </xf>
    <xf numFmtId="179" fontId="8" fillId="0" borderId="2" xfId="1" applyNumberFormat="1" applyFont="1" applyFill="1" applyBorder="1" applyAlignment="1">
      <alignment horizontal="center" vertical="center" shrinkToFit="1"/>
    </xf>
    <xf numFmtId="179" fontId="8" fillId="0" borderId="7" xfId="1" applyNumberFormat="1"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wrapText="1" shrinkToFit="1"/>
    </xf>
    <xf numFmtId="38" fontId="8" fillId="0" borderId="19" xfId="1" applyFont="1" applyFill="1" applyBorder="1" applyAlignment="1">
      <alignment horizontal="center" vertical="center" textRotation="255" shrinkToFit="1"/>
    </xf>
    <xf numFmtId="38" fontId="8" fillId="0" borderId="32" xfId="1" applyFont="1" applyFill="1" applyBorder="1" applyAlignment="1">
      <alignment horizontal="center" vertical="center" shrinkToFit="1"/>
    </xf>
    <xf numFmtId="38" fontId="8" fillId="0" borderId="26" xfId="1" applyFont="1" applyFill="1" applyBorder="1" applyAlignment="1">
      <alignment horizontal="center" vertical="center" shrinkToFit="1"/>
    </xf>
    <xf numFmtId="38" fontId="8" fillId="0" borderId="151" xfId="1" applyFont="1" applyFill="1" applyBorder="1" applyAlignment="1">
      <alignment horizontal="center" vertical="center" shrinkToFit="1"/>
    </xf>
    <xf numFmtId="38" fontId="8" fillId="0" borderId="19" xfId="1" applyFont="1" applyFill="1" applyBorder="1" applyAlignment="1">
      <alignment horizontal="center" vertical="center" shrinkToFit="1"/>
    </xf>
    <xf numFmtId="38" fontId="8" fillId="0" borderId="10" xfId="1" applyFont="1" applyFill="1" applyBorder="1" applyAlignment="1">
      <alignment horizontal="center" vertical="center" shrinkToFit="1"/>
    </xf>
    <xf numFmtId="38" fontId="8" fillId="0" borderId="7" xfId="1" applyFont="1" applyFill="1" applyBorder="1" applyAlignment="1">
      <alignment horizontal="center" vertical="center" shrinkToFit="1"/>
    </xf>
    <xf numFmtId="0" fontId="8" fillId="0" borderId="4" xfId="0" applyFont="1" applyFill="1" applyBorder="1" applyAlignment="1">
      <alignment horizontal="center" wrapText="1" shrinkToFit="1"/>
    </xf>
    <xf numFmtId="0" fontId="8" fillId="0" borderId="148" xfId="0" applyFont="1" applyFill="1" applyBorder="1" applyAlignment="1">
      <alignment horizontal="center" wrapText="1" shrinkToFit="1"/>
    </xf>
    <xf numFmtId="0" fontId="8" fillId="0" borderId="148" xfId="0" applyFont="1" applyFill="1" applyBorder="1" applyAlignment="1">
      <alignment horizontal="center" vertical="top" wrapText="1" shrinkToFit="1"/>
    </xf>
    <xf numFmtId="0" fontId="8" fillId="0" borderId="148" xfId="0" applyFont="1" applyFill="1" applyBorder="1" applyAlignment="1">
      <alignment horizontal="center" vertical="top" shrinkToFit="1"/>
    </xf>
    <xf numFmtId="0" fontId="8" fillId="0" borderId="181" xfId="0" applyFont="1" applyFill="1" applyBorder="1" applyAlignment="1">
      <alignment horizontal="center" vertical="top"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3" fontId="8" fillId="0" borderId="148" xfId="0" applyNumberFormat="1" applyFont="1" applyFill="1" applyBorder="1" applyAlignment="1">
      <alignment horizontal="center" vertical="top" shrinkToFit="1"/>
    </xf>
    <xf numFmtId="0" fontId="8" fillId="0" borderId="17" xfId="0" applyFont="1" applyFill="1" applyBorder="1" applyAlignment="1">
      <alignment horizontal="center" vertical="center" textRotation="255" wrapText="1" shrinkToFit="1"/>
    </xf>
    <xf numFmtId="0" fontId="8" fillId="0" borderId="149" xfId="0" applyFont="1" applyFill="1" applyBorder="1" applyAlignment="1">
      <alignment horizontal="center" vertical="center" shrinkToFit="1"/>
    </xf>
    <xf numFmtId="0" fontId="50" fillId="0" borderId="150" xfId="0" applyFont="1" applyFill="1" applyBorder="1" applyAlignment="1">
      <alignment horizontal="center" vertical="center" wrapText="1" shrinkToFit="1"/>
    </xf>
    <xf numFmtId="0" fontId="50" fillId="0" borderId="17" xfId="0" applyFont="1" applyFill="1" applyBorder="1" applyAlignment="1">
      <alignment horizontal="center" vertical="center" shrinkToFit="1"/>
    </xf>
    <xf numFmtId="38" fontId="8" fillId="0" borderId="149" xfId="1" applyFont="1" applyFill="1" applyBorder="1" applyAlignment="1">
      <alignment horizontal="center" vertical="center" textRotation="255" shrinkToFit="1"/>
    </xf>
    <xf numFmtId="38" fontId="8" fillId="0" borderId="148" xfId="1" applyFont="1" applyFill="1" applyBorder="1" applyAlignment="1">
      <alignment horizontal="center" vertical="top" shrinkToFit="1"/>
    </xf>
    <xf numFmtId="38" fontId="8" fillId="0" borderId="181" xfId="1" applyFont="1" applyFill="1" applyBorder="1" applyAlignment="1">
      <alignment horizontal="center" vertical="top" shrinkToFit="1"/>
    </xf>
    <xf numFmtId="38" fontId="8" fillId="0" borderId="18" xfId="1" applyFont="1" applyBorder="1" applyAlignment="1">
      <alignment horizontal="center" vertical="center"/>
    </xf>
    <xf numFmtId="38" fontId="8" fillId="0" borderId="17" xfId="1" applyFont="1" applyBorder="1" applyAlignment="1">
      <alignment horizontal="center" vertical="center"/>
    </xf>
    <xf numFmtId="38" fontId="8" fillId="0" borderId="18" xfId="1" applyFont="1" applyFill="1" applyBorder="1" applyAlignment="1">
      <alignment horizontal="center" vertical="center"/>
    </xf>
    <xf numFmtId="38" fontId="8" fillId="0" borderId="19" xfId="1" applyFont="1" applyFill="1" applyBorder="1" applyAlignment="1">
      <alignment horizontal="center" vertical="center"/>
    </xf>
    <xf numFmtId="38" fontId="8" fillId="0" borderId="19" xfId="1" applyFont="1" applyBorder="1" applyAlignment="1">
      <alignment horizontal="center" vertical="center"/>
    </xf>
    <xf numFmtId="0" fontId="8" fillId="0" borderId="0" xfId="0" applyFont="1" applyAlignment="1">
      <alignment horizontal="right" vertical="center"/>
    </xf>
    <xf numFmtId="38" fontId="8" fillId="0" borderId="20" xfId="1" applyFont="1" applyBorder="1" applyAlignment="1">
      <alignment horizontal="center" vertical="center"/>
    </xf>
    <xf numFmtId="0" fontId="8" fillId="0" borderId="14" xfId="0" applyFont="1" applyFill="1" applyBorder="1" applyAlignment="1">
      <alignment horizontal="center" vertical="center" textRotation="255"/>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 xfId="0" applyFont="1" applyBorder="1" applyAlignment="1">
      <alignment horizontal="center" vertical="center" textRotation="255"/>
    </xf>
    <xf numFmtId="0" fontId="8" fillId="0" borderId="2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3"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textRotation="255"/>
    </xf>
    <xf numFmtId="0" fontId="8" fillId="0" borderId="7" xfId="0" applyFont="1" applyBorder="1" applyAlignment="1">
      <alignment horizontal="center" vertical="center"/>
    </xf>
    <xf numFmtId="0" fontId="8" fillId="0" borderId="0" xfId="0" applyFont="1" applyFill="1" applyAlignment="1">
      <alignment horizontal="right" vertical="center"/>
    </xf>
    <xf numFmtId="0" fontId="8" fillId="0" borderId="20" xfId="0" applyFont="1" applyBorder="1" applyAlignment="1">
      <alignment horizontal="center" vertical="center"/>
    </xf>
    <xf numFmtId="0" fontId="8" fillId="0" borderId="13" xfId="0" applyFont="1" applyFill="1" applyBorder="1" applyAlignment="1">
      <alignment horizontal="center" vertical="center"/>
    </xf>
    <xf numFmtId="0" fontId="8" fillId="0" borderId="125" xfId="0" applyFont="1" applyFill="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5"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17" xfId="0" applyFont="1" applyBorder="1" applyAlignment="1">
      <alignment horizontal="center" vertical="center" shrinkToFit="1"/>
    </xf>
    <xf numFmtId="176" fontId="8" fillId="0" borderId="2"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xf>
    <xf numFmtId="176" fontId="8" fillId="0" borderId="5"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textRotation="255"/>
    </xf>
    <xf numFmtId="176" fontId="8" fillId="0" borderId="5" xfId="2" applyNumberFormat="1" applyFont="1" applyFill="1" applyBorder="1" applyAlignment="1">
      <alignment horizontal="center" vertical="center" textRotation="255"/>
    </xf>
    <xf numFmtId="176" fontId="8" fillId="0" borderId="3" xfId="2" applyNumberFormat="1" applyFont="1" applyFill="1" applyBorder="1" applyAlignment="1">
      <alignment horizontal="center" vertical="center" textRotation="255"/>
    </xf>
    <xf numFmtId="176" fontId="8" fillId="0" borderId="4" xfId="2" applyNumberFormat="1" applyFont="1" applyFill="1" applyBorder="1" applyAlignment="1">
      <alignment horizontal="center" vertical="center" shrinkToFit="1"/>
    </xf>
    <xf numFmtId="176" fontId="8" fillId="0" borderId="5" xfId="2" applyNumberFormat="1" applyFont="1" applyFill="1" applyBorder="1" applyAlignment="1">
      <alignment horizontal="center" vertical="center" shrinkToFit="1"/>
    </xf>
    <xf numFmtId="176" fontId="8" fillId="0" borderId="3" xfId="2" applyNumberFormat="1" applyFont="1" applyFill="1" applyBorder="1" applyAlignment="1">
      <alignment horizontal="center" vertical="center" shrinkToFit="1"/>
    </xf>
    <xf numFmtId="176" fontId="8" fillId="0" borderId="23" xfId="2" applyNumberFormat="1" applyFont="1" applyFill="1" applyBorder="1" applyAlignment="1">
      <alignment horizontal="center" vertical="center"/>
    </xf>
    <xf numFmtId="176" fontId="8" fillId="0" borderId="7" xfId="2" applyNumberFormat="1" applyFont="1" applyFill="1" applyBorder="1" applyAlignment="1">
      <alignment horizontal="center" vertical="center"/>
    </xf>
    <xf numFmtId="176" fontId="8" fillId="0" borderId="14"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21" xfId="2" applyNumberFormat="1" applyFont="1" applyFill="1" applyBorder="1" applyAlignment="1">
      <alignment horizontal="center" vertical="center"/>
    </xf>
    <xf numFmtId="176" fontId="8" fillId="0" borderId="6"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wrapText="1" shrinkToFit="1"/>
    </xf>
    <xf numFmtId="38" fontId="13" fillId="0" borderId="0" xfId="1" applyFont="1" applyBorder="1" applyAlignment="1">
      <alignment horizontal="center" vertical="center" wrapText="1"/>
    </xf>
    <xf numFmtId="0" fontId="48" fillId="0" borderId="4" xfId="13" applyFont="1" applyBorder="1" applyAlignment="1">
      <alignment horizontal="center" vertical="center"/>
    </xf>
    <xf numFmtId="0" fontId="48" fillId="0" borderId="181" xfId="13" applyFont="1" applyBorder="1" applyAlignment="1">
      <alignment horizontal="center" vertical="center"/>
    </xf>
    <xf numFmtId="0" fontId="48" fillId="0" borderId="4" xfId="13" applyFont="1" applyBorder="1" applyAlignment="1">
      <alignment horizontal="center" vertical="center" shrinkToFit="1"/>
    </xf>
    <xf numFmtId="0" fontId="48" fillId="0" borderId="181" xfId="13" applyFont="1" applyBorder="1" applyAlignment="1">
      <alignment horizontal="center" vertical="center" shrinkToFit="1"/>
    </xf>
    <xf numFmtId="0" fontId="48" fillId="0" borderId="23" xfId="13" applyFont="1" applyBorder="1" applyAlignment="1">
      <alignment horizontal="center" vertical="center" shrinkToFit="1"/>
    </xf>
    <xf numFmtId="0" fontId="48" fillId="0" borderId="182" xfId="13" applyFont="1" applyBorder="1" applyAlignment="1">
      <alignment horizontal="center" vertical="center" shrinkToFit="1"/>
    </xf>
    <xf numFmtId="0" fontId="48" fillId="0" borderId="13" xfId="13" applyFont="1" applyBorder="1" applyAlignment="1">
      <alignment horizontal="center" vertical="center"/>
    </xf>
    <xf numFmtId="0" fontId="48" fillId="0" borderId="173" xfId="13" applyFont="1" applyBorder="1" applyAlignment="1">
      <alignment horizontal="center" vertical="center"/>
    </xf>
    <xf numFmtId="0" fontId="48" fillId="0" borderId="23" xfId="13" applyFont="1" applyBorder="1" applyAlignment="1">
      <alignment horizontal="center" vertical="center"/>
    </xf>
    <xf numFmtId="0" fontId="48" fillId="0" borderId="182" xfId="13" applyFont="1" applyBorder="1" applyAlignment="1">
      <alignment horizontal="center" vertical="center"/>
    </xf>
    <xf numFmtId="38" fontId="9" fillId="0" borderId="12" xfId="10" applyFont="1" applyBorder="1" applyAlignment="1">
      <alignment horizontal="right"/>
    </xf>
    <xf numFmtId="38" fontId="17" fillId="0" borderId="192" xfId="10" applyFont="1" applyBorder="1" applyAlignment="1">
      <alignment horizontal="center" vertical="center"/>
    </xf>
    <xf numFmtId="38" fontId="17" fillId="0" borderId="193" xfId="10" applyFont="1" applyBorder="1" applyAlignment="1">
      <alignment horizontal="center" vertical="center"/>
    </xf>
    <xf numFmtId="38" fontId="17" fillId="0" borderId="194" xfId="10" applyFont="1" applyBorder="1" applyAlignment="1">
      <alignment horizontal="center" vertical="center"/>
    </xf>
    <xf numFmtId="0" fontId="9" fillId="0" borderId="0" xfId="9" applyFont="1" applyAlignment="1">
      <alignment horizontal="left"/>
    </xf>
    <xf numFmtId="0" fontId="10" fillId="0" borderId="0" xfId="9" applyFont="1" applyAlignment="1">
      <alignment horizontal="right"/>
    </xf>
    <xf numFmtId="0" fontId="10" fillId="0" borderId="168" xfId="9" applyFont="1" applyBorder="1" applyAlignment="1">
      <alignment horizontal="center" vertical="center" wrapText="1"/>
    </xf>
    <xf numFmtId="0" fontId="10" fillId="0" borderId="148" xfId="9" applyFont="1" applyBorder="1" applyAlignment="1">
      <alignment horizontal="center" vertical="center" wrapText="1"/>
    </xf>
    <xf numFmtId="0" fontId="10" fillId="0" borderId="181" xfId="9" applyFont="1" applyBorder="1" applyAlignment="1">
      <alignment horizontal="center" vertical="center" wrapText="1"/>
    </xf>
    <xf numFmtId="0" fontId="12" fillId="0" borderId="168" xfId="9" applyFont="1" applyBorder="1" applyAlignment="1">
      <alignment horizontal="center" vertical="center" shrinkToFit="1"/>
    </xf>
    <xf numFmtId="0" fontId="12" fillId="0" borderId="148" xfId="9" applyFont="1" applyBorder="1" applyAlignment="1">
      <alignment horizontal="center" vertical="center" shrinkToFit="1"/>
    </xf>
    <xf numFmtId="0" fontId="12" fillId="0" borderId="181" xfId="9" applyFont="1" applyBorder="1" applyAlignment="1">
      <alignment horizontal="center" vertical="center" shrinkToFit="1"/>
    </xf>
    <xf numFmtId="0" fontId="10" fillId="0" borderId="192" xfId="9" applyFont="1" applyBorder="1" applyAlignment="1">
      <alignment horizontal="center" vertical="center"/>
    </xf>
    <xf numFmtId="0" fontId="10" fillId="0" borderId="193" xfId="9" applyFont="1" applyBorder="1" applyAlignment="1">
      <alignment horizontal="center" vertical="center"/>
    </xf>
    <xf numFmtId="0" fontId="10" fillId="0" borderId="194" xfId="9" applyFont="1" applyBorder="1" applyAlignment="1">
      <alignment horizontal="center" vertical="center"/>
    </xf>
    <xf numFmtId="0" fontId="10" fillId="0" borderId="152" xfId="9" applyFont="1" applyBorder="1" applyAlignment="1">
      <alignment horizontal="center" vertical="center" textRotation="255"/>
    </xf>
    <xf numFmtId="0" fontId="10" fillId="0" borderId="35" xfId="9" applyFont="1" applyBorder="1" applyAlignment="1">
      <alignment horizontal="center" vertical="center" textRotation="255"/>
    </xf>
    <xf numFmtId="0" fontId="10" fillId="0" borderId="141" xfId="9" applyFont="1" applyBorder="1" applyAlignment="1">
      <alignment horizontal="center" vertical="center"/>
    </xf>
    <xf numFmtId="0" fontId="10" fillId="0" borderId="147" xfId="9" applyFont="1" applyBorder="1" applyAlignment="1">
      <alignment horizontal="center" vertical="center"/>
    </xf>
    <xf numFmtId="0" fontId="10" fillId="0" borderId="153" xfId="9" applyFont="1" applyBorder="1" applyAlignment="1">
      <alignment horizontal="center" vertical="center" wrapText="1"/>
    </xf>
    <xf numFmtId="0" fontId="10" fillId="0" borderId="36" xfId="9" applyFont="1" applyBorder="1" applyAlignment="1">
      <alignment horizontal="center" vertical="center" wrapText="1"/>
    </xf>
    <xf numFmtId="0" fontId="10" fillId="0" borderId="155" xfId="9" applyFont="1" applyBorder="1" applyAlignment="1">
      <alignment horizontal="center" vertical="center" wrapText="1"/>
    </xf>
    <xf numFmtId="0" fontId="10" fillId="0" borderId="37" xfId="9" applyFont="1" applyBorder="1" applyAlignment="1">
      <alignment horizontal="center" vertical="center" wrapText="1"/>
    </xf>
    <xf numFmtId="0" fontId="10" fillId="0" borderId="192" xfId="9" applyFont="1" applyBorder="1" applyAlignment="1">
      <alignment horizontal="center" vertical="center" wrapText="1"/>
    </xf>
    <xf numFmtId="0" fontId="10" fillId="0" borderId="193" xfId="9" applyFont="1" applyBorder="1" applyAlignment="1">
      <alignment horizontal="center" vertical="center" wrapText="1"/>
    </xf>
    <xf numFmtId="0" fontId="10" fillId="0" borderId="194" xfId="9" applyFont="1" applyBorder="1" applyAlignment="1">
      <alignment horizontal="center" vertical="center" wrapText="1"/>
    </xf>
    <xf numFmtId="0" fontId="10" fillId="0" borderId="0" xfId="9" applyFont="1" applyAlignment="1">
      <alignment horizontal="left"/>
    </xf>
    <xf numFmtId="0" fontId="10" fillId="0" borderId="175" xfId="9" applyFont="1" applyBorder="1" applyAlignment="1">
      <alignment horizontal="center" vertical="center" wrapText="1"/>
    </xf>
    <xf numFmtId="0" fontId="12" fillId="0" borderId="157" xfId="9" applyFont="1" applyBorder="1" applyAlignment="1">
      <alignment horizontal="center" vertical="center" shrinkToFit="1"/>
    </xf>
    <xf numFmtId="0" fontId="12" fillId="0" borderId="145" xfId="9" applyFont="1" applyBorder="1" applyAlignment="1">
      <alignment horizontal="center" vertical="center" shrinkToFit="1"/>
    </xf>
    <xf numFmtId="0" fontId="12" fillId="0" borderId="182" xfId="9" applyFont="1" applyBorder="1" applyAlignment="1">
      <alignment horizontal="center" vertical="center" shrinkToFit="1"/>
    </xf>
    <xf numFmtId="0" fontId="10" fillId="0" borderId="175" xfId="9" applyFont="1" applyBorder="1" applyAlignment="1">
      <alignment horizontal="center" vertical="center"/>
    </xf>
    <xf numFmtId="0" fontId="10" fillId="0" borderId="165" xfId="9" applyFont="1" applyBorder="1" applyAlignment="1">
      <alignment horizontal="center" vertical="center"/>
    </xf>
    <xf numFmtId="0" fontId="10" fillId="0" borderId="138" xfId="9" applyFont="1" applyBorder="1" applyAlignment="1">
      <alignment horizontal="center" vertical="center"/>
    </xf>
    <xf numFmtId="0" fontId="10" fillId="0" borderId="146" xfId="9" applyFont="1" applyBorder="1" applyAlignment="1">
      <alignment horizontal="center" vertical="center"/>
    </xf>
    <xf numFmtId="0" fontId="10" fillId="0" borderId="138" xfId="9" applyFont="1" applyBorder="1" applyAlignment="1">
      <alignment horizontal="center" vertical="center" wrapText="1"/>
    </xf>
    <xf numFmtId="0" fontId="10" fillId="0" borderId="139" xfId="9" applyFont="1" applyBorder="1" applyAlignment="1">
      <alignment horizontal="center" vertical="center" wrapText="1"/>
    </xf>
    <xf numFmtId="0" fontId="10" fillId="0" borderId="165" xfId="9" applyFont="1" applyBorder="1" applyAlignment="1">
      <alignment horizontal="center" vertical="center" wrapText="1"/>
    </xf>
    <xf numFmtId="0" fontId="10" fillId="0" borderId="146" xfId="9" applyFont="1" applyBorder="1" applyAlignment="1">
      <alignment horizontal="center" vertical="center" wrapText="1"/>
    </xf>
    <xf numFmtId="0" fontId="10" fillId="0" borderId="176" xfId="9" applyFont="1" applyBorder="1" applyAlignment="1">
      <alignment horizontal="center" vertical="center"/>
    </xf>
    <xf numFmtId="0" fontId="10" fillId="0" borderId="139" xfId="9" applyFont="1" applyBorder="1" applyAlignment="1">
      <alignment horizontal="center" vertical="center"/>
    </xf>
    <xf numFmtId="0" fontId="10" fillId="0" borderId="147" xfId="9" applyFont="1" applyBorder="1" applyAlignment="1">
      <alignment horizontal="center" vertical="center" wrapText="1"/>
    </xf>
    <xf numFmtId="0" fontId="10" fillId="0" borderId="141" xfId="9" applyFont="1" applyBorder="1" applyAlignment="1">
      <alignment horizontal="center" vertical="center" wrapText="1"/>
    </xf>
    <xf numFmtId="0" fontId="11" fillId="0" borderId="175" xfId="9" applyFont="1" applyBorder="1" applyAlignment="1">
      <alignment horizontal="center"/>
    </xf>
    <xf numFmtId="0" fontId="11" fillId="0" borderId="165" xfId="9" applyFont="1" applyBorder="1" applyAlignment="1">
      <alignment horizontal="center"/>
    </xf>
    <xf numFmtId="0" fontId="11" fillId="0" borderId="146" xfId="9" applyFont="1" applyBorder="1" applyAlignment="1">
      <alignment horizontal="center"/>
    </xf>
    <xf numFmtId="0" fontId="11" fillId="0" borderId="168" xfId="9" applyFont="1" applyBorder="1" applyAlignment="1">
      <alignment horizontal="center" shrinkToFit="1"/>
    </xf>
    <xf numFmtId="0" fontId="11" fillId="0" borderId="34" xfId="9" applyFont="1" applyBorder="1" applyAlignment="1">
      <alignment horizontal="center" shrinkToFit="1"/>
    </xf>
    <xf numFmtId="0" fontId="11" fillId="0" borderId="45" xfId="9" applyFont="1" applyBorder="1" applyAlignment="1">
      <alignment horizontal="center" shrinkToFit="1"/>
    </xf>
    <xf numFmtId="0" fontId="11" fillId="0" borderId="175" xfId="9" applyFont="1" applyBorder="1" applyAlignment="1">
      <alignment horizontal="center" textRotation="255"/>
    </xf>
    <xf numFmtId="0" fontId="11" fillId="0" borderId="157" xfId="9" applyFont="1" applyBorder="1" applyAlignment="1">
      <alignment horizontal="center" vertical="center" shrinkToFit="1"/>
    </xf>
    <xf numFmtId="0" fontId="11" fillId="0" borderId="145" xfId="9" applyFont="1" applyBorder="1" applyAlignment="1">
      <alignment horizontal="center" vertical="center" shrinkToFit="1"/>
    </xf>
    <xf numFmtId="0" fontId="11" fillId="0" borderId="174" xfId="9" applyFont="1" applyBorder="1" applyAlignment="1">
      <alignment horizontal="center" vertical="center" shrinkToFit="1"/>
    </xf>
    <xf numFmtId="0" fontId="11" fillId="0" borderId="176" xfId="9" applyFont="1" applyBorder="1" applyAlignment="1">
      <alignment horizontal="center"/>
    </xf>
    <xf numFmtId="0" fontId="11" fillId="0" borderId="138" xfId="9" applyFont="1" applyBorder="1" applyAlignment="1">
      <alignment horizontal="center"/>
    </xf>
    <xf numFmtId="0" fontId="11" fillId="0" borderId="141" xfId="9" applyFont="1" applyBorder="1" applyAlignment="1">
      <alignment horizontal="center"/>
    </xf>
    <xf numFmtId="0" fontId="11" fillId="0" borderId="139" xfId="9" applyFont="1" applyBorder="1" applyAlignment="1">
      <alignment horizontal="center"/>
    </xf>
    <xf numFmtId="0" fontId="11" fillId="0" borderId="176" xfId="9" applyFont="1" applyBorder="1" applyAlignment="1">
      <alignment horizontal="center" textRotation="255"/>
    </xf>
    <xf numFmtId="0" fontId="11" fillId="0" borderId="44" xfId="9" applyFont="1" applyBorder="1" applyAlignment="1">
      <alignment horizontal="center"/>
    </xf>
    <xf numFmtId="0" fontId="11" fillId="0" borderId="153" xfId="9" applyFont="1" applyBorder="1" applyAlignment="1">
      <alignment horizontal="center" vertical="center" textRotation="255"/>
    </xf>
    <xf numFmtId="0" fontId="11" fillId="0" borderId="36" xfId="9" applyFont="1" applyBorder="1" applyAlignment="1">
      <alignment horizontal="center" vertical="center" textRotation="255"/>
    </xf>
    <xf numFmtId="0" fontId="11" fillId="0" borderId="139" xfId="9" applyFont="1" applyBorder="1" applyAlignment="1">
      <alignment horizontal="center" textRotation="255"/>
    </xf>
    <xf numFmtId="0" fontId="11" fillId="0" borderId="49" xfId="9" applyFont="1" applyBorder="1" applyAlignment="1">
      <alignment horizontal="center" shrinkToFit="1"/>
    </xf>
    <xf numFmtId="0" fontId="11" fillId="0" borderId="55" xfId="9" applyFont="1" applyBorder="1" applyAlignment="1">
      <alignment horizontal="center" shrinkToFit="1"/>
    </xf>
    <xf numFmtId="0" fontId="11" fillId="0" borderId="0" xfId="9" applyFont="1" applyAlignment="1">
      <alignment horizontal="left" shrinkToFit="1"/>
    </xf>
    <xf numFmtId="0" fontId="11" fillId="0" borderId="145" xfId="9" applyFont="1" applyBorder="1" applyAlignment="1">
      <alignment horizontal="center" shrinkToFit="1"/>
    </xf>
    <xf numFmtId="0" fontId="11" fillId="0" borderId="46" xfId="9" applyFont="1" applyBorder="1" applyAlignment="1">
      <alignment horizontal="center" shrinkToFit="1"/>
    </xf>
    <xf numFmtId="0" fontId="11" fillId="0" borderId="52" xfId="9" applyFont="1" applyBorder="1" applyAlignment="1">
      <alignment horizontal="center" shrinkToFit="1"/>
    </xf>
    <xf numFmtId="0" fontId="11" fillId="0" borderId="181" xfId="9" applyFont="1" applyBorder="1" applyAlignment="1">
      <alignment horizontal="center" shrinkToFit="1"/>
    </xf>
    <xf numFmtId="0" fontId="11" fillId="0" borderId="182" xfId="9" applyFont="1" applyBorder="1" applyAlignment="1">
      <alignment horizontal="center" vertical="center" shrinkToFit="1"/>
    </xf>
    <xf numFmtId="0" fontId="11" fillId="0" borderId="148" xfId="9" applyFont="1" applyBorder="1" applyAlignment="1">
      <alignment horizontal="center" shrinkToFit="1"/>
    </xf>
    <xf numFmtId="0" fontId="10" fillId="0" borderId="173" xfId="9" applyFont="1" applyBorder="1" applyAlignment="1">
      <alignment horizontal="right"/>
    </xf>
    <xf numFmtId="0" fontId="10" fillId="0" borderId="157" xfId="9" applyFont="1" applyBorder="1" applyAlignment="1">
      <alignment horizontal="center" vertical="center"/>
    </xf>
    <xf numFmtId="0" fontId="4" fillId="0" borderId="182" xfId="9" applyBorder="1" applyAlignment="1">
      <alignment vertical="center"/>
    </xf>
    <xf numFmtId="0" fontId="10" fillId="0" borderId="178" xfId="9" applyFont="1" applyBorder="1" applyAlignment="1">
      <alignment horizontal="center"/>
    </xf>
    <xf numFmtId="0" fontId="10" fillId="0" borderId="175" xfId="9" applyFont="1" applyBorder="1" applyAlignment="1">
      <alignment horizontal="center"/>
    </xf>
    <xf numFmtId="0" fontId="12" fillId="0" borderId="170" xfId="9" applyFont="1" applyBorder="1" applyAlignment="1">
      <alignment horizontal="left"/>
    </xf>
    <xf numFmtId="0" fontId="9" fillId="0" borderId="0" xfId="9" applyFont="1"/>
    <xf numFmtId="0" fontId="12" fillId="0" borderId="0" xfId="9" applyFont="1" applyAlignment="1">
      <alignment horizontal="center"/>
    </xf>
    <xf numFmtId="0" fontId="12" fillId="0" borderId="16" xfId="9" applyFont="1" applyBorder="1" applyAlignment="1">
      <alignment horizontal="center"/>
    </xf>
    <xf numFmtId="0" fontId="12" fillId="0" borderId="180" xfId="9" applyFont="1" applyBorder="1" applyAlignment="1">
      <alignment horizontal="center"/>
    </xf>
    <xf numFmtId="0" fontId="12" fillId="0" borderId="65" xfId="9" applyFont="1" applyBorder="1" applyAlignment="1">
      <alignment horizontal="center"/>
    </xf>
    <xf numFmtId="0" fontId="12" fillId="0" borderId="66" xfId="9" applyFont="1" applyBorder="1" applyAlignment="1">
      <alignment horizontal="center"/>
    </xf>
    <xf numFmtId="0" fontId="12" fillId="0" borderId="67" xfId="9" applyFont="1" applyBorder="1" applyAlignment="1">
      <alignment horizontal="center"/>
    </xf>
    <xf numFmtId="0" fontId="12" fillId="0" borderId="166" xfId="9" applyFont="1" applyBorder="1" applyAlignment="1">
      <alignment horizontal="center"/>
    </xf>
    <xf numFmtId="0" fontId="12" fillId="0" borderId="167" xfId="9" applyFont="1" applyBorder="1" applyAlignment="1">
      <alignment horizontal="center"/>
    </xf>
    <xf numFmtId="0" fontId="12" fillId="0" borderId="68" xfId="9" applyFont="1" applyBorder="1" applyAlignment="1">
      <alignment horizontal="center" textRotation="255"/>
    </xf>
    <xf numFmtId="0" fontId="12" fillId="0" borderId="76" xfId="9" applyFont="1" applyBorder="1" applyAlignment="1">
      <alignment horizontal="center" textRotation="255"/>
    </xf>
    <xf numFmtId="0" fontId="12" fillId="0" borderId="69" xfId="9" applyFont="1" applyBorder="1" applyAlignment="1">
      <alignment horizontal="center"/>
    </xf>
    <xf numFmtId="0" fontId="12" fillId="0" borderId="70" xfId="9" applyFont="1" applyBorder="1" applyAlignment="1">
      <alignment horizontal="center" textRotation="255"/>
    </xf>
    <xf numFmtId="0" fontId="12" fillId="0" borderId="78" xfId="9" applyFont="1" applyBorder="1"/>
    <xf numFmtId="0" fontId="12" fillId="0" borderId="71" xfId="9" applyFont="1" applyBorder="1" applyAlignment="1">
      <alignment horizontal="center"/>
    </xf>
    <xf numFmtId="0" fontId="12" fillId="0" borderId="72" xfId="9" applyFont="1" applyBorder="1" applyAlignment="1">
      <alignment horizontal="center"/>
    </xf>
    <xf numFmtId="0" fontId="12" fillId="0" borderId="73" xfId="9" applyFont="1" applyBorder="1" applyAlignment="1">
      <alignment horizontal="center"/>
    </xf>
    <xf numFmtId="0" fontId="12" fillId="0" borderId="74" xfId="9" applyFont="1" applyBorder="1" applyAlignment="1">
      <alignment horizontal="center"/>
    </xf>
    <xf numFmtId="0" fontId="12" fillId="0" borderId="75" xfId="9" applyFont="1" applyBorder="1" applyAlignment="1">
      <alignment horizontal="center"/>
    </xf>
    <xf numFmtId="0" fontId="12" fillId="0" borderId="58" xfId="9" applyFont="1" applyBorder="1" applyAlignment="1">
      <alignment horizontal="center"/>
    </xf>
    <xf numFmtId="0" fontId="12" fillId="0" borderId="64" xfId="9" applyFont="1" applyBorder="1" applyAlignment="1">
      <alignment horizontal="center"/>
    </xf>
    <xf numFmtId="0" fontId="12" fillId="0" borderId="59" xfId="9" applyFont="1" applyBorder="1" applyAlignment="1">
      <alignment horizontal="center"/>
    </xf>
    <xf numFmtId="0" fontId="12" fillId="0" borderId="93" xfId="9" applyFont="1" applyBorder="1" applyAlignment="1">
      <alignment horizontal="center"/>
    </xf>
    <xf numFmtId="0" fontId="12" fillId="0" borderId="94" xfId="9" applyFont="1" applyBorder="1" applyAlignment="1">
      <alignment horizontal="center"/>
    </xf>
    <xf numFmtId="0" fontId="12" fillId="0" borderId="95" xfId="9" applyFont="1" applyBorder="1" applyAlignment="1">
      <alignment horizontal="center"/>
    </xf>
    <xf numFmtId="0" fontId="12" fillId="0" borderId="96" xfId="9" applyFont="1" applyBorder="1" applyAlignment="1">
      <alignment horizontal="center"/>
    </xf>
    <xf numFmtId="0" fontId="12" fillId="0" borderId="97" xfId="9" applyFont="1" applyBorder="1" applyAlignment="1">
      <alignment horizontal="center" textRotation="255"/>
    </xf>
    <xf numFmtId="0" fontId="12" fillId="0" borderId="101" xfId="9" applyFont="1" applyBorder="1" applyAlignment="1">
      <alignment horizontal="center" textRotation="255"/>
    </xf>
    <xf numFmtId="0" fontId="12" fillId="0" borderId="33" xfId="9" applyFont="1" applyBorder="1" applyAlignment="1">
      <alignment horizontal="center"/>
    </xf>
    <xf numFmtId="0" fontId="12" fillId="0" borderId="98" xfId="9" applyFont="1" applyBorder="1" applyAlignment="1">
      <alignment horizontal="center" textRotation="255"/>
    </xf>
    <xf numFmtId="0" fontId="12" fillId="0" borderId="102" xfId="9" applyFont="1" applyBorder="1" applyAlignment="1">
      <alignment horizontal="center" textRotation="255"/>
    </xf>
    <xf numFmtId="0" fontId="12" fillId="0" borderId="99" xfId="9" applyFont="1" applyBorder="1" applyAlignment="1">
      <alignment horizontal="center"/>
    </xf>
    <xf numFmtId="0" fontId="12" fillId="0" borderId="29" xfId="9" applyFont="1" applyBorder="1" applyAlignment="1">
      <alignment horizontal="center"/>
    </xf>
    <xf numFmtId="0" fontId="12" fillId="0" borderId="28" xfId="9" applyFont="1" applyBorder="1" applyAlignment="1">
      <alignment horizontal="center"/>
    </xf>
    <xf numFmtId="0" fontId="12" fillId="0" borderId="100" xfId="9" applyFont="1" applyBorder="1" applyAlignment="1">
      <alignment horizontal="center"/>
    </xf>
    <xf numFmtId="0" fontId="12" fillId="0" borderId="106" xfId="9" applyFont="1" applyBorder="1" applyAlignment="1">
      <alignment horizontal="center"/>
    </xf>
    <xf numFmtId="0" fontId="12" fillId="0" borderId="107" xfId="9" applyFont="1" applyBorder="1" applyAlignment="1">
      <alignment horizontal="center"/>
    </xf>
    <xf numFmtId="0" fontId="12" fillId="0" borderId="0" xfId="9" applyFont="1" applyAlignment="1">
      <alignment horizontal="left" vertical="center"/>
    </xf>
    <xf numFmtId="0" fontId="14" fillId="0" borderId="0" xfId="9" applyFont="1" applyAlignment="1">
      <alignment vertical="center"/>
    </xf>
    <xf numFmtId="0" fontId="10" fillId="0" borderId="65" xfId="9" applyFont="1" applyBorder="1" applyAlignment="1">
      <alignment horizontal="center"/>
    </xf>
    <xf numFmtId="0" fontId="10" fillId="0" borderId="66" xfId="9" applyFont="1" applyBorder="1" applyAlignment="1">
      <alignment horizontal="center"/>
    </xf>
    <xf numFmtId="0" fontId="10" fillId="0" borderId="67" xfId="9" applyFont="1" applyBorder="1" applyAlignment="1">
      <alignment horizontal="center"/>
    </xf>
    <xf numFmtId="0" fontId="10" fillId="0" borderId="106" xfId="9" applyFont="1" applyBorder="1" applyAlignment="1">
      <alignment horizontal="center"/>
    </xf>
    <xf numFmtId="0" fontId="10" fillId="0" borderId="107" xfId="9" applyFont="1" applyBorder="1" applyAlignment="1">
      <alignment horizontal="center"/>
    </xf>
    <xf numFmtId="0" fontId="10" fillId="0" borderId="68" xfId="9" applyFont="1" applyBorder="1" applyAlignment="1">
      <alignment horizontal="center" textRotation="255" shrinkToFit="1"/>
    </xf>
    <xf numFmtId="0" fontId="10" fillId="0" borderId="76" xfId="9" applyFont="1" applyBorder="1" applyAlignment="1">
      <alignment horizontal="center" textRotation="255" shrinkToFit="1"/>
    </xf>
    <xf numFmtId="0" fontId="10" fillId="0" borderId="69" xfId="9" applyFont="1" applyBorder="1" applyAlignment="1">
      <alignment horizontal="center" textRotation="255" shrinkToFit="1"/>
    </xf>
    <xf numFmtId="0" fontId="10" fillId="0" borderId="77" xfId="9" applyFont="1" applyBorder="1" applyAlignment="1">
      <alignment horizontal="center" textRotation="255" shrinkToFit="1"/>
    </xf>
    <xf numFmtId="0" fontId="10" fillId="0" borderId="70" xfId="9" applyFont="1" applyBorder="1" applyAlignment="1">
      <alignment horizontal="center" textRotation="255" shrinkToFit="1"/>
    </xf>
    <xf numFmtId="0" fontId="10" fillId="0" borderId="78" xfId="9" applyFont="1" applyBorder="1" applyAlignment="1">
      <alignment horizontal="center" textRotation="255" shrinkToFit="1"/>
    </xf>
    <xf numFmtId="0" fontId="10" fillId="0" borderId="71" xfId="9" applyFont="1" applyBorder="1" applyAlignment="1">
      <alignment horizontal="center" shrinkToFit="1"/>
    </xf>
    <xf numFmtId="0" fontId="10" fillId="0" borderId="79" xfId="9" applyFont="1" applyBorder="1" applyAlignment="1">
      <alignment horizontal="center" shrinkToFit="1"/>
    </xf>
    <xf numFmtId="0" fontId="10" fillId="0" borderId="69" xfId="9" applyFont="1" applyBorder="1" applyAlignment="1">
      <alignment horizontal="center" shrinkToFit="1"/>
    </xf>
    <xf numFmtId="0" fontId="10" fillId="0" borderId="77" xfId="9" applyFont="1" applyBorder="1" applyAlignment="1">
      <alignment horizontal="center" shrinkToFit="1"/>
    </xf>
    <xf numFmtId="0" fontId="10" fillId="0" borderId="75" xfId="9" applyFont="1" applyBorder="1" applyAlignment="1">
      <alignment horizontal="center" shrinkToFit="1"/>
    </xf>
    <xf numFmtId="0" fontId="10" fillId="0" borderId="83" xfId="9" applyFont="1" applyBorder="1" applyAlignment="1">
      <alignment horizontal="center" shrinkToFit="1"/>
    </xf>
    <xf numFmtId="38" fontId="58" fillId="0" borderId="23" xfId="1" applyFont="1" applyBorder="1" applyAlignment="1">
      <alignment horizontal="right" vertical="center"/>
    </xf>
    <xf numFmtId="38" fontId="58" fillId="0" borderId="182" xfId="1" applyFont="1" applyBorder="1" applyAlignment="1">
      <alignment horizontal="right" vertical="center"/>
    </xf>
    <xf numFmtId="38" fontId="58" fillId="0" borderId="4" xfId="1" applyFont="1" applyBorder="1" applyAlignment="1">
      <alignment horizontal="center" vertical="center"/>
    </xf>
    <xf numFmtId="38" fontId="58" fillId="0" borderId="181" xfId="1" applyFont="1" applyBorder="1" applyAlignment="1">
      <alignment horizontal="center" vertical="center"/>
    </xf>
    <xf numFmtId="38" fontId="58" fillId="0" borderId="23" xfId="1" applyFont="1" applyBorder="1" applyAlignment="1">
      <alignment horizontal="right"/>
    </xf>
    <xf numFmtId="38" fontId="58" fillId="0" borderId="7" xfId="1" applyFont="1" applyBorder="1" applyAlignment="1">
      <alignment horizontal="right"/>
    </xf>
    <xf numFmtId="38" fontId="58" fillId="0" borderId="182" xfId="1" applyFont="1" applyBorder="1" applyAlignment="1">
      <alignment horizontal="right"/>
    </xf>
    <xf numFmtId="38" fontId="58" fillId="0" borderId="183" xfId="1" applyFont="1" applyBorder="1" applyAlignment="1">
      <alignment horizontal="right"/>
    </xf>
    <xf numFmtId="38" fontId="8" fillId="0" borderId="2" xfId="1" applyFont="1" applyBorder="1" applyAlignment="1">
      <alignment horizontal="center" vertical="center" textRotation="255"/>
    </xf>
    <xf numFmtId="38" fontId="58" fillId="0" borderId="18" xfId="1" applyFont="1" applyBorder="1" applyAlignment="1">
      <alignment horizontal="right" vertical="center"/>
    </xf>
    <xf numFmtId="38" fontId="58" fillId="0" borderId="19" xfId="1" applyFont="1" applyBorder="1" applyAlignment="1">
      <alignment horizontal="right" vertical="center"/>
    </xf>
    <xf numFmtId="38" fontId="8" fillId="0" borderId="2" xfId="1" applyFont="1" applyBorder="1" applyAlignment="1">
      <alignment horizontal="center" vertical="center"/>
    </xf>
    <xf numFmtId="38" fontId="58" fillId="0" borderId="2" xfId="1" applyFont="1" applyBorder="1" applyAlignment="1">
      <alignment horizontal="center" vertical="center" textRotation="255"/>
    </xf>
    <xf numFmtId="38" fontId="58" fillId="0" borderId="23" xfId="1" applyFont="1" applyBorder="1" applyAlignment="1">
      <alignment horizontal="center" vertical="center"/>
    </xf>
    <xf numFmtId="38" fontId="58" fillId="0" borderId="7" xfId="1" applyFont="1" applyBorder="1" applyAlignment="1">
      <alignment horizontal="center" vertical="center"/>
    </xf>
    <xf numFmtId="38" fontId="58" fillId="0" borderId="145" xfId="1" applyFont="1" applyBorder="1" applyAlignment="1">
      <alignment horizontal="center" vertical="center"/>
    </xf>
    <xf numFmtId="38" fontId="58" fillId="0" borderId="143" xfId="1" applyFont="1" applyBorder="1" applyAlignment="1">
      <alignment horizontal="center" vertical="center"/>
    </xf>
    <xf numFmtId="38" fontId="58" fillId="0" borderId="182" xfId="1" applyFont="1" applyBorder="1" applyAlignment="1">
      <alignment horizontal="center" vertical="center"/>
    </xf>
    <xf numFmtId="38" fontId="58" fillId="0" borderId="183" xfId="1" applyFont="1" applyBorder="1" applyAlignment="1">
      <alignment horizontal="center" vertical="center"/>
    </xf>
    <xf numFmtId="38" fontId="58" fillId="0" borderId="2" xfId="1" applyFont="1" applyBorder="1" applyAlignment="1">
      <alignment horizontal="center" vertical="center"/>
    </xf>
    <xf numFmtId="38" fontId="58" fillId="0" borderId="2" xfId="1" applyFont="1" applyBorder="1" applyAlignment="1">
      <alignment horizontal="center" vertical="center" wrapText="1"/>
    </xf>
    <xf numFmtId="38" fontId="8" fillId="0" borderId="2" xfId="1" applyFont="1" applyBorder="1" applyAlignment="1">
      <alignment horizontal="center" vertical="center" wrapText="1"/>
    </xf>
    <xf numFmtId="38" fontId="58" fillId="0" borderId="4" xfId="1" applyFont="1" applyBorder="1" applyAlignment="1">
      <alignment horizontal="center" vertical="center" textRotation="255"/>
    </xf>
    <xf numFmtId="38" fontId="58" fillId="0" borderId="181" xfId="1" applyFont="1" applyBorder="1" applyAlignment="1">
      <alignment horizontal="center" vertical="center" textRotation="255"/>
    </xf>
    <xf numFmtId="38" fontId="8" fillId="0" borderId="192" xfId="1" applyFont="1" applyBorder="1" applyAlignment="1">
      <alignment horizontal="right" vertical="center"/>
    </xf>
    <xf numFmtId="38" fontId="8" fillId="0" borderId="194" xfId="1" applyFont="1" applyBorder="1" applyAlignment="1">
      <alignment horizontal="right" vertical="center"/>
    </xf>
    <xf numFmtId="38" fontId="8" fillId="0" borderId="4" xfId="1" applyFont="1" applyBorder="1" applyAlignment="1">
      <alignment horizontal="center" vertical="center" textRotation="255"/>
    </xf>
    <xf numFmtId="38" fontId="8" fillId="0" borderId="181" xfId="1" applyFont="1" applyBorder="1" applyAlignment="1">
      <alignment horizontal="center" vertical="center" textRotation="255"/>
    </xf>
    <xf numFmtId="38" fontId="8" fillId="0" borderId="18" xfId="1" applyFont="1" applyBorder="1" applyAlignment="1">
      <alignment horizontal="right" vertical="center"/>
    </xf>
    <xf numFmtId="38" fontId="8" fillId="0" borderId="19" xfId="1" applyFont="1" applyBorder="1" applyAlignment="1">
      <alignment horizontal="right" vertical="center"/>
    </xf>
    <xf numFmtId="38" fontId="58" fillId="0" borderId="18" xfId="1" applyFont="1" applyBorder="1" applyAlignment="1">
      <alignment horizontal="center" vertical="center"/>
    </xf>
    <xf numFmtId="38" fontId="58" fillId="0" borderId="19" xfId="1" applyFont="1" applyBorder="1" applyAlignment="1">
      <alignment horizontal="center" vertical="center"/>
    </xf>
    <xf numFmtId="38" fontId="58" fillId="0" borderId="17" xfId="1" applyFont="1" applyBorder="1" applyAlignment="1">
      <alignment horizontal="center" vertical="center"/>
    </xf>
    <xf numFmtId="38" fontId="58" fillId="0" borderId="23" xfId="1" applyFont="1" applyBorder="1" applyAlignment="1">
      <alignment horizontal="center" vertical="center" wrapText="1"/>
    </xf>
    <xf numFmtId="38" fontId="58" fillId="0" borderId="13" xfId="1" applyFont="1" applyBorder="1" applyAlignment="1">
      <alignment horizontal="center" vertical="center" wrapText="1"/>
    </xf>
    <xf numFmtId="38" fontId="58" fillId="0" borderId="7" xfId="1" applyFont="1" applyBorder="1" applyAlignment="1">
      <alignment horizontal="center" vertical="center" wrapText="1"/>
    </xf>
    <xf numFmtId="38" fontId="58" fillId="0" borderId="182" xfId="1" applyFont="1" applyBorder="1" applyAlignment="1">
      <alignment horizontal="center" vertical="center" wrapText="1"/>
    </xf>
    <xf numFmtId="38" fontId="58" fillId="0" borderId="184" xfId="1" applyFont="1" applyBorder="1" applyAlignment="1">
      <alignment horizontal="center" vertical="center" wrapText="1"/>
    </xf>
    <xf numFmtId="38" fontId="58" fillId="0" borderId="183" xfId="1" applyFont="1" applyBorder="1" applyAlignment="1">
      <alignment horizontal="center" vertical="center" wrapText="1"/>
    </xf>
    <xf numFmtId="38" fontId="58" fillId="0" borderId="157" xfId="1" applyFont="1" applyBorder="1" applyAlignment="1">
      <alignment horizontal="center" vertical="center" wrapText="1"/>
    </xf>
    <xf numFmtId="38" fontId="58" fillId="0" borderId="159" xfId="1" applyFont="1" applyBorder="1" applyAlignment="1">
      <alignment horizontal="center" vertical="center" wrapText="1"/>
    </xf>
    <xf numFmtId="38" fontId="58" fillId="0" borderId="158" xfId="1" applyFont="1" applyBorder="1" applyAlignment="1">
      <alignment horizontal="center" vertical="center" wrapText="1"/>
    </xf>
    <xf numFmtId="0" fontId="10" fillId="0" borderId="184" xfId="13" applyBorder="1" applyAlignment="1">
      <alignment horizontal="center"/>
    </xf>
    <xf numFmtId="0" fontId="11" fillId="0" borderId="168" xfId="13" applyFont="1" applyBorder="1" applyAlignment="1">
      <alignment horizontal="center" vertical="center" textRotation="255" wrapText="1"/>
    </xf>
    <xf numFmtId="0" fontId="11" fillId="0" borderId="148" xfId="13" applyFont="1" applyBorder="1" applyAlignment="1">
      <alignment horizontal="center" vertical="center" textRotation="255"/>
    </xf>
    <xf numFmtId="0" fontId="11" fillId="0" borderId="34" xfId="13" applyFont="1" applyBorder="1" applyAlignment="1">
      <alignment horizontal="center" vertical="center" textRotation="255"/>
    </xf>
    <xf numFmtId="0" fontId="11" fillId="0" borderId="24" xfId="13" applyFont="1" applyBorder="1" applyAlignment="1">
      <alignment horizontal="center" vertical="center"/>
    </xf>
    <xf numFmtId="0" fontId="11" fillId="0" borderId="27" xfId="13" applyFont="1" applyBorder="1" applyAlignment="1">
      <alignment horizontal="center" vertical="center"/>
    </xf>
    <xf numFmtId="0" fontId="11" fillId="0" borderId="185" xfId="13" applyFont="1" applyBorder="1" applyAlignment="1">
      <alignment horizontal="center" vertical="center"/>
    </xf>
    <xf numFmtId="0" fontId="11" fillId="0" borderId="44" xfId="13" applyFont="1" applyBorder="1" applyAlignment="1">
      <alignment horizontal="center" vertical="center"/>
    </xf>
    <xf numFmtId="0" fontId="11" fillId="0" borderId="189" xfId="13" applyFont="1" applyBorder="1" applyAlignment="1">
      <alignment horizontal="center" vertical="center"/>
    </xf>
    <xf numFmtId="0" fontId="11" fillId="0" borderId="159" xfId="13" applyFont="1" applyBorder="1" applyAlignment="1">
      <alignment horizontal="center" vertical="center" wrapText="1" shrinkToFit="1"/>
    </xf>
    <xf numFmtId="0" fontId="11" fillId="0" borderId="158" xfId="13" applyFont="1" applyBorder="1" applyAlignment="1">
      <alignment horizontal="center" vertical="center" wrapText="1" shrinkToFit="1"/>
    </xf>
    <xf numFmtId="0" fontId="11" fillId="0" borderId="109" xfId="13" applyFont="1" applyBorder="1" applyAlignment="1">
      <alignment horizontal="center" vertical="center" wrapText="1" shrinkToFit="1"/>
    </xf>
    <xf numFmtId="0" fontId="11" fillId="0" borderId="110" xfId="13" applyFont="1" applyBorder="1" applyAlignment="1">
      <alignment horizontal="center" vertical="center" wrapText="1" shrinkToFit="1"/>
    </xf>
    <xf numFmtId="0" fontId="11" fillId="0" borderId="48" xfId="13" applyFont="1" applyBorder="1" applyAlignment="1">
      <alignment horizontal="center" vertical="center" textRotation="255"/>
    </xf>
    <xf numFmtId="0" fontId="11" fillId="0" borderId="54" xfId="13" applyFont="1" applyBorder="1" applyAlignment="1">
      <alignment horizontal="center" vertical="center" textRotation="255"/>
    </xf>
    <xf numFmtId="0" fontId="11" fillId="0" borderId="98" xfId="13" applyFont="1" applyBorder="1" applyAlignment="1">
      <alignment horizontal="center" vertical="center" textRotation="255" shrinkToFit="1"/>
    </xf>
    <xf numFmtId="0" fontId="11" fillId="0" borderId="86" xfId="13" applyFont="1" applyBorder="1" applyAlignment="1">
      <alignment horizontal="center" vertical="center" textRotation="255" shrinkToFit="1"/>
    </xf>
    <xf numFmtId="0" fontId="11" fillId="0" borderId="48" xfId="13" applyFont="1" applyBorder="1" applyAlignment="1">
      <alignment horizontal="center" vertical="center" textRotation="255" shrinkToFit="1"/>
    </xf>
    <xf numFmtId="0" fontId="11" fillId="0" borderId="54" xfId="13" applyFont="1" applyBorder="1" applyAlignment="1">
      <alignment horizontal="center" vertical="center" textRotation="255" shrinkToFit="1"/>
    </xf>
    <xf numFmtId="0" fontId="11" fillId="0" borderId="26" xfId="13" applyFont="1" applyBorder="1" applyAlignment="1">
      <alignment horizontal="center" wrapText="1"/>
    </xf>
    <xf numFmtId="0" fontId="11" fillId="0" borderId="29" xfId="13" applyFont="1" applyBorder="1" applyAlignment="1">
      <alignment horizontal="center"/>
    </xf>
    <xf numFmtId="0" fontId="11" fillId="0" borderId="73" xfId="13" applyFont="1" applyBorder="1" applyAlignment="1">
      <alignment horizontal="center" vertical="center"/>
    </xf>
    <xf numFmtId="0" fontId="11" fillId="0" borderId="69" xfId="13" applyFont="1" applyBorder="1" applyAlignment="1">
      <alignment horizontal="center" vertical="center"/>
    </xf>
    <xf numFmtId="0" fontId="10" fillId="0" borderId="146" xfId="13" applyBorder="1" applyAlignment="1">
      <alignment horizontal="center" shrinkToFit="1"/>
    </xf>
    <xf numFmtId="0" fontId="10" fillId="0" borderId="19" xfId="13" applyBorder="1" applyAlignment="1">
      <alignment horizontal="center" shrinkToFit="1"/>
    </xf>
    <xf numFmtId="0" fontId="11" fillId="0" borderId="49" xfId="13" applyFont="1" applyBorder="1" applyAlignment="1">
      <alignment horizontal="center" vertical="center" textRotation="255" wrapText="1"/>
    </xf>
    <xf numFmtId="0" fontId="11" fillId="0" borderId="55" xfId="13" applyFont="1" applyBorder="1" applyAlignment="1">
      <alignment horizontal="center" vertical="center" textRotation="255" wrapText="1"/>
    </xf>
    <xf numFmtId="0" fontId="16" fillId="0" borderId="48" xfId="13" applyFont="1" applyBorder="1" applyAlignment="1">
      <alignment horizontal="center" vertical="center" textRotation="255"/>
    </xf>
    <xf numFmtId="0" fontId="16" fillId="0" borderId="54" xfId="13" applyFont="1" applyBorder="1" applyAlignment="1">
      <alignment horizontal="center" vertical="center" textRotation="255"/>
    </xf>
    <xf numFmtId="0" fontId="56" fillId="0" borderId="48" xfId="13" applyFont="1" applyBorder="1" applyAlignment="1">
      <alignment horizontal="center" vertical="center" textRotation="255"/>
    </xf>
    <xf numFmtId="0" fontId="56" fillId="0" borderId="54" xfId="13" applyFont="1" applyBorder="1" applyAlignment="1">
      <alignment horizontal="center" vertical="center" textRotation="255"/>
    </xf>
    <xf numFmtId="0" fontId="9" fillId="0" borderId="184" xfId="9" applyFont="1" applyBorder="1" applyAlignment="1">
      <alignment horizontal="left" vertical="center" wrapText="1"/>
    </xf>
    <xf numFmtId="0" fontId="10" fillId="0" borderId="0" xfId="13" applyBorder="1" applyAlignment="1">
      <alignment horizontal="center"/>
    </xf>
    <xf numFmtId="0" fontId="11" fillId="0" borderId="98" xfId="13" applyFont="1" applyBorder="1" applyAlignment="1">
      <alignment horizontal="center" vertical="center" textRotation="255"/>
    </xf>
    <xf numFmtId="0" fontId="11" fillId="0" borderId="102" xfId="13" applyFont="1" applyBorder="1" applyAlignment="1">
      <alignment horizontal="center" vertical="center" textRotation="255"/>
    </xf>
    <xf numFmtId="0" fontId="11" fillId="0" borderId="36" xfId="13" applyFont="1" applyBorder="1" applyAlignment="1">
      <alignment horizontal="center" vertical="center" textRotation="255" shrinkToFit="1"/>
    </xf>
    <xf numFmtId="0" fontId="11" fillId="0" borderId="36" xfId="13" applyFont="1" applyBorder="1" applyAlignment="1">
      <alignment horizontal="center" vertical="center" textRotation="255"/>
    </xf>
    <xf numFmtId="0" fontId="11" fillId="0" borderId="186" xfId="13" applyFont="1" applyBorder="1" applyAlignment="1">
      <alignment horizontal="center" vertical="center" wrapText="1"/>
    </xf>
    <xf numFmtId="0" fontId="11" fillId="0" borderId="44" xfId="13" applyFont="1" applyBorder="1" applyAlignment="1">
      <alignment horizontal="center" vertical="center" wrapText="1"/>
    </xf>
    <xf numFmtId="0" fontId="11" fillId="0" borderId="187" xfId="13" applyFont="1" applyBorder="1" applyAlignment="1">
      <alignment horizontal="center" vertical="center" wrapText="1"/>
    </xf>
    <xf numFmtId="0" fontId="11" fillId="0" borderId="71" xfId="13" applyFont="1" applyBorder="1" applyAlignment="1">
      <alignment horizontal="center" vertical="center" wrapText="1"/>
    </xf>
    <xf numFmtId="0" fontId="11" fillId="0" borderId="69" xfId="13" applyFont="1" applyBorder="1" applyAlignment="1">
      <alignment horizontal="center" vertical="center" wrapText="1"/>
    </xf>
    <xf numFmtId="0" fontId="11" fillId="0" borderId="74" xfId="13" applyFont="1" applyBorder="1" applyAlignment="1">
      <alignment horizontal="center" vertical="center" wrapText="1"/>
    </xf>
    <xf numFmtId="0" fontId="11" fillId="0" borderId="176" xfId="13" applyFont="1" applyBorder="1" applyAlignment="1">
      <alignment horizontal="center"/>
    </xf>
    <xf numFmtId="0" fontId="11" fillId="0" borderId="141" xfId="13" applyFont="1" applyBorder="1" applyAlignment="1">
      <alignment horizontal="center"/>
    </xf>
    <xf numFmtId="0" fontId="11" fillId="0" borderId="71" xfId="13" applyFont="1" applyBorder="1" applyAlignment="1">
      <alignment horizontal="center" vertical="center" textRotation="255" wrapText="1"/>
    </xf>
    <xf numFmtId="0" fontId="11" fillId="0" borderId="71" xfId="13" applyFont="1" applyBorder="1" applyAlignment="1">
      <alignment vertical="center" textRotation="255"/>
    </xf>
    <xf numFmtId="0" fontId="11" fillId="0" borderId="73" xfId="13" applyFont="1" applyBorder="1" applyAlignment="1">
      <alignment horizontal="center" vertical="center" shrinkToFit="1"/>
    </xf>
    <xf numFmtId="0" fontId="11" fillId="0" borderId="69" xfId="13" applyFont="1" applyBorder="1" applyAlignment="1">
      <alignment vertical="center"/>
    </xf>
    <xf numFmtId="0" fontId="11" fillId="0" borderId="49" xfId="13" applyFont="1" applyBorder="1" applyAlignment="1">
      <alignment vertical="center" textRotation="255" shrinkToFit="1"/>
    </xf>
    <xf numFmtId="0" fontId="11" fillId="0" borderId="37" xfId="13" applyFont="1" applyBorder="1" applyAlignment="1">
      <alignment vertical="center" textRotation="255" shrinkToFit="1"/>
    </xf>
    <xf numFmtId="0" fontId="16" fillId="0" borderId="48" xfId="13" applyFont="1" applyBorder="1" applyAlignment="1">
      <alignment horizontal="center" vertical="center" textRotation="255" wrapText="1"/>
    </xf>
    <xf numFmtId="0" fontId="16" fillId="0" borderId="36" xfId="13" applyFont="1" applyBorder="1" applyAlignment="1">
      <alignment horizontal="center" vertical="center" textRotation="255" wrapText="1"/>
    </xf>
    <xf numFmtId="0" fontId="11" fillId="0" borderId="25" xfId="13" applyFont="1" applyBorder="1" applyAlignment="1">
      <alignment horizontal="center" vertical="center" textRotation="255" wrapText="1"/>
    </xf>
    <xf numFmtId="0" fontId="11" fillId="0" borderId="28" xfId="13" applyFont="1" applyBorder="1" applyAlignment="1">
      <alignment vertical="center" textRotation="255"/>
    </xf>
    <xf numFmtId="0" fontId="11" fillId="0" borderId="31" xfId="13" applyFont="1" applyBorder="1" applyAlignment="1">
      <alignment vertical="center" textRotation="255"/>
    </xf>
    <xf numFmtId="0" fontId="11" fillId="0" borderId="24" xfId="13" applyFont="1" applyBorder="1" applyAlignment="1">
      <alignment horizontal="center" vertical="center" textRotation="255" shrinkToFit="1"/>
    </xf>
    <xf numFmtId="0" fontId="11" fillId="0" borderId="27" xfId="13" applyFont="1" applyBorder="1" applyAlignment="1">
      <alignment horizontal="center" vertical="center" textRotation="255" shrinkToFit="1"/>
    </xf>
    <xf numFmtId="0" fontId="11" fillId="0" borderId="30" xfId="13" applyFont="1" applyBorder="1" applyAlignment="1">
      <alignment horizontal="center" vertical="center" textRotation="255" shrinkToFit="1"/>
    </xf>
    <xf numFmtId="0" fontId="11" fillId="0" borderId="48" xfId="13" applyFont="1" applyBorder="1" applyAlignment="1">
      <alignment vertical="center" textRotation="255"/>
    </xf>
    <xf numFmtId="0" fontId="11" fillId="0" borderId="36" xfId="13" applyFont="1" applyBorder="1" applyAlignment="1">
      <alignment vertical="center" textRotation="255"/>
    </xf>
    <xf numFmtId="0" fontId="56" fillId="0" borderId="48" xfId="13" applyFont="1" applyBorder="1" applyAlignment="1">
      <alignment horizontal="center" vertical="center" textRotation="255" wrapText="1"/>
    </xf>
    <xf numFmtId="0" fontId="56" fillId="0" borderId="36" xfId="13" applyFont="1" applyBorder="1" applyAlignment="1">
      <alignment horizontal="center" vertical="center" textRotation="255" wrapText="1"/>
    </xf>
    <xf numFmtId="0" fontId="16" fillId="0" borderId="48" xfId="13" applyFont="1" applyBorder="1" applyAlignment="1">
      <alignment vertical="center" textRotation="255"/>
    </xf>
    <xf numFmtId="0" fontId="16" fillId="0" borderId="36" xfId="13" applyFont="1" applyBorder="1" applyAlignment="1">
      <alignment vertical="center" textRotation="255"/>
    </xf>
    <xf numFmtId="0" fontId="16" fillId="0" borderId="36" xfId="13" applyFont="1" applyBorder="1" applyAlignment="1">
      <alignment horizontal="center" vertical="center" textRotation="255"/>
    </xf>
    <xf numFmtId="0" fontId="10" fillId="0" borderId="0" xfId="13" applyAlignment="1">
      <alignment horizontal="left"/>
    </xf>
    <xf numFmtId="0" fontId="11" fillId="0" borderId="25" xfId="13" applyFont="1" applyBorder="1" applyAlignment="1">
      <alignment horizontal="center" vertical="center"/>
    </xf>
    <xf numFmtId="0" fontId="11" fillId="0" borderId="28" xfId="13" applyFont="1" applyBorder="1" applyAlignment="1">
      <alignment horizontal="center" vertical="center"/>
    </xf>
    <xf numFmtId="0" fontId="11" fillId="0" borderId="31" xfId="13" applyFont="1" applyBorder="1" applyAlignment="1">
      <alignment horizontal="center" vertical="center"/>
    </xf>
    <xf numFmtId="0" fontId="11" fillId="0" borderId="13" xfId="13" applyFont="1" applyBorder="1" applyAlignment="1">
      <alignment horizontal="center" vertical="center" wrapText="1"/>
    </xf>
    <xf numFmtId="0" fontId="11" fillId="0" borderId="13" xfId="13" applyFont="1" applyBorder="1" applyAlignment="1">
      <alignment vertical="center" wrapText="1"/>
    </xf>
    <xf numFmtId="0" fontId="11" fillId="0" borderId="7" xfId="13" applyFont="1" applyBorder="1" applyAlignment="1">
      <alignment vertical="center" wrapText="1"/>
    </xf>
    <xf numFmtId="0" fontId="11" fillId="0" borderId="109" xfId="13" applyFont="1" applyBorder="1" applyAlignment="1">
      <alignment vertical="center" wrapText="1"/>
    </xf>
    <xf numFmtId="0" fontId="11" fillId="0" borderId="110" xfId="13" applyFont="1" applyBorder="1" applyAlignment="1">
      <alignment vertical="center" wrapText="1"/>
    </xf>
    <xf numFmtId="0" fontId="11" fillId="0" borderId="168" xfId="13" applyFont="1" applyBorder="1" applyAlignment="1">
      <alignment horizontal="center" vertical="center"/>
    </xf>
    <xf numFmtId="0" fontId="11" fillId="0" borderId="34" xfId="13" applyFont="1" applyBorder="1" applyAlignment="1">
      <alignment horizontal="center" vertical="center"/>
    </xf>
    <xf numFmtId="0" fontId="11" fillId="0" borderId="45" xfId="13" applyFont="1" applyBorder="1" applyAlignment="1">
      <alignment horizontal="center" vertical="center"/>
    </xf>
    <xf numFmtId="0" fontId="11" fillId="0" borderId="181" xfId="13" applyFont="1" applyBorder="1" applyAlignment="1">
      <alignment horizontal="center" vertical="center"/>
    </xf>
    <xf numFmtId="0" fontId="11" fillId="0" borderId="48" xfId="9" applyFont="1" applyBorder="1" applyAlignment="1">
      <alignment vertical="center" textRotation="255"/>
    </xf>
    <xf numFmtId="0" fontId="11" fillId="0" borderId="36" xfId="9" applyFont="1" applyBorder="1" applyAlignment="1">
      <alignment vertical="center" textRotation="255"/>
    </xf>
    <xf numFmtId="0" fontId="11" fillId="0" borderId="48" xfId="9" applyFont="1" applyFill="1" applyBorder="1" applyAlignment="1">
      <alignment vertical="center" textRotation="255"/>
    </xf>
    <xf numFmtId="0" fontId="11" fillId="0" borderId="36" xfId="9" applyFont="1" applyFill="1" applyBorder="1" applyAlignment="1">
      <alignment vertical="center" textRotation="255"/>
    </xf>
    <xf numFmtId="0" fontId="11" fillId="0" borderId="98" xfId="9" applyFont="1" applyBorder="1" applyAlignment="1">
      <alignment horizontal="center" vertical="center" textRotation="255" wrapText="1"/>
    </xf>
    <xf numFmtId="0" fontId="11" fillId="0" borderId="102" xfId="9" applyFont="1" applyBorder="1" applyAlignment="1">
      <alignment horizontal="center" vertical="center" textRotation="255" wrapText="1"/>
    </xf>
    <xf numFmtId="0" fontId="16" fillId="0" borderId="48" xfId="9" applyFont="1" applyBorder="1" applyAlignment="1">
      <alignment horizontal="center" vertical="center" textRotation="255" wrapText="1"/>
    </xf>
    <xf numFmtId="0" fontId="16" fillId="0" borderId="36" xfId="9" applyFont="1" applyBorder="1" applyAlignment="1">
      <alignment horizontal="center" vertical="center" textRotation="255" wrapText="1"/>
    </xf>
    <xf numFmtId="0" fontId="11" fillId="0" borderId="48" xfId="9" applyFont="1" applyBorder="1" applyAlignment="1">
      <alignment horizontal="center" vertical="center" textRotation="255" wrapText="1"/>
    </xf>
    <xf numFmtId="0" fontId="11" fillId="0" borderId="36" xfId="9" applyFont="1" applyBorder="1" applyAlignment="1">
      <alignment horizontal="center" vertical="center" textRotation="255" wrapText="1"/>
    </xf>
    <xf numFmtId="0" fontId="11" fillId="0" borderId="24" xfId="9" applyFont="1" applyBorder="1" applyAlignment="1">
      <alignment horizontal="center" vertical="center" wrapText="1"/>
    </xf>
    <xf numFmtId="0" fontId="4" fillId="0" borderId="27" xfId="9" applyBorder="1" applyAlignment="1">
      <alignment horizontal="center" vertical="center"/>
    </xf>
    <xf numFmtId="0" fontId="4" fillId="0" borderId="45" xfId="9" applyBorder="1" applyAlignment="1">
      <alignment horizontal="center" vertical="center"/>
    </xf>
    <xf numFmtId="0" fontId="11" fillId="0" borderId="185" xfId="9" applyFont="1" applyBorder="1" applyAlignment="1">
      <alignment horizontal="center" vertical="center" wrapText="1"/>
    </xf>
    <xf numFmtId="0" fontId="11" fillId="0" borderId="44" xfId="9" applyFont="1" applyBorder="1" applyAlignment="1">
      <alignment horizontal="center" vertical="center" wrapText="1"/>
    </xf>
    <xf numFmtId="0" fontId="11" fillId="0" borderId="187" xfId="9" applyFont="1" applyBorder="1" applyAlignment="1">
      <alignment horizontal="center" vertical="center" wrapText="1"/>
    </xf>
    <xf numFmtId="0" fontId="11" fillId="0" borderId="186" xfId="9" applyFont="1" applyBorder="1" applyAlignment="1">
      <alignment horizontal="center" vertical="center"/>
    </xf>
    <xf numFmtId="0" fontId="11" fillId="0" borderId="44" xfId="9" applyFont="1" applyBorder="1" applyAlignment="1">
      <alignment horizontal="center" vertical="center"/>
    </xf>
    <xf numFmtId="0" fontId="11" fillId="0" borderId="189" xfId="9" applyFont="1" applyBorder="1" applyAlignment="1">
      <alignment horizontal="center" vertical="center"/>
    </xf>
    <xf numFmtId="0" fontId="11" fillId="0" borderId="186" xfId="9" applyFont="1" applyBorder="1" applyAlignment="1">
      <alignment horizontal="center" vertical="center" wrapText="1"/>
    </xf>
    <xf numFmtId="0" fontId="11" fillId="0" borderId="71" xfId="9" applyFont="1" applyBorder="1" applyAlignment="1">
      <alignment horizontal="center" vertical="center" wrapText="1"/>
    </xf>
    <xf numFmtId="0" fontId="11" fillId="0" borderId="69" xfId="9" applyFont="1" applyBorder="1" applyAlignment="1">
      <alignment horizontal="center" vertical="center" wrapText="1"/>
    </xf>
    <xf numFmtId="0" fontId="11" fillId="0" borderId="74" xfId="9" applyFont="1" applyBorder="1" applyAlignment="1">
      <alignment horizontal="center" vertical="center" wrapText="1"/>
    </xf>
    <xf numFmtId="0" fontId="11" fillId="0" borderId="71" xfId="9" applyFont="1" applyBorder="1" applyAlignment="1">
      <alignment horizontal="center" vertical="center"/>
    </xf>
    <xf numFmtId="0" fontId="11" fillId="0" borderId="69" xfId="9" applyFont="1" applyBorder="1" applyAlignment="1">
      <alignment horizontal="center" vertical="center"/>
    </xf>
    <xf numFmtId="0" fontId="11" fillId="0" borderId="48" xfId="9" applyFont="1" applyBorder="1" applyAlignment="1">
      <alignment horizontal="center" vertical="center" textRotation="255"/>
    </xf>
    <xf numFmtId="0" fontId="11" fillId="0" borderId="49" xfId="9" applyFont="1" applyBorder="1" applyAlignment="1">
      <alignment horizontal="center" vertical="center" textRotation="255" wrapText="1"/>
    </xf>
    <xf numFmtId="0" fontId="11" fillId="0" borderId="37" xfId="9" applyFont="1" applyBorder="1" applyAlignment="1">
      <alignment horizontal="center" vertical="center" textRotation="255" wrapText="1"/>
    </xf>
    <xf numFmtId="0" fontId="56" fillId="0" borderId="48" xfId="9" applyFont="1" applyBorder="1" applyAlignment="1">
      <alignment horizontal="center" vertical="center" textRotation="255" wrapText="1"/>
    </xf>
    <xf numFmtId="0" fontId="56" fillId="0" borderId="36" xfId="9" applyFont="1" applyBorder="1" applyAlignment="1">
      <alignment horizontal="center" vertical="center" textRotation="255" wrapText="1"/>
    </xf>
    <xf numFmtId="0" fontId="16" fillId="0" borderId="48" xfId="9" applyFont="1" applyBorder="1" applyAlignment="1">
      <alignment vertical="center" textRotation="255"/>
    </xf>
    <xf numFmtId="0" fontId="16" fillId="0" borderId="36" xfId="9" applyFont="1" applyBorder="1" applyAlignment="1">
      <alignment vertical="center" textRotation="255"/>
    </xf>
    <xf numFmtId="0" fontId="25" fillId="0" borderId="113" xfId="0" applyFont="1" applyBorder="1" applyAlignment="1">
      <alignment horizontal="center" vertical="center" wrapText="1"/>
    </xf>
    <xf numFmtId="0" fontId="25" fillId="0" borderId="114" xfId="0" applyFont="1" applyBorder="1" applyAlignment="1">
      <alignment horizontal="center" vertical="center"/>
    </xf>
    <xf numFmtId="0" fontId="25" fillId="0" borderId="115" xfId="0" applyFont="1" applyBorder="1" applyAlignment="1">
      <alignment horizontal="center" vertical="center"/>
    </xf>
    <xf numFmtId="0" fontId="25" fillId="0" borderId="116" xfId="0" applyFont="1" applyBorder="1" applyAlignment="1">
      <alignment horizontal="center" vertical="center"/>
    </xf>
    <xf numFmtId="0" fontId="25" fillId="0" borderId="0" xfId="0" applyFont="1" applyBorder="1" applyAlignment="1">
      <alignment horizontal="center" vertical="center"/>
    </xf>
    <xf numFmtId="0" fontId="25" fillId="0" borderId="117"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cellXfs>
  <cellStyles count="62">
    <cellStyle name="20% - アクセント 1 2" xfId="14" xr:uid="{00000000-0005-0000-0000-000000000000}"/>
    <cellStyle name="20% - アクセント 2 2" xfId="15" xr:uid="{00000000-0005-0000-0000-000001000000}"/>
    <cellStyle name="20% - アクセント 3 2" xfId="16" xr:uid="{00000000-0005-0000-0000-000002000000}"/>
    <cellStyle name="20% - アクセント 4 2" xfId="17" xr:uid="{00000000-0005-0000-0000-000003000000}"/>
    <cellStyle name="20% - アクセント 5 2" xfId="18" xr:uid="{00000000-0005-0000-0000-000004000000}"/>
    <cellStyle name="20% - アクセント 6 2" xfId="19" xr:uid="{00000000-0005-0000-0000-000005000000}"/>
    <cellStyle name="40% - アクセント 1 2" xfId="20" xr:uid="{00000000-0005-0000-0000-000006000000}"/>
    <cellStyle name="40% - アクセント 2 2" xfId="21" xr:uid="{00000000-0005-0000-0000-000007000000}"/>
    <cellStyle name="40% - アクセント 3 2" xfId="22" xr:uid="{00000000-0005-0000-0000-000008000000}"/>
    <cellStyle name="40% - アクセント 4 2" xfId="23" xr:uid="{00000000-0005-0000-0000-000009000000}"/>
    <cellStyle name="40% - アクセント 5 2" xfId="24" xr:uid="{00000000-0005-0000-0000-00000A000000}"/>
    <cellStyle name="40% - アクセント 6 2" xfId="25" xr:uid="{00000000-0005-0000-0000-00000B000000}"/>
    <cellStyle name="60% - アクセント 1 2" xfId="26" xr:uid="{00000000-0005-0000-0000-00000C000000}"/>
    <cellStyle name="60% - アクセント 2 2" xfId="27" xr:uid="{00000000-0005-0000-0000-00000D000000}"/>
    <cellStyle name="60% - アクセント 3 2" xfId="28" xr:uid="{00000000-0005-0000-0000-00000E000000}"/>
    <cellStyle name="60% - アクセント 4 2" xfId="29" xr:uid="{00000000-0005-0000-0000-00000F000000}"/>
    <cellStyle name="60% - アクセント 5 2" xfId="30" xr:uid="{00000000-0005-0000-0000-000010000000}"/>
    <cellStyle name="60% - アクセント 6 2" xfId="31" xr:uid="{00000000-0005-0000-0000-000011000000}"/>
    <cellStyle name="アクセント 1 2" xfId="32" xr:uid="{00000000-0005-0000-0000-000012000000}"/>
    <cellStyle name="アクセント 2 2" xfId="33" xr:uid="{00000000-0005-0000-0000-000013000000}"/>
    <cellStyle name="アクセント 3 2" xfId="34" xr:uid="{00000000-0005-0000-0000-000014000000}"/>
    <cellStyle name="アクセント 4 2" xfId="35" xr:uid="{00000000-0005-0000-0000-000015000000}"/>
    <cellStyle name="アクセント 5 2" xfId="36" xr:uid="{00000000-0005-0000-0000-000016000000}"/>
    <cellStyle name="アクセント 6 2" xfId="37" xr:uid="{00000000-0005-0000-0000-000017000000}"/>
    <cellStyle name="タイトル 2" xfId="38" xr:uid="{00000000-0005-0000-0000-000018000000}"/>
    <cellStyle name="チェック セル 2" xfId="39" xr:uid="{00000000-0005-0000-0000-000019000000}"/>
    <cellStyle name="どちらでもない 2" xfId="40" xr:uid="{00000000-0005-0000-0000-00001A000000}"/>
    <cellStyle name="メモ 2" xfId="41" xr:uid="{00000000-0005-0000-0000-00001B000000}"/>
    <cellStyle name="メモ 2 2" xfId="57" xr:uid="{00000000-0005-0000-0000-00001C000000}"/>
    <cellStyle name="リンク セル 2" xfId="42" xr:uid="{00000000-0005-0000-0000-00001D000000}"/>
    <cellStyle name="悪い 2" xfId="43" xr:uid="{00000000-0005-0000-0000-00001E000000}"/>
    <cellStyle name="計算 2" xfId="44" xr:uid="{00000000-0005-0000-0000-00001F000000}"/>
    <cellStyle name="計算 2 2" xfId="58" xr:uid="{00000000-0005-0000-0000-000020000000}"/>
    <cellStyle name="警告文 2" xfId="45" xr:uid="{00000000-0005-0000-0000-000021000000}"/>
    <cellStyle name="桁区切り" xfId="1" builtinId="6"/>
    <cellStyle name="桁区切り 2" xfId="3" xr:uid="{00000000-0005-0000-0000-000023000000}"/>
    <cellStyle name="桁区切り 2 2" xfId="10" xr:uid="{00000000-0005-0000-0000-000024000000}"/>
    <cellStyle name="桁区切り 2 3" xfId="56" xr:uid="{00000000-0005-0000-0000-000025000000}"/>
    <cellStyle name="桁区切り 3" xfId="7" xr:uid="{00000000-0005-0000-0000-000026000000}"/>
    <cellStyle name="見出し 1 2" xfId="46" xr:uid="{00000000-0005-0000-0000-000027000000}"/>
    <cellStyle name="見出し 2 2" xfId="47" xr:uid="{00000000-0005-0000-0000-000028000000}"/>
    <cellStyle name="見出し 3 2" xfId="48" xr:uid="{00000000-0005-0000-0000-000029000000}"/>
    <cellStyle name="見出し 4 2" xfId="49" xr:uid="{00000000-0005-0000-0000-00002A000000}"/>
    <cellStyle name="集計 2" xfId="50" xr:uid="{00000000-0005-0000-0000-00002B000000}"/>
    <cellStyle name="集計 2 2" xfId="59" xr:uid="{00000000-0005-0000-0000-00002C000000}"/>
    <cellStyle name="出力 2" xfId="51" xr:uid="{00000000-0005-0000-0000-00002D000000}"/>
    <cellStyle name="出力 2 2" xfId="60" xr:uid="{00000000-0005-0000-0000-00002E000000}"/>
    <cellStyle name="説明文 2" xfId="52" xr:uid="{00000000-0005-0000-0000-00002F000000}"/>
    <cellStyle name="入力 2" xfId="53" xr:uid="{00000000-0005-0000-0000-000030000000}"/>
    <cellStyle name="入力 2 2" xfId="61" xr:uid="{00000000-0005-0000-0000-000031000000}"/>
    <cellStyle name="標準" xfId="0" builtinId="0"/>
    <cellStyle name="標準 2" xfId="2" xr:uid="{00000000-0005-0000-0000-000033000000}"/>
    <cellStyle name="標準 2 2" xfId="9" xr:uid="{00000000-0005-0000-0000-000034000000}"/>
    <cellStyle name="標準 2 3" xfId="12" xr:uid="{00000000-0005-0000-0000-000035000000}"/>
    <cellStyle name="標準 2 4" xfId="13" xr:uid="{00000000-0005-0000-0000-000036000000}"/>
    <cellStyle name="標準 2 5" xfId="55" xr:uid="{00000000-0005-0000-0000-000037000000}"/>
    <cellStyle name="標準 3" xfId="5" xr:uid="{00000000-0005-0000-0000-000038000000}"/>
    <cellStyle name="標準 3 2" xfId="11" xr:uid="{00000000-0005-0000-0000-000039000000}"/>
    <cellStyle name="標準 4" xfId="6" xr:uid="{00000000-0005-0000-0000-00003A000000}"/>
    <cellStyle name="標準 5" xfId="8" xr:uid="{00000000-0005-0000-0000-00003B000000}"/>
    <cellStyle name="標準_18年度教育統計年報①（表紙～小学校）" xfId="4" xr:uid="{00000000-0005-0000-0000-00003C000000}"/>
    <cellStyle name="良い 2" xfId="54" xr:uid="{00000000-0005-0000-0000-00003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7677444507635E-2"/>
          <c:y val="5.4635805757681344E-2"/>
          <c:w val="0.90988458193717248"/>
          <c:h val="0.85099406543782452"/>
        </c:manualLayout>
      </c:layout>
      <c:barChart>
        <c:barDir val="col"/>
        <c:grouping val="stacked"/>
        <c:varyColors val="0"/>
        <c:ser>
          <c:idx val="1"/>
          <c:order val="0"/>
          <c:tx>
            <c:v>小学校数</c:v>
          </c:tx>
          <c:spPr>
            <a:solidFill>
              <a:srgbClr val="3366FF"/>
            </a:solidFill>
            <a:ln w="12700">
              <a:solidFill>
                <a:srgbClr val="000000"/>
              </a:solidFill>
              <a:prstDash val="solid"/>
            </a:ln>
          </c:spPr>
          <c:invertIfNegative val="0"/>
          <c:cat>
            <c:strRef>
              <c:f>[2]元データ!$A$5:$A$81</c:f>
              <c:strCache>
                <c:ptCount val="7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pt idx="67">
                  <c:v>28年</c:v>
                </c:pt>
                <c:pt idx="68">
                  <c:v>29年</c:v>
                </c:pt>
                <c:pt idx="69">
                  <c:v>30年</c:v>
                </c:pt>
                <c:pt idx="70">
                  <c:v>令和元年</c:v>
                </c:pt>
                <c:pt idx="71">
                  <c:v>2年</c:v>
                </c:pt>
                <c:pt idx="72">
                  <c:v>3年</c:v>
                </c:pt>
                <c:pt idx="73">
                  <c:v>4年</c:v>
                </c:pt>
                <c:pt idx="74">
                  <c:v>5年</c:v>
                </c:pt>
                <c:pt idx="75">
                  <c:v>6年</c:v>
                </c:pt>
                <c:pt idx="76">
                  <c:v>7年</c:v>
                </c:pt>
              </c:strCache>
            </c:strRef>
          </c:cat>
          <c:val>
            <c:numRef>
              <c:f>[2]元データ!$B$5:$B$82</c:f>
              <c:numCache>
                <c:formatCode>General</c:formatCode>
                <c:ptCount val="78"/>
                <c:pt idx="0">
                  <c:v>34</c:v>
                </c:pt>
                <c:pt idx="1">
                  <c:v>36</c:v>
                </c:pt>
                <c:pt idx="2">
                  <c:v>36</c:v>
                </c:pt>
                <c:pt idx="3">
                  <c:v>38</c:v>
                </c:pt>
                <c:pt idx="4">
                  <c:v>40</c:v>
                </c:pt>
                <c:pt idx="5">
                  <c:v>42</c:v>
                </c:pt>
                <c:pt idx="6">
                  <c:v>54</c:v>
                </c:pt>
                <c:pt idx="7">
                  <c:v>56</c:v>
                </c:pt>
                <c:pt idx="8">
                  <c:v>59</c:v>
                </c:pt>
                <c:pt idx="9">
                  <c:v>61</c:v>
                </c:pt>
                <c:pt idx="10">
                  <c:v>63</c:v>
                </c:pt>
                <c:pt idx="11">
                  <c:v>63</c:v>
                </c:pt>
                <c:pt idx="12">
                  <c:v>71</c:v>
                </c:pt>
                <c:pt idx="13">
                  <c:v>71</c:v>
                </c:pt>
                <c:pt idx="14">
                  <c:v>72</c:v>
                </c:pt>
                <c:pt idx="15">
                  <c:v>74</c:v>
                </c:pt>
                <c:pt idx="16">
                  <c:v>75</c:v>
                </c:pt>
                <c:pt idx="17">
                  <c:v>76</c:v>
                </c:pt>
                <c:pt idx="18">
                  <c:v>76</c:v>
                </c:pt>
                <c:pt idx="19">
                  <c:v>77</c:v>
                </c:pt>
                <c:pt idx="20">
                  <c:v>78</c:v>
                </c:pt>
                <c:pt idx="21">
                  <c:v>81</c:v>
                </c:pt>
                <c:pt idx="22">
                  <c:v>87</c:v>
                </c:pt>
                <c:pt idx="23">
                  <c:v>90</c:v>
                </c:pt>
                <c:pt idx="24">
                  <c:v>91</c:v>
                </c:pt>
                <c:pt idx="25">
                  <c:v>96</c:v>
                </c:pt>
                <c:pt idx="26">
                  <c:v>104</c:v>
                </c:pt>
                <c:pt idx="27">
                  <c:v>108</c:v>
                </c:pt>
                <c:pt idx="28">
                  <c:v>111</c:v>
                </c:pt>
                <c:pt idx="29">
                  <c:v>117</c:v>
                </c:pt>
                <c:pt idx="30">
                  <c:v>120</c:v>
                </c:pt>
                <c:pt idx="31">
                  <c:v>122</c:v>
                </c:pt>
                <c:pt idx="32">
                  <c:v>125</c:v>
                </c:pt>
                <c:pt idx="33">
                  <c:v>129</c:v>
                </c:pt>
                <c:pt idx="34">
                  <c:v>130</c:v>
                </c:pt>
                <c:pt idx="35">
                  <c:v>132</c:v>
                </c:pt>
                <c:pt idx="36">
                  <c:v>134</c:v>
                </c:pt>
                <c:pt idx="37">
                  <c:v>136</c:v>
                </c:pt>
                <c:pt idx="38">
                  <c:v>138</c:v>
                </c:pt>
                <c:pt idx="39">
                  <c:v>138</c:v>
                </c:pt>
                <c:pt idx="40">
                  <c:v>141</c:v>
                </c:pt>
                <c:pt idx="41">
                  <c:v>142</c:v>
                </c:pt>
                <c:pt idx="42">
                  <c:v>142</c:v>
                </c:pt>
                <c:pt idx="43">
                  <c:v>143</c:v>
                </c:pt>
                <c:pt idx="44">
                  <c:v>145</c:v>
                </c:pt>
                <c:pt idx="45">
                  <c:v>145</c:v>
                </c:pt>
                <c:pt idx="46">
                  <c:v>146</c:v>
                </c:pt>
                <c:pt idx="47">
                  <c:v>148</c:v>
                </c:pt>
                <c:pt idx="48">
                  <c:v>148</c:v>
                </c:pt>
                <c:pt idx="49">
                  <c:v>145</c:v>
                </c:pt>
                <c:pt idx="50">
                  <c:v>145</c:v>
                </c:pt>
                <c:pt idx="51">
                  <c:v>145</c:v>
                </c:pt>
                <c:pt idx="52">
                  <c:v>145</c:v>
                </c:pt>
                <c:pt idx="53">
                  <c:v>145</c:v>
                </c:pt>
                <c:pt idx="54">
                  <c:v>145</c:v>
                </c:pt>
                <c:pt idx="55">
                  <c:v>145</c:v>
                </c:pt>
                <c:pt idx="56">
                  <c:v>145</c:v>
                </c:pt>
                <c:pt idx="57">
                  <c:v>145</c:v>
                </c:pt>
                <c:pt idx="58">
                  <c:v>147</c:v>
                </c:pt>
                <c:pt idx="59">
                  <c:v>147</c:v>
                </c:pt>
                <c:pt idx="60">
                  <c:v>147</c:v>
                </c:pt>
                <c:pt idx="61">
                  <c:v>146</c:v>
                </c:pt>
                <c:pt idx="62">
                  <c:v>146</c:v>
                </c:pt>
                <c:pt idx="63">
                  <c:v>145</c:v>
                </c:pt>
                <c:pt idx="64">
                  <c:v>145</c:v>
                </c:pt>
                <c:pt idx="65">
                  <c:v>143</c:v>
                </c:pt>
                <c:pt idx="66">
                  <c:v>143</c:v>
                </c:pt>
                <c:pt idx="67">
                  <c:v>143</c:v>
                </c:pt>
                <c:pt idx="68">
                  <c:v>144</c:v>
                </c:pt>
                <c:pt idx="69">
                  <c:v>144</c:v>
                </c:pt>
                <c:pt idx="70">
                  <c:v>145</c:v>
                </c:pt>
                <c:pt idx="71">
                  <c:v>145</c:v>
                </c:pt>
                <c:pt idx="72">
                  <c:v>145</c:v>
                </c:pt>
                <c:pt idx="73">
                  <c:v>145</c:v>
                </c:pt>
                <c:pt idx="74">
                  <c:v>146</c:v>
                </c:pt>
                <c:pt idx="75">
                  <c:v>147</c:v>
                </c:pt>
                <c:pt idx="76">
                  <c:v>147</c:v>
                </c:pt>
                <c:pt idx="77">
                  <c:v>147</c:v>
                </c:pt>
              </c:numCache>
            </c:numRef>
          </c:val>
          <c:extLst>
            <c:ext xmlns:c16="http://schemas.microsoft.com/office/drawing/2014/chart" uri="{C3380CC4-5D6E-409C-BE32-E72D297353CC}">
              <c16:uniqueId val="{00000000-4DA5-466A-AB8D-2490957F494E}"/>
            </c:ext>
          </c:extLst>
        </c:ser>
        <c:ser>
          <c:idx val="0"/>
          <c:order val="1"/>
          <c:tx>
            <c:v>中学校数</c:v>
          </c:tx>
          <c:spPr>
            <a:solidFill>
              <a:srgbClr val="FFFF00"/>
            </a:solidFill>
            <a:ln w="12700">
              <a:solidFill>
                <a:srgbClr val="000000"/>
              </a:solidFill>
              <a:prstDash val="solid"/>
            </a:ln>
          </c:spPr>
          <c:invertIfNegative val="0"/>
          <c:cat>
            <c:strRef>
              <c:f>[2]元データ!$A$5:$A$81</c:f>
              <c:strCache>
                <c:ptCount val="7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pt idx="67">
                  <c:v>28年</c:v>
                </c:pt>
                <c:pt idx="68">
                  <c:v>29年</c:v>
                </c:pt>
                <c:pt idx="69">
                  <c:v>30年</c:v>
                </c:pt>
                <c:pt idx="70">
                  <c:v>令和元年</c:v>
                </c:pt>
                <c:pt idx="71">
                  <c:v>2年</c:v>
                </c:pt>
                <c:pt idx="72">
                  <c:v>3年</c:v>
                </c:pt>
                <c:pt idx="73">
                  <c:v>4年</c:v>
                </c:pt>
                <c:pt idx="74">
                  <c:v>5年</c:v>
                </c:pt>
                <c:pt idx="75">
                  <c:v>6年</c:v>
                </c:pt>
                <c:pt idx="76">
                  <c:v>7年</c:v>
                </c:pt>
              </c:strCache>
            </c:strRef>
          </c:cat>
          <c:val>
            <c:numRef>
              <c:f>[2]元データ!$C$5:$C$82</c:f>
              <c:numCache>
                <c:formatCode>General</c:formatCode>
                <c:ptCount val="78"/>
                <c:pt idx="0">
                  <c:v>19</c:v>
                </c:pt>
                <c:pt idx="1">
                  <c:v>19</c:v>
                </c:pt>
                <c:pt idx="2">
                  <c:v>19</c:v>
                </c:pt>
                <c:pt idx="3">
                  <c:v>20</c:v>
                </c:pt>
                <c:pt idx="4">
                  <c:v>21</c:v>
                </c:pt>
                <c:pt idx="5">
                  <c:v>22</c:v>
                </c:pt>
                <c:pt idx="6">
                  <c:v>26</c:v>
                </c:pt>
                <c:pt idx="7">
                  <c:v>27</c:v>
                </c:pt>
                <c:pt idx="8">
                  <c:v>29</c:v>
                </c:pt>
                <c:pt idx="9">
                  <c:v>31</c:v>
                </c:pt>
                <c:pt idx="10">
                  <c:v>31</c:v>
                </c:pt>
                <c:pt idx="11">
                  <c:v>32</c:v>
                </c:pt>
                <c:pt idx="12">
                  <c:v>38</c:v>
                </c:pt>
                <c:pt idx="13">
                  <c:v>39</c:v>
                </c:pt>
                <c:pt idx="14">
                  <c:v>39</c:v>
                </c:pt>
                <c:pt idx="15">
                  <c:v>39</c:v>
                </c:pt>
                <c:pt idx="16">
                  <c:v>39</c:v>
                </c:pt>
                <c:pt idx="17">
                  <c:v>38</c:v>
                </c:pt>
                <c:pt idx="18">
                  <c:v>38</c:v>
                </c:pt>
                <c:pt idx="19">
                  <c:v>38</c:v>
                </c:pt>
                <c:pt idx="20">
                  <c:v>39</c:v>
                </c:pt>
                <c:pt idx="21">
                  <c:v>39</c:v>
                </c:pt>
                <c:pt idx="22">
                  <c:v>40</c:v>
                </c:pt>
                <c:pt idx="23">
                  <c:v>41</c:v>
                </c:pt>
                <c:pt idx="24">
                  <c:v>43</c:v>
                </c:pt>
                <c:pt idx="25">
                  <c:v>45</c:v>
                </c:pt>
                <c:pt idx="26">
                  <c:v>47</c:v>
                </c:pt>
                <c:pt idx="27">
                  <c:v>48</c:v>
                </c:pt>
                <c:pt idx="28">
                  <c:v>48</c:v>
                </c:pt>
                <c:pt idx="29">
                  <c:v>50</c:v>
                </c:pt>
                <c:pt idx="30">
                  <c:v>51</c:v>
                </c:pt>
                <c:pt idx="31">
                  <c:v>53</c:v>
                </c:pt>
                <c:pt idx="32">
                  <c:v>55</c:v>
                </c:pt>
                <c:pt idx="33">
                  <c:v>55</c:v>
                </c:pt>
                <c:pt idx="34">
                  <c:v>56</c:v>
                </c:pt>
                <c:pt idx="35">
                  <c:v>57</c:v>
                </c:pt>
                <c:pt idx="36">
                  <c:v>59</c:v>
                </c:pt>
                <c:pt idx="37">
                  <c:v>59</c:v>
                </c:pt>
                <c:pt idx="38">
                  <c:v>61</c:v>
                </c:pt>
                <c:pt idx="39">
                  <c:v>63</c:v>
                </c:pt>
                <c:pt idx="40">
                  <c:v>64</c:v>
                </c:pt>
                <c:pt idx="41">
                  <c:v>65</c:v>
                </c:pt>
                <c:pt idx="42">
                  <c:v>66</c:v>
                </c:pt>
                <c:pt idx="43">
                  <c:v>67</c:v>
                </c:pt>
                <c:pt idx="44">
                  <c:v>67</c:v>
                </c:pt>
                <c:pt idx="45">
                  <c:v>67</c:v>
                </c:pt>
                <c:pt idx="46">
                  <c:v>67</c:v>
                </c:pt>
                <c:pt idx="47">
                  <c:v>67</c:v>
                </c:pt>
                <c:pt idx="48">
                  <c:v>67</c:v>
                </c:pt>
                <c:pt idx="49">
                  <c:v>67</c:v>
                </c:pt>
                <c:pt idx="50">
                  <c:v>67</c:v>
                </c:pt>
                <c:pt idx="51">
                  <c:v>68</c:v>
                </c:pt>
                <c:pt idx="52">
                  <c:v>68</c:v>
                </c:pt>
                <c:pt idx="53">
                  <c:v>68</c:v>
                </c:pt>
                <c:pt idx="54">
                  <c:v>68</c:v>
                </c:pt>
                <c:pt idx="55">
                  <c:v>68</c:v>
                </c:pt>
                <c:pt idx="56">
                  <c:v>68</c:v>
                </c:pt>
                <c:pt idx="57">
                  <c:v>68</c:v>
                </c:pt>
                <c:pt idx="58">
                  <c:v>68</c:v>
                </c:pt>
                <c:pt idx="59">
                  <c:v>69</c:v>
                </c:pt>
                <c:pt idx="60">
                  <c:v>69</c:v>
                </c:pt>
                <c:pt idx="61">
                  <c:v>69</c:v>
                </c:pt>
                <c:pt idx="62">
                  <c:v>69</c:v>
                </c:pt>
                <c:pt idx="63">
                  <c:v>69</c:v>
                </c:pt>
                <c:pt idx="64">
                  <c:v>69</c:v>
                </c:pt>
                <c:pt idx="65">
                  <c:v>69</c:v>
                </c:pt>
                <c:pt idx="66">
                  <c:v>69</c:v>
                </c:pt>
                <c:pt idx="67">
                  <c:v>69</c:v>
                </c:pt>
                <c:pt idx="68">
                  <c:v>69</c:v>
                </c:pt>
                <c:pt idx="69">
                  <c:v>69</c:v>
                </c:pt>
                <c:pt idx="70">
                  <c:v>69</c:v>
                </c:pt>
                <c:pt idx="71">
                  <c:v>69</c:v>
                </c:pt>
                <c:pt idx="72">
                  <c:v>69</c:v>
                </c:pt>
                <c:pt idx="73">
                  <c:v>70</c:v>
                </c:pt>
                <c:pt idx="74">
                  <c:v>70</c:v>
                </c:pt>
                <c:pt idx="75">
                  <c:v>70</c:v>
                </c:pt>
                <c:pt idx="76">
                  <c:v>71</c:v>
                </c:pt>
                <c:pt idx="77">
                  <c:v>72</c:v>
                </c:pt>
              </c:numCache>
            </c:numRef>
          </c:val>
          <c:extLst>
            <c:ext xmlns:c16="http://schemas.microsoft.com/office/drawing/2014/chart" uri="{C3380CC4-5D6E-409C-BE32-E72D297353CC}">
              <c16:uniqueId val="{00000001-4DA5-466A-AB8D-2490957F494E}"/>
            </c:ext>
          </c:extLst>
        </c:ser>
        <c:dLbls>
          <c:showLegendKey val="0"/>
          <c:showVal val="0"/>
          <c:showCatName val="0"/>
          <c:showSerName val="0"/>
          <c:showPercent val="0"/>
          <c:showBubbleSize val="0"/>
        </c:dLbls>
        <c:gapWidth val="100"/>
        <c:overlap val="100"/>
        <c:axId val="910580440"/>
        <c:axId val="1"/>
      </c:barChart>
      <c:lineChart>
        <c:grouping val="standard"/>
        <c:varyColors val="0"/>
        <c:ser>
          <c:idx val="2"/>
          <c:order val="2"/>
          <c:tx>
            <c:v>小学校児童数</c:v>
          </c:tx>
          <c:spPr>
            <a:ln w="38100">
              <a:solidFill>
                <a:srgbClr val="FF6600"/>
              </a:solidFill>
              <a:prstDash val="solid"/>
            </a:ln>
          </c:spPr>
          <c:marker>
            <c:symbol val="circle"/>
            <c:size val="7"/>
            <c:spPr>
              <a:solidFill>
                <a:srgbClr val="FF6600"/>
              </a:solidFill>
              <a:ln>
                <a:solidFill>
                  <a:srgbClr val="FF6600"/>
                </a:solidFill>
                <a:prstDash val="solid"/>
              </a:ln>
            </c:spPr>
          </c:marker>
          <c:cat>
            <c:strRef>
              <c:f>[2]元データ!$E$5:$E$71</c:f>
              <c:strCache>
                <c:ptCount val="6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strCache>
            </c:strRef>
          </c:cat>
          <c:val>
            <c:numRef>
              <c:f>[2]元データ!$F$5:$F$82</c:f>
              <c:numCache>
                <c:formatCode>General</c:formatCode>
                <c:ptCount val="78"/>
                <c:pt idx="0">
                  <c:v>42058</c:v>
                </c:pt>
                <c:pt idx="1">
                  <c:v>45061</c:v>
                </c:pt>
                <c:pt idx="2">
                  <c:v>48262</c:v>
                </c:pt>
                <c:pt idx="3">
                  <c:v>49117</c:v>
                </c:pt>
                <c:pt idx="4">
                  <c:v>51327</c:v>
                </c:pt>
                <c:pt idx="5">
                  <c:v>55146</c:v>
                </c:pt>
                <c:pt idx="6">
                  <c:v>68442</c:v>
                </c:pt>
                <c:pt idx="7">
                  <c:v>72356</c:v>
                </c:pt>
                <c:pt idx="8">
                  <c:v>75359</c:v>
                </c:pt>
                <c:pt idx="9">
                  <c:v>79646</c:v>
                </c:pt>
                <c:pt idx="10">
                  <c:v>79442</c:v>
                </c:pt>
                <c:pt idx="11">
                  <c:v>76305</c:v>
                </c:pt>
                <c:pt idx="12">
                  <c:v>74997</c:v>
                </c:pt>
                <c:pt idx="13">
                  <c:v>70749</c:v>
                </c:pt>
                <c:pt idx="14">
                  <c:v>67352</c:v>
                </c:pt>
                <c:pt idx="15">
                  <c:v>64987</c:v>
                </c:pt>
                <c:pt idx="16">
                  <c:v>64453</c:v>
                </c:pt>
                <c:pt idx="17">
                  <c:v>64621</c:v>
                </c:pt>
                <c:pt idx="18">
                  <c:v>65246</c:v>
                </c:pt>
                <c:pt idx="19">
                  <c:v>66321</c:v>
                </c:pt>
                <c:pt idx="20">
                  <c:v>67905</c:v>
                </c:pt>
                <c:pt idx="21">
                  <c:v>69968</c:v>
                </c:pt>
                <c:pt idx="22">
                  <c:v>73101</c:v>
                </c:pt>
                <c:pt idx="23">
                  <c:v>75641</c:v>
                </c:pt>
                <c:pt idx="24">
                  <c:v>77472</c:v>
                </c:pt>
                <c:pt idx="25">
                  <c:v>81180</c:v>
                </c:pt>
                <c:pt idx="26">
                  <c:v>86062</c:v>
                </c:pt>
                <c:pt idx="27">
                  <c:v>89397</c:v>
                </c:pt>
                <c:pt idx="28">
                  <c:v>92206</c:v>
                </c:pt>
                <c:pt idx="29">
                  <c:v>95526</c:v>
                </c:pt>
                <c:pt idx="30">
                  <c:v>100015</c:v>
                </c:pt>
                <c:pt idx="31">
                  <c:v>102765</c:v>
                </c:pt>
                <c:pt idx="32">
                  <c:v>105076</c:v>
                </c:pt>
                <c:pt idx="33">
                  <c:v>105979</c:v>
                </c:pt>
                <c:pt idx="34">
                  <c:v>105784</c:v>
                </c:pt>
                <c:pt idx="35">
                  <c:v>104550</c:v>
                </c:pt>
                <c:pt idx="36">
                  <c:v>102960</c:v>
                </c:pt>
                <c:pt idx="37">
                  <c:v>100953</c:v>
                </c:pt>
                <c:pt idx="38">
                  <c:v>98483</c:v>
                </c:pt>
                <c:pt idx="39">
                  <c:v>96672</c:v>
                </c:pt>
                <c:pt idx="40">
                  <c:v>95701</c:v>
                </c:pt>
                <c:pt idx="41">
                  <c:v>94445</c:v>
                </c:pt>
                <c:pt idx="42">
                  <c:v>92840</c:v>
                </c:pt>
                <c:pt idx="43">
                  <c:v>90855</c:v>
                </c:pt>
                <c:pt idx="44">
                  <c:v>88752</c:v>
                </c:pt>
                <c:pt idx="45">
                  <c:v>86354</c:v>
                </c:pt>
                <c:pt idx="46">
                  <c:v>83589</c:v>
                </c:pt>
                <c:pt idx="47">
                  <c:v>80912</c:v>
                </c:pt>
                <c:pt idx="48">
                  <c:v>78170</c:v>
                </c:pt>
                <c:pt idx="49">
                  <c:v>76287</c:v>
                </c:pt>
                <c:pt idx="50">
                  <c:v>74587</c:v>
                </c:pt>
                <c:pt idx="51">
                  <c:v>73466</c:v>
                </c:pt>
                <c:pt idx="52">
                  <c:v>73155</c:v>
                </c:pt>
                <c:pt idx="53">
                  <c:v>73268</c:v>
                </c:pt>
                <c:pt idx="54">
                  <c:v>73703</c:v>
                </c:pt>
                <c:pt idx="55">
                  <c:v>73931</c:v>
                </c:pt>
                <c:pt idx="56">
                  <c:v>74265</c:v>
                </c:pt>
                <c:pt idx="57">
                  <c:v>75016</c:v>
                </c:pt>
                <c:pt idx="58">
                  <c:v>75212</c:v>
                </c:pt>
                <c:pt idx="59">
                  <c:v>75818</c:v>
                </c:pt>
                <c:pt idx="60">
                  <c:v>76016</c:v>
                </c:pt>
                <c:pt idx="61">
                  <c:v>76021</c:v>
                </c:pt>
                <c:pt idx="62">
                  <c:v>75925</c:v>
                </c:pt>
                <c:pt idx="63">
                  <c:v>75683</c:v>
                </c:pt>
                <c:pt idx="64">
                  <c:v>76057</c:v>
                </c:pt>
                <c:pt idx="65">
                  <c:v>76774</c:v>
                </c:pt>
                <c:pt idx="66">
                  <c:v>77544</c:v>
                </c:pt>
                <c:pt idx="67">
                  <c:v>78730</c:v>
                </c:pt>
                <c:pt idx="68">
                  <c:v>80077</c:v>
                </c:pt>
                <c:pt idx="69">
                  <c:v>81615</c:v>
                </c:pt>
                <c:pt idx="70">
                  <c:v>82303</c:v>
                </c:pt>
                <c:pt idx="71">
                  <c:v>82741</c:v>
                </c:pt>
                <c:pt idx="72">
                  <c:v>83008</c:v>
                </c:pt>
                <c:pt idx="73">
                  <c:v>83170</c:v>
                </c:pt>
                <c:pt idx="74">
                  <c:v>82843</c:v>
                </c:pt>
                <c:pt idx="75">
                  <c:v>82772</c:v>
                </c:pt>
                <c:pt idx="76">
                  <c:v>82207</c:v>
                </c:pt>
                <c:pt idx="77">
                  <c:v>81095</c:v>
                </c:pt>
              </c:numCache>
            </c:numRef>
          </c:val>
          <c:smooth val="0"/>
          <c:extLst>
            <c:ext xmlns:c16="http://schemas.microsoft.com/office/drawing/2014/chart" uri="{C3380CC4-5D6E-409C-BE32-E72D297353CC}">
              <c16:uniqueId val="{00000002-4DA5-466A-AB8D-2490957F494E}"/>
            </c:ext>
          </c:extLst>
        </c:ser>
        <c:ser>
          <c:idx val="3"/>
          <c:order val="3"/>
          <c:tx>
            <c:v>中学校生徒数</c:v>
          </c:tx>
          <c:spPr>
            <a:ln w="38100">
              <a:solidFill>
                <a:srgbClr val="000080"/>
              </a:solidFill>
              <a:prstDash val="solid"/>
            </a:ln>
          </c:spPr>
          <c:marker>
            <c:symbol val="triangle"/>
            <c:size val="7"/>
            <c:spPr>
              <a:solidFill>
                <a:srgbClr val="000080"/>
              </a:solidFill>
              <a:ln>
                <a:solidFill>
                  <a:srgbClr val="000080"/>
                </a:solidFill>
                <a:prstDash val="solid"/>
              </a:ln>
            </c:spPr>
          </c:marker>
          <c:cat>
            <c:strRef>
              <c:f>[2]元データ!$E$5:$E$71</c:f>
              <c:strCache>
                <c:ptCount val="6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strCache>
            </c:strRef>
          </c:cat>
          <c:val>
            <c:numRef>
              <c:f>[2]元データ!$G$5:$G$82</c:f>
              <c:numCache>
                <c:formatCode>General</c:formatCode>
                <c:ptCount val="78"/>
                <c:pt idx="0">
                  <c:v>15642</c:v>
                </c:pt>
                <c:pt idx="1">
                  <c:v>17049</c:v>
                </c:pt>
                <c:pt idx="2">
                  <c:v>17446</c:v>
                </c:pt>
                <c:pt idx="3">
                  <c:v>19598</c:v>
                </c:pt>
                <c:pt idx="4">
                  <c:v>22082</c:v>
                </c:pt>
                <c:pt idx="5">
                  <c:v>25253</c:v>
                </c:pt>
                <c:pt idx="6">
                  <c:v>28367</c:v>
                </c:pt>
                <c:pt idx="7">
                  <c:v>27804</c:v>
                </c:pt>
                <c:pt idx="8">
                  <c:v>27457</c:v>
                </c:pt>
                <c:pt idx="9">
                  <c:v>27665</c:v>
                </c:pt>
                <c:pt idx="10">
                  <c:v>28949</c:v>
                </c:pt>
                <c:pt idx="11">
                  <c:v>33084</c:v>
                </c:pt>
                <c:pt idx="12">
                  <c:v>42172</c:v>
                </c:pt>
                <c:pt idx="13">
                  <c:v>45081</c:v>
                </c:pt>
                <c:pt idx="14">
                  <c:v>44086</c:v>
                </c:pt>
                <c:pt idx="15">
                  <c:v>40797</c:v>
                </c:pt>
                <c:pt idx="16">
                  <c:v>37496</c:v>
                </c:pt>
                <c:pt idx="17">
                  <c:v>35068</c:v>
                </c:pt>
                <c:pt idx="18">
                  <c:v>32980</c:v>
                </c:pt>
                <c:pt idx="19">
                  <c:v>31667</c:v>
                </c:pt>
                <c:pt idx="20">
                  <c:v>30528</c:v>
                </c:pt>
                <c:pt idx="21">
                  <c:v>30368</c:v>
                </c:pt>
                <c:pt idx="22">
                  <c:v>31635</c:v>
                </c:pt>
                <c:pt idx="23">
                  <c:v>32634</c:v>
                </c:pt>
                <c:pt idx="24">
                  <c:v>33292</c:v>
                </c:pt>
                <c:pt idx="25">
                  <c:v>33452</c:v>
                </c:pt>
                <c:pt idx="26">
                  <c:v>34524</c:v>
                </c:pt>
                <c:pt idx="27">
                  <c:v>35555</c:v>
                </c:pt>
                <c:pt idx="28">
                  <c:v>37390</c:v>
                </c:pt>
                <c:pt idx="29">
                  <c:v>38907</c:v>
                </c:pt>
                <c:pt idx="30">
                  <c:v>39207</c:v>
                </c:pt>
                <c:pt idx="31">
                  <c:v>40804</c:v>
                </c:pt>
                <c:pt idx="32">
                  <c:v>42911</c:v>
                </c:pt>
                <c:pt idx="33">
                  <c:v>45813</c:v>
                </c:pt>
                <c:pt idx="34">
                  <c:v>46929</c:v>
                </c:pt>
                <c:pt idx="35">
                  <c:v>48070</c:v>
                </c:pt>
                <c:pt idx="36">
                  <c:v>49711</c:v>
                </c:pt>
                <c:pt idx="37">
                  <c:v>51439</c:v>
                </c:pt>
                <c:pt idx="38">
                  <c:v>52165</c:v>
                </c:pt>
                <c:pt idx="39">
                  <c:v>51447</c:v>
                </c:pt>
                <c:pt idx="40">
                  <c:v>49469</c:v>
                </c:pt>
                <c:pt idx="41">
                  <c:v>47785</c:v>
                </c:pt>
                <c:pt idx="42">
                  <c:v>46941</c:v>
                </c:pt>
                <c:pt idx="43">
                  <c:v>46261</c:v>
                </c:pt>
                <c:pt idx="44">
                  <c:v>45070</c:v>
                </c:pt>
                <c:pt idx="45">
                  <c:v>43467</c:v>
                </c:pt>
                <c:pt idx="46">
                  <c:v>42432</c:v>
                </c:pt>
                <c:pt idx="47">
                  <c:v>41977</c:v>
                </c:pt>
                <c:pt idx="48">
                  <c:v>41741</c:v>
                </c:pt>
                <c:pt idx="49">
                  <c:v>40988</c:v>
                </c:pt>
                <c:pt idx="50">
                  <c:v>40004</c:v>
                </c:pt>
                <c:pt idx="51">
                  <c:v>38417</c:v>
                </c:pt>
                <c:pt idx="52">
                  <c:v>37271</c:v>
                </c:pt>
                <c:pt idx="53">
                  <c:v>35839</c:v>
                </c:pt>
                <c:pt idx="54">
                  <c:v>34858</c:v>
                </c:pt>
                <c:pt idx="55">
                  <c:v>34288</c:v>
                </c:pt>
                <c:pt idx="56">
                  <c:v>34107</c:v>
                </c:pt>
                <c:pt idx="57">
                  <c:v>34153</c:v>
                </c:pt>
                <c:pt idx="58">
                  <c:v>34476</c:v>
                </c:pt>
                <c:pt idx="59">
                  <c:v>34588</c:v>
                </c:pt>
                <c:pt idx="60">
                  <c:v>34970</c:v>
                </c:pt>
                <c:pt idx="61">
                  <c:v>35049</c:v>
                </c:pt>
                <c:pt idx="62">
                  <c:v>35451</c:v>
                </c:pt>
                <c:pt idx="63">
                  <c:v>35609</c:v>
                </c:pt>
                <c:pt idx="64">
                  <c:v>35762</c:v>
                </c:pt>
                <c:pt idx="65">
                  <c:v>36060</c:v>
                </c:pt>
                <c:pt idx="66">
                  <c:v>36142</c:v>
                </c:pt>
                <c:pt idx="67">
                  <c:v>36075</c:v>
                </c:pt>
                <c:pt idx="68">
                  <c:v>35735</c:v>
                </c:pt>
                <c:pt idx="69">
                  <c:v>35183</c:v>
                </c:pt>
                <c:pt idx="70">
                  <c:v>35478</c:v>
                </c:pt>
                <c:pt idx="71">
                  <c:v>36405</c:v>
                </c:pt>
                <c:pt idx="72">
                  <c:v>37745</c:v>
                </c:pt>
                <c:pt idx="73">
                  <c:v>38436</c:v>
                </c:pt>
                <c:pt idx="74">
                  <c:v>38796</c:v>
                </c:pt>
                <c:pt idx="75">
                  <c:v>39156</c:v>
                </c:pt>
                <c:pt idx="76">
                  <c:v>39204</c:v>
                </c:pt>
                <c:pt idx="77">
                  <c:v>39364</c:v>
                </c:pt>
              </c:numCache>
            </c:numRef>
          </c:val>
          <c:smooth val="0"/>
          <c:extLst>
            <c:ext xmlns:c16="http://schemas.microsoft.com/office/drawing/2014/chart" uri="{C3380CC4-5D6E-409C-BE32-E72D297353CC}">
              <c16:uniqueId val="{00000003-4DA5-466A-AB8D-2490957F494E}"/>
            </c:ext>
          </c:extLst>
        </c:ser>
        <c:dLbls>
          <c:showLegendKey val="0"/>
          <c:showVal val="0"/>
          <c:showCatName val="0"/>
          <c:showSerName val="0"/>
          <c:showPercent val="0"/>
          <c:showBubbleSize val="0"/>
        </c:dLbls>
        <c:marker val="1"/>
        <c:smooth val="0"/>
        <c:axId val="3"/>
        <c:axId val="4"/>
      </c:lineChart>
      <c:catAx>
        <c:axId val="910580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5"/>
        <c:tickMarkSkip val="1"/>
        <c:noMultiLvlLbl val="0"/>
      </c:catAx>
      <c:valAx>
        <c:axId val="1"/>
        <c:scaling>
          <c:orientation val="minMax"/>
          <c:max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校</a:t>
                </a:r>
              </a:p>
            </c:rich>
          </c:tx>
          <c:layout>
            <c:manualLayout>
              <c:xMode val="edge"/>
              <c:yMode val="edge"/>
              <c:x val="2.2286804158905209E-2"/>
              <c:y val="8.278126251167757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10580440"/>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3120252522628832"/>
              <c:y val="8.278126251167757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solidFill>
          <a:srgbClr val="FFFFFF"/>
        </a:solidFill>
        <a:ln w="25400">
          <a:noFill/>
        </a:ln>
      </c:spPr>
    </c:plotArea>
    <c:legend>
      <c:legendPos val="r"/>
      <c:layout>
        <c:manualLayout>
          <c:xMode val="edge"/>
          <c:yMode val="edge"/>
          <c:x val="8.4586471931347884E-2"/>
          <c:y val="5.3156101250055605E-2"/>
          <c:w val="0.11654137012326804"/>
          <c:h val="0.14617927843765294"/>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508000</xdr:colOff>
      <xdr:row>28</xdr:row>
      <xdr:rowOff>25400</xdr:rowOff>
    </xdr:from>
    <xdr:to>
      <xdr:col>6</xdr:col>
      <xdr:colOff>553027</xdr:colOff>
      <xdr:row>31</xdr:row>
      <xdr:rowOff>129308</xdr:rowOff>
    </xdr:to>
    <xdr:sp macro="" textlink="">
      <xdr:nvSpPr>
        <xdr:cNvPr id="2" name="テキスト ボックス 1">
          <a:extLst>
            <a:ext uri="{FF2B5EF4-FFF2-40B4-BE49-F238E27FC236}">
              <a16:creationId xmlns:a16="http://schemas.microsoft.com/office/drawing/2014/main" id="{A0C3DC29-2E8A-4528-9D42-CA6D88E0EA68}"/>
            </a:ext>
          </a:extLst>
        </xdr:cNvPr>
        <xdr:cNvSpPr txBox="1"/>
      </xdr:nvSpPr>
      <xdr:spPr>
        <a:xfrm>
          <a:off x="1193800" y="5003800"/>
          <a:ext cx="3474027" cy="637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a:t>速報値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xdr:row>
      <xdr:rowOff>161925</xdr:rowOff>
    </xdr:from>
    <xdr:to>
      <xdr:col>11</xdr:col>
      <xdr:colOff>657226</xdr:colOff>
      <xdr:row>31</xdr:row>
      <xdr:rowOff>0</xdr:rowOff>
    </xdr:to>
    <xdr:graphicFrame macro="">
      <xdr:nvGraphicFramePr>
        <xdr:cNvPr id="4" name="Chart 1">
          <a:extLst>
            <a:ext uri="{FF2B5EF4-FFF2-40B4-BE49-F238E27FC236}">
              <a16:creationId xmlns:a16="http://schemas.microsoft.com/office/drawing/2014/main" id="{A9D68D88-B960-4D8B-9CCE-762A1FA32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28</xdr:row>
      <xdr:rowOff>28575</xdr:rowOff>
    </xdr:from>
    <xdr:to>
      <xdr:col>11</xdr:col>
      <xdr:colOff>419100</xdr:colOff>
      <xdr:row>30</xdr:row>
      <xdr:rowOff>38100</xdr:rowOff>
    </xdr:to>
    <xdr:sp macro="" textlink="">
      <xdr:nvSpPr>
        <xdr:cNvPr id="5" name="テキスト ボックス 4">
          <a:extLst>
            <a:ext uri="{FF2B5EF4-FFF2-40B4-BE49-F238E27FC236}">
              <a16:creationId xmlns:a16="http://schemas.microsoft.com/office/drawing/2014/main" id="{45E97BD5-F2CE-BB07-2823-C9F237BC5F42}"/>
            </a:ext>
          </a:extLst>
        </xdr:cNvPr>
        <xdr:cNvSpPr txBox="1"/>
      </xdr:nvSpPr>
      <xdr:spPr>
        <a:xfrm>
          <a:off x="8315325" y="4895850"/>
          <a:ext cx="5715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j-ea"/>
              <a:ea typeface="+mj-ea"/>
            </a:rPr>
            <a:t>８年</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0.4011</cdr:x>
      <cdr:y>0.63646</cdr:y>
    </cdr:from>
    <cdr:to>
      <cdr:x>0.56649</cdr:x>
      <cdr:y>0.74587</cdr:y>
    </cdr:to>
    <cdr:sp macro="" textlink="">
      <cdr:nvSpPr>
        <cdr:cNvPr id="3079" name="AutoShape 7"/>
        <cdr:cNvSpPr>
          <a:spLocks xmlns:a="http://schemas.openxmlformats.org/drawingml/2006/main" noChangeArrowheads="1"/>
        </cdr:cNvSpPr>
      </cdr:nvSpPr>
      <cdr:spPr bwMode="auto">
        <a:xfrm xmlns:a="http://schemas.openxmlformats.org/drawingml/2006/main">
          <a:off x="4056676" y="3576769"/>
          <a:ext cx="1672732" cy="614857"/>
        </a:xfrm>
        <a:prstGeom xmlns:a="http://schemas.openxmlformats.org/drawingml/2006/main" prst="wedgeRoundRectCallout">
          <a:avLst>
            <a:gd name="adj1" fmla="val 3102"/>
            <a:gd name="adj2" fmla="val -116069"/>
            <a:gd name="adj3" fmla="val 16667"/>
          </a:avLst>
        </a:prstGeom>
        <a:solidFill xmlns:a="http://schemas.openxmlformats.org/drawingml/2006/main">
          <a:srgbClr val="000080"/>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lnSpc>
              <a:spcPts val="1300"/>
            </a:lnSpc>
            <a:defRPr sz="1000"/>
          </a:pPr>
          <a:r>
            <a:rPr lang="ja-JP" altLang="en-US" sz="1100" b="1" i="0" strike="noStrike">
              <a:solidFill>
                <a:srgbClr val="FFFFFF"/>
              </a:solidFill>
              <a:latin typeface="ＭＳ Ｐゴシック"/>
              <a:ea typeface="ＭＳ Ｐゴシック"/>
            </a:rPr>
            <a:t>昭和６２年</a:t>
          </a:r>
        </a:p>
        <a:p xmlns:a="http://schemas.openxmlformats.org/drawingml/2006/main">
          <a:pPr algn="ctr" rtl="0">
            <a:defRPr sz="1000"/>
          </a:pPr>
          <a:r>
            <a:rPr lang="ja-JP" altLang="en-US" sz="1100" b="1" i="0" strike="noStrike">
              <a:solidFill>
                <a:srgbClr val="FFFFFF"/>
              </a:solidFill>
              <a:latin typeface="ＭＳ Ｐゴシック"/>
              <a:ea typeface="ＭＳ Ｐゴシック"/>
            </a:rPr>
            <a:t>５２，１６５人</a:t>
          </a:r>
        </a:p>
        <a:p xmlns:a="http://schemas.openxmlformats.org/drawingml/2006/main">
          <a:pPr algn="ctr" rtl="0">
            <a:lnSpc>
              <a:spcPts val="1200"/>
            </a:lnSpc>
            <a:defRPr sz="1000"/>
          </a:pPr>
          <a:r>
            <a:rPr lang="ja-JP" altLang="en-US" sz="1100" b="1" i="0" strike="noStrike">
              <a:solidFill>
                <a:srgbClr val="FFFFFF"/>
              </a:solidFill>
              <a:latin typeface="ＭＳ Ｐゴシック"/>
              <a:ea typeface="ＭＳ Ｐゴシック"/>
            </a:rPr>
            <a:t>（中学校生徒数最大）</a:t>
          </a:r>
        </a:p>
        <a:p xmlns:a="http://schemas.openxmlformats.org/drawingml/2006/main">
          <a:pPr algn="ctr" rtl="0">
            <a:lnSpc>
              <a:spcPts val="1200"/>
            </a:lnSpc>
            <a:defRPr sz="1000"/>
          </a:pPr>
          <a:endParaRPr lang="ja-JP" altLang="en-US" sz="1100" b="1" i="0" strike="noStrike">
            <a:solidFill>
              <a:srgbClr val="FFFFFF"/>
            </a:solidFill>
            <a:latin typeface="ＭＳ Ｐゴシック"/>
            <a:ea typeface="ＭＳ Ｐゴシック"/>
          </a:endParaRPr>
        </a:p>
      </cdr:txBody>
    </cdr:sp>
  </cdr:relSizeAnchor>
  <cdr:relSizeAnchor xmlns:cdr="http://schemas.openxmlformats.org/drawingml/2006/chartDrawing">
    <cdr:from>
      <cdr:x>0.2132</cdr:x>
      <cdr:y>0.00279</cdr:y>
    </cdr:from>
    <cdr:to>
      <cdr:x>0.40211</cdr:x>
      <cdr:y>0.14023</cdr:y>
    </cdr:to>
    <cdr:sp macro="" textlink="">
      <cdr:nvSpPr>
        <cdr:cNvPr id="27652" name="AutoShape 3"/>
        <cdr:cNvSpPr>
          <a:spLocks xmlns:a="http://schemas.openxmlformats.org/drawingml/2006/main" noChangeArrowheads="1"/>
        </cdr:cNvSpPr>
      </cdr:nvSpPr>
      <cdr:spPr bwMode="auto">
        <a:xfrm xmlns:a="http://schemas.openxmlformats.org/drawingml/2006/main" flipH="1">
          <a:off x="2156320" y="15679"/>
          <a:ext cx="1910611" cy="772379"/>
        </a:xfrm>
        <a:prstGeom xmlns:a="http://schemas.openxmlformats.org/drawingml/2006/main" prst="wedgeRoundRectCallout">
          <a:avLst>
            <a:gd name="adj1" fmla="val -62398"/>
            <a:gd name="adj2" fmla="val 49787"/>
            <a:gd name="adj3" fmla="val 16667"/>
          </a:avLst>
        </a:prstGeom>
        <a:solidFill xmlns:a="http://schemas.openxmlformats.org/drawingml/2006/main">
          <a:srgbClr val="FF6600"/>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36576" bIns="18288" anchor="ctr"/>
        <a:lstStyle xmlns:a="http://schemas.openxmlformats.org/drawingml/2006/main"/>
        <a:p xmlns:a="http://schemas.openxmlformats.org/drawingml/2006/main">
          <a:pPr algn="ctr" rtl="0">
            <a:lnSpc>
              <a:spcPts val="1300"/>
            </a:lnSpc>
            <a:defRPr sz="1000"/>
          </a:pPr>
          <a:r>
            <a:rPr lang="ja-JP" altLang="en-US" sz="1100" b="1" i="0" u="none" strike="noStrike" baseline="0">
              <a:solidFill>
                <a:srgbClr val="FFFFFF"/>
              </a:solidFill>
              <a:latin typeface="ＭＳ Ｐゴシック"/>
              <a:ea typeface="ＭＳ Ｐゴシック"/>
            </a:rPr>
            <a:t>昭和５７年</a:t>
          </a:r>
        </a:p>
        <a:p xmlns:a="http://schemas.openxmlformats.org/drawingml/2006/main">
          <a:pPr algn="ctr" rtl="0">
            <a:lnSpc>
              <a:spcPts val="1200"/>
            </a:lnSpc>
            <a:defRPr sz="1000"/>
          </a:pPr>
          <a:r>
            <a:rPr lang="ja-JP" altLang="en-US" sz="1100" b="1" i="0" u="none" strike="noStrike" baseline="0">
              <a:solidFill>
                <a:srgbClr val="FFFFFF"/>
              </a:solidFill>
              <a:latin typeface="ＭＳ Ｐゴシック"/>
              <a:ea typeface="ＭＳ Ｐゴシック"/>
            </a:rPr>
            <a:t>１０５，９７９人</a:t>
          </a:r>
        </a:p>
        <a:p xmlns:a="http://schemas.openxmlformats.org/drawingml/2006/main">
          <a:pPr algn="ctr" rtl="0">
            <a:lnSpc>
              <a:spcPts val="1200"/>
            </a:lnSpc>
            <a:defRPr sz="1000"/>
          </a:pPr>
          <a:r>
            <a:rPr lang="ja-JP" altLang="en-US" sz="1100" b="1" i="0" u="none" strike="noStrike" baseline="0">
              <a:solidFill>
                <a:srgbClr val="FFFFFF"/>
              </a:solidFill>
              <a:latin typeface="ＭＳ Ｐゴシック"/>
              <a:ea typeface="ＭＳ Ｐゴシック"/>
            </a:rPr>
            <a:t>（小学校児童数最大）</a:t>
          </a:r>
          <a:endParaRPr lang="ja-JP" altLang="en-US"/>
        </a:p>
      </cdr:txBody>
    </cdr:sp>
  </cdr:relSizeAnchor>
  <cdr:relSizeAnchor xmlns:cdr="http://schemas.openxmlformats.org/drawingml/2006/chartDrawing">
    <cdr:from>
      <cdr:x>0.0291</cdr:x>
      <cdr:y>0.28069</cdr:y>
    </cdr:from>
    <cdr:to>
      <cdr:x>0.24524</cdr:x>
      <cdr:y>0.34781</cdr:y>
    </cdr:to>
    <cdr:sp macro="" textlink="">
      <cdr:nvSpPr>
        <cdr:cNvPr id="3080" name="Text Box 8"/>
        <cdr:cNvSpPr txBox="1">
          <a:spLocks xmlns:a="http://schemas.openxmlformats.org/drawingml/2006/main" noChangeArrowheads="1"/>
        </cdr:cNvSpPr>
      </cdr:nvSpPr>
      <cdr:spPr bwMode="auto">
        <a:xfrm xmlns:a="http://schemas.openxmlformats.org/drawingml/2006/main">
          <a:off x="289530" y="1619246"/>
          <a:ext cx="2126644" cy="381131"/>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strike="noStrike">
              <a:solidFill>
                <a:srgbClr val="000000"/>
              </a:solidFill>
              <a:latin typeface="ＭＳ Ｐゴシック"/>
              <a:ea typeface="ＭＳ Ｐゴシック"/>
            </a:rPr>
            <a:t>（注）学校数には分校を含む。</a:t>
          </a:r>
        </a:p>
      </cdr:txBody>
    </cdr:sp>
  </cdr:relSizeAnchor>
  <cdr:relSizeAnchor xmlns:cdr="http://schemas.openxmlformats.org/drawingml/2006/chartDrawing">
    <cdr:from>
      <cdr:x>0.76435</cdr:x>
      <cdr:y>0.06988</cdr:y>
    </cdr:from>
    <cdr:to>
      <cdr:x>0.89489</cdr:x>
      <cdr:y>0.18284</cdr:y>
    </cdr:to>
    <cdr:sp macro="" textlink="">
      <cdr:nvSpPr>
        <cdr:cNvPr id="3077" name="AutoShape 5"/>
        <cdr:cNvSpPr>
          <a:spLocks xmlns:a="http://schemas.openxmlformats.org/drawingml/2006/main" noChangeArrowheads="1"/>
        </cdr:cNvSpPr>
      </cdr:nvSpPr>
      <cdr:spPr bwMode="auto">
        <a:xfrm xmlns:a="http://schemas.openxmlformats.org/drawingml/2006/main">
          <a:off x="7730514" y="406510"/>
          <a:ext cx="1315207" cy="629300"/>
        </a:xfrm>
        <a:prstGeom xmlns:a="http://schemas.openxmlformats.org/drawingml/2006/main" prst="wedgeRectCallout">
          <a:avLst>
            <a:gd name="adj1" fmla="val 79120"/>
            <a:gd name="adj2" fmla="val 132856"/>
          </a:avLst>
        </a:prstGeom>
        <a:solidFill xmlns:a="http://schemas.openxmlformats.org/drawingml/2006/main">
          <a:schemeClr val="bg1"/>
        </a:solidFill>
        <a:ln xmlns:a="http://schemas.openxmlformats.org/drawingml/2006/main" w="28575" algn="ctr">
          <a:solidFill>
            <a:srgbClr val="FF6600"/>
          </a:solid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lnSpc>
              <a:spcPts val="1300"/>
            </a:lnSpc>
            <a:defRPr sz="1000"/>
          </a:pPr>
          <a:r>
            <a:rPr lang="ja-JP" altLang="en-US" sz="1100" b="1" i="0" u="none" strike="noStrike" baseline="0">
              <a:solidFill>
                <a:srgbClr val="000000"/>
              </a:solidFill>
              <a:latin typeface="ＭＳ Ｐゴシック"/>
              <a:ea typeface="ＭＳ Ｐゴシック"/>
            </a:rPr>
            <a:t>令和８年　</a:t>
          </a:r>
        </a:p>
        <a:p xmlns:a="http://schemas.openxmlformats.org/drawingml/2006/main">
          <a:pPr algn="ctr" rtl="0">
            <a:lnSpc>
              <a:spcPts val="1300"/>
            </a:lnSpc>
            <a:defRPr sz="1000"/>
          </a:pPr>
          <a:r>
            <a:rPr lang="ja-JP" altLang="en-US" sz="1100" b="1" i="0" u="none" strike="noStrike" baseline="0">
              <a:solidFill>
                <a:srgbClr val="000000"/>
              </a:solidFill>
              <a:latin typeface="ＭＳ Ｐゴシック"/>
              <a:ea typeface="ＭＳ Ｐゴシック"/>
            </a:rPr>
            <a:t>８１，０９６人</a:t>
          </a:r>
          <a:endParaRPr lang="ja-JP" altLang="en-US"/>
        </a:p>
      </cdr:txBody>
    </cdr:sp>
  </cdr:relSizeAnchor>
  <cdr:relSizeAnchor xmlns:cdr="http://schemas.openxmlformats.org/drawingml/2006/chartDrawing">
    <cdr:from>
      <cdr:x>0.78706</cdr:x>
      <cdr:y>0.73386</cdr:y>
    </cdr:from>
    <cdr:to>
      <cdr:x>0.89919</cdr:x>
      <cdr:y>0.83564</cdr:y>
    </cdr:to>
    <cdr:sp macro="" textlink="">
      <cdr:nvSpPr>
        <cdr:cNvPr id="27650" name="AutoShape 6"/>
        <cdr:cNvSpPr>
          <a:spLocks xmlns:a="http://schemas.openxmlformats.org/drawingml/2006/main" noChangeArrowheads="1"/>
        </cdr:cNvSpPr>
      </cdr:nvSpPr>
      <cdr:spPr bwMode="auto">
        <a:xfrm xmlns:a="http://schemas.openxmlformats.org/drawingml/2006/main">
          <a:off x="7181849" y="3529958"/>
          <a:ext cx="1023215" cy="489592"/>
        </a:xfrm>
        <a:prstGeom xmlns:a="http://schemas.openxmlformats.org/drawingml/2006/main" prst="wedgeRectCallout">
          <a:avLst>
            <a:gd name="adj1" fmla="val 82036"/>
            <a:gd name="adj2" fmla="val -150000"/>
          </a:avLst>
        </a:prstGeom>
        <a:solidFill xmlns:a="http://schemas.openxmlformats.org/drawingml/2006/main">
          <a:srgbClr val="FFFFFF"/>
        </a:solidFill>
        <a:ln xmlns:a="http://schemas.openxmlformats.org/drawingml/2006/main" w="28575" algn="ctr">
          <a:solidFill>
            <a:srgbClr val="000080"/>
          </a:solidFill>
          <a:miter lim="800000"/>
          <a:headEnd/>
          <a:tailEnd/>
        </a:ln>
      </cdr:spPr>
      <cdr:txBody>
        <a:bodyPr xmlns:a="http://schemas.openxmlformats.org/drawingml/2006/main" vertOverflow="clip" wrap="square" lIns="36576" tIns="18288" rIns="36576" bIns="18288" anchor="ctr"/>
        <a:lstStyle xmlns:a="http://schemas.openxmlformats.org/drawingml/2006/main"/>
        <a:p xmlns:a="http://schemas.openxmlformats.org/drawingml/2006/main">
          <a:pPr algn="ctr" rtl="0">
            <a:defRPr sz="1000"/>
          </a:pPr>
          <a:r>
            <a:rPr lang="ja-JP" altLang="en-US" sz="1100" b="1" i="0" u="none" strike="noStrike" baseline="0">
              <a:solidFill>
                <a:srgbClr val="000000"/>
              </a:solidFill>
              <a:latin typeface="ＭＳ Ｐゴシック"/>
              <a:ea typeface="ＭＳ Ｐゴシック"/>
            </a:rPr>
            <a:t>令和８年</a:t>
          </a:r>
        </a:p>
        <a:p xmlns:a="http://schemas.openxmlformats.org/drawingml/2006/main">
          <a:pPr algn="ctr" rtl="0">
            <a:lnSpc>
              <a:spcPts val="1300"/>
            </a:lnSpc>
            <a:defRPr sz="1000"/>
          </a:pPr>
          <a:r>
            <a:rPr lang="ja-JP" altLang="en-US" sz="1100" b="1" i="0" u="none" strike="noStrike" baseline="0">
              <a:solidFill>
                <a:srgbClr val="000000"/>
              </a:solidFill>
              <a:latin typeface="ＭＳ Ｐゴシック"/>
              <a:ea typeface="ＭＳ Ｐゴシック"/>
            </a:rPr>
            <a:t>３９，３６４人</a:t>
          </a:r>
          <a:endParaRPr lang="ja-JP" altLang="en-US"/>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193858</xdr:colOff>
      <xdr:row>4</xdr:row>
      <xdr:rowOff>333375</xdr:rowOff>
    </xdr:from>
    <xdr:to>
      <xdr:col>7</xdr:col>
      <xdr:colOff>294410</xdr:colOff>
      <xdr:row>9</xdr:row>
      <xdr:rowOff>164383</xdr:rowOff>
    </xdr:to>
    <xdr:sp macro="" textlink="">
      <xdr:nvSpPr>
        <xdr:cNvPr id="2" name="テキスト ボックス 1">
          <a:extLst>
            <a:ext uri="{FF2B5EF4-FFF2-40B4-BE49-F238E27FC236}">
              <a16:creationId xmlns:a16="http://schemas.microsoft.com/office/drawing/2014/main" id="{32E1B357-6BE3-52DF-5DE3-894DED05B011}"/>
            </a:ext>
          </a:extLst>
        </xdr:cNvPr>
        <xdr:cNvSpPr txBox="1"/>
      </xdr:nvSpPr>
      <xdr:spPr>
        <a:xfrm>
          <a:off x="1241608" y="1619250"/>
          <a:ext cx="2624677" cy="128357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latin typeface="+mn-ea"/>
              <a:ea typeface="+mn-ea"/>
            </a:rPr>
            <a:t>小学校：</a:t>
          </a:r>
          <a:r>
            <a:rPr kumimoji="1" lang="en-US" altLang="ja-JP" sz="1600">
              <a:latin typeface="+mn-ea"/>
              <a:ea typeface="+mn-ea"/>
            </a:rPr>
            <a:t>147</a:t>
          </a:r>
          <a:r>
            <a:rPr kumimoji="1" lang="ja-JP" altLang="en-US" sz="1600">
              <a:latin typeface="+mn-ea"/>
              <a:ea typeface="+mn-ea"/>
            </a:rPr>
            <a:t>校</a:t>
          </a:r>
          <a:r>
            <a:rPr kumimoji="1" lang="en-US" altLang="ja-JP" sz="1600">
              <a:latin typeface="+mn-ea"/>
              <a:ea typeface="+mn-ea"/>
            </a:rPr>
            <a:t>(</a:t>
          </a:r>
          <a:r>
            <a:rPr kumimoji="1" lang="ja-JP" altLang="en-US" sz="1600">
              <a:latin typeface="+mn-ea"/>
              <a:ea typeface="+mn-ea"/>
            </a:rPr>
            <a:t>うち１校休校</a:t>
          </a:r>
          <a:r>
            <a:rPr kumimoji="1" lang="en-US" altLang="ja-JP" sz="1600">
              <a:latin typeface="+mn-ea"/>
              <a:ea typeface="+mn-ea"/>
            </a:rPr>
            <a:t>)</a:t>
          </a:r>
        </a:p>
        <a:p>
          <a:pPr algn="ctr"/>
          <a:r>
            <a:rPr kumimoji="1" lang="en-US" altLang="ja-JP" sz="1600">
              <a:latin typeface="+mn-ea"/>
              <a:ea typeface="+mn-ea"/>
            </a:rPr>
            <a:t>3,407</a:t>
          </a:r>
          <a:r>
            <a:rPr kumimoji="1" lang="ja-JP" altLang="en-US" sz="1600">
              <a:latin typeface="+mn-ea"/>
              <a:ea typeface="+mn-ea"/>
            </a:rPr>
            <a:t>学級　</a:t>
          </a:r>
          <a:r>
            <a:rPr kumimoji="1" lang="en-US" altLang="ja-JP" sz="1600">
              <a:latin typeface="+mn-ea"/>
              <a:ea typeface="+mn-ea"/>
            </a:rPr>
            <a:t>81,096</a:t>
          </a:r>
          <a:r>
            <a:rPr kumimoji="1" lang="ja-JP" altLang="en-US" sz="1600">
              <a:latin typeface="+mn-ea"/>
              <a:ea typeface="+mn-ea"/>
            </a:rPr>
            <a:t>人</a:t>
          </a:r>
        </a:p>
        <a:p>
          <a:pPr algn="ctr"/>
          <a:r>
            <a:rPr kumimoji="1" lang="ja-JP" altLang="en-US" sz="1600">
              <a:latin typeface="+mn-ea"/>
              <a:ea typeface="+mn-ea"/>
            </a:rPr>
            <a:t>○１校あたり平均</a:t>
          </a:r>
        </a:p>
        <a:p>
          <a:pPr algn="ctr"/>
          <a:r>
            <a:rPr kumimoji="1" lang="en-US" altLang="ja-JP" sz="1600">
              <a:latin typeface="+mn-ea"/>
              <a:ea typeface="+mn-ea"/>
            </a:rPr>
            <a:t>23.3</a:t>
          </a:r>
          <a:r>
            <a:rPr kumimoji="1" lang="ja-JP" altLang="en-US" sz="1600">
              <a:latin typeface="+mn-ea"/>
              <a:ea typeface="+mn-ea"/>
            </a:rPr>
            <a:t>学級　</a:t>
          </a:r>
          <a:r>
            <a:rPr kumimoji="1" lang="en-US" altLang="ja-JP" sz="1600">
              <a:latin typeface="+mn-ea"/>
              <a:ea typeface="+mn-ea"/>
            </a:rPr>
            <a:t>555.5</a:t>
          </a:r>
          <a:r>
            <a:rPr kumimoji="1" lang="ja-JP" altLang="en-US" sz="1600">
              <a:latin typeface="+mn-ea"/>
              <a:ea typeface="+mn-ea"/>
            </a:rPr>
            <a:t>人</a:t>
          </a:r>
        </a:p>
      </xdr:txBody>
    </xdr:sp>
    <xdr:clientData/>
  </xdr:twoCellAnchor>
  <xdr:twoCellAnchor>
    <xdr:from>
      <xdr:col>19</xdr:col>
      <xdr:colOff>129984</xdr:colOff>
      <xdr:row>5</xdr:row>
      <xdr:rowOff>-1</xdr:rowOff>
    </xdr:from>
    <xdr:to>
      <xdr:col>24</xdr:col>
      <xdr:colOff>171401</xdr:colOff>
      <xdr:row>9</xdr:row>
      <xdr:rowOff>189035</xdr:rowOff>
    </xdr:to>
    <xdr:sp macro="" textlink="">
      <xdr:nvSpPr>
        <xdr:cNvPr id="3" name="テキスト ボックス 2">
          <a:extLst>
            <a:ext uri="{FF2B5EF4-FFF2-40B4-BE49-F238E27FC236}">
              <a16:creationId xmlns:a16="http://schemas.microsoft.com/office/drawing/2014/main" id="{9D937BEB-6F22-4DA8-915E-FE00329564CC}"/>
            </a:ext>
          </a:extLst>
        </xdr:cNvPr>
        <xdr:cNvSpPr txBox="1"/>
      </xdr:nvSpPr>
      <xdr:spPr>
        <a:xfrm>
          <a:off x="9512109" y="1643062"/>
          <a:ext cx="2541730" cy="128441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latin typeface="+mn-ea"/>
              <a:ea typeface="+mn-ea"/>
            </a:rPr>
            <a:t>中学校：</a:t>
          </a:r>
          <a:r>
            <a:rPr kumimoji="1" lang="en-US" altLang="ja-JP" sz="1600">
              <a:latin typeface="+mn-ea"/>
              <a:ea typeface="+mn-ea"/>
            </a:rPr>
            <a:t>72</a:t>
          </a:r>
          <a:r>
            <a:rPr kumimoji="1" lang="ja-JP" altLang="en-US" sz="1600">
              <a:latin typeface="+mn-ea"/>
              <a:ea typeface="+mn-ea"/>
            </a:rPr>
            <a:t>校</a:t>
          </a:r>
        </a:p>
        <a:p>
          <a:pPr algn="ctr"/>
          <a:r>
            <a:rPr kumimoji="1" lang="en-US" altLang="ja-JP" sz="1600">
              <a:latin typeface="+mn-ea"/>
              <a:ea typeface="+mn-ea"/>
            </a:rPr>
            <a:t>1,479</a:t>
          </a:r>
          <a:r>
            <a:rPr kumimoji="1" lang="ja-JP" altLang="en-US" sz="1600">
              <a:latin typeface="+mn-ea"/>
              <a:ea typeface="+mn-ea"/>
            </a:rPr>
            <a:t>学級　</a:t>
          </a:r>
          <a:r>
            <a:rPr kumimoji="1" lang="en-US" altLang="ja-JP" sz="1600">
              <a:latin typeface="+mn-ea"/>
              <a:ea typeface="+mn-ea"/>
            </a:rPr>
            <a:t>39,364</a:t>
          </a:r>
          <a:r>
            <a:rPr kumimoji="1" lang="ja-JP" altLang="en-US" sz="1600">
              <a:latin typeface="+mn-ea"/>
              <a:ea typeface="+mn-ea"/>
            </a:rPr>
            <a:t>人</a:t>
          </a:r>
        </a:p>
        <a:p>
          <a:pPr algn="ctr"/>
          <a:r>
            <a:rPr kumimoji="1" lang="ja-JP" altLang="en-US" sz="1600">
              <a:latin typeface="+mn-ea"/>
              <a:ea typeface="+mn-ea"/>
            </a:rPr>
            <a:t>○１校あたり平均</a:t>
          </a:r>
        </a:p>
        <a:p>
          <a:pPr algn="ctr"/>
          <a:r>
            <a:rPr kumimoji="1" lang="en-US" altLang="ja-JP" sz="1600">
              <a:latin typeface="+mn-ea"/>
              <a:ea typeface="+mn-ea"/>
            </a:rPr>
            <a:t>20.5</a:t>
          </a:r>
          <a:r>
            <a:rPr kumimoji="1" lang="ja-JP" altLang="en-US" sz="1600">
              <a:latin typeface="+mn-ea"/>
              <a:ea typeface="+mn-ea"/>
            </a:rPr>
            <a:t>学級　</a:t>
          </a:r>
          <a:r>
            <a:rPr kumimoji="1" lang="en-US" altLang="ja-JP" sz="1600">
              <a:latin typeface="+mn-ea"/>
              <a:ea typeface="+mn-ea"/>
            </a:rPr>
            <a:t>546.7</a:t>
          </a:r>
          <a:r>
            <a:rPr kumimoji="1" lang="ja-JP" altLang="en-US" sz="1600">
              <a:latin typeface="+mn-ea"/>
              <a:ea typeface="+mn-ea"/>
            </a:rPr>
            <a:t>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ATA\&#12487;&#12540;&#12479;.WK4"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65330;&#65304;\&#9734;&#35519;&#26619;&#24195;&#22577;&#38306;&#20418;\&#35519;&#26619;&#32113;&#35336;\&#20816;&#31461;&#29983;&#24466;&#25968;&#19968;&#35239;\&#25126;&#24460;&#25512;&#31227;\R8&#25126;&#24460;&#25512;&#35336;&#12464;&#12521;&#12501;.xls" TargetMode="External"/><Relationship Id="rId1" Type="http://schemas.openxmlformats.org/officeDocument/2006/relationships/externalLinkPath" Target="&#25126;&#24460;&#25512;&#31227;/R8&#25126;&#24460;&#25512;&#35336;&#12464;&#12521;&#1250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65330;&#65304;\18_&#35519;&#26619;&#32113;&#35336;\&#35519;&#26619;&#32113;&#35336;\&#12295;&#12304;&#27704;&#24180;&#12305;&#23398;&#26657;&#22522;&#26412;&#35519;&#26619;&#12487;&#12540;&#12479;&#65288;H14~&#65289;\R8nd\&#20816;&#31461;&#29983;&#24466;&#25968;\080707R8%20&#29305;&#21029;&#25903;&#25588;&#23398;&#26657;&#20816;&#31461;&#29983;&#24466;&#25968;.xls" TargetMode="External"/><Relationship Id="rId1" Type="http://schemas.openxmlformats.org/officeDocument/2006/relationships/externalLinkPath" Target="/&#65330;&#65304;/18_&#35519;&#26619;&#32113;&#35336;/&#35519;&#26619;&#32113;&#35336;/&#12295;&#12304;&#27704;&#24180;&#12305;&#23398;&#26657;&#22522;&#26412;&#35519;&#26619;&#12487;&#12540;&#12479;&#65288;H14~&#65289;/R8nd/&#20816;&#31461;&#29983;&#24466;&#25968;/080707R8%20&#29305;&#21029;&#25903;&#25588;&#23398;&#26657;&#20816;&#31461;&#29983;&#24466;&#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グラフ（できあがり）"/>
      <sheetName val="Sheet1"/>
      <sheetName val="元データ"/>
      <sheetName val="Sheet"/>
      <sheetName val="Sheet2"/>
    </sheetNames>
    <sheetDataSet>
      <sheetData sheetId="0"/>
      <sheetData sheetId="1"/>
      <sheetData sheetId="2">
        <row r="5">
          <cell r="A5" t="str">
            <v>昭和24年</v>
          </cell>
          <cell r="B5">
            <v>34</v>
          </cell>
          <cell r="C5">
            <v>19</v>
          </cell>
          <cell r="E5" t="str">
            <v>昭和24年</v>
          </cell>
          <cell r="F5">
            <v>42058</v>
          </cell>
          <cell r="G5">
            <v>15642</v>
          </cell>
        </row>
        <row r="6">
          <cell r="A6" t="str">
            <v>25年</v>
          </cell>
          <cell r="B6">
            <v>36</v>
          </cell>
          <cell r="C6">
            <v>19</v>
          </cell>
          <cell r="E6" t="str">
            <v>25年</v>
          </cell>
          <cell r="F6">
            <v>45061</v>
          </cell>
          <cell r="G6">
            <v>17049</v>
          </cell>
        </row>
        <row r="7">
          <cell r="A7" t="str">
            <v>26年</v>
          </cell>
          <cell r="B7">
            <v>36</v>
          </cell>
          <cell r="C7">
            <v>19</v>
          </cell>
          <cell r="E7" t="str">
            <v>26年</v>
          </cell>
          <cell r="F7">
            <v>48262</v>
          </cell>
          <cell r="G7">
            <v>17446</v>
          </cell>
        </row>
        <row r="8">
          <cell r="A8" t="str">
            <v>27年</v>
          </cell>
          <cell r="B8">
            <v>38</v>
          </cell>
          <cell r="C8">
            <v>20</v>
          </cell>
          <cell r="E8" t="str">
            <v>27年</v>
          </cell>
          <cell r="F8">
            <v>49117</v>
          </cell>
          <cell r="G8">
            <v>19598</v>
          </cell>
        </row>
        <row r="9">
          <cell r="A9" t="str">
            <v>28年</v>
          </cell>
          <cell r="B9">
            <v>40</v>
          </cell>
          <cell r="C9">
            <v>21</v>
          </cell>
          <cell r="E9" t="str">
            <v>28年</v>
          </cell>
          <cell r="F9">
            <v>51327</v>
          </cell>
          <cell r="G9">
            <v>22082</v>
          </cell>
        </row>
        <row r="10">
          <cell r="A10" t="str">
            <v>29年</v>
          </cell>
          <cell r="B10">
            <v>42</v>
          </cell>
          <cell r="C10">
            <v>22</v>
          </cell>
          <cell r="E10" t="str">
            <v>29年</v>
          </cell>
          <cell r="F10">
            <v>55146</v>
          </cell>
          <cell r="G10">
            <v>25253</v>
          </cell>
        </row>
        <row r="11">
          <cell r="A11" t="str">
            <v>30年</v>
          </cell>
          <cell r="B11">
            <v>54</v>
          </cell>
          <cell r="C11">
            <v>26</v>
          </cell>
          <cell r="E11" t="str">
            <v>30年</v>
          </cell>
          <cell r="F11">
            <v>68442</v>
          </cell>
          <cell r="G11">
            <v>28367</v>
          </cell>
        </row>
        <row r="12">
          <cell r="A12" t="str">
            <v>31年</v>
          </cell>
          <cell r="B12">
            <v>56</v>
          </cell>
          <cell r="C12">
            <v>27</v>
          </cell>
          <cell r="E12" t="str">
            <v>31年</v>
          </cell>
          <cell r="F12">
            <v>72356</v>
          </cell>
          <cell r="G12">
            <v>27804</v>
          </cell>
        </row>
        <row r="13">
          <cell r="A13" t="str">
            <v>32年</v>
          </cell>
          <cell r="B13">
            <v>59</v>
          </cell>
          <cell r="C13">
            <v>29</v>
          </cell>
          <cell r="E13" t="str">
            <v>32年</v>
          </cell>
          <cell r="F13">
            <v>75359</v>
          </cell>
          <cell r="G13">
            <v>27457</v>
          </cell>
        </row>
        <row r="14">
          <cell r="A14" t="str">
            <v>33年</v>
          </cell>
          <cell r="B14">
            <v>61</v>
          </cell>
          <cell r="C14">
            <v>31</v>
          </cell>
          <cell r="E14" t="str">
            <v>33年</v>
          </cell>
          <cell r="F14">
            <v>79646</v>
          </cell>
          <cell r="G14">
            <v>27665</v>
          </cell>
        </row>
        <row r="15">
          <cell r="A15" t="str">
            <v>34年</v>
          </cell>
          <cell r="B15">
            <v>63</v>
          </cell>
          <cell r="C15">
            <v>31</v>
          </cell>
          <cell r="E15" t="str">
            <v>34年</v>
          </cell>
          <cell r="F15">
            <v>79442</v>
          </cell>
          <cell r="G15">
            <v>28949</v>
          </cell>
        </row>
        <row r="16">
          <cell r="A16" t="str">
            <v>35年</v>
          </cell>
          <cell r="B16">
            <v>63</v>
          </cell>
          <cell r="C16">
            <v>32</v>
          </cell>
          <cell r="E16" t="str">
            <v>35年</v>
          </cell>
          <cell r="F16">
            <v>76305</v>
          </cell>
          <cell r="G16">
            <v>33084</v>
          </cell>
        </row>
        <row r="17">
          <cell r="A17" t="str">
            <v>36年</v>
          </cell>
          <cell r="B17">
            <v>71</v>
          </cell>
          <cell r="C17">
            <v>38</v>
          </cell>
          <cell r="E17" t="str">
            <v>36年</v>
          </cell>
          <cell r="F17">
            <v>74997</v>
          </cell>
          <cell r="G17">
            <v>42172</v>
          </cell>
        </row>
        <row r="18">
          <cell r="A18" t="str">
            <v>37年</v>
          </cell>
          <cell r="B18">
            <v>71</v>
          </cell>
          <cell r="C18">
            <v>39</v>
          </cell>
          <cell r="E18" t="str">
            <v>37年</v>
          </cell>
          <cell r="F18">
            <v>70749</v>
          </cell>
          <cell r="G18">
            <v>45081</v>
          </cell>
        </row>
        <row r="19">
          <cell r="A19" t="str">
            <v>38年</v>
          </cell>
          <cell r="B19">
            <v>72</v>
          </cell>
          <cell r="C19">
            <v>39</v>
          </cell>
          <cell r="E19" t="str">
            <v>38年</v>
          </cell>
          <cell r="F19">
            <v>67352</v>
          </cell>
          <cell r="G19">
            <v>44086</v>
          </cell>
        </row>
        <row r="20">
          <cell r="A20" t="str">
            <v>39年</v>
          </cell>
          <cell r="B20">
            <v>74</v>
          </cell>
          <cell r="C20">
            <v>39</v>
          </cell>
          <cell r="E20" t="str">
            <v>39年</v>
          </cell>
          <cell r="F20">
            <v>64987</v>
          </cell>
          <cell r="G20">
            <v>40797</v>
          </cell>
        </row>
        <row r="21">
          <cell r="A21" t="str">
            <v>40年</v>
          </cell>
          <cell r="B21">
            <v>75</v>
          </cell>
          <cell r="C21">
            <v>39</v>
          </cell>
          <cell r="E21" t="str">
            <v>40年</v>
          </cell>
          <cell r="F21">
            <v>64453</v>
          </cell>
          <cell r="G21">
            <v>37496</v>
          </cell>
        </row>
        <row r="22">
          <cell r="A22" t="str">
            <v>41年</v>
          </cell>
          <cell r="B22">
            <v>76</v>
          </cell>
          <cell r="C22">
            <v>38</v>
          </cell>
          <cell r="E22" t="str">
            <v>41年</v>
          </cell>
          <cell r="F22">
            <v>64621</v>
          </cell>
          <cell r="G22">
            <v>35068</v>
          </cell>
        </row>
        <row r="23">
          <cell r="A23" t="str">
            <v>42年</v>
          </cell>
          <cell r="B23">
            <v>76</v>
          </cell>
          <cell r="C23">
            <v>38</v>
          </cell>
          <cell r="E23" t="str">
            <v>42年</v>
          </cell>
          <cell r="F23">
            <v>65246</v>
          </cell>
          <cell r="G23">
            <v>32980</v>
          </cell>
        </row>
        <row r="24">
          <cell r="A24" t="str">
            <v>43年</v>
          </cell>
          <cell r="B24">
            <v>77</v>
          </cell>
          <cell r="C24">
            <v>38</v>
          </cell>
          <cell r="E24" t="str">
            <v>43年</v>
          </cell>
          <cell r="F24">
            <v>66321</v>
          </cell>
          <cell r="G24">
            <v>31667</v>
          </cell>
        </row>
        <row r="25">
          <cell r="A25" t="str">
            <v>44年</v>
          </cell>
          <cell r="B25">
            <v>78</v>
          </cell>
          <cell r="C25">
            <v>39</v>
          </cell>
          <cell r="E25" t="str">
            <v>44年</v>
          </cell>
          <cell r="F25">
            <v>67905</v>
          </cell>
          <cell r="G25">
            <v>30528</v>
          </cell>
        </row>
        <row r="26">
          <cell r="A26" t="str">
            <v>45年</v>
          </cell>
          <cell r="B26">
            <v>81</v>
          </cell>
          <cell r="C26">
            <v>39</v>
          </cell>
          <cell r="E26" t="str">
            <v>45年</v>
          </cell>
          <cell r="F26">
            <v>69968</v>
          </cell>
          <cell r="G26">
            <v>30368</v>
          </cell>
        </row>
        <row r="27">
          <cell r="A27" t="str">
            <v>46年</v>
          </cell>
          <cell r="B27">
            <v>87</v>
          </cell>
          <cell r="C27">
            <v>40</v>
          </cell>
          <cell r="E27" t="str">
            <v>46年</v>
          </cell>
          <cell r="F27">
            <v>73101</v>
          </cell>
          <cell r="G27">
            <v>31635</v>
          </cell>
        </row>
        <row r="28">
          <cell r="A28" t="str">
            <v>47年</v>
          </cell>
          <cell r="B28">
            <v>90</v>
          </cell>
          <cell r="C28">
            <v>41</v>
          </cell>
          <cell r="E28" t="str">
            <v>47年</v>
          </cell>
          <cell r="F28">
            <v>75641</v>
          </cell>
          <cell r="G28">
            <v>32634</v>
          </cell>
        </row>
        <row r="29">
          <cell r="A29" t="str">
            <v>48年</v>
          </cell>
          <cell r="B29">
            <v>91</v>
          </cell>
          <cell r="C29">
            <v>43</v>
          </cell>
          <cell r="E29" t="str">
            <v>48年</v>
          </cell>
          <cell r="F29">
            <v>77472</v>
          </cell>
          <cell r="G29">
            <v>33292</v>
          </cell>
        </row>
        <row r="30">
          <cell r="A30" t="str">
            <v>49年</v>
          </cell>
          <cell r="B30">
            <v>96</v>
          </cell>
          <cell r="C30">
            <v>45</v>
          </cell>
          <cell r="E30" t="str">
            <v>49年</v>
          </cell>
          <cell r="F30">
            <v>81180</v>
          </cell>
          <cell r="G30">
            <v>33452</v>
          </cell>
        </row>
        <row r="31">
          <cell r="A31" t="str">
            <v>50年</v>
          </cell>
          <cell r="B31">
            <v>104</v>
          </cell>
          <cell r="C31">
            <v>47</v>
          </cell>
          <cell r="E31" t="str">
            <v>50年</v>
          </cell>
          <cell r="F31">
            <v>86062</v>
          </cell>
          <cell r="G31">
            <v>34524</v>
          </cell>
        </row>
        <row r="32">
          <cell r="A32" t="str">
            <v>51年</v>
          </cell>
          <cell r="B32">
            <v>108</v>
          </cell>
          <cell r="C32">
            <v>48</v>
          </cell>
          <cell r="E32" t="str">
            <v>51年</v>
          </cell>
          <cell r="F32">
            <v>89397</v>
          </cell>
          <cell r="G32">
            <v>35555</v>
          </cell>
        </row>
        <row r="33">
          <cell r="A33" t="str">
            <v>52年</v>
          </cell>
          <cell r="B33">
            <v>111</v>
          </cell>
          <cell r="C33">
            <v>48</v>
          </cell>
          <cell r="E33" t="str">
            <v>52年</v>
          </cell>
          <cell r="F33">
            <v>92206</v>
          </cell>
          <cell r="G33">
            <v>37390</v>
          </cell>
        </row>
        <row r="34">
          <cell r="A34" t="str">
            <v>53年</v>
          </cell>
          <cell r="B34">
            <v>117</v>
          </cell>
          <cell r="C34">
            <v>50</v>
          </cell>
          <cell r="E34" t="str">
            <v>53年</v>
          </cell>
          <cell r="F34">
            <v>95526</v>
          </cell>
          <cell r="G34">
            <v>38907</v>
          </cell>
        </row>
        <row r="35">
          <cell r="A35" t="str">
            <v>54年</v>
          </cell>
          <cell r="B35">
            <v>120</v>
          </cell>
          <cell r="C35">
            <v>51</v>
          </cell>
          <cell r="E35" t="str">
            <v>54年</v>
          </cell>
          <cell r="F35">
            <v>100015</v>
          </cell>
          <cell r="G35">
            <v>39207</v>
          </cell>
        </row>
        <row r="36">
          <cell r="A36" t="str">
            <v>55年</v>
          </cell>
          <cell r="B36">
            <v>122</v>
          </cell>
          <cell r="C36">
            <v>53</v>
          </cell>
          <cell r="E36" t="str">
            <v>55年</v>
          </cell>
          <cell r="F36">
            <v>102765</v>
          </cell>
          <cell r="G36">
            <v>40804</v>
          </cell>
        </row>
        <row r="37">
          <cell r="A37" t="str">
            <v>56年</v>
          </cell>
          <cell r="B37">
            <v>125</v>
          </cell>
          <cell r="C37">
            <v>55</v>
          </cell>
          <cell r="E37" t="str">
            <v>56年</v>
          </cell>
          <cell r="F37">
            <v>105076</v>
          </cell>
          <cell r="G37">
            <v>42911</v>
          </cell>
        </row>
        <row r="38">
          <cell r="A38" t="str">
            <v>57年</v>
          </cell>
          <cell r="B38">
            <v>129</v>
          </cell>
          <cell r="C38">
            <v>55</v>
          </cell>
          <cell r="E38" t="str">
            <v>57年</v>
          </cell>
          <cell r="F38">
            <v>105979</v>
          </cell>
          <cell r="G38">
            <v>45813</v>
          </cell>
        </row>
        <row r="39">
          <cell r="A39" t="str">
            <v>58年</v>
          </cell>
          <cell r="B39">
            <v>130</v>
          </cell>
          <cell r="C39">
            <v>56</v>
          </cell>
          <cell r="E39" t="str">
            <v>58年</v>
          </cell>
          <cell r="F39">
            <v>105784</v>
          </cell>
          <cell r="G39">
            <v>46929</v>
          </cell>
        </row>
        <row r="40">
          <cell r="A40" t="str">
            <v>59年</v>
          </cell>
          <cell r="B40">
            <v>132</v>
          </cell>
          <cell r="C40">
            <v>57</v>
          </cell>
          <cell r="E40" t="str">
            <v>59年</v>
          </cell>
          <cell r="F40">
            <v>104550</v>
          </cell>
          <cell r="G40">
            <v>48070</v>
          </cell>
        </row>
        <row r="41">
          <cell r="A41" t="str">
            <v>60年</v>
          </cell>
          <cell r="B41">
            <v>134</v>
          </cell>
          <cell r="C41">
            <v>59</v>
          </cell>
          <cell r="E41" t="str">
            <v>60年</v>
          </cell>
          <cell r="F41">
            <v>102960</v>
          </cell>
          <cell r="G41">
            <v>49711</v>
          </cell>
        </row>
        <row r="42">
          <cell r="A42" t="str">
            <v>61年</v>
          </cell>
          <cell r="B42">
            <v>136</v>
          </cell>
          <cell r="C42">
            <v>59</v>
          </cell>
          <cell r="E42" t="str">
            <v>61年</v>
          </cell>
          <cell r="F42">
            <v>100953</v>
          </cell>
          <cell r="G42">
            <v>51439</v>
          </cell>
        </row>
        <row r="43">
          <cell r="A43" t="str">
            <v>62年</v>
          </cell>
          <cell r="B43">
            <v>138</v>
          </cell>
          <cell r="C43">
            <v>61</v>
          </cell>
          <cell r="E43" t="str">
            <v>62年</v>
          </cell>
          <cell r="F43">
            <v>98483</v>
          </cell>
          <cell r="G43">
            <v>52165</v>
          </cell>
        </row>
        <row r="44">
          <cell r="A44" t="str">
            <v>63年</v>
          </cell>
          <cell r="B44">
            <v>138</v>
          </cell>
          <cell r="C44">
            <v>63</v>
          </cell>
          <cell r="E44" t="str">
            <v>63年</v>
          </cell>
          <cell r="F44">
            <v>96672</v>
          </cell>
          <cell r="G44">
            <v>51447</v>
          </cell>
        </row>
        <row r="45">
          <cell r="A45" t="str">
            <v>平成元年</v>
          </cell>
          <cell r="B45">
            <v>141</v>
          </cell>
          <cell r="C45">
            <v>64</v>
          </cell>
          <cell r="E45" t="str">
            <v>平成元年</v>
          </cell>
          <cell r="F45">
            <v>95701</v>
          </cell>
          <cell r="G45">
            <v>49469</v>
          </cell>
        </row>
        <row r="46">
          <cell r="A46" t="str">
            <v>2年</v>
          </cell>
          <cell r="B46">
            <v>142</v>
          </cell>
          <cell r="C46">
            <v>65</v>
          </cell>
          <cell r="E46" t="str">
            <v>2年</v>
          </cell>
          <cell r="F46">
            <v>94445</v>
          </cell>
          <cell r="G46">
            <v>47785</v>
          </cell>
        </row>
        <row r="47">
          <cell r="A47" t="str">
            <v>3年</v>
          </cell>
          <cell r="B47">
            <v>142</v>
          </cell>
          <cell r="C47">
            <v>66</v>
          </cell>
          <cell r="E47" t="str">
            <v>3年</v>
          </cell>
          <cell r="F47">
            <v>92840</v>
          </cell>
          <cell r="G47">
            <v>46941</v>
          </cell>
        </row>
        <row r="48">
          <cell r="A48" t="str">
            <v>4年</v>
          </cell>
          <cell r="B48">
            <v>143</v>
          </cell>
          <cell r="C48">
            <v>67</v>
          </cell>
          <cell r="E48" t="str">
            <v>4年</v>
          </cell>
          <cell r="F48">
            <v>90855</v>
          </cell>
          <cell r="G48">
            <v>46261</v>
          </cell>
        </row>
        <row r="49">
          <cell r="A49" t="str">
            <v>5年</v>
          </cell>
          <cell r="B49">
            <v>145</v>
          </cell>
          <cell r="C49">
            <v>67</v>
          </cell>
          <cell r="E49" t="str">
            <v>5年</v>
          </cell>
          <cell r="F49">
            <v>88752</v>
          </cell>
          <cell r="G49">
            <v>45070</v>
          </cell>
        </row>
        <row r="50">
          <cell r="A50" t="str">
            <v>6年</v>
          </cell>
          <cell r="B50">
            <v>145</v>
          </cell>
          <cell r="C50">
            <v>67</v>
          </cell>
          <cell r="E50" t="str">
            <v>6年</v>
          </cell>
          <cell r="F50">
            <v>86354</v>
          </cell>
          <cell r="G50">
            <v>43467</v>
          </cell>
        </row>
        <row r="51">
          <cell r="A51" t="str">
            <v>7年</v>
          </cell>
          <cell r="B51">
            <v>146</v>
          </cell>
          <cell r="C51">
            <v>67</v>
          </cell>
          <cell r="E51" t="str">
            <v>7年</v>
          </cell>
          <cell r="F51">
            <v>83589</v>
          </cell>
          <cell r="G51">
            <v>42432</v>
          </cell>
        </row>
        <row r="52">
          <cell r="A52" t="str">
            <v>8年</v>
          </cell>
          <cell r="B52">
            <v>148</v>
          </cell>
          <cell r="C52">
            <v>67</v>
          </cell>
          <cell r="E52" t="str">
            <v>8年</v>
          </cell>
          <cell r="F52">
            <v>80912</v>
          </cell>
          <cell r="G52">
            <v>41977</v>
          </cell>
        </row>
        <row r="53">
          <cell r="A53" t="str">
            <v>9年</v>
          </cell>
          <cell r="B53">
            <v>148</v>
          </cell>
          <cell r="C53">
            <v>67</v>
          </cell>
          <cell r="E53" t="str">
            <v>9年</v>
          </cell>
          <cell r="F53">
            <v>78170</v>
          </cell>
          <cell r="G53">
            <v>41741</v>
          </cell>
        </row>
        <row r="54">
          <cell r="A54" t="str">
            <v>10年</v>
          </cell>
          <cell r="B54">
            <v>145</v>
          </cell>
          <cell r="C54">
            <v>67</v>
          </cell>
          <cell r="E54" t="str">
            <v>10年</v>
          </cell>
          <cell r="F54">
            <v>76287</v>
          </cell>
          <cell r="G54">
            <v>40988</v>
          </cell>
        </row>
        <row r="55">
          <cell r="A55" t="str">
            <v>11年</v>
          </cell>
          <cell r="B55">
            <v>145</v>
          </cell>
          <cell r="C55">
            <v>67</v>
          </cell>
          <cell r="E55" t="str">
            <v>11年</v>
          </cell>
          <cell r="F55">
            <v>74587</v>
          </cell>
          <cell r="G55">
            <v>40004</v>
          </cell>
        </row>
        <row r="56">
          <cell r="A56" t="str">
            <v>12年</v>
          </cell>
          <cell r="B56">
            <v>145</v>
          </cell>
          <cell r="C56">
            <v>68</v>
          </cell>
          <cell r="E56" t="str">
            <v>12年</v>
          </cell>
          <cell r="F56">
            <v>73466</v>
          </cell>
          <cell r="G56">
            <v>38417</v>
          </cell>
        </row>
        <row r="57">
          <cell r="A57" t="str">
            <v>13年</v>
          </cell>
          <cell r="B57">
            <v>145</v>
          </cell>
          <cell r="C57">
            <v>68</v>
          </cell>
          <cell r="E57" t="str">
            <v>13年</v>
          </cell>
          <cell r="F57">
            <v>73155</v>
          </cell>
          <cell r="G57">
            <v>37271</v>
          </cell>
        </row>
        <row r="58">
          <cell r="A58" t="str">
            <v>14年</v>
          </cell>
          <cell r="B58">
            <v>145</v>
          </cell>
          <cell r="C58">
            <v>68</v>
          </cell>
          <cell r="E58" t="str">
            <v>14年</v>
          </cell>
          <cell r="F58">
            <v>73268</v>
          </cell>
          <cell r="G58">
            <v>35839</v>
          </cell>
        </row>
        <row r="59">
          <cell r="A59" t="str">
            <v>15年</v>
          </cell>
          <cell r="B59">
            <v>145</v>
          </cell>
          <cell r="C59">
            <v>68</v>
          </cell>
          <cell r="E59" t="str">
            <v>15年</v>
          </cell>
          <cell r="F59">
            <v>73703</v>
          </cell>
          <cell r="G59">
            <v>34858</v>
          </cell>
        </row>
        <row r="60">
          <cell r="A60" t="str">
            <v>16年</v>
          </cell>
          <cell r="B60">
            <v>145</v>
          </cell>
          <cell r="C60">
            <v>68</v>
          </cell>
          <cell r="E60" t="str">
            <v>16年</v>
          </cell>
          <cell r="F60">
            <v>73931</v>
          </cell>
          <cell r="G60">
            <v>34288</v>
          </cell>
        </row>
        <row r="61">
          <cell r="A61" t="str">
            <v>17年</v>
          </cell>
          <cell r="B61">
            <v>145</v>
          </cell>
          <cell r="C61">
            <v>68</v>
          </cell>
          <cell r="E61" t="str">
            <v>17年</v>
          </cell>
          <cell r="F61">
            <v>74265</v>
          </cell>
          <cell r="G61">
            <v>34107</v>
          </cell>
        </row>
        <row r="62">
          <cell r="A62" t="str">
            <v>18年</v>
          </cell>
          <cell r="B62">
            <v>145</v>
          </cell>
          <cell r="C62">
            <v>68</v>
          </cell>
          <cell r="E62" t="str">
            <v>18年</v>
          </cell>
          <cell r="F62">
            <v>75016</v>
          </cell>
          <cell r="G62">
            <v>34153</v>
          </cell>
        </row>
        <row r="63">
          <cell r="A63" t="str">
            <v>19年</v>
          </cell>
          <cell r="B63">
            <v>147</v>
          </cell>
          <cell r="C63">
            <v>68</v>
          </cell>
          <cell r="E63" t="str">
            <v>19年</v>
          </cell>
          <cell r="F63">
            <v>75212</v>
          </cell>
          <cell r="G63">
            <v>34476</v>
          </cell>
        </row>
        <row r="64">
          <cell r="A64" t="str">
            <v>20年</v>
          </cell>
          <cell r="B64">
            <v>147</v>
          </cell>
          <cell r="C64">
            <v>69</v>
          </cell>
          <cell r="E64" t="str">
            <v>20年</v>
          </cell>
          <cell r="F64">
            <v>75818</v>
          </cell>
          <cell r="G64">
            <v>34588</v>
          </cell>
        </row>
        <row r="65">
          <cell r="A65" t="str">
            <v>21年</v>
          </cell>
          <cell r="B65">
            <v>147</v>
          </cell>
          <cell r="C65">
            <v>69</v>
          </cell>
          <cell r="E65" t="str">
            <v>21年</v>
          </cell>
          <cell r="F65">
            <v>76016</v>
          </cell>
          <cell r="G65">
            <v>34970</v>
          </cell>
        </row>
        <row r="66">
          <cell r="A66" t="str">
            <v>22年</v>
          </cell>
          <cell r="B66">
            <v>146</v>
          </cell>
          <cell r="C66">
            <v>69</v>
          </cell>
          <cell r="E66" t="str">
            <v>22年</v>
          </cell>
          <cell r="F66">
            <v>76021</v>
          </cell>
          <cell r="G66">
            <v>35049</v>
          </cell>
        </row>
        <row r="67">
          <cell r="A67" t="str">
            <v>23年</v>
          </cell>
          <cell r="B67">
            <v>146</v>
          </cell>
          <cell r="C67">
            <v>69</v>
          </cell>
          <cell r="E67" t="str">
            <v>23年</v>
          </cell>
          <cell r="F67">
            <v>75925</v>
          </cell>
          <cell r="G67">
            <v>35451</v>
          </cell>
        </row>
        <row r="68">
          <cell r="A68" t="str">
            <v>24年</v>
          </cell>
          <cell r="B68">
            <v>145</v>
          </cell>
          <cell r="C68">
            <v>69</v>
          </cell>
          <cell r="E68" t="str">
            <v>24年</v>
          </cell>
          <cell r="F68">
            <v>75683</v>
          </cell>
          <cell r="G68">
            <v>35609</v>
          </cell>
        </row>
        <row r="69">
          <cell r="A69" t="str">
            <v>25年</v>
          </cell>
          <cell r="B69">
            <v>145</v>
          </cell>
          <cell r="C69">
            <v>69</v>
          </cell>
          <cell r="E69" t="str">
            <v>25年</v>
          </cell>
          <cell r="F69">
            <v>76057</v>
          </cell>
          <cell r="G69">
            <v>35762</v>
          </cell>
        </row>
        <row r="70">
          <cell r="A70" t="str">
            <v>26年</v>
          </cell>
          <cell r="B70">
            <v>143</v>
          </cell>
          <cell r="C70">
            <v>69</v>
          </cell>
          <cell r="E70" t="str">
            <v>26年</v>
          </cell>
          <cell r="F70">
            <v>76774</v>
          </cell>
          <cell r="G70">
            <v>36060</v>
          </cell>
        </row>
        <row r="71">
          <cell r="A71" t="str">
            <v>27年</v>
          </cell>
          <cell r="B71">
            <v>143</v>
          </cell>
          <cell r="C71">
            <v>69</v>
          </cell>
          <cell r="E71" t="str">
            <v>27年</v>
          </cell>
          <cell r="F71">
            <v>77544</v>
          </cell>
          <cell r="G71">
            <v>36142</v>
          </cell>
        </row>
        <row r="72">
          <cell r="A72" t="str">
            <v>28年</v>
          </cell>
          <cell r="B72">
            <v>143</v>
          </cell>
          <cell r="C72">
            <v>69</v>
          </cell>
          <cell r="F72">
            <v>78730</v>
          </cell>
          <cell r="G72">
            <v>36075</v>
          </cell>
        </row>
        <row r="73">
          <cell r="A73" t="str">
            <v>29年</v>
          </cell>
          <cell r="B73">
            <v>144</v>
          </cell>
          <cell r="C73">
            <v>69</v>
          </cell>
          <cell r="F73">
            <v>80077</v>
          </cell>
          <cell r="G73">
            <v>35735</v>
          </cell>
        </row>
        <row r="74">
          <cell r="A74" t="str">
            <v>30年</v>
          </cell>
          <cell r="B74">
            <v>144</v>
          </cell>
          <cell r="C74">
            <v>69</v>
          </cell>
          <cell r="F74">
            <v>81615</v>
          </cell>
          <cell r="G74">
            <v>35183</v>
          </cell>
        </row>
        <row r="75">
          <cell r="A75" t="str">
            <v>令和元年</v>
          </cell>
          <cell r="B75">
            <v>145</v>
          </cell>
          <cell r="C75">
            <v>69</v>
          </cell>
          <cell r="F75">
            <v>82303</v>
          </cell>
          <cell r="G75">
            <v>35478</v>
          </cell>
        </row>
        <row r="76">
          <cell r="A76" t="str">
            <v>2年</v>
          </cell>
          <cell r="B76">
            <v>145</v>
          </cell>
          <cell r="C76">
            <v>69</v>
          </cell>
          <cell r="F76">
            <v>82741</v>
          </cell>
          <cell r="G76">
            <v>36405</v>
          </cell>
        </row>
        <row r="77">
          <cell r="A77" t="str">
            <v>3年</v>
          </cell>
          <cell r="B77">
            <v>145</v>
          </cell>
          <cell r="C77">
            <v>69</v>
          </cell>
          <cell r="F77">
            <v>83008</v>
          </cell>
          <cell r="G77">
            <v>37745</v>
          </cell>
        </row>
        <row r="78">
          <cell r="A78" t="str">
            <v>4年</v>
          </cell>
          <cell r="B78">
            <v>145</v>
          </cell>
          <cell r="C78">
            <v>70</v>
          </cell>
          <cell r="F78">
            <v>83170</v>
          </cell>
          <cell r="G78">
            <v>38436</v>
          </cell>
        </row>
        <row r="79">
          <cell r="A79" t="str">
            <v>5年</v>
          </cell>
          <cell r="B79">
            <v>146</v>
          </cell>
          <cell r="C79">
            <v>70</v>
          </cell>
          <cell r="F79">
            <v>82843</v>
          </cell>
          <cell r="G79">
            <v>38796</v>
          </cell>
        </row>
        <row r="80">
          <cell r="A80" t="str">
            <v>6年</v>
          </cell>
          <cell r="B80">
            <v>147</v>
          </cell>
          <cell r="C80">
            <v>70</v>
          </cell>
          <cell r="F80">
            <v>82772</v>
          </cell>
          <cell r="G80">
            <v>39156</v>
          </cell>
        </row>
        <row r="81">
          <cell r="A81" t="str">
            <v>7年</v>
          </cell>
          <cell r="B81">
            <v>147</v>
          </cell>
          <cell r="C81">
            <v>71</v>
          </cell>
          <cell r="F81">
            <v>82207</v>
          </cell>
          <cell r="G81">
            <v>39204</v>
          </cell>
        </row>
        <row r="82">
          <cell r="B82">
            <v>147</v>
          </cell>
          <cell r="C82">
            <v>72</v>
          </cell>
          <cell r="F82">
            <v>81095</v>
          </cell>
          <cell r="G82">
            <v>39364</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速報"/>
      <sheetName val="（使用していない）年報中高"/>
      <sheetName val="（使用していない）年報小学部"/>
    </sheetNames>
    <sheetDataSet>
      <sheetData sheetId="0">
        <row r="4">
          <cell r="H4">
            <v>7</v>
          </cell>
          <cell r="I4">
            <v>7</v>
          </cell>
          <cell r="J4">
            <v>9</v>
          </cell>
          <cell r="K4">
            <v>4</v>
          </cell>
          <cell r="L4">
            <v>7</v>
          </cell>
          <cell r="M4">
            <v>6</v>
          </cell>
          <cell r="Y4">
            <v>26</v>
          </cell>
          <cell r="Z4">
            <v>9</v>
          </cell>
          <cell r="AA4">
            <v>25</v>
          </cell>
          <cell r="AB4">
            <v>10</v>
          </cell>
          <cell r="AC4">
            <v>26</v>
          </cell>
          <cell r="AD4">
            <v>12</v>
          </cell>
          <cell r="AE4">
            <v>12</v>
          </cell>
          <cell r="AF4">
            <v>7</v>
          </cell>
          <cell r="AG4">
            <v>19</v>
          </cell>
          <cell r="AH4">
            <v>10</v>
          </cell>
          <cell r="AI4">
            <v>13</v>
          </cell>
          <cell r="AJ4">
            <v>7</v>
          </cell>
        </row>
        <row r="5">
          <cell r="H5">
            <v>4</v>
          </cell>
          <cell r="I5">
            <v>4</v>
          </cell>
          <cell r="J5">
            <v>6</v>
          </cell>
          <cell r="K5">
            <v>5</v>
          </cell>
          <cell r="L5">
            <v>4</v>
          </cell>
          <cell r="M5">
            <v>5</v>
          </cell>
          <cell r="N5">
            <v>2</v>
          </cell>
          <cell r="V5">
            <v>1</v>
          </cell>
          <cell r="Y5">
            <v>16</v>
          </cell>
          <cell r="Z5">
            <v>10</v>
          </cell>
          <cell r="AA5">
            <v>16</v>
          </cell>
          <cell r="AB5">
            <v>7</v>
          </cell>
          <cell r="AC5">
            <v>22</v>
          </cell>
          <cell r="AD5">
            <v>5</v>
          </cell>
          <cell r="AE5">
            <v>12</v>
          </cell>
          <cell r="AF5">
            <v>4</v>
          </cell>
          <cell r="AG5">
            <v>11</v>
          </cell>
          <cell r="AH5">
            <v>7</v>
          </cell>
          <cell r="AI5">
            <v>10</v>
          </cell>
          <cell r="AJ5">
            <v>9</v>
          </cell>
          <cell r="AL5">
            <v>1</v>
          </cell>
          <cell r="AP5">
            <v>1</v>
          </cell>
          <cell r="AV5">
            <v>1</v>
          </cell>
        </row>
        <row r="8">
          <cell r="H8">
            <v>7</v>
          </cell>
          <cell r="I8">
            <v>4</v>
          </cell>
          <cell r="J8">
            <v>5</v>
          </cell>
          <cell r="K8">
            <v>4</v>
          </cell>
          <cell r="L8">
            <v>5</v>
          </cell>
          <cell r="M8">
            <v>6</v>
          </cell>
          <cell r="N8">
            <v>1</v>
          </cell>
          <cell r="P8">
            <v>2</v>
          </cell>
          <cell r="Q8">
            <v>2</v>
          </cell>
          <cell r="R8">
            <v>1</v>
          </cell>
          <cell r="U8">
            <v>1</v>
          </cell>
          <cell r="V8">
            <v>1</v>
          </cell>
          <cell r="Y8">
            <v>7</v>
          </cell>
          <cell r="Z8">
            <v>10</v>
          </cell>
          <cell r="AA8">
            <v>5</v>
          </cell>
          <cell r="AB8">
            <v>4</v>
          </cell>
          <cell r="AC8">
            <v>11</v>
          </cell>
          <cell r="AD8">
            <v>4</v>
          </cell>
          <cell r="AE8">
            <v>4</v>
          </cell>
          <cell r="AF8">
            <v>8</v>
          </cell>
          <cell r="AG8">
            <v>11</v>
          </cell>
          <cell r="AH8">
            <v>3</v>
          </cell>
          <cell r="AI8">
            <v>9</v>
          </cell>
          <cell r="AJ8">
            <v>6</v>
          </cell>
          <cell r="AL8">
            <v>2</v>
          </cell>
          <cell r="AM8">
            <v>2</v>
          </cell>
          <cell r="AN8">
            <v>2</v>
          </cell>
          <cell r="AO8">
            <v>2</v>
          </cell>
          <cell r="AP8">
            <v>2</v>
          </cell>
          <cell r="AQ8">
            <v>1</v>
          </cell>
          <cell r="AU8">
            <v>1</v>
          </cell>
          <cell r="AV8">
            <v>2</v>
          </cell>
          <cell r="AW8">
            <v>2</v>
          </cell>
        </row>
        <row r="9">
          <cell r="H9">
            <v>9</v>
          </cell>
          <cell r="I9">
            <v>8</v>
          </cell>
          <cell r="J9">
            <v>8</v>
          </cell>
          <cell r="K9">
            <v>9</v>
          </cell>
          <cell r="L9">
            <v>9</v>
          </cell>
          <cell r="M9">
            <v>9</v>
          </cell>
          <cell r="Y9">
            <v>29</v>
          </cell>
          <cell r="Z9">
            <v>12</v>
          </cell>
          <cell r="AA9">
            <v>28</v>
          </cell>
          <cell r="AB9">
            <v>4</v>
          </cell>
          <cell r="AC9">
            <v>26</v>
          </cell>
          <cell r="AD9">
            <v>11</v>
          </cell>
          <cell r="AE9">
            <v>24</v>
          </cell>
          <cell r="AF9">
            <v>11</v>
          </cell>
          <cell r="AG9">
            <v>26</v>
          </cell>
          <cell r="AH9">
            <v>6</v>
          </cell>
          <cell r="AI9">
            <v>25</v>
          </cell>
          <cell r="AJ9">
            <v>14</v>
          </cell>
        </row>
        <row r="10">
          <cell r="H10">
            <v>2</v>
          </cell>
          <cell r="I10">
            <v>4</v>
          </cell>
          <cell r="J10">
            <v>1</v>
          </cell>
          <cell r="K10">
            <v>3</v>
          </cell>
          <cell r="L10">
            <v>5</v>
          </cell>
          <cell r="M10">
            <v>4</v>
          </cell>
          <cell r="N10">
            <v>2</v>
          </cell>
          <cell r="T10">
            <v>1</v>
          </cell>
          <cell r="V10">
            <v>2</v>
          </cell>
          <cell r="Y10">
            <v>6</v>
          </cell>
          <cell r="Z10">
            <v>1</v>
          </cell>
          <cell r="AA10">
            <v>3</v>
          </cell>
          <cell r="AB10">
            <v>7</v>
          </cell>
          <cell r="AC10">
            <v>2</v>
          </cell>
          <cell r="AD10">
            <v>0</v>
          </cell>
          <cell r="AE10">
            <v>4</v>
          </cell>
          <cell r="AF10">
            <v>2</v>
          </cell>
          <cell r="AG10">
            <v>3</v>
          </cell>
          <cell r="AH10">
            <v>10</v>
          </cell>
          <cell r="AI10">
            <v>4</v>
          </cell>
          <cell r="AJ10">
            <v>6</v>
          </cell>
          <cell r="AL10">
            <v>2</v>
          </cell>
          <cell r="AO10">
            <v>1</v>
          </cell>
          <cell r="AU10">
            <v>3</v>
          </cell>
          <cell r="AV10">
            <v>1</v>
          </cell>
        </row>
        <row r="11">
          <cell r="H11">
            <v>4</v>
          </cell>
          <cell r="I11">
            <v>5</v>
          </cell>
          <cell r="J11">
            <v>3</v>
          </cell>
          <cell r="K11">
            <v>3</v>
          </cell>
          <cell r="L11">
            <v>4</v>
          </cell>
          <cell r="M11">
            <v>3</v>
          </cell>
          <cell r="N11">
            <v>1</v>
          </cell>
          <cell r="Y11">
            <v>13</v>
          </cell>
          <cell r="Z11">
            <v>6</v>
          </cell>
          <cell r="AA11">
            <v>14</v>
          </cell>
          <cell r="AB11">
            <v>8</v>
          </cell>
          <cell r="AC11">
            <v>13</v>
          </cell>
          <cell r="AD11">
            <v>5</v>
          </cell>
          <cell r="AE11">
            <v>18</v>
          </cell>
          <cell r="AF11">
            <v>2</v>
          </cell>
          <cell r="AG11">
            <v>17</v>
          </cell>
          <cell r="AH11">
            <v>3</v>
          </cell>
          <cell r="AI11">
            <v>10</v>
          </cell>
          <cell r="AJ11">
            <v>4</v>
          </cell>
        </row>
        <row r="12">
          <cell r="H12">
            <v>8</v>
          </cell>
          <cell r="I12">
            <v>5</v>
          </cell>
          <cell r="J12">
            <v>5</v>
          </cell>
          <cell r="K12">
            <v>6</v>
          </cell>
          <cell r="L12">
            <v>7</v>
          </cell>
          <cell r="M12">
            <v>6</v>
          </cell>
          <cell r="Y12">
            <v>29</v>
          </cell>
          <cell r="Z12">
            <v>11</v>
          </cell>
          <cell r="AA12">
            <v>22</v>
          </cell>
          <cell r="AB12">
            <v>2</v>
          </cell>
          <cell r="AC12">
            <v>17</v>
          </cell>
          <cell r="AD12">
            <v>5</v>
          </cell>
          <cell r="AE12">
            <v>23</v>
          </cell>
          <cell r="AF12">
            <v>4</v>
          </cell>
          <cell r="AG12">
            <v>18</v>
          </cell>
          <cell r="AH12">
            <v>11</v>
          </cell>
          <cell r="AI12">
            <v>17</v>
          </cell>
          <cell r="AJ12">
            <v>7</v>
          </cell>
        </row>
        <row r="24">
          <cell r="H24">
            <v>5</v>
          </cell>
          <cell r="I24">
            <v>6</v>
          </cell>
          <cell r="J24">
            <v>6</v>
          </cell>
          <cell r="S24">
            <v>15</v>
          </cell>
          <cell r="T24">
            <v>7</v>
          </cell>
          <cell r="U24">
            <v>17</v>
          </cell>
          <cell r="V24">
            <v>9</v>
          </cell>
          <cell r="W24">
            <v>13</v>
          </cell>
          <cell r="X24">
            <v>12</v>
          </cell>
        </row>
        <row r="25">
          <cell r="H25">
            <v>5</v>
          </cell>
          <cell r="I25">
            <v>8</v>
          </cell>
          <cell r="J25">
            <v>5</v>
          </cell>
          <cell r="N25">
            <v>1</v>
          </cell>
          <cell r="S25">
            <v>13</v>
          </cell>
          <cell r="T25">
            <v>8</v>
          </cell>
          <cell r="U25">
            <v>19</v>
          </cell>
          <cell r="V25">
            <v>10</v>
          </cell>
          <cell r="W25">
            <v>7</v>
          </cell>
          <cell r="X25">
            <v>13</v>
          </cell>
          <cell r="AC25">
            <v>1</v>
          </cell>
        </row>
        <row r="28">
          <cell r="H28">
            <v>5</v>
          </cell>
          <cell r="I28">
            <v>6</v>
          </cell>
          <cell r="J28">
            <v>4</v>
          </cell>
          <cell r="M28">
            <v>1</v>
          </cell>
          <cell r="O28">
            <v>1</v>
          </cell>
          <cell r="S28">
            <v>9</v>
          </cell>
          <cell r="T28">
            <v>5</v>
          </cell>
          <cell r="U28">
            <v>4</v>
          </cell>
          <cell r="V28">
            <v>10</v>
          </cell>
          <cell r="W28">
            <v>5</v>
          </cell>
          <cell r="X28">
            <v>6</v>
          </cell>
          <cell r="Z28">
            <v>2</v>
          </cell>
          <cell r="AD28">
            <v>1</v>
          </cell>
          <cell r="AE28">
            <v>1</v>
          </cell>
        </row>
        <row r="29">
          <cell r="H29">
            <v>9</v>
          </cell>
          <cell r="I29">
            <v>8</v>
          </cell>
          <cell r="J29">
            <v>9</v>
          </cell>
          <cell r="S29">
            <v>24</v>
          </cell>
          <cell r="T29">
            <v>13</v>
          </cell>
          <cell r="U29">
            <v>24</v>
          </cell>
          <cell r="V29">
            <v>9</v>
          </cell>
          <cell r="W29">
            <v>29</v>
          </cell>
          <cell r="X29">
            <v>12</v>
          </cell>
        </row>
        <row r="30">
          <cell r="H30">
            <v>7</v>
          </cell>
          <cell r="I30">
            <v>3</v>
          </cell>
          <cell r="J30">
            <v>2</v>
          </cell>
          <cell r="K30">
            <v>1</v>
          </cell>
          <cell r="M30">
            <v>1</v>
          </cell>
          <cell r="N30">
            <v>1</v>
          </cell>
          <cell r="P30">
            <v>1</v>
          </cell>
          <cell r="S30">
            <v>9</v>
          </cell>
          <cell r="T30">
            <v>9</v>
          </cell>
          <cell r="U30">
            <v>2</v>
          </cell>
          <cell r="V30">
            <v>7</v>
          </cell>
          <cell r="W30">
            <v>1</v>
          </cell>
          <cell r="X30">
            <v>2</v>
          </cell>
          <cell r="Z30">
            <v>1</v>
          </cell>
          <cell r="AA30">
            <v>2</v>
          </cell>
          <cell r="AB30">
            <v>1</v>
          </cell>
          <cell r="AC30">
            <v>3</v>
          </cell>
          <cell r="AE30">
            <v>1</v>
          </cell>
        </row>
        <row r="31">
          <cell r="H31">
            <v>5</v>
          </cell>
          <cell r="I31">
            <v>4</v>
          </cell>
          <cell r="J31">
            <v>5</v>
          </cell>
          <cell r="S31">
            <v>14</v>
          </cell>
          <cell r="T31">
            <v>4</v>
          </cell>
          <cell r="U31">
            <v>10</v>
          </cell>
          <cell r="V31">
            <v>5</v>
          </cell>
          <cell r="W31">
            <v>15</v>
          </cell>
          <cell r="X31">
            <v>4</v>
          </cell>
        </row>
        <row r="32">
          <cell r="H32">
            <v>5</v>
          </cell>
          <cell r="I32">
            <v>7</v>
          </cell>
          <cell r="J32">
            <v>7</v>
          </cell>
          <cell r="S32">
            <v>15</v>
          </cell>
          <cell r="T32">
            <v>5</v>
          </cell>
          <cell r="U32">
            <v>20</v>
          </cell>
          <cell r="V32">
            <v>9</v>
          </cell>
          <cell r="W32">
            <v>23</v>
          </cell>
          <cell r="X32">
            <v>8</v>
          </cell>
        </row>
        <row r="43">
          <cell r="H43">
            <v>5</v>
          </cell>
          <cell r="I43">
            <v>6</v>
          </cell>
          <cell r="J43">
            <v>3</v>
          </cell>
          <cell r="S43">
            <v>13</v>
          </cell>
          <cell r="T43">
            <v>10</v>
          </cell>
          <cell r="U43">
            <v>18</v>
          </cell>
          <cell r="V43">
            <v>15</v>
          </cell>
          <cell r="W43">
            <v>9</v>
          </cell>
          <cell r="X43">
            <v>6</v>
          </cell>
        </row>
        <row r="44">
          <cell r="H44">
            <v>5</v>
          </cell>
          <cell r="I44">
            <v>7</v>
          </cell>
          <cell r="J44">
            <v>6</v>
          </cell>
          <cell r="M44">
            <v>1</v>
          </cell>
          <cell r="N44">
            <v>1</v>
          </cell>
          <cell r="O44">
            <v>2</v>
          </cell>
          <cell r="S44">
            <v>14</v>
          </cell>
          <cell r="T44">
            <v>6</v>
          </cell>
          <cell r="U44">
            <v>12</v>
          </cell>
          <cell r="V44">
            <v>14</v>
          </cell>
          <cell r="W44">
            <v>12</v>
          </cell>
          <cell r="X44">
            <v>10</v>
          </cell>
          <cell r="Z44">
            <v>2</v>
          </cell>
          <cell r="AA44">
            <v>1</v>
          </cell>
          <cell r="AB44">
            <v>2</v>
          </cell>
          <cell r="AC44">
            <v>1</v>
          </cell>
          <cell r="AD44">
            <v>1</v>
          </cell>
          <cell r="AE44">
            <v>3</v>
          </cell>
        </row>
        <row r="47">
          <cell r="H47">
            <v>5</v>
          </cell>
          <cell r="I47">
            <v>3</v>
          </cell>
          <cell r="J47">
            <v>7</v>
          </cell>
          <cell r="O47">
            <v>1</v>
          </cell>
          <cell r="U47">
            <v>4</v>
          </cell>
          <cell r="V47">
            <v>4</v>
          </cell>
          <cell r="W47">
            <v>15</v>
          </cell>
          <cell r="X47">
            <v>7</v>
          </cell>
          <cell r="AD47">
            <v>2</v>
          </cell>
        </row>
        <row r="48">
          <cell r="H48">
            <v>7</v>
          </cell>
          <cell r="I48">
            <v>5</v>
          </cell>
          <cell r="J48">
            <v>7</v>
          </cell>
          <cell r="S48">
            <v>23</v>
          </cell>
          <cell r="T48">
            <v>11</v>
          </cell>
          <cell r="U48">
            <v>15</v>
          </cell>
          <cell r="V48">
            <v>9</v>
          </cell>
          <cell r="W48">
            <v>22</v>
          </cell>
          <cell r="X48">
            <v>17</v>
          </cell>
        </row>
        <row r="49">
          <cell r="H49">
            <v>3</v>
          </cell>
          <cell r="I49">
            <v>4</v>
          </cell>
          <cell r="J49">
            <v>3</v>
          </cell>
          <cell r="N49">
            <v>1</v>
          </cell>
          <cell r="S49">
            <v>6</v>
          </cell>
          <cell r="T49">
            <v>1</v>
          </cell>
          <cell r="U49">
            <v>4</v>
          </cell>
          <cell r="V49">
            <v>6</v>
          </cell>
          <cell r="W49">
            <v>3</v>
          </cell>
          <cell r="X49">
            <v>4</v>
          </cell>
          <cell r="AB49">
            <v>1</v>
          </cell>
          <cell r="AC49">
            <v>2</v>
          </cell>
        </row>
        <row r="50">
          <cell r="H50">
            <v>4</v>
          </cell>
          <cell r="I50">
            <v>3</v>
          </cell>
          <cell r="J50">
            <v>2</v>
          </cell>
          <cell r="S50">
            <v>12</v>
          </cell>
          <cell r="T50">
            <v>8</v>
          </cell>
          <cell r="U50">
            <v>10</v>
          </cell>
          <cell r="V50">
            <v>5</v>
          </cell>
          <cell r="W50">
            <v>4</v>
          </cell>
          <cell r="X50">
            <v>4</v>
          </cell>
        </row>
        <row r="51">
          <cell r="H51">
            <v>6</v>
          </cell>
          <cell r="I51">
            <v>5</v>
          </cell>
          <cell r="J51">
            <v>8</v>
          </cell>
          <cell r="S51">
            <v>27</v>
          </cell>
          <cell r="T51">
            <v>16</v>
          </cell>
          <cell r="U51">
            <v>18</v>
          </cell>
          <cell r="V51">
            <v>15</v>
          </cell>
          <cell r="W51">
            <v>29</v>
          </cell>
          <cell r="X51">
            <v>11</v>
          </cell>
        </row>
        <row r="52">
          <cell r="H52">
            <v>4</v>
          </cell>
          <cell r="I52">
            <v>4</v>
          </cell>
          <cell r="J52">
            <v>4</v>
          </cell>
          <cell r="S52">
            <v>25</v>
          </cell>
          <cell r="T52">
            <v>15</v>
          </cell>
          <cell r="U52">
            <v>25</v>
          </cell>
          <cell r="V52">
            <v>12</v>
          </cell>
          <cell r="W52">
            <v>23</v>
          </cell>
          <cell r="X52">
            <v>13</v>
          </cell>
        </row>
        <row r="53">
          <cell r="H53">
            <v>4</v>
          </cell>
          <cell r="I53">
            <v>5</v>
          </cell>
          <cell r="J53">
            <v>4</v>
          </cell>
          <cell r="S53">
            <v>27</v>
          </cell>
          <cell r="T53">
            <v>11</v>
          </cell>
          <cell r="U53">
            <v>44</v>
          </cell>
          <cell r="V53">
            <v>5</v>
          </cell>
          <cell r="W53">
            <v>23</v>
          </cell>
          <cell r="X53">
            <v>11</v>
          </cell>
        </row>
        <row r="54">
          <cell r="H54">
            <v>5</v>
          </cell>
          <cell r="I54">
            <v>3</v>
          </cell>
          <cell r="J54">
            <v>1</v>
          </cell>
          <cell r="S54">
            <v>24</v>
          </cell>
          <cell r="T54">
            <v>9</v>
          </cell>
          <cell r="U54">
            <v>15</v>
          </cell>
          <cell r="V54">
            <v>7</v>
          </cell>
          <cell r="W54">
            <v>1</v>
          </cell>
          <cell r="X54">
            <v>1</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K54"/>
  <sheetViews>
    <sheetView tabSelected="1" view="pageBreakPreview" topLeftCell="A2" zoomScale="75" zoomScaleNormal="55" zoomScaleSheetLayoutView="75" workbookViewId="0">
      <selection activeCell="Y13" sqref="Y13"/>
    </sheetView>
  </sheetViews>
  <sheetFormatPr defaultColWidth="9" defaultRowHeight="13.5" x14ac:dyDescent="0.15"/>
  <cols>
    <col min="1" max="16384" width="9" style="56"/>
  </cols>
  <sheetData>
    <row r="8" spans="1:11" x14ac:dyDescent="0.15">
      <c r="C8" s="868" t="s">
        <v>470</v>
      </c>
      <c r="D8" s="869"/>
      <c r="E8" s="869"/>
      <c r="F8" s="869"/>
      <c r="G8" s="869"/>
    </row>
    <row r="9" spans="1:11" x14ac:dyDescent="0.15">
      <c r="C9" s="869"/>
      <c r="D9" s="869"/>
      <c r="E9" s="869"/>
      <c r="F9" s="869"/>
      <c r="G9" s="869"/>
    </row>
    <row r="10" spans="1:11" ht="13.5" customHeight="1" x14ac:dyDescent="0.15">
      <c r="A10" s="57"/>
      <c r="B10" s="57"/>
      <c r="C10" s="869"/>
      <c r="D10" s="869"/>
      <c r="E10" s="869"/>
      <c r="F10" s="869"/>
      <c r="G10" s="869"/>
      <c r="H10" s="57"/>
      <c r="I10" s="57"/>
    </row>
    <row r="11" spans="1:11" ht="13.5" customHeight="1" x14ac:dyDescent="0.15">
      <c r="A11" s="57"/>
      <c r="B11" s="57"/>
      <c r="C11" s="58"/>
      <c r="D11" s="58"/>
      <c r="E11" s="58"/>
      <c r="F11" s="58"/>
      <c r="G11" s="58"/>
      <c r="H11" s="57"/>
      <c r="I11" s="57"/>
    </row>
    <row r="12" spans="1:11" ht="13.5" customHeight="1" x14ac:dyDescent="0.15">
      <c r="A12" s="57"/>
      <c r="B12" s="57"/>
      <c r="C12" s="58"/>
      <c r="D12" s="58"/>
      <c r="E12" s="58"/>
      <c r="F12" s="58"/>
      <c r="G12" s="58"/>
      <c r="H12" s="57"/>
      <c r="I12" s="57"/>
    </row>
    <row r="13" spans="1:11" ht="13.5" customHeight="1" x14ac:dyDescent="0.15">
      <c r="A13" s="867" t="s">
        <v>468</v>
      </c>
      <c r="B13" s="867"/>
      <c r="C13" s="867"/>
      <c r="D13" s="867"/>
      <c r="E13" s="867"/>
      <c r="F13" s="867"/>
      <c r="G13" s="867"/>
      <c r="H13" s="867"/>
      <c r="I13" s="867"/>
    </row>
    <row r="14" spans="1:11" ht="13.5" customHeight="1" x14ac:dyDescent="0.15">
      <c r="A14" s="867"/>
      <c r="B14" s="867"/>
      <c r="C14" s="867"/>
      <c r="D14" s="867"/>
      <c r="E14" s="867"/>
      <c r="F14" s="867"/>
      <c r="G14" s="867"/>
      <c r="H14" s="867"/>
      <c r="I14" s="867"/>
    </row>
    <row r="15" spans="1:11" ht="13.5" customHeight="1" x14ac:dyDescent="0.15">
      <c r="A15" s="867"/>
      <c r="B15" s="867"/>
      <c r="C15" s="867"/>
      <c r="D15" s="867"/>
      <c r="E15" s="867"/>
      <c r="F15" s="867"/>
      <c r="G15" s="867"/>
      <c r="H15" s="867"/>
      <c r="I15" s="867"/>
    </row>
    <row r="16" spans="1:11" ht="13.5" customHeight="1" x14ac:dyDescent="0.15">
      <c r="A16" s="867" t="s">
        <v>469</v>
      </c>
      <c r="B16" s="867"/>
      <c r="C16" s="867"/>
      <c r="D16" s="867"/>
      <c r="E16" s="867"/>
      <c r="F16" s="867"/>
      <c r="G16" s="867"/>
      <c r="H16" s="867"/>
      <c r="I16" s="867"/>
      <c r="K16" s="59"/>
    </row>
    <row r="17" spans="1:9" ht="13.5" customHeight="1" x14ac:dyDescent="0.15">
      <c r="A17" s="867"/>
      <c r="B17" s="867"/>
      <c r="C17" s="867"/>
      <c r="D17" s="867"/>
      <c r="E17" s="867"/>
      <c r="F17" s="867"/>
      <c r="G17" s="867"/>
      <c r="H17" s="867"/>
      <c r="I17" s="867"/>
    </row>
    <row r="18" spans="1:9" ht="13.5" customHeight="1" x14ac:dyDescent="0.15">
      <c r="A18" s="867"/>
      <c r="B18" s="867"/>
      <c r="C18" s="867"/>
      <c r="D18" s="867"/>
      <c r="E18" s="867"/>
      <c r="F18" s="867"/>
      <c r="G18" s="867"/>
      <c r="H18" s="867"/>
      <c r="I18" s="867"/>
    </row>
    <row r="19" spans="1:9" ht="13.5" customHeight="1" x14ac:dyDescent="0.15">
      <c r="A19" s="529"/>
      <c r="B19" s="529"/>
      <c r="C19" s="529"/>
      <c r="D19" s="529"/>
      <c r="E19" s="529"/>
      <c r="F19" s="529"/>
      <c r="G19" s="529"/>
      <c r="H19" s="529"/>
      <c r="I19" s="529"/>
    </row>
    <row r="20" spans="1:9" ht="13.5" customHeight="1" x14ac:dyDescent="0.15">
      <c r="A20" s="529"/>
      <c r="B20" s="529"/>
      <c r="C20" s="529"/>
      <c r="D20" s="529"/>
      <c r="E20" s="529"/>
      <c r="F20" s="529"/>
      <c r="G20" s="529"/>
      <c r="H20" s="529"/>
      <c r="I20" s="529"/>
    </row>
    <row r="21" spans="1:9" ht="13.5" customHeight="1" x14ac:dyDescent="0.15">
      <c r="A21" s="871" t="s">
        <v>721</v>
      </c>
      <c r="B21" s="871"/>
      <c r="C21" s="871"/>
      <c r="D21" s="871"/>
      <c r="E21" s="871"/>
      <c r="F21" s="871"/>
      <c r="G21" s="871"/>
      <c r="H21" s="871"/>
      <c r="I21" s="871"/>
    </row>
    <row r="22" spans="1:9" ht="13.5" customHeight="1" x14ac:dyDescent="0.15">
      <c r="A22" s="871"/>
      <c r="B22" s="871"/>
      <c r="C22" s="871"/>
      <c r="D22" s="871"/>
      <c r="E22" s="871"/>
      <c r="F22" s="871"/>
      <c r="G22" s="871"/>
      <c r="H22" s="871"/>
      <c r="I22" s="871"/>
    </row>
    <row r="23" spans="1:9" ht="13.5" customHeight="1" x14ac:dyDescent="0.15">
      <c r="A23" s="871"/>
      <c r="B23" s="871"/>
      <c r="C23" s="871"/>
      <c r="D23" s="871"/>
      <c r="E23" s="871"/>
      <c r="F23" s="871"/>
      <c r="G23" s="871"/>
      <c r="H23" s="871"/>
      <c r="I23" s="871"/>
    </row>
    <row r="24" spans="1:9" ht="13.5" customHeight="1" x14ac:dyDescent="0.15">
      <c r="A24" s="57"/>
      <c r="B24" s="57"/>
      <c r="C24" s="57"/>
      <c r="D24" s="57"/>
      <c r="E24" s="57"/>
      <c r="F24" s="57"/>
      <c r="G24" s="57"/>
      <c r="H24" s="57"/>
      <c r="I24" s="57"/>
    </row>
    <row r="25" spans="1:9" ht="13.5" customHeight="1" x14ac:dyDescent="0.15">
      <c r="A25" s="57"/>
      <c r="B25" s="57"/>
      <c r="C25" s="57"/>
      <c r="D25" s="57"/>
      <c r="E25" s="57"/>
      <c r="F25" s="57"/>
      <c r="G25" s="57"/>
      <c r="H25" s="57"/>
      <c r="I25" s="57"/>
    </row>
    <row r="46" spans="1:9" ht="13.5" customHeight="1" x14ac:dyDescent="0.15">
      <c r="A46" s="870" t="s">
        <v>218</v>
      </c>
      <c r="B46" s="870"/>
      <c r="C46" s="870"/>
      <c r="D46" s="870"/>
      <c r="E46" s="870"/>
      <c r="F46" s="870"/>
      <c r="G46" s="870"/>
      <c r="H46" s="870"/>
      <c r="I46" s="870"/>
    </row>
    <row r="47" spans="1:9" ht="13.5" customHeight="1" x14ac:dyDescent="0.15">
      <c r="A47" s="870"/>
      <c r="B47" s="870"/>
      <c r="C47" s="870"/>
      <c r="D47" s="870"/>
      <c r="E47" s="870"/>
      <c r="F47" s="870"/>
      <c r="G47" s="870"/>
      <c r="H47" s="870"/>
      <c r="I47" s="870"/>
    </row>
    <row r="48" spans="1:9" ht="13.5" customHeight="1" x14ac:dyDescent="0.15">
      <c r="A48" s="870"/>
      <c r="B48" s="870"/>
      <c r="C48" s="870"/>
      <c r="D48" s="870"/>
      <c r="E48" s="870"/>
      <c r="F48" s="870"/>
      <c r="G48" s="870"/>
      <c r="H48" s="870"/>
      <c r="I48" s="870"/>
    </row>
    <row r="49" spans="1:9" ht="13.5" customHeight="1" x14ac:dyDescent="0.15">
      <c r="A49" s="870"/>
      <c r="B49" s="870"/>
      <c r="C49" s="870"/>
      <c r="D49" s="870"/>
      <c r="E49" s="870"/>
      <c r="F49" s="870"/>
      <c r="G49" s="870"/>
      <c r="H49" s="870"/>
      <c r="I49" s="870"/>
    </row>
    <row r="50" spans="1:9" ht="13.5" customHeight="1" x14ac:dyDescent="0.15">
      <c r="A50" s="870"/>
      <c r="B50" s="870"/>
      <c r="C50" s="870"/>
      <c r="D50" s="870"/>
      <c r="E50" s="870"/>
      <c r="F50" s="870"/>
      <c r="G50" s="870"/>
      <c r="H50" s="870"/>
      <c r="I50" s="870"/>
    </row>
    <row r="51" spans="1:9" ht="13.5" customHeight="1" x14ac:dyDescent="0.15">
      <c r="A51" s="870"/>
      <c r="B51" s="870"/>
      <c r="C51" s="870"/>
      <c r="D51" s="870"/>
      <c r="E51" s="870"/>
      <c r="F51" s="870"/>
      <c r="G51" s="870"/>
      <c r="H51" s="870"/>
      <c r="I51" s="870"/>
    </row>
    <row r="52" spans="1:9" ht="13.5" customHeight="1" x14ac:dyDescent="0.15">
      <c r="A52" s="870"/>
      <c r="B52" s="870"/>
      <c r="C52" s="870"/>
      <c r="D52" s="870"/>
      <c r="E52" s="870"/>
      <c r="F52" s="870"/>
      <c r="G52" s="870"/>
      <c r="H52" s="870"/>
      <c r="I52" s="870"/>
    </row>
    <row r="53" spans="1:9" ht="13.5" customHeight="1" x14ac:dyDescent="0.15">
      <c r="A53" s="870"/>
      <c r="B53" s="870"/>
      <c r="C53" s="870"/>
      <c r="D53" s="870"/>
      <c r="E53" s="870"/>
      <c r="F53" s="870"/>
      <c r="G53" s="870"/>
      <c r="H53" s="870"/>
      <c r="I53" s="870"/>
    </row>
    <row r="54" spans="1:9" ht="13.5" customHeight="1" x14ac:dyDescent="0.15">
      <c r="A54" s="870"/>
      <c r="B54" s="870"/>
      <c r="C54" s="870"/>
      <c r="D54" s="870"/>
      <c r="E54" s="870"/>
      <c r="F54" s="870"/>
      <c r="G54" s="870"/>
      <c r="H54" s="870"/>
      <c r="I54" s="870"/>
    </row>
  </sheetData>
  <mergeCells count="5">
    <mergeCell ref="A13:I15"/>
    <mergeCell ref="C8:G10"/>
    <mergeCell ref="A46:I54"/>
    <mergeCell ref="A16:I18"/>
    <mergeCell ref="A21:I23"/>
  </mergeCells>
  <phoneticPr fontId="2"/>
  <printOptions horizontalCentered="1"/>
  <pageMargins left="0.25" right="0.25" top="0.75" bottom="0.75" header="0.3" footer="0.3"/>
  <pageSetup paperSize="9" fitToWidth="0" orientation="portrait" r:id="rId1"/>
  <headerFooter differentFirst="1" scaleWithDoc="0"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BD701-7EF6-4515-A249-4DA082AA3BA3}">
  <dimension ref="A1:AF159"/>
  <sheetViews>
    <sheetView showZeros="0" view="pageBreakPreview" topLeftCell="A147" zoomScale="115" zoomScaleNormal="100" zoomScaleSheetLayoutView="115" zoomScalePageLayoutView="130" workbookViewId="0">
      <selection activeCell="Q46" sqref="Q46"/>
    </sheetView>
  </sheetViews>
  <sheetFormatPr defaultRowHeight="13.5" x14ac:dyDescent="0.15"/>
  <cols>
    <col min="1" max="1" width="3.625" style="93" customWidth="1"/>
    <col min="2" max="2" width="9.25" style="480" customWidth="1"/>
    <col min="3" max="3" width="4.25" style="93" customWidth="1"/>
    <col min="4" max="8" width="4.125" style="93" customWidth="1"/>
    <col min="9" max="9" width="5.375" style="93" customWidth="1"/>
    <col min="10" max="11" width="5" style="93" customWidth="1"/>
    <col min="12" max="12" width="5.125" style="93" customWidth="1"/>
    <col min="13" max="14" width="5" style="93" customWidth="1"/>
    <col min="15" max="15" width="5.125" style="93" customWidth="1"/>
    <col min="16" max="17" width="5" style="93" customWidth="1"/>
    <col min="18" max="18" width="5.125" style="93" customWidth="1"/>
    <col min="19" max="20" width="5" style="93" customWidth="1"/>
    <col min="21" max="256" width="9" style="93"/>
    <col min="257" max="257" width="3.625" style="93" customWidth="1"/>
    <col min="258" max="258" width="9.25" style="93" customWidth="1"/>
    <col min="259" max="259" width="4.25" style="93" customWidth="1"/>
    <col min="260" max="264" width="4.125" style="93" customWidth="1"/>
    <col min="265" max="265" width="5.375" style="93" customWidth="1"/>
    <col min="266" max="267" width="5" style="93" customWidth="1"/>
    <col min="268" max="268" width="5.125" style="93" customWidth="1"/>
    <col min="269" max="270" width="5" style="93" customWidth="1"/>
    <col min="271" max="271" width="5.125" style="93" customWidth="1"/>
    <col min="272" max="273" width="5" style="93" customWidth="1"/>
    <col min="274" max="274" width="5.125" style="93" customWidth="1"/>
    <col min="275" max="276" width="5" style="93" customWidth="1"/>
    <col min="277" max="512" width="9" style="93"/>
    <col min="513" max="513" width="3.625" style="93" customWidth="1"/>
    <col min="514" max="514" width="9.25" style="93" customWidth="1"/>
    <col min="515" max="515" width="4.25" style="93" customWidth="1"/>
    <col min="516" max="520" width="4.125" style="93" customWidth="1"/>
    <col min="521" max="521" width="5.375" style="93" customWidth="1"/>
    <col min="522" max="523" width="5" style="93" customWidth="1"/>
    <col min="524" max="524" width="5.125" style="93" customWidth="1"/>
    <col min="525" max="526" width="5" style="93" customWidth="1"/>
    <col min="527" max="527" width="5.125" style="93" customWidth="1"/>
    <col min="528" max="529" width="5" style="93" customWidth="1"/>
    <col min="530" max="530" width="5.125" style="93" customWidth="1"/>
    <col min="531" max="532" width="5" style="93" customWidth="1"/>
    <col min="533" max="768" width="9" style="93"/>
    <col min="769" max="769" width="3.625" style="93" customWidth="1"/>
    <col min="770" max="770" width="9.25" style="93" customWidth="1"/>
    <col min="771" max="771" width="4.25" style="93" customWidth="1"/>
    <col min="772" max="776" width="4.125" style="93" customWidth="1"/>
    <col min="777" max="777" width="5.375" style="93" customWidth="1"/>
    <col min="778" max="779" width="5" style="93" customWidth="1"/>
    <col min="780" max="780" width="5.125" style="93" customWidth="1"/>
    <col min="781" max="782" width="5" style="93" customWidth="1"/>
    <col min="783" max="783" width="5.125" style="93" customWidth="1"/>
    <col min="784" max="785" width="5" style="93" customWidth="1"/>
    <col min="786" max="786" width="5.125" style="93" customWidth="1"/>
    <col min="787" max="788" width="5" style="93" customWidth="1"/>
    <col min="789" max="1024" width="9" style="93"/>
    <col min="1025" max="1025" width="3.625" style="93" customWidth="1"/>
    <col min="1026" max="1026" width="9.25" style="93" customWidth="1"/>
    <col min="1027" max="1027" width="4.25" style="93" customWidth="1"/>
    <col min="1028" max="1032" width="4.125" style="93" customWidth="1"/>
    <col min="1033" max="1033" width="5.375" style="93" customWidth="1"/>
    <col min="1034" max="1035" width="5" style="93" customWidth="1"/>
    <col min="1036" max="1036" width="5.125" style="93" customWidth="1"/>
    <col min="1037" max="1038" width="5" style="93" customWidth="1"/>
    <col min="1039" max="1039" width="5.125" style="93" customWidth="1"/>
    <col min="1040" max="1041" width="5" style="93" customWidth="1"/>
    <col min="1042" max="1042" width="5.125" style="93" customWidth="1"/>
    <col min="1043" max="1044" width="5" style="93" customWidth="1"/>
    <col min="1045" max="1280" width="9" style="93"/>
    <col min="1281" max="1281" width="3.625" style="93" customWidth="1"/>
    <col min="1282" max="1282" width="9.25" style="93" customWidth="1"/>
    <col min="1283" max="1283" width="4.25" style="93" customWidth="1"/>
    <col min="1284" max="1288" width="4.125" style="93" customWidth="1"/>
    <col min="1289" max="1289" width="5.375" style="93" customWidth="1"/>
    <col min="1290" max="1291" width="5" style="93" customWidth="1"/>
    <col min="1292" max="1292" width="5.125" style="93" customWidth="1"/>
    <col min="1293" max="1294" width="5" style="93" customWidth="1"/>
    <col min="1295" max="1295" width="5.125" style="93" customWidth="1"/>
    <col min="1296" max="1297" width="5" style="93" customWidth="1"/>
    <col min="1298" max="1298" width="5.125" style="93" customWidth="1"/>
    <col min="1299" max="1300" width="5" style="93" customWidth="1"/>
    <col min="1301" max="1536" width="9" style="93"/>
    <col min="1537" max="1537" width="3.625" style="93" customWidth="1"/>
    <col min="1538" max="1538" width="9.25" style="93" customWidth="1"/>
    <col min="1539" max="1539" width="4.25" style="93" customWidth="1"/>
    <col min="1540" max="1544" width="4.125" style="93" customWidth="1"/>
    <col min="1545" max="1545" width="5.375" style="93" customWidth="1"/>
    <col min="1546" max="1547" width="5" style="93" customWidth="1"/>
    <col min="1548" max="1548" width="5.125" style="93" customWidth="1"/>
    <col min="1549" max="1550" width="5" style="93" customWidth="1"/>
    <col min="1551" max="1551" width="5.125" style="93" customWidth="1"/>
    <col min="1552" max="1553" width="5" style="93" customWidth="1"/>
    <col min="1554" max="1554" width="5.125" style="93" customWidth="1"/>
    <col min="1555" max="1556" width="5" style="93" customWidth="1"/>
    <col min="1557" max="1792" width="9" style="93"/>
    <col min="1793" max="1793" width="3.625" style="93" customWidth="1"/>
    <col min="1794" max="1794" width="9.25" style="93" customWidth="1"/>
    <col min="1795" max="1795" width="4.25" style="93" customWidth="1"/>
    <col min="1796" max="1800" width="4.125" style="93" customWidth="1"/>
    <col min="1801" max="1801" width="5.375" style="93" customWidth="1"/>
    <col min="1802" max="1803" width="5" style="93" customWidth="1"/>
    <col min="1804" max="1804" width="5.125" style="93" customWidth="1"/>
    <col min="1805" max="1806" width="5" style="93" customWidth="1"/>
    <col min="1807" max="1807" width="5.125" style="93" customWidth="1"/>
    <col min="1808" max="1809" width="5" style="93" customWidth="1"/>
    <col min="1810" max="1810" width="5.125" style="93" customWidth="1"/>
    <col min="1811" max="1812" width="5" style="93" customWidth="1"/>
    <col min="1813" max="2048" width="9" style="93"/>
    <col min="2049" max="2049" width="3.625" style="93" customWidth="1"/>
    <col min="2050" max="2050" width="9.25" style="93" customWidth="1"/>
    <col min="2051" max="2051" width="4.25" style="93" customWidth="1"/>
    <col min="2052" max="2056" width="4.125" style="93" customWidth="1"/>
    <col min="2057" max="2057" width="5.375" style="93" customWidth="1"/>
    <col min="2058" max="2059" width="5" style="93" customWidth="1"/>
    <col min="2060" max="2060" width="5.125" style="93" customWidth="1"/>
    <col min="2061" max="2062" width="5" style="93" customWidth="1"/>
    <col min="2063" max="2063" width="5.125" style="93" customWidth="1"/>
    <col min="2064" max="2065" width="5" style="93" customWidth="1"/>
    <col min="2066" max="2066" width="5.125" style="93" customWidth="1"/>
    <col min="2067" max="2068" width="5" style="93" customWidth="1"/>
    <col min="2069" max="2304" width="9" style="93"/>
    <col min="2305" max="2305" width="3.625" style="93" customWidth="1"/>
    <col min="2306" max="2306" width="9.25" style="93" customWidth="1"/>
    <col min="2307" max="2307" width="4.25" style="93" customWidth="1"/>
    <col min="2308" max="2312" width="4.125" style="93" customWidth="1"/>
    <col min="2313" max="2313" width="5.375" style="93" customWidth="1"/>
    <col min="2314" max="2315" width="5" style="93" customWidth="1"/>
    <col min="2316" max="2316" width="5.125" style="93" customWidth="1"/>
    <col min="2317" max="2318" width="5" style="93" customWidth="1"/>
    <col min="2319" max="2319" width="5.125" style="93" customWidth="1"/>
    <col min="2320" max="2321" width="5" style="93" customWidth="1"/>
    <col min="2322" max="2322" width="5.125" style="93" customWidth="1"/>
    <col min="2323" max="2324" width="5" style="93" customWidth="1"/>
    <col min="2325" max="2560" width="9" style="93"/>
    <col min="2561" max="2561" width="3.625" style="93" customWidth="1"/>
    <col min="2562" max="2562" width="9.25" style="93" customWidth="1"/>
    <col min="2563" max="2563" width="4.25" style="93" customWidth="1"/>
    <col min="2564" max="2568" width="4.125" style="93" customWidth="1"/>
    <col min="2569" max="2569" width="5.375" style="93" customWidth="1"/>
    <col min="2570" max="2571" width="5" style="93" customWidth="1"/>
    <col min="2572" max="2572" width="5.125" style="93" customWidth="1"/>
    <col min="2573" max="2574" width="5" style="93" customWidth="1"/>
    <col min="2575" max="2575" width="5.125" style="93" customWidth="1"/>
    <col min="2576" max="2577" width="5" style="93" customWidth="1"/>
    <col min="2578" max="2578" width="5.125" style="93" customWidth="1"/>
    <col min="2579" max="2580" width="5" style="93" customWidth="1"/>
    <col min="2581" max="2816" width="9" style="93"/>
    <col min="2817" max="2817" width="3.625" style="93" customWidth="1"/>
    <col min="2818" max="2818" width="9.25" style="93" customWidth="1"/>
    <col min="2819" max="2819" width="4.25" style="93" customWidth="1"/>
    <col min="2820" max="2824" width="4.125" style="93" customWidth="1"/>
    <col min="2825" max="2825" width="5.375" style="93" customWidth="1"/>
    <col min="2826" max="2827" width="5" style="93" customWidth="1"/>
    <col min="2828" max="2828" width="5.125" style="93" customWidth="1"/>
    <col min="2829" max="2830" width="5" style="93" customWidth="1"/>
    <col min="2831" max="2831" width="5.125" style="93" customWidth="1"/>
    <col min="2832" max="2833" width="5" style="93" customWidth="1"/>
    <col min="2834" max="2834" width="5.125" style="93" customWidth="1"/>
    <col min="2835" max="2836" width="5" style="93" customWidth="1"/>
    <col min="2837" max="3072" width="9" style="93"/>
    <col min="3073" max="3073" width="3.625" style="93" customWidth="1"/>
    <col min="3074" max="3074" width="9.25" style="93" customWidth="1"/>
    <col min="3075" max="3075" width="4.25" style="93" customWidth="1"/>
    <col min="3076" max="3080" width="4.125" style="93" customWidth="1"/>
    <col min="3081" max="3081" width="5.375" style="93" customWidth="1"/>
    <col min="3082" max="3083" width="5" style="93" customWidth="1"/>
    <col min="3084" max="3084" width="5.125" style="93" customWidth="1"/>
    <col min="3085" max="3086" width="5" style="93" customWidth="1"/>
    <col min="3087" max="3087" width="5.125" style="93" customWidth="1"/>
    <col min="3088" max="3089" width="5" style="93" customWidth="1"/>
    <col min="3090" max="3090" width="5.125" style="93" customWidth="1"/>
    <col min="3091" max="3092" width="5" style="93" customWidth="1"/>
    <col min="3093" max="3328" width="9" style="93"/>
    <col min="3329" max="3329" width="3.625" style="93" customWidth="1"/>
    <col min="3330" max="3330" width="9.25" style="93" customWidth="1"/>
    <col min="3331" max="3331" width="4.25" style="93" customWidth="1"/>
    <col min="3332" max="3336" width="4.125" style="93" customWidth="1"/>
    <col min="3337" max="3337" width="5.375" style="93" customWidth="1"/>
    <col min="3338" max="3339" width="5" style="93" customWidth="1"/>
    <col min="3340" max="3340" width="5.125" style="93" customWidth="1"/>
    <col min="3341" max="3342" width="5" style="93" customWidth="1"/>
    <col min="3343" max="3343" width="5.125" style="93" customWidth="1"/>
    <col min="3344" max="3345" width="5" style="93" customWidth="1"/>
    <col min="3346" max="3346" width="5.125" style="93" customWidth="1"/>
    <col min="3347" max="3348" width="5" style="93" customWidth="1"/>
    <col min="3349" max="3584" width="9" style="93"/>
    <col min="3585" max="3585" width="3.625" style="93" customWidth="1"/>
    <col min="3586" max="3586" width="9.25" style="93" customWidth="1"/>
    <col min="3587" max="3587" width="4.25" style="93" customWidth="1"/>
    <col min="3588" max="3592" width="4.125" style="93" customWidth="1"/>
    <col min="3593" max="3593" width="5.375" style="93" customWidth="1"/>
    <col min="3594" max="3595" width="5" style="93" customWidth="1"/>
    <col min="3596" max="3596" width="5.125" style="93" customWidth="1"/>
    <col min="3597" max="3598" width="5" style="93" customWidth="1"/>
    <col min="3599" max="3599" width="5.125" style="93" customWidth="1"/>
    <col min="3600" max="3601" width="5" style="93" customWidth="1"/>
    <col min="3602" max="3602" width="5.125" style="93" customWidth="1"/>
    <col min="3603" max="3604" width="5" style="93" customWidth="1"/>
    <col min="3605" max="3840" width="9" style="93"/>
    <col min="3841" max="3841" width="3.625" style="93" customWidth="1"/>
    <col min="3842" max="3842" width="9.25" style="93" customWidth="1"/>
    <col min="3843" max="3843" width="4.25" style="93" customWidth="1"/>
    <col min="3844" max="3848" width="4.125" style="93" customWidth="1"/>
    <col min="3849" max="3849" width="5.375" style="93" customWidth="1"/>
    <col min="3850" max="3851" width="5" style="93" customWidth="1"/>
    <col min="3852" max="3852" width="5.125" style="93" customWidth="1"/>
    <col min="3853" max="3854" width="5" style="93" customWidth="1"/>
    <col min="3855" max="3855" width="5.125" style="93" customWidth="1"/>
    <col min="3856" max="3857" width="5" style="93" customWidth="1"/>
    <col min="3858" max="3858" width="5.125" style="93" customWidth="1"/>
    <col min="3859" max="3860" width="5" style="93" customWidth="1"/>
    <col min="3861" max="4096" width="9" style="93"/>
    <col min="4097" max="4097" width="3.625" style="93" customWidth="1"/>
    <col min="4098" max="4098" width="9.25" style="93" customWidth="1"/>
    <col min="4099" max="4099" width="4.25" style="93" customWidth="1"/>
    <col min="4100" max="4104" width="4.125" style="93" customWidth="1"/>
    <col min="4105" max="4105" width="5.375" style="93" customWidth="1"/>
    <col min="4106" max="4107" width="5" style="93" customWidth="1"/>
    <col min="4108" max="4108" width="5.125" style="93" customWidth="1"/>
    <col min="4109" max="4110" width="5" style="93" customWidth="1"/>
    <col min="4111" max="4111" width="5.125" style="93" customWidth="1"/>
    <col min="4112" max="4113" width="5" style="93" customWidth="1"/>
    <col min="4114" max="4114" width="5.125" style="93" customWidth="1"/>
    <col min="4115" max="4116" width="5" style="93" customWidth="1"/>
    <col min="4117" max="4352" width="9" style="93"/>
    <col min="4353" max="4353" width="3.625" style="93" customWidth="1"/>
    <col min="4354" max="4354" width="9.25" style="93" customWidth="1"/>
    <col min="4355" max="4355" width="4.25" style="93" customWidth="1"/>
    <col min="4356" max="4360" width="4.125" style="93" customWidth="1"/>
    <col min="4361" max="4361" width="5.375" style="93" customWidth="1"/>
    <col min="4362" max="4363" width="5" style="93" customWidth="1"/>
    <col min="4364" max="4364" width="5.125" style="93" customWidth="1"/>
    <col min="4365" max="4366" width="5" style="93" customWidth="1"/>
    <col min="4367" max="4367" width="5.125" style="93" customWidth="1"/>
    <col min="4368" max="4369" width="5" style="93" customWidth="1"/>
    <col min="4370" max="4370" width="5.125" style="93" customWidth="1"/>
    <col min="4371" max="4372" width="5" style="93" customWidth="1"/>
    <col min="4373" max="4608" width="9" style="93"/>
    <col min="4609" max="4609" width="3.625" style="93" customWidth="1"/>
    <col min="4610" max="4610" width="9.25" style="93" customWidth="1"/>
    <col min="4611" max="4611" width="4.25" style="93" customWidth="1"/>
    <col min="4612" max="4616" width="4.125" style="93" customWidth="1"/>
    <col min="4617" max="4617" width="5.375" style="93" customWidth="1"/>
    <col min="4618" max="4619" width="5" style="93" customWidth="1"/>
    <col min="4620" max="4620" width="5.125" style="93" customWidth="1"/>
    <col min="4621" max="4622" width="5" style="93" customWidth="1"/>
    <col min="4623" max="4623" width="5.125" style="93" customWidth="1"/>
    <col min="4624" max="4625" width="5" style="93" customWidth="1"/>
    <col min="4626" max="4626" width="5.125" style="93" customWidth="1"/>
    <col min="4627" max="4628" width="5" style="93" customWidth="1"/>
    <col min="4629" max="4864" width="9" style="93"/>
    <col min="4865" max="4865" width="3.625" style="93" customWidth="1"/>
    <col min="4866" max="4866" width="9.25" style="93" customWidth="1"/>
    <col min="4867" max="4867" width="4.25" style="93" customWidth="1"/>
    <col min="4868" max="4872" width="4.125" style="93" customWidth="1"/>
    <col min="4873" max="4873" width="5.375" style="93" customWidth="1"/>
    <col min="4874" max="4875" width="5" style="93" customWidth="1"/>
    <col min="4876" max="4876" width="5.125" style="93" customWidth="1"/>
    <col min="4877" max="4878" width="5" style="93" customWidth="1"/>
    <col min="4879" max="4879" width="5.125" style="93" customWidth="1"/>
    <col min="4880" max="4881" width="5" style="93" customWidth="1"/>
    <col min="4882" max="4882" width="5.125" style="93" customWidth="1"/>
    <col min="4883" max="4884" width="5" style="93" customWidth="1"/>
    <col min="4885" max="5120" width="9" style="93"/>
    <col min="5121" max="5121" width="3.625" style="93" customWidth="1"/>
    <col min="5122" max="5122" width="9.25" style="93" customWidth="1"/>
    <col min="5123" max="5123" width="4.25" style="93" customWidth="1"/>
    <col min="5124" max="5128" width="4.125" style="93" customWidth="1"/>
    <col min="5129" max="5129" width="5.375" style="93" customWidth="1"/>
    <col min="5130" max="5131" width="5" style="93" customWidth="1"/>
    <col min="5132" max="5132" width="5.125" style="93" customWidth="1"/>
    <col min="5133" max="5134" width="5" style="93" customWidth="1"/>
    <col min="5135" max="5135" width="5.125" style="93" customWidth="1"/>
    <col min="5136" max="5137" width="5" style="93" customWidth="1"/>
    <col min="5138" max="5138" width="5.125" style="93" customWidth="1"/>
    <col min="5139" max="5140" width="5" style="93" customWidth="1"/>
    <col min="5141" max="5376" width="9" style="93"/>
    <col min="5377" max="5377" width="3.625" style="93" customWidth="1"/>
    <col min="5378" max="5378" width="9.25" style="93" customWidth="1"/>
    <col min="5379" max="5379" width="4.25" style="93" customWidth="1"/>
    <col min="5380" max="5384" width="4.125" style="93" customWidth="1"/>
    <col min="5385" max="5385" width="5.375" style="93" customWidth="1"/>
    <col min="5386" max="5387" width="5" style="93" customWidth="1"/>
    <col min="5388" max="5388" width="5.125" style="93" customWidth="1"/>
    <col min="5389" max="5390" width="5" style="93" customWidth="1"/>
    <col min="5391" max="5391" width="5.125" style="93" customWidth="1"/>
    <col min="5392" max="5393" width="5" style="93" customWidth="1"/>
    <col min="5394" max="5394" width="5.125" style="93" customWidth="1"/>
    <col min="5395" max="5396" width="5" style="93" customWidth="1"/>
    <col min="5397" max="5632" width="9" style="93"/>
    <col min="5633" max="5633" width="3.625" style="93" customWidth="1"/>
    <col min="5634" max="5634" width="9.25" style="93" customWidth="1"/>
    <col min="5635" max="5635" width="4.25" style="93" customWidth="1"/>
    <col min="5636" max="5640" width="4.125" style="93" customWidth="1"/>
    <col min="5641" max="5641" width="5.375" style="93" customWidth="1"/>
    <col min="5642" max="5643" width="5" style="93" customWidth="1"/>
    <col min="5644" max="5644" width="5.125" style="93" customWidth="1"/>
    <col min="5645" max="5646" width="5" style="93" customWidth="1"/>
    <col min="5647" max="5647" width="5.125" style="93" customWidth="1"/>
    <col min="5648" max="5649" width="5" style="93" customWidth="1"/>
    <col min="5650" max="5650" width="5.125" style="93" customWidth="1"/>
    <col min="5651" max="5652" width="5" style="93" customWidth="1"/>
    <col min="5653" max="5888" width="9" style="93"/>
    <col min="5889" max="5889" width="3.625" style="93" customWidth="1"/>
    <col min="5890" max="5890" width="9.25" style="93" customWidth="1"/>
    <col min="5891" max="5891" width="4.25" style="93" customWidth="1"/>
    <col min="5892" max="5896" width="4.125" style="93" customWidth="1"/>
    <col min="5897" max="5897" width="5.375" style="93" customWidth="1"/>
    <col min="5898" max="5899" width="5" style="93" customWidth="1"/>
    <col min="5900" max="5900" width="5.125" style="93" customWidth="1"/>
    <col min="5901" max="5902" width="5" style="93" customWidth="1"/>
    <col min="5903" max="5903" width="5.125" style="93" customWidth="1"/>
    <col min="5904" max="5905" width="5" style="93" customWidth="1"/>
    <col min="5906" max="5906" width="5.125" style="93" customWidth="1"/>
    <col min="5907" max="5908" width="5" style="93" customWidth="1"/>
    <col min="5909" max="6144" width="9" style="93"/>
    <col min="6145" max="6145" width="3.625" style="93" customWidth="1"/>
    <col min="6146" max="6146" width="9.25" style="93" customWidth="1"/>
    <col min="6147" max="6147" width="4.25" style="93" customWidth="1"/>
    <col min="6148" max="6152" width="4.125" style="93" customWidth="1"/>
    <col min="6153" max="6153" width="5.375" style="93" customWidth="1"/>
    <col min="6154" max="6155" width="5" style="93" customWidth="1"/>
    <col min="6156" max="6156" width="5.125" style="93" customWidth="1"/>
    <col min="6157" max="6158" width="5" style="93" customWidth="1"/>
    <col min="6159" max="6159" width="5.125" style="93" customWidth="1"/>
    <col min="6160" max="6161" width="5" style="93" customWidth="1"/>
    <col min="6162" max="6162" width="5.125" style="93" customWidth="1"/>
    <col min="6163" max="6164" width="5" style="93" customWidth="1"/>
    <col min="6165" max="6400" width="9" style="93"/>
    <col min="6401" max="6401" width="3.625" style="93" customWidth="1"/>
    <col min="6402" max="6402" width="9.25" style="93" customWidth="1"/>
    <col min="6403" max="6403" width="4.25" style="93" customWidth="1"/>
    <col min="6404" max="6408" width="4.125" style="93" customWidth="1"/>
    <col min="6409" max="6409" width="5.375" style="93" customWidth="1"/>
    <col min="6410" max="6411" width="5" style="93" customWidth="1"/>
    <col min="6412" max="6412" width="5.125" style="93" customWidth="1"/>
    <col min="6413" max="6414" width="5" style="93" customWidth="1"/>
    <col min="6415" max="6415" width="5.125" style="93" customWidth="1"/>
    <col min="6416" max="6417" width="5" style="93" customWidth="1"/>
    <col min="6418" max="6418" width="5.125" style="93" customWidth="1"/>
    <col min="6419" max="6420" width="5" style="93" customWidth="1"/>
    <col min="6421" max="6656" width="9" style="93"/>
    <col min="6657" max="6657" width="3.625" style="93" customWidth="1"/>
    <col min="6658" max="6658" width="9.25" style="93" customWidth="1"/>
    <col min="6659" max="6659" width="4.25" style="93" customWidth="1"/>
    <col min="6660" max="6664" width="4.125" style="93" customWidth="1"/>
    <col min="6665" max="6665" width="5.375" style="93" customWidth="1"/>
    <col min="6666" max="6667" width="5" style="93" customWidth="1"/>
    <col min="6668" max="6668" width="5.125" style="93" customWidth="1"/>
    <col min="6669" max="6670" width="5" style="93" customWidth="1"/>
    <col min="6671" max="6671" width="5.125" style="93" customWidth="1"/>
    <col min="6672" max="6673" width="5" style="93" customWidth="1"/>
    <col min="6674" max="6674" width="5.125" style="93" customWidth="1"/>
    <col min="6675" max="6676" width="5" style="93" customWidth="1"/>
    <col min="6677" max="6912" width="9" style="93"/>
    <col min="6913" max="6913" width="3.625" style="93" customWidth="1"/>
    <col min="6914" max="6914" width="9.25" style="93" customWidth="1"/>
    <col min="6915" max="6915" width="4.25" style="93" customWidth="1"/>
    <col min="6916" max="6920" width="4.125" style="93" customWidth="1"/>
    <col min="6921" max="6921" width="5.375" style="93" customWidth="1"/>
    <col min="6922" max="6923" width="5" style="93" customWidth="1"/>
    <col min="6924" max="6924" width="5.125" style="93" customWidth="1"/>
    <col min="6925" max="6926" width="5" style="93" customWidth="1"/>
    <col min="6927" max="6927" width="5.125" style="93" customWidth="1"/>
    <col min="6928" max="6929" width="5" style="93" customWidth="1"/>
    <col min="6930" max="6930" width="5.125" style="93" customWidth="1"/>
    <col min="6931" max="6932" width="5" style="93" customWidth="1"/>
    <col min="6933" max="7168" width="9" style="93"/>
    <col min="7169" max="7169" width="3.625" style="93" customWidth="1"/>
    <col min="7170" max="7170" width="9.25" style="93" customWidth="1"/>
    <col min="7171" max="7171" width="4.25" style="93" customWidth="1"/>
    <col min="7172" max="7176" width="4.125" style="93" customWidth="1"/>
    <col min="7177" max="7177" width="5.375" style="93" customWidth="1"/>
    <col min="7178" max="7179" width="5" style="93" customWidth="1"/>
    <col min="7180" max="7180" width="5.125" style="93" customWidth="1"/>
    <col min="7181" max="7182" width="5" style="93" customWidth="1"/>
    <col min="7183" max="7183" width="5.125" style="93" customWidth="1"/>
    <col min="7184" max="7185" width="5" style="93" customWidth="1"/>
    <col min="7186" max="7186" width="5.125" style="93" customWidth="1"/>
    <col min="7187" max="7188" width="5" style="93" customWidth="1"/>
    <col min="7189" max="7424" width="9" style="93"/>
    <col min="7425" max="7425" width="3.625" style="93" customWidth="1"/>
    <col min="7426" max="7426" width="9.25" style="93" customWidth="1"/>
    <col min="7427" max="7427" width="4.25" style="93" customWidth="1"/>
    <col min="7428" max="7432" width="4.125" style="93" customWidth="1"/>
    <col min="7433" max="7433" width="5.375" style="93" customWidth="1"/>
    <col min="7434" max="7435" width="5" style="93" customWidth="1"/>
    <col min="7436" max="7436" width="5.125" style="93" customWidth="1"/>
    <col min="7437" max="7438" width="5" style="93" customWidth="1"/>
    <col min="7439" max="7439" width="5.125" style="93" customWidth="1"/>
    <col min="7440" max="7441" width="5" style="93" customWidth="1"/>
    <col min="7442" max="7442" width="5.125" style="93" customWidth="1"/>
    <col min="7443" max="7444" width="5" style="93" customWidth="1"/>
    <col min="7445" max="7680" width="9" style="93"/>
    <col min="7681" max="7681" width="3.625" style="93" customWidth="1"/>
    <col min="7682" max="7682" width="9.25" style="93" customWidth="1"/>
    <col min="7683" max="7683" width="4.25" style="93" customWidth="1"/>
    <col min="7684" max="7688" width="4.125" style="93" customWidth="1"/>
    <col min="7689" max="7689" width="5.375" style="93" customWidth="1"/>
    <col min="7690" max="7691" width="5" style="93" customWidth="1"/>
    <col min="7692" max="7692" width="5.125" style="93" customWidth="1"/>
    <col min="7693" max="7694" width="5" style="93" customWidth="1"/>
    <col min="7695" max="7695" width="5.125" style="93" customWidth="1"/>
    <col min="7696" max="7697" width="5" style="93" customWidth="1"/>
    <col min="7698" max="7698" width="5.125" style="93" customWidth="1"/>
    <col min="7699" max="7700" width="5" style="93" customWidth="1"/>
    <col min="7701" max="7936" width="9" style="93"/>
    <col min="7937" max="7937" width="3.625" style="93" customWidth="1"/>
    <col min="7938" max="7938" width="9.25" style="93" customWidth="1"/>
    <col min="7939" max="7939" width="4.25" style="93" customWidth="1"/>
    <col min="7940" max="7944" width="4.125" style="93" customWidth="1"/>
    <col min="7945" max="7945" width="5.375" style="93" customWidth="1"/>
    <col min="7946" max="7947" width="5" style="93" customWidth="1"/>
    <col min="7948" max="7948" width="5.125" style="93" customWidth="1"/>
    <col min="7949" max="7950" width="5" style="93" customWidth="1"/>
    <col min="7951" max="7951" width="5.125" style="93" customWidth="1"/>
    <col min="7952" max="7953" width="5" style="93" customWidth="1"/>
    <col min="7954" max="7954" width="5.125" style="93" customWidth="1"/>
    <col min="7955" max="7956" width="5" style="93" customWidth="1"/>
    <col min="7957" max="8192" width="9" style="93"/>
    <col min="8193" max="8193" width="3.625" style="93" customWidth="1"/>
    <col min="8194" max="8194" width="9.25" style="93" customWidth="1"/>
    <col min="8195" max="8195" width="4.25" style="93" customWidth="1"/>
    <col min="8196" max="8200" width="4.125" style="93" customWidth="1"/>
    <col min="8201" max="8201" width="5.375" style="93" customWidth="1"/>
    <col min="8202" max="8203" width="5" style="93" customWidth="1"/>
    <col min="8204" max="8204" width="5.125" style="93" customWidth="1"/>
    <col min="8205" max="8206" width="5" style="93" customWidth="1"/>
    <col min="8207" max="8207" width="5.125" style="93" customWidth="1"/>
    <col min="8208" max="8209" width="5" style="93" customWidth="1"/>
    <col min="8210" max="8210" width="5.125" style="93" customWidth="1"/>
    <col min="8211" max="8212" width="5" style="93" customWidth="1"/>
    <col min="8213" max="8448" width="9" style="93"/>
    <col min="8449" max="8449" width="3.625" style="93" customWidth="1"/>
    <col min="8450" max="8450" width="9.25" style="93" customWidth="1"/>
    <col min="8451" max="8451" width="4.25" style="93" customWidth="1"/>
    <col min="8452" max="8456" width="4.125" style="93" customWidth="1"/>
    <col min="8457" max="8457" width="5.375" style="93" customWidth="1"/>
    <col min="8458" max="8459" width="5" style="93" customWidth="1"/>
    <col min="8460" max="8460" width="5.125" style="93" customWidth="1"/>
    <col min="8461" max="8462" width="5" style="93" customWidth="1"/>
    <col min="8463" max="8463" width="5.125" style="93" customWidth="1"/>
    <col min="8464" max="8465" width="5" style="93" customWidth="1"/>
    <col min="8466" max="8466" width="5.125" style="93" customWidth="1"/>
    <col min="8467" max="8468" width="5" style="93" customWidth="1"/>
    <col min="8469" max="8704" width="9" style="93"/>
    <col min="8705" max="8705" width="3.625" style="93" customWidth="1"/>
    <col min="8706" max="8706" width="9.25" style="93" customWidth="1"/>
    <col min="8707" max="8707" width="4.25" style="93" customWidth="1"/>
    <col min="8708" max="8712" width="4.125" style="93" customWidth="1"/>
    <col min="8713" max="8713" width="5.375" style="93" customWidth="1"/>
    <col min="8714" max="8715" width="5" style="93" customWidth="1"/>
    <col min="8716" max="8716" width="5.125" style="93" customWidth="1"/>
    <col min="8717" max="8718" width="5" style="93" customWidth="1"/>
    <col min="8719" max="8719" width="5.125" style="93" customWidth="1"/>
    <col min="8720" max="8721" width="5" style="93" customWidth="1"/>
    <col min="8722" max="8722" width="5.125" style="93" customWidth="1"/>
    <col min="8723" max="8724" width="5" style="93" customWidth="1"/>
    <col min="8725" max="8960" width="9" style="93"/>
    <col min="8961" max="8961" width="3.625" style="93" customWidth="1"/>
    <col min="8962" max="8962" width="9.25" style="93" customWidth="1"/>
    <col min="8963" max="8963" width="4.25" style="93" customWidth="1"/>
    <col min="8964" max="8968" width="4.125" style="93" customWidth="1"/>
    <col min="8969" max="8969" width="5.375" style="93" customWidth="1"/>
    <col min="8970" max="8971" width="5" style="93" customWidth="1"/>
    <col min="8972" max="8972" width="5.125" style="93" customWidth="1"/>
    <col min="8973" max="8974" width="5" style="93" customWidth="1"/>
    <col min="8975" max="8975" width="5.125" style="93" customWidth="1"/>
    <col min="8976" max="8977" width="5" style="93" customWidth="1"/>
    <col min="8978" max="8978" width="5.125" style="93" customWidth="1"/>
    <col min="8979" max="8980" width="5" style="93" customWidth="1"/>
    <col min="8981" max="9216" width="9" style="93"/>
    <col min="9217" max="9217" width="3.625" style="93" customWidth="1"/>
    <col min="9218" max="9218" width="9.25" style="93" customWidth="1"/>
    <col min="9219" max="9219" width="4.25" style="93" customWidth="1"/>
    <col min="9220" max="9224" width="4.125" style="93" customWidth="1"/>
    <col min="9225" max="9225" width="5.375" style="93" customWidth="1"/>
    <col min="9226" max="9227" width="5" style="93" customWidth="1"/>
    <col min="9228" max="9228" width="5.125" style="93" customWidth="1"/>
    <col min="9229" max="9230" width="5" style="93" customWidth="1"/>
    <col min="9231" max="9231" width="5.125" style="93" customWidth="1"/>
    <col min="9232" max="9233" width="5" style="93" customWidth="1"/>
    <col min="9234" max="9234" width="5.125" style="93" customWidth="1"/>
    <col min="9235" max="9236" width="5" style="93" customWidth="1"/>
    <col min="9237" max="9472" width="9" style="93"/>
    <col min="9473" max="9473" width="3.625" style="93" customWidth="1"/>
    <col min="9474" max="9474" width="9.25" style="93" customWidth="1"/>
    <col min="9475" max="9475" width="4.25" style="93" customWidth="1"/>
    <col min="9476" max="9480" width="4.125" style="93" customWidth="1"/>
    <col min="9481" max="9481" width="5.375" style="93" customWidth="1"/>
    <col min="9482" max="9483" width="5" style="93" customWidth="1"/>
    <col min="9484" max="9484" width="5.125" style="93" customWidth="1"/>
    <col min="9485" max="9486" width="5" style="93" customWidth="1"/>
    <col min="9487" max="9487" width="5.125" style="93" customWidth="1"/>
    <col min="9488" max="9489" width="5" style="93" customWidth="1"/>
    <col min="9490" max="9490" width="5.125" style="93" customWidth="1"/>
    <col min="9491" max="9492" width="5" style="93" customWidth="1"/>
    <col min="9493" max="9728" width="9" style="93"/>
    <col min="9729" max="9729" width="3.625" style="93" customWidth="1"/>
    <col min="9730" max="9730" width="9.25" style="93" customWidth="1"/>
    <col min="9731" max="9731" width="4.25" style="93" customWidth="1"/>
    <col min="9732" max="9736" width="4.125" style="93" customWidth="1"/>
    <col min="9737" max="9737" width="5.375" style="93" customWidth="1"/>
    <col min="9738" max="9739" width="5" style="93" customWidth="1"/>
    <col min="9740" max="9740" width="5.125" style="93" customWidth="1"/>
    <col min="9741" max="9742" width="5" style="93" customWidth="1"/>
    <col min="9743" max="9743" width="5.125" style="93" customWidth="1"/>
    <col min="9744" max="9745" width="5" style="93" customWidth="1"/>
    <col min="9746" max="9746" width="5.125" style="93" customWidth="1"/>
    <col min="9747" max="9748" width="5" style="93" customWidth="1"/>
    <col min="9749" max="9984" width="9" style="93"/>
    <col min="9985" max="9985" width="3.625" style="93" customWidth="1"/>
    <col min="9986" max="9986" width="9.25" style="93" customWidth="1"/>
    <col min="9987" max="9987" width="4.25" style="93" customWidth="1"/>
    <col min="9988" max="9992" width="4.125" style="93" customWidth="1"/>
    <col min="9993" max="9993" width="5.375" style="93" customWidth="1"/>
    <col min="9994" max="9995" width="5" style="93" customWidth="1"/>
    <col min="9996" max="9996" width="5.125" style="93" customWidth="1"/>
    <col min="9997" max="9998" width="5" style="93" customWidth="1"/>
    <col min="9999" max="9999" width="5.125" style="93" customWidth="1"/>
    <col min="10000" max="10001" width="5" style="93" customWidth="1"/>
    <col min="10002" max="10002" width="5.125" style="93" customWidth="1"/>
    <col min="10003" max="10004" width="5" style="93" customWidth="1"/>
    <col min="10005" max="10240" width="9" style="93"/>
    <col min="10241" max="10241" width="3.625" style="93" customWidth="1"/>
    <col min="10242" max="10242" width="9.25" style="93" customWidth="1"/>
    <col min="10243" max="10243" width="4.25" style="93" customWidth="1"/>
    <col min="10244" max="10248" width="4.125" style="93" customWidth="1"/>
    <col min="10249" max="10249" width="5.375" style="93" customWidth="1"/>
    <col min="10250" max="10251" width="5" style="93" customWidth="1"/>
    <col min="10252" max="10252" width="5.125" style="93" customWidth="1"/>
    <col min="10253" max="10254" width="5" style="93" customWidth="1"/>
    <col min="10255" max="10255" width="5.125" style="93" customWidth="1"/>
    <col min="10256" max="10257" width="5" style="93" customWidth="1"/>
    <col min="10258" max="10258" width="5.125" style="93" customWidth="1"/>
    <col min="10259" max="10260" width="5" style="93" customWidth="1"/>
    <col min="10261" max="10496" width="9" style="93"/>
    <col min="10497" max="10497" width="3.625" style="93" customWidth="1"/>
    <col min="10498" max="10498" width="9.25" style="93" customWidth="1"/>
    <col min="10499" max="10499" width="4.25" style="93" customWidth="1"/>
    <col min="10500" max="10504" width="4.125" style="93" customWidth="1"/>
    <col min="10505" max="10505" width="5.375" style="93" customWidth="1"/>
    <col min="10506" max="10507" width="5" style="93" customWidth="1"/>
    <col min="10508" max="10508" width="5.125" style="93" customWidth="1"/>
    <col min="10509" max="10510" width="5" style="93" customWidth="1"/>
    <col min="10511" max="10511" width="5.125" style="93" customWidth="1"/>
    <col min="10512" max="10513" width="5" style="93" customWidth="1"/>
    <col min="10514" max="10514" width="5.125" style="93" customWidth="1"/>
    <col min="10515" max="10516" width="5" style="93" customWidth="1"/>
    <col min="10517" max="10752" width="9" style="93"/>
    <col min="10753" max="10753" width="3.625" style="93" customWidth="1"/>
    <col min="10754" max="10754" width="9.25" style="93" customWidth="1"/>
    <col min="10755" max="10755" width="4.25" style="93" customWidth="1"/>
    <col min="10756" max="10760" width="4.125" style="93" customWidth="1"/>
    <col min="10761" max="10761" width="5.375" style="93" customWidth="1"/>
    <col min="10762" max="10763" width="5" style="93" customWidth="1"/>
    <col min="10764" max="10764" width="5.125" style="93" customWidth="1"/>
    <col min="10765" max="10766" width="5" style="93" customWidth="1"/>
    <col min="10767" max="10767" width="5.125" style="93" customWidth="1"/>
    <col min="10768" max="10769" width="5" style="93" customWidth="1"/>
    <col min="10770" max="10770" width="5.125" style="93" customWidth="1"/>
    <col min="10771" max="10772" width="5" style="93" customWidth="1"/>
    <col min="10773" max="11008" width="9" style="93"/>
    <col min="11009" max="11009" width="3.625" style="93" customWidth="1"/>
    <col min="11010" max="11010" width="9.25" style="93" customWidth="1"/>
    <col min="11011" max="11011" width="4.25" style="93" customWidth="1"/>
    <col min="11012" max="11016" width="4.125" style="93" customWidth="1"/>
    <col min="11017" max="11017" width="5.375" style="93" customWidth="1"/>
    <col min="11018" max="11019" width="5" style="93" customWidth="1"/>
    <col min="11020" max="11020" width="5.125" style="93" customWidth="1"/>
    <col min="11021" max="11022" width="5" style="93" customWidth="1"/>
    <col min="11023" max="11023" width="5.125" style="93" customWidth="1"/>
    <col min="11024" max="11025" width="5" style="93" customWidth="1"/>
    <col min="11026" max="11026" width="5.125" style="93" customWidth="1"/>
    <col min="11027" max="11028" width="5" style="93" customWidth="1"/>
    <col min="11029" max="11264" width="9" style="93"/>
    <col min="11265" max="11265" width="3.625" style="93" customWidth="1"/>
    <col min="11266" max="11266" width="9.25" style="93" customWidth="1"/>
    <col min="11267" max="11267" width="4.25" style="93" customWidth="1"/>
    <col min="11268" max="11272" width="4.125" style="93" customWidth="1"/>
    <col min="11273" max="11273" width="5.375" style="93" customWidth="1"/>
    <col min="11274" max="11275" width="5" style="93" customWidth="1"/>
    <col min="11276" max="11276" width="5.125" style="93" customWidth="1"/>
    <col min="11277" max="11278" width="5" style="93" customWidth="1"/>
    <col min="11279" max="11279" width="5.125" style="93" customWidth="1"/>
    <col min="11280" max="11281" width="5" style="93" customWidth="1"/>
    <col min="11282" max="11282" width="5.125" style="93" customWidth="1"/>
    <col min="11283" max="11284" width="5" style="93" customWidth="1"/>
    <col min="11285" max="11520" width="9" style="93"/>
    <col min="11521" max="11521" width="3.625" style="93" customWidth="1"/>
    <col min="11522" max="11522" width="9.25" style="93" customWidth="1"/>
    <col min="11523" max="11523" width="4.25" style="93" customWidth="1"/>
    <col min="11524" max="11528" width="4.125" style="93" customWidth="1"/>
    <col min="11529" max="11529" width="5.375" style="93" customWidth="1"/>
    <col min="11530" max="11531" width="5" style="93" customWidth="1"/>
    <col min="11532" max="11532" width="5.125" style="93" customWidth="1"/>
    <col min="11533" max="11534" width="5" style="93" customWidth="1"/>
    <col min="11535" max="11535" width="5.125" style="93" customWidth="1"/>
    <col min="11536" max="11537" width="5" style="93" customWidth="1"/>
    <col min="11538" max="11538" width="5.125" style="93" customWidth="1"/>
    <col min="11539" max="11540" width="5" style="93" customWidth="1"/>
    <col min="11541" max="11776" width="9" style="93"/>
    <col min="11777" max="11777" width="3.625" style="93" customWidth="1"/>
    <col min="11778" max="11778" width="9.25" style="93" customWidth="1"/>
    <col min="11779" max="11779" width="4.25" style="93" customWidth="1"/>
    <col min="11780" max="11784" width="4.125" style="93" customWidth="1"/>
    <col min="11785" max="11785" width="5.375" style="93" customWidth="1"/>
    <col min="11786" max="11787" width="5" style="93" customWidth="1"/>
    <col min="11788" max="11788" width="5.125" style="93" customWidth="1"/>
    <col min="11789" max="11790" width="5" style="93" customWidth="1"/>
    <col min="11791" max="11791" width="5.125" style="93" customWidth="1"/>
    <col min="11792" max="11793" width="5" style="93" customWidth="1"/>
    <col min="11794" max="11794" width="5.125" style="93" customWidth="1"/>
    <col min="11795" max="11796" width="5" style="93" customWidth="1"/>
    <col min="11797" max="12032" width="9" style="93"/>
    <col min="12033" max="12033" width="3.625" style="93" customWidth="1"/>
    <col min="12034" max="12034" width="9.25" style="93" customWidth="1"/>
    <col min="12035" max="12035" width="4.25" style="93" customWidth="1"/>
    <col min="12036" max="12040" width="4.125" style="93" customWidth="1"/>
    <col min="12041" max="12041" width="5.375" style="93" customWidth="1"/>
    <col min="12042" max="12043" width="5" style="93" customWidth="1"/>
    <col min="12044" max="12044" width="5.125" style="93" customWidth="1"/>
    <col min="12045" max="12046" width="5" style="93" customWidth="1"/>
    <col min="12047" max="12047" width="5.125" style="93" customWidth="1"/>
    <col min="12048" max="12049" width="5" style="93" customWidth="1"/>
    <col min="12050" max="12050" width="5.125" style="93" customWidth="1"/>
    <col min="12051" max="12052" width="5" style="93" customWidth="1"/>
    <col min="12053" max="12288" width="9" style="93"/>
    <col min="12289" max="12289" width="3.625" style="93" customWidth="1"/>
    <col min="12290" max="12290" width="9.25" style="93" customWidth="1"/>
    <col min="12291" max="12291" width="4.25" style="93" customWidth="1"/>
    <col min="12292" max="12296" width="4.125" style="93" customWidth="1"/>
    <col min="12297" max="12297" width="5.375" style="93" customWidth="1"/>
    <col min="12298" max="12299" width="5" style="93" customWidth="1"/>
    <col min="12300" max="12300" width="5.125" style="93" customWidth="1"/>
    <col min="12301" max="12302" width="5" style="93" customWidth="1"/>
    <col min="12303" max="12303" width="5.125" style="93" customWidth="1"/>
    <col min="12304" max="12305" width="5" style="93" customWidth="1"/>
    <col min="12306" max="12306" width="5.125" style="93" customWidth="1"/>
    <col min="12307" max="12308" width="5" style="93" customWidth="1"/>
    <col min="12309" max="12544" width="9" style="93"/>
    <col min="12545" max="12545" width="3.625" style="93" customWidth="1"/>
    <col min="12546" max="12546" width="9.25" style="93" customWidth="1"/>
    <col min="12547" max="12547" width="4.25" style="93" customWidth="1"/>
    <col min="12548" max="12552" width="4.125" style="93" customWidth="1"/>
    <col min="12553" max="12553" width="5.375" style="93" customWidth="1"/>
    <col min="12554" max="12555" width="5" style="93" customWidth="1"/>
    <col min="12556" max="12556" width="5.125" style="93" customWidth="1"/>
    <col min="12557" max="12558" width="5" style="93" customWidth="1"/>
    <col min="12559" max="12559" width="5.125" style="93" customWidth="1"/>
    <col min="12560" max="12561" width="5" style="93" customWidth="1"/>
    <col min="12562" max="12562" width="5.125" style="93" customWidth="1"/>
    <col min="12563" max="12564" width="5" style="93" customWidth="1"/>
    <col min="12565" max="12800" width="9" style="93"/>
    <col min="12801" max="12801" width="3.625" style="93" customWidth="1"/>
    <col min="12802" max="12802" width="9.25" style="93" customWidth="1"/>
    <col min="12803" max="12803" width="4.25" style="93" customWidth="1"/>
    <col min="12804" max="12808" width="4.125" style="93" customWidth="1"/>
    <col min="12809" max="12809" width="5.375" style="93" customWidth="1"/>
    <col min="12810" max="12811" width="5" style="93" customWidth="1"/>
    <col min="12812" max="12812" width="5.125" style="93" customWidth="1"/>
    <col min="12813" max="12814" width="5" style="93" customWidth="1"/>
    <col min="12815" max="12815" width="5.125" style="93" customWidth="1"/>
    <col min="12816" max="12817" width="5" style="93" customWidth="1"/>
    <col min="12818" max="12818" width="5.125" style="93" customWidth="1"/>
    <col min="12819" max="12820" width="5" style="93" customWidth="1"/>
    <col min="12821" max="13056" width="9" style="93"/>
    <col min="13057" max="13057" width="3.625" style="93" customWidth="1"/>
    <col min="13058" max="13058" width="9.25" style="93" customWidth="1"/>
    <col min="13059" max="13059" width="4.25" style="93" customWidth="1"/>
    <col min="13060" max="13064" width="4.125" style="93" customWidth="1"/>
    <col min="13065" max="13065" width="5.375" style="93" customWidth="1"/>
    <col min="13066" max="13067" width="5" style="93" customWidth="1"/>
    <col min="13068" max="13068" width="5.125" style="93" customWidth="1"/>
    <col min="13069" max="13070" width="5" style="93" customWidth="1"/>
    <col min="13071" max="13071" width="5.125" style="93" customWidth="1"/>
    <col min="13072" max="13073" width="5" style="93" customWidth="1"/>
    <col min="13074" max="13074" width="5.125" style="93" customWidth="1"/>
    <col min="13075" max="13076" width="5" style="93" customWidth="1"/>
    <col min="13077" max="13312" width="9" style="93"/>
    <col min="13313" max="13313" width="3.625" style="93" customWidth="1"/>
    <col min="13314" max="13314" width="9.25" style="93" customWidth="1"/>
    <col min="13315" max="13315" width="4.25" style="93" customWidth="1"/>
    <col min="13316" max="13320" width="4.125" style="93" customWidth="1"/>
    <col min="13321" max="13321" width="5.375" style="93" customWidth="1"/>
    <col min="13322" max="13323" width="5" style="93" customWidth="1"/>
    <col min="13324" max="13324" width="5.125" style="93" customWidth="1"/>
    <col min="13325" max="13326" width="5" style="93" customWidth="1"/>
    <col min="13327" max="13327" width="5.125" style="93" customWidth="1"/>
    <col min="13328" max="13329" width="5" style="93" customWidth="1"/>
    <col min="13330" max="13330" width="5.125" style="93" customWidth="1"/>
    <col min="13331" max="13332" width="5" style="93" customWidth="1"/>
    <col min="13333" max="13568" width="9" style="93"/>
    <col min="13569" max="13569" width="3.625" style="93" customWidth="1"/>
    <col min="13570" max="13570" width="9.25" style="93" customWidth="1"/>
    <col min="13571" max="13571" width="4.25" style="93" customWidth="1"/>
    <col min="13572" max="13576" width="4.125" style="93" customWidth="1"/>
    <col min="13577" max="13577" width="5.375" style="93" customWidth="1"/>
    <col min="13578" max="13579" width="5" style="93" customWidth="1"/>
    <col min="13580" max="13580" width="5.125" style="93" customWidth="1"/>
    <col min="13581" max="13582" width="5" style="93" customWidth="1"/>
    <col min="13583" max="13583" width="5.125" style="93" customWidth="1"/>
    <col min="13584" max="13585" width="5" style="93" customWidth="1"/>
    <col min="13586" max="13586" width="5.125" style="93" customWidth="1"/>
    <col min="13587" max="13588" width="5" style="93" customWidth="1"/>
    <col min="13589" max="13824" width="9" style="93"/>
    <col min="13825" max="13825" width="3.625" style="93" customWidth="1"/>
    <col min="13826" max="13826" width="9.25" style="93" customWidth="1"/>
    <col min="13827" max="13827" width="4.25" style="93" customWidth="1"/>
    <col min="13828" max="13832" width="4.125" style="93" customWidth="1"/>
    <col min="13833" max="13833" width="5.375" style="93" customWidth="1"/>
    <col min="13834" max="13835" width="5" style="93" customWidth="1"/>
    <col min="13836" max="13836" width="5.125" style="93" customWidth="1"/>
    <col min="13837" max="13838" width="5" style="93" customWidth="1"/>
    <col min="13839" max="13839" width="5.125" style="93" customWidth="1"/>
    <col min="13840" max="13841" width="5" style="93" customWidth="1"/>
    <col min="13842" max="13842" width="5.125" style="93" customWidth="1"/>
    <col min="13843" max="13844" width="5" style="93" customWidth="1"/>
    <col min="13845" max="14080" width="9" style="93"/>
    <col min="14081" max="14081" width="3.625" style="93" customWidth="1"/>
    <col min="14082" max="14082" width="9.25" style="93" customWidth="1"/>
    <col min="14083" max="14083" width="4.25" style="93" customWidth="1"/>
    <col min="14084" max="14088" width="4.125" style="93" customWidth="1"/>
    <col min="14089" max="14089" width="5.375" style="93" customWidth="1"/>
    <col min="14090" max="14091" width="5" style="93" customWidth="1"/>
    <col min="14092" max="14092" width="5.125" style="93" customWidth="1"/>
    <col min="14093" max="14094" width="5" style="93" customWidth="1"/>
    <col min="14095" max="14095" width="5.125" style="93" customWidth="1"/>
    <col min="14096" max="14097" width="5" style="93" customWidth="1"/>
    <col min="14098" max="14098" width="5.125" style="93" customWidth="1"/>
    <col min="14099" max="14100" width="5" style="93" customWidth="1"/>
    <col min="14101" max="14336" width="9" style="93"/>
    <col min="14337" max="14337" width="3.625" style="93" customWidth="1"/>
    <col min="14338" max="14338" width="9.25" style="93" customWidth="1"/>
    <col min="14339" max="14339" width="4.25" style="93" customWidth="1"/>
    <col min="14340" max="14344" width="4.125" style="93" customWidth="1"/>
    <col min="14345" max="14345" width="5.375" style="93" customWidth="1"/>
    <col min="14346" max="14347" width="5" style="93" customWidth="1"/>
    <col min="14348" max="14348" width="5.125" style="93" customWidth="1"/>
    <col min="14349" max="14350" width="5" style="93" customWidth="1"/>
    <col min="14351" max="14351" width="5.125" style="93" customWidth="1"/>
    <col min="14352" max="14353" width="5" style="93" customWidth="1"/>
    <col min="14354" max="14354" width="5.125" style="93" customWidth="1"/>
    <col min="14355" max="14356" width="5" style="93" customWidth="1"/>
    <col min="14357" max="14592" width="9" style="93"/>
    <col min="14593" max="14593" width="3.625" style="93" customWidth="1"/>
    <col min="14594" max="14594" width="9.25" style="93" customWidth="1"/>
    <col min="14595" max="14595" width="4.25" style="93" customWidth="1"/>
    <col min="14596" max="14600" width="4.125" style="93" customWidth="1"/>
    <col min="14601" max="14601" width="5.375" style="93" customWidth="1"/>
    <col min="14602" max="14603" width="5" style="93" customWidth="1"/>
    <col min="14604" max="14604" width="5.125" style="93" customWidth="1"/>
    <col min="14605" max="14606" width="5" style="93" customWidth="1"/>
    <col min="14607" max="14607" width="5.125" style="93" customWidth="1"/>
    <col min="14608" max="14609" width="5" style="93" customWidth="1"/>
    <col min="14610" max="14610" width="5.125" style="93" customWidth="1"/>
    <col min="14611" max="14612" width="5" style="93" customWidth="1"/>
    <col min="14613" max="14848" width="9" style="93"/>
    <col min="14849" max="14849" width="3.625" style="93" customWidth="1"/>
    <col min="14850" max="14850" width="9.25" style="93" customWidth="1"/>
    <col min="14851" max="14851" width="4.25" style="93" customWidth="1"/>
    <col min="14852" max="14856" width="4.125" style="93" customWidth="1"/>
    <col min="14857" max="14857" width="5.375" style="93" customWidth="1"/>
    <col min="14858" max="14859" width="5" style="93" customWidth="1"/>
    <col min="14860" max="14860" width="5.125" style="93" customWidth="1"/>
    <col min="14861" max="14862" width="5" style="93" customWidth="1"/>
    <col min="14863" max="14863" width="5.125" style="93" customWidth="1"/>
    <col min="14864" max="14865" width="5" style="93" customWidth="1"/>
    <col min="14866" max="14866" width="5.125" style="93" customWidth="1"/>
    <col min="14867" max="14868" width="5" style="93" customWidth="1"/>
    <col min="14869" max="15104" width="9" style="93"/>
    <col min="15105" max="15105" width="3.625" style="93" customWidth="1"/>
    <col min="15106" max="15106" width="9.25" style="93" customWidth="1"/>
    <col min="15107" max="15107" width="4.25" style="93" customWidth="1"/>
    <col min="15108" max="15112" width="4.125" style="93" customWidth="1"/>
    <col min="15113" max="15113" width="5.375" style="93" customWidth="1"/>
    <col min="15114" max="15115" width="5" style="93" customWidth="1"/>
    <col min="15116" max="15116" width="5.125" style="93" customWidth="1"/>
    <col min="15117" max="15118" width="5" style="93" customWidth="1"/>
    <col min="15119" max="15119" width="5.125" style="93" customWidth="1"/>
    <col min="15120" max="15121" width="5" style="93" customWidth="1"/>
    <col min="15122" max="15122" width="5.125" style="93" customWidth="1"/>
    <col min="15123" max="15124" width="5" style="93" customWidth="1"/>
    <col min="15125" max="15360" width="9" style="93"/>
    <col min="15361" max="15361" width="3.625" style="93" customWidth="1"/>
    <col min="15362" max="15362" width="9.25" style="93" customWidth="1"/>
    <col min="15363" max="15363" width="4.25" style="93" customWidth="1"/>
    <col min="15364" max="15368" width="4.125" style="93" customWidth="1"/>
    <col min="15369" max="15369" width="5.375" style="93" customWidth="1"/>
    <col min="15370" max="15371" width="5" style="93" customWidth="1"/>
    <col min="15372" max="15372" width="5.125" style="93" customWidth="1"/>
    <col min="15373" max="15374" width="5" style="93" customWidth="1"/>
    <col min="15375" max="15375" width="5.125" style="93" customWidth="1"/>
    <col min="15376" max="15377" width="5" style="93" customWidth="1"/>
    <col min="15378" max="15378" width="5.125" style="93" customWidth="1"/>
    <col min="15379" max="15380" width="5" style="93" customWidth="1"/>
    <col min="15381" max="15616" width="9" style="93"/>
    <col min="15617" max="15617" width="3.625" style="93" customWidth="1"/>
    <col min="15618" max="15618" width="9.25" style="93" customWidth="1"/>
    <col min="15619" max="15619" width="4.25" style="93" customWidth="1"/>
    <col min="15620" max="15624" width="4.125" style="93" customWidth="1"/>
    <col min="15625" max="15625" width="5.375" style="93" customWidth="1"/>
    <col min="15626" max="15627" width="5" style="93" customWidth="1"/>
    <col min="15628" max="15628" width="5.125" style="93" customWidth="1"/>
    <col min="15629" max="15630" width="5" style="93" customWidth="1"/>
    <col min="15631" max="15631" width="5.125" style="93" customWidth="1"/>
    <col min="15632" max="15633" width="5" style="93" customWidth="1"/>
    <col min="15634" max="15634" width="5.125" style="93" customWidth="1"/>
    <col min="15635" max="15636" width="5" style="93" customWidth="1"/>
    <col min="15637" max="15872" width="9" style="93"/>
    <col min="15873" max="15873" width="3.625" style="93" customWidth="1"/>
    <col min="15874" max="15874" width="9.25" style="93" customWidth="1"/>
    <col min="15875" max="15875" width="4.25" style="93" customWidth="1"/>
    <col min="15876" max="15880" width="4.125" style="93" customWidth="1"/>
    <col min="15881" max="15881" width="5.375" style="93" customWidth="1"/>
    <col min="15882" max="15883" width="5" style="93" customWidth="1"/>
    <col min="15884" max="15884" width="5.125" style="93" customWidth="1"/>
    <col min="15885" max="15886" width="5" style="93" customWidth="1"/>
    <col min="15887" max="15887" width="5.125" style="93" customWidth="1"/>
    <col min="15888" max="15889" width="5" style="93" customWidth="1"/>
    <col min="15890" max="15890" width="5.125" style="93" customWidth="1"/>
    <col min="15891" max="15892" width="5" style="93" customWidth="1"/>
    <col min="15893" max="16128" width="9" style="93"/>
    <col min="16129" max="16129" width="3.625" style="93" customWidth="1"/>
    <col min="16130" max="16130" width="9.25" style="93" customWidth="1"/>
    <col min="16131" max="16131" width="4.25" style="93" customWidth="1"/>
    <col min="16132" max="16136" width="4.125" style="93" customWidth="1"/>
    <col min="16137" max="16137" width="5.375" style="93" customWidth="1"/>
    <col min="16138" max="16139" width="5" style="93" customWidth="1"/>
    <col min="16140" max="16140" width="5.125" style="93" customWidth="1"/>
    <col min="16141" max="16142" width="5" style="93" customWidth="1"/>
    <col min="16143" max="16143" width="5.125" style="93" customWidth="1"/>
    <col min="16144" max="16145" width="5" style="93" customWidth="1"/>
    <col min="16146" max="16146" width="5.125" style="93" customWidth="1"/>
    <col min="16147" max="16148" width="5" style="93" customWidth="1"/>
    <col min="16149" max="16384" width="9" style="93"/>
  </cols>
  <sheetData>
    <row r="1" spans="1:32" s="542" customFormat="1" ht="24" customHeight="1" x14ac:dyDescent="0.15">
      <c r="A1" s="539" t="s">
        <v>504</v>
      </c>
      <c r="C1" s="539"/>
      <c r="D1" s="539"/>
      <c r="E1" s="539"/>
      <c r="F1" s="539"/>
      <c r="G1" s="539"/>
      <c r="H1" s="539"/>
      <c r="I1" s="539"/>
      <c r="J1" s="539"/>
      <c r="K1" s="539"/>
      <c r="L1" s="539"/>
      <c r="M1" s="539"/>
      <c r="N1" s="540"/>
      <c r="O1" s="162"/>
      <c r="P1" s="540"/>
      <c r="Q1" s="540"/>
      <c r="R1" s="540"/>
      <c r="S1" s="540"/>
      <c r="T1" s="162" t="s">
        <v>885</v>
      </c>
      <c r="U1" s="540"/>
      <c r="V1" s="540"/>
      <c r="W1" s="540"/>
      <c r="X1" s="540"/>
      <c r="Y1" s="541"/>
      <c r="Z1" s="541"/>
      <c r="AA1" s="541"/>
      <c r="AB1" s="541"/>
      <c r="AC1" s="541"/>
      <c r="AD1" s="541"/>
      <c r="AE1" s="541"/>
      <c r="AF1" s="541"/>
    </row>
    <row r="2" spans="1:32" x14ac:dyDescent="0.15">
      <c r="A2" s="1041" t="s">
        <v>77</v>
      </c>
      <c r="B2" s="1042" t="s">
        <v>78</v>
      </c>
      <c r="C2" s="1045" t="s">
        <v>143</v>
      </c>
      <c r="D2" s="1046"/>
      <c r="E2" s="1046"/>
      <c r="F2" s="1046"/>
      <c r="G2" s="1047"/>
      <c r="H2" s="1048"/>
      <c r="I2" s="1036" t="s">
        <v>144</v>
      </c>
      <c r="J2" s="1035"/>
      <c r="K2" s="1035"/>
      <c r="L2" s="1035"/>
      <c r="M2" s="1035"/>
      <c r="N2" s="1035"/>
      <c r="O2" s="1035"/>
      <c r="P2" s="1035"/>
      <c r="Q2" s="1035"/>
      <c r="R2" s="1035"/>
      <c r="S2" s="1035"/>
      <c r="T2" s="1035"/>
    </row>
    <row r="3" spans="1:32" x14ac:dyDescent="0.15">
      <c r="A3" s="1041"/>
      <c r="B3" s="1043"/>
      <c r="C3" s="1049" t="s">
        <v>145</v>
      </c>
      <c r="D3" s="1050" t="s">
        <v>223</v>
      </c>
      <c r="E3" s="1050"/>
      <c r="F3" s="1050"/>
      <c r="G3" s="1051" t="s">
        <v>83</v>
      </c>
      <c r="H3" s="1053" t="s">
        <v>84</v>
      </c>
      <c r="I3" s="1036" t="s">
        <v>146</v>
      </c>
      <c r="J3" s="1035"/>
      <c r="K3" s="1037"/>
      <c r="L3" s="1035" t="s">
        <v>147</v>
      </c>
      <c r="M3" s="1035"/>
      <c r="N3" s="1035"/>
      <c r="O3" s="1036" t="s">
        <v>148</v>
      </c>
      <c r="P3" s="1035"/>
      <c r="Q3" s="1037"/>
      <c r="R3" s="1035" t="s">
        <v>149</v>
      </c>
      <c r="S3" s="1035"/>
      <c r="T3" s="1035"/>
    </row>
    <row r="4" spans="1:32" ht="42" x14ac:dyDescent="0.15">
      <c r="A4" s="1041"/>
      <c r="B4" s="1044"/>
      <c r="C4" s="1049"/>
      <c r="D4" s="163" t="s">
        <v>92</v>
      </c>
      <c r="E4" s="163" t="s">
        <v>93</v>
      </c>
      <c r="F4" s="163" t="s">
        <v>94</v>
      </c>
      <c r="G4" s="1052"/>
      <c r="H4" s="1053"/>
      <c r="I4" s="164" t="s">
        <v>98</v>
      </c>
      <c r="J4" s="533" t="s">
        <v>99</v>
      </c>
      <c r="K4" s="534" t="s">
        <v>100</v>
      </c>
      <c r="L4" s="536" t="s">
        <v>98</v>
      </c>
      <c r="M4" s="533" t="s">
        <v>99</v>
      </c>
      <c r="N4" s="535" t="s">
        <v>100</v>
      </c>
      <c r="O4" s="165" t="s">
        <v>150</v>
      </c>
      <c r="P4" s="533" t="s">
        <v>99</v>
      </c>
      <c r="Q4" s="534" t="s">
        <v>100</v>
      </c>
      <c r="R4" s="532" t="s">
        <v>98</v>
      </c>
      <c r="S4" s="533" t="s">
        <v>99</v>
      </c>
      <c r="T4" s="535" t="s">
        <v>100</v>
      </c>
    </row>
    <row r="5" spans="1:32" ht="15.4" customHeight="1" x14ac:dyDescent="0.15">
      <c r="A5" s="340"/>
      <c r="B5" s="1038" t="s">
        <v>151</v>
      </c>
      <c r="C5" s="166"/>
      <c r="D5" s="167"/>
      <c r="E5" s="167"/>
      <c r="F5" s="167"/>
      <c r="G5" s="168"/>
      <c r="H5" s="169"/>
      <c r="I5" s="123">
        <v>18</v>
      </c>
      <c r="J5" s="170"/>
      <c r="K5" s="171"/>
      <c r="L5" s="172">
        <v>9</v>
      </c>
      <c r="M5" s="170"/>
      <c r="N5" s="173"/>
      <c r="O5" s="174">
        <v>3</v>
      </c>
      <c r="P5" s="170"/>
      <c r="Q5" s="171"/>
      <c r="R5" s="172">
        <v>6</v>
      </c>
      <c r="S5" s="170"/>
      <c r="T5" s="173"/>
    </row>
    <row r="6" spans="1:32" ht="15.4" customHeight="1" x14ac:dyDescent="0.15">
      <c r="A6" s="175">
        <v>1</v>
      </c>
      <c r="B6" s="1039"/>
      <c r="C6" s="176">
        <v>19</v>
      </c>
      <c r="D6" s="177">
        <v>5</v>
      </c>
      <c r="E6" s="177">
        <v>5</v>
      </c>
      <c r="F6" s="177">
        <v>5</v>
      </c>
      <c r="G6" s="178">
        <v>0</v>
      </c>
      <c r="H6" s="179">
        <v>4</v>
      </c>
      <c r="I6" s="40">
        <v>465</v>
      </c>
      <c r="J6" s="177">
        <v>228</v>
      </c>
      <c r="K6" s="178">
        <v>237</v>
      </c>
      <c r="L6" s="176">
        <v>154</v>
      </c>
      <c r="M6" s="177">
        <v>80</v>
      </c>
      <c r="N6" s="179">
        <v>74</v>
      </c>
      <c r="O6" s="180">
        <v>151</v>
      </c>
      <c r="P6" s="177">
        <v>70</v>
      </c>
      <c r="Q6" s="178">
        <v>81</v>
      </c>
      <c r="R6" s="176">
        <v>160</v>
      </c>
      <c r="S6" s="177">
        <v>78</v>
      </c>
      <c r="T6" s="179">
        <v>82</v>
      </c>
    </row>
    <row r="7" spans="1:32" ht="15.4" customHeight="1" x14ac:dyDescent="0.15">
      <c r="A7" s="181"/>
      <c r="B7" s="1040" t="s">
        <v>152</v>
      </c>
      <c r="C7" s="182"/>
      <c r="D7" s="183"/>
      <c r="E7" s="183"/>
      <c r="F7" s="183"/>
      <c r="G7" s="184"/>
      <c r="H7" s="185"/>
      <c r="I7" s="41">
        <v>4</v>
      </c>
      <c r="J7" s="221"/>
      <c r="K7" s="222"/>
      <c r="L7" s="223">
        <v>2</v>
      </c>
      <c r="M7" s="221"/>
      <c r="N7" s="224"/>
      <c r="O7" s="225">
        <v>2</v>
      </c>
      <c r="P7" s="221"/>
      <c r="Q7" s="222"/>
      <c r="R7" s="223">
        <v>0</v>
      </c>
      <c r="S7" s="221"/>
      <c r="T7" s="224"/>
    </row>
    <row r="8" spans="1:32" ht="15.4" customHeight="1" x14ac:dyDescent="0.15">
      <c r="A8" s="186">
        <v>2</v>
      </c>
      <c r="B8" s="1039"/>
      <c r="C8" s="187">
        <v>7</v>
      </c>
      <c r="D8" s="188">
        <v>2</v>
      </c>
      <c r="E8" s="188">
        <v>2</v>
      </c>
      <c r="F8" s="188">
        <v>2</v>
      </c>
      <c r="G8" s="189">
        <v>0</v>
      </c>
      <c r="H8" s="190">
        <v>1</v>
      </c>
      <c r="I8" s="42">
        <v>159</v>
      </c>
      <c r="J8" s="188">
        <v>89</v>
      </c>
      <c r="K8" s="189">
        <v>70</v>
      </c>
      <c r="L8" s="187">
        <v>49</v>
      </c>
      <c r="M8" s="188">
        <v>24</v>
      </c>
      <c r="N8" s="190">
        <v>25</v>
      </c>
      <c r="O8" s="191">
        <v>54</v>
      </c>
      <c r="P8" s="188">
        <v>34</v>
      </c>
      <c r="Q8" s="189">
        <v>20</v>
      </c>
      <c r="R8" s="187">
        <v>56</v>
      </c>
      <c r="S8" s="188">
        <v>31</v>
      </c>
      <c r="T8" s="190">
        <v>25</v>
      </c>
    </row>
    <row r="9" spans="1:32" ht="15.4" customHeight="1" x14ac:dyDescent="0.15">
      <c r="A9" s="175"/>
      <c r="B9" s="1040" t="s">
        <v>153</v>
      </c>
      <c r="C9" s="176"/>
      <c r="D9" s="177"/>
      <c r="E9" s="177"/>
      <c r="F9" s="177"/>
      <c r="G9" s="178"/>
      <c r="H9" s="179"/>
      <c r="I9" s="43">
        <v>8</v>
      </c>
      <c r="J9" s="202"/>
      <c r="K9" s="203"/>
      <c r="L9" s="204">
        <v>2</v>
      </c>
      <c r="M9" s="202"/>
      <c r="N9" s="205"/>
      <c r="O9" s="206">
        <v>1</v>
      </c>
      <c r="P9" s="202"/>
      <c r="Q9" s="203"/>
      <c r="R9" s="204">
        <v>5</v>
      </c>
      <c r="S9" s="202"/>
      <c r="T9" s="205"/>
    </row>
    <row r="10" spans="1:32" ht="15.4" customHeight="1" x14ac:dyDescent="0.15">
      <c r="A10" s="175">
        <v>3</v>
      </c>
      <c r="B10" s="1039"/>
      <c r="C10" s="176">
        <v>6</v>
      </c>
      <c r="D10" s="177">
        <v>1</v>
      </c>
      <c r="E10" s="177">
        <v>1</v>
      </c>
      <c r="F10" s="177">
        <v>2</v>
      </c>
      <c r="G10" s="178">
        <v>0</v>
      </c>
      <c r="H10" s="179">
        <v>2</v>
      </c>
      <c r="I10" s="40">
        <v>112</v>
      </c>
      <c r="J10" s="177">
        <v>54</v>
      </c>
      <c r="K10" s="178">
        <v>58</v>
      </c>
      <c r="L10" s="176">
        <v>36</v>
      </c>
      <c r="M10" s="177">
        <v>17</v>
      </c>
      <c r="N10" s="179">
        <v>19</v>
      </c>
      <c r="O10" s="180">
        <v>28</v>
      </c>
      <c r="P10" s="177">
        <v>16</v>
      </c>
      <c r="Q10" s="178">
        <v>12</v>
      </c>
      <c r="R10" s="176">
        <v>48</v>
      </c>
      <c r="S10" s="177">
        <v>21</v>
      </c>
      <c r="T10" s="179">
        <v>27</v>
      </c>
    </row>
    <row r="11" spans="1:32" ht="15.4" customHeight="1" x14ac:dyDescent="0.15">
      <c r="A11" s="181"/>
      <c r="B11" s="1040" t="s">
        <v>154</v>
      </c>
      <c r="C11" s="182"/>
      <c r="D11" s="183"/>
      <c r="E11" s="183"/>
      <c r="F11" s="183"/>
      <c r="G11" s="184"/>
      <c r="H11" s="185"/>
      <c r="I11" s="41">
        <v>11</v>
      </c>
      <c r="J11" s="221"/>
      <c r="K11" s="222"/>
      <c r="L11" s="223">
        <v>3</v>
      </c>
      <c r="M11" s="221"/>
      <c r="N11" s="224"/>
      <c r="O11" s="225">
        <v>4</v>
      </c>
      <c r="P11" s="221"/>
      <c r="Q11" s="222"/>
      <c r="R11" s="223">
        <v>4</v>
      </c>
      <c r="S11" s="221"/>
      <c r="T11" s="224"/>
    </row>
    <row r="12" spans="1:32" ht="15.4" customHeight="1" x14ac:dyDescent="0.15">
      <c r="A12" s="186">
        <v>4</v>
      </c>
      <c r="B12" s="1039"/>
      <c r="C12" s="187">
        <v>8</v>
      </c>
      <c r="D12" s="188">
        <v>2</v>
      </c>
      <c r="E12" s="188">
        <v>2</v>
      </c>
      <c r="F12" s="188">
        <v>2</v>
      </c>
      <c r="G12" s="189">
        <v>0</v>
      </c>
      <c r="H12" s="190">
        <v>2</v>
      </c>
      <c r="I12" s="42">
        <v>197</v>
      </c>
      <c r="J12" s="188">
        <v>93</v>
      </c>
      <c r="K12" s="189">
        <v>104</v>
      </c>
      <c r="L12" s="187">
        <v>63</v>
      </c>
      <c r="M12" s="188">
        <v>33</v>
      </c>
      <c r="N12" s="190">
        <v>30</v>
      </c>
      <c r="O12" s="191">
        <v>61</v>
      </c>
      <c r="P12" s="188">
        <v>28</v>
      </c>
      <c r="Q12" s="189">
        <v>33</v>
      </c>
      <c r="R12" s="187">
        <v>73</v>
      </c>
      <c r="S12" s="188">
        <v>32</v>
      </c>
      <c r="T12" s="190">
        <v>41</v>
      </c>
    </row>
    <row r="13" spans="1:32" ht="15.4" customHeight="1" x14ac:dyDescent="0.15">
      <c r="A13" s="175"/>
      <c r="B13" s="1040" t="s">
        <v>155</v>
      </c>
      <c r="C13" s="176"/>
      <c r="D13" s="177"/>
      <c r="E13" s="177"/>
      <c r="F13" s="177"/>
      <c r="G13" s="178"/>
      <c r="H13" s="179"/>
      <c r="I13" s="43">
        <v>6</v>
      </c>
      <c r="J13" s="202"/>
      <c r="K13" s="203"/>
      <c r="L13" s="204">
        <v>1</v>
      </c>
      <c r="M13" s="202"/>
      <c r="N13" s="205"/>
      <c r="O13" s="206">
        <v>3</v>
      </c>
      <c r="P13" s="202"/>
      <c r="Q13" s="203"/>
      <c r="R13" s="204">
        <v>2</v>
      </c>
      <c r="S13" s="202"/>
      <c r="T13" s="205"/>
    </row>
    <row r="14" spans="1:32" ht="15.4" customHeight="1" x14ac:dyDescent="0.15">
      <c r="A14" s="175">
        <v>5</v>
      </c>
      <c r="B14" s="1039"/>
      <c r="C14" s="176">
        <v>11</v>
      </c>
      <c r="D14" s="177">
        <v>3</v>
      </c>
      <c r="E14" s="177">
        <v>3</v>
      </c>
      <c r="F14" s="177">
        <v>3</v>
      </c>
      <c r="G14" s="178">
        <v>0</v>
      </c>
      <c r="H14" s="179">
        <v>2</v>
      </c>
      <c r="I14" s="40">
        <v>265</v>
      </c>
      <c r="J14" s="177">
        <v>140</v>
      </c>
      <c r="K14" s="178">
        <v>125</v>
      </c>
      <c r="L14" s="176">
        <v>80</v>
      </c>
      <c r="M14" s="177">
        <v>39</v>
      </c>
      <c r="N14" s="179">
        <v>41</v>
      </c>
      <c r="O14" s="180">
        <v>99</v>
      </c>
      <c r="P14" s="177">
        <v>59</v>
      </c>
      <c r="Q14" s="178">
        <v>40</v>
      </c>
      <c r="R14" s="176">
        <v>86</v>
      </c>
      <c r="S14" s="177">
        <v>42</v>
      </c>
      <c r="T14" s="179">
        <v>44</v>
      </c>
    </row>
    <row r="15" spans="1:32" ht="15.4" customHeight="1" x14ac:dyDescent="0.15">
      <c r="A15" s="181"/>
      <c r="B15" s="1040" t="s">
        <v>103</v>
      </c>
      <c r="C15" s="182"/>
      <c r="D15" s="183"/>
      <c r="E15" s="183"/>
      <c r="F15" s="183"/>
      <c r="G15" s="184"/>
      <c r="H15" s="185"/>
      <c r="I15" s="41">
        <v>29</v>
      </c>
      <c r="J15" s="221"/>
      <c r="K15" s="222"/>
      <c r="L15" s="223">
        <v>9</v>
      </c>
      <c r="M15" s="221"/>
      <c r="N15" s="224"/>
      <c r="O15" s="225">
        <v>6</v>
      </c>
      <c r="P15" s="221"/>
      <c r="Q15" s="222"/>
      <c r="R15" s="223">
        <v>14</v>
      </c>
      <c r="S15" s="221"/>
      <c r="T15" s="224"/>
    </row>
    <row r="16" spans="1:32" ht="15.4" customHeight="1" x14ac:dyDescent="0.15">
      <c r="A16" s="186">
        <v>7</v>
      </c>
      <c r="B16" s="1039"/>
      <c r="C16" s="187">
        <v>18</v>
      </c>
      <c r="D16" s="188">
        <v>4</v>
      </c>
      <c r="E16" s="188">
        <v>4</v>
      </c>
      <c r="F16" s="188">
        <v>4</v>
      </c>
      <c r="G16" s="189">
        <v>0</v>
      </c>
      <c r="H16" s="190">
        <v>6</v>
      </c>
      <c r="I16" s="42">
        <v>393</v>
      </c>
      <c r="J16" s="188">
        <v>201</v>
      </c>
      <c r="K16" s="189">
        <v>192</v>
      </c>
      <c r="L16" s="187">
        <v>139</v>
      </c>
      <c r="M16" s="188">
        <v>65</v>
      </c>
      <c r="N16" s="190">
        <v>74</v>
      </c>
      <c r="O16" s="191">
        <v>121</v>
      </c>
      <c r="P16" s="188">
        <v>64</v>
      </c>
      <c r="Q16" s="189">
        <v>57</v>
      </c>
      <c r="R16" s="187">
        <v>133</v>
      </c>
      <c r="S16" s="188">
        <v>72</v>
      </c>
      <c r="T16" s="190">
        <v>61</v>
      </c>
    </row>
    <row r="17" spans="1:20" ht="15.4" customHeight="1" x14ac:dyDescent="0.15">
      <c r="A17" s="192"/>
      <c r="B17" s="1040" t="s">
        <v>156</v>
      </c>
      <c r="C17" s="193"/>
      <c r="D17" s="194"/>
      <c r="E17" s="194"/>
      <c r="F17" s="194"/>
      <c r="G17" s="195"/>
      <c r="H17" s="196"/>
      <c r="I17" s="43">
        <v>29</v>
      </c>
      <c r="J17" s="197"/>
      <c r="K17" s="198"/>
      <c r="L17" s="199">
        <v>14</v>
      </c>
      <c r="M17" s="197"/>
      <c r="N17" s="200"/>
      <c r="O17" s="201">
        <v>9</v>
      </c>
      <c r="P17" s="197"/>
      <c r="Q17" s="198"/>
      <c r="R17" s="199">
        <v>6</v>
      </c>
      <c r="S17" s="197"/>
      <c r="T17" s="200"/>
    </row>
    <row r="18" spans="1:20" ht="15.4" customHeight="1" x14ac:dyDescent="0.15">
      <c r="A18" s="186">
        <v>8</v>
      </c>
      <c r="B18" s="1039"/>
      <c r="C18" s="187">
        <v>29</v>
      </c>
      <c r="D18" s="188">
        <v>8</v>
      </c>
      <c r="E18" s="188">
        <v>8</v>
      </c>
      <c r="F18" s="188">
        <v>8</v>
      </c>
      <c r="G18" s="189">
        <v>0</v>
      </c>
      <c r="H18" s="190">
        <v>5</v>
      </c>
      <c r="I18" s="42">
        <v>813</v>
      </c>
      <c r="J18" s="188">
        <v>436</v>
      </c>
      <c r="K18" s="189">
        <v>377</v>
      </c>
      <c r="L18" s="187">
        <v>276</v>
      </c>
      <c r="M18" s="188">
        <v>143</v>
      </c>
      <c r="N18" s="190">
        <v>133</v>
      </c>
      <c r="O18" s="191">
        <v>282</v>
      </c>
      <c r="P18" s="188">
        <v>165</v>
      </c>
      <c r="Q18" s="189">
        <v>117</v>
      </c>
      <c r="R18" s="187">
        <v>255</v>
      </c>
      <c r="S18" s="188">
        <v>128</v>
      </c>
      <c r="T18" s="190">
        <v>127</v>
      </c>
    </row>
    <row r="19" spans="1:20" ht="15.4" customHeight="1" x14ac:dyDescent="0.15">
      <c r="A19" s="175"/>
      <c r="B19" s="1040" t="s">
        <v>157</v>
      </c>
      <c r="C19" s="176"/>
      <c r="D19" s="177"/>
      <c r="E19" s="177"/>
      <c r="F19" s="177"/>
      <c r="G19" s="178"/>
      <c r="H19" s="179"/>
      <c r="I19" s="43">
        <v>15</v>
      </c>
      <c r="J19" s="202"/>
      <c r="K19" s="203"/>
      <c r="L19" s="204">
        <v>6</v>
      </c>
      <c r="M19" s="202"/>
      <c r="N19" s="205"/>
      <c r="O19" s="206">
        <v>6</v>
      </c>
      <c r="P19" s="202"/>
      <c r="Q19" s="203"/>
      <c r="R19" s="204">
        <v>3</v>
      </c>
      <c r="S19" s="202"/>
      <c r="T19" s="205"/>
    </row>
    <row r="20" spans="1:20" ht="15.4" customHeight="1" x14ac:dyDescent="0.15">
      <c r="A20" s="186">
        <v>9</v>
      </c>
      <c r="B20" s="1039"/>
      <c r="C20" s="187">
        <v>15</v>
      </c>
      <c r="D20" s="188">
        <v>4</v>
      </c>
      <c r="E20" s="188">
        <v>4</v>
      </c>
      <c r="F20" s="188">
        <v>4</v>
      </c>
      <c r="G20" s="189">
        <v>0</v>
      </c>
      <c r="H20" s="190">
        <v>3</v>
      </c>
      <c r="I20" s="42">
        <v>389</v>
      </c>
      <c r="J20" s="188">
        <v>208</v>
      </c>
      <c r="K20" s="189">
        <v>181</v>
      </c>
      <c r="L20" s="187">
        <v>141</v>
      </c>
      <c r="M20" s="188">
        <v>79</v>
      </c>
      <c r="N20" s="190">
        <v>62</v>
      </c>
      <c r="O20" s="191">
        <v>129</v>
      </c>
      <c r="P20" s="188">
        <v>67</v>
      </c>
      <c r="Q20" s="189">
        <v>62</v>
      </c>
      <c r="R20" s="187">
        <v>119</v>
      </c>
      <c r="S20" s="188">
        <v>62</v>
      </c>
      <c r="T20" s="190">
        <v>57</v>
      </c>
    </row>
    <row r="21" spans="1:20" ht="15.4" customHeight="1" x14ac:dyDescent="0.15">
      <c r="A21" s="175"/>
      <c r="B21" s="1040" t="s">
        <v>158</v>
      </c>
      <c r="C21" s="176"/>
      <c r="D21" s="177"/>
      <c r="E21" s="177"/>
      <c r="F21" s="177"/>
      <c r="G21" s="178"/>
      <c r="H21" s="179"/>
      <c r="I21" s="43">
        <v>18</v>
      </c>
      <c r="J21" s="202"/>
      <c r="K21" s="203"/>
      <c r="L21" s="204">
        <v>6</v>
      </c>
      <c r="M21" s="202"/>
      <c r="N21" s="205"/>
      <c r="O21" s="206">
        <v>11</v>
      </c>
      <c r="P21" s="202"/>
      <c r="Q21" s="203"/>
      <c r="R21" s="204">
        <v>1</v>
      </c>
      <c r="S21" s="202"/>
      <c r="T21" s="205"/>
    </row>
    <row r="22" spans="1:20" ht="15.4" customHeight="1" x14ac:dyDescent="0.15">
      <c r="A22" s="186">
        <v>10</v>
      </c>
      <c r="B22" s="1039"/>
      <c r="C22" s="187">
        <v>29</v>
      </c>
      <c r="D22" s="188">
        <v>9</v>
      </c>
      <c r="E22" s="188">
        <v>8</v>
      </c>
      <c r="F22" s="188">
        <v>9</v>
      </c>
      <c r="G22" s="189">
        <v>0</v>
      </c>
      <c r="H22" s="190">
        <v>3</v>
      </c>
      <c r="I22" s="42">
        <v>899</v>
      </c>
      <c r="J22" s="188">
        <v>452</v>
      </c>
      <c r="K22" s="189">
        <v>447</v>
      </c>
      <c r="L22" s="187">
        <v>312</v>
      </c>
      <c r="M22" s="188">
        <v>170</v>
      </c>
      <c r="N22" s="190">
        <v>142</v>
      </c>
      <c r="O22" s="191">
        <v>285</v>
      </c>
      <c r="P22" s="188">
        <v>145</v>
      </c>
      <c r="Q22" s="189">
        <v>140</v>
      </c>
      <c r="R22" s="187">
        <v>302</v>
      </c>
      <c r="S22" s="188">
        <v>137</v>
      </c>
      <c r="T22" s="190">
        <v>165</v>
      </c>
    </row>
    <row r="23" spans="1:20" ht="15.4" customHeight="1" x14ac:dyDescent="0.15">
      <c r="A23" s="175"/>
      <c r="B23" s="1040" t="s">
        <v>159</v>
      </c>
      <c r="C23" s="176"/>
      <c r="D23" s="177"/>
      <c r="E23" s="177"/>
      <c r="F23" s="177"/>
      <c r="G23" s="178"/>
      <c r="H23" s="179"/>
      <c r="I23" s="43">
        <v>18</v>
      </c>
      <c r="J23" s="202"/>
      <c r="K23" s="203"/>
      <c r="L23" s="204">
        <v>9</v>
      </c>
      <c r="M23" s="202"/>
      <c r="N23" s="205"/>
      <c r="O23" s="206">
        <v>4</v>
      </c>
      <c r="P23" s="202"/>
      <c r="Q23" s="203"/>
      <c r="R23" s="204">
        <v>5</v>
      </c>
      <c r="S23" s="202"/>
      <c r="T23" s="205"/>
    </row>
    <row r="24" spans="1:20" ht="15.4" customHeight="1" x14ac:dyDescent="0.15">
      <c r="A24" s="186">
        <v>11</v>
      </c>
      <c r="B24" s="1039"/>
      <c r="C24" s="187">
        <v>28</v>
      </c>
      <c r="D24" s="188">
        <v>8</v>
      </c>
      <c r="E24" s="188">
        <v>7</v>
      </c>
      <c r="F24" s="188">
        <v>9</v>
      </c>
      <c r="G24" s="189">
        <v>0</v>
      </c>
      <c r="H24" s="190">
        <v>4</v>
      </c>
      <c r="I24" s="42">
        <v>817</v>
      </c>
      <c r="J24" s="188">
        <v>407</v>
      </c>
      <c r="K24" s="189">
        <v>410</v>
      </c>
      <c r="L24" s="187">
        <v>287</v>
      </c>
      <c r="M24" s="188">
        <v>141</v>
      </c>
      <c r="N24" s="190">
        <v>146</v>
      </c>
      <c r="O24" s="191">
        <v>244</v>
      </c>
      <c r="P24" s="188">
        <v>123</v>
      </c>
      <c r="Q24" s="189">
        <v>121</v>
      </c>
      <c r="R24" s="187">
        <v>286</v>
      </c>
      <c r="S24" s="188">
        <v>143</v>
      </c>
      <c r="T24" s="190">
        <v>143</v>
      </c>
    </row>
    <row r="25" spans="1:20" ht="15.4" customHeight="1" x14ac:dyDescent="0.15">
      <c r="A25" s="175"/>
      <c r="B25" s="1040" t="s">
        <v>160</v>
      </c>
      <c r="C25" s="176"/>
      <c r="D25" s="177"/>
      <c r="E25" s="177"/>
      <c r="F25" s="177"/>
      <c r="G25" s="178"/>
      <c r="H25" s="179"/>
      <c r="I25" s="43">
        <v>3</v>
      </c>
      <c r="J25" s="202"/>
      <c r="K25" s="203"/>
      <c r="L25" s="204">
        <v>1</v>
      </c>
      <c r="M25" s="202"/>
      <c r="N25" s="205"/>
      <c r="O25" s="206">
        <v>0</v>
      </c>
      <c r="P25" s="202"/>
      <c r="Q25" s="203"/>
      <c r="R25" s="204">
        <v>2</v>
      </c>
      <c r="S25" s="202"/>
      <c r="T25" s="205"/>
    </row>
    <row r="26" spans="1:20" ht="15.4" customHeight="1" x14ac:dyDescent="0.15">
      <c r="A26" s="186">
        <v>12</v>
      </c>
      <c r="B26" s="1039"/>
      <c r="C26" s="187">
        <v>14</v>
      </c>
      <c r="D26" s="188">
        <v>5</v>
      </c>
      <c r="E26" s="188">
        <v>4</v>
      </c>
      <c r="F26" s="188">
        <v>4</v>
      </c>
      <c r="G26" s="189">
        <v>0</v>
      </c>
      <c r="H26" s="190">
        <v>1</v>
      </c>
      <c r="I26" s="42">
        <v>411</v>
      </c>
      <c r="J26" s="188">
        <v>195</v>
      </c>
      <c r="K26" s="189">
        <v>216</v>
      </c>
      <c r="L26" s="187">
        <v>149</v>
      </c>
      <c r="M26" s="188">
        <v>70</v>
      </c>
      <c r="N26" s="190">
        <v>79</v>
      </c>
      <c r="O26" s="191">
        <v>130</v>
      </c>
      <c r="P26" s="188">
        <v>63</v>
      </c>
      <c r="Q26" s="189">
        <v>67</v>
      </c>
      <c r="R26" s="187">
        <v>132</v>
      </c>
      <c r="S26" s="188">
        <v>62</v>
      </c>
      <c r="T26" s="190">
        <v>70</v>
      </c>
    </row>
    <row r="27" spans="1:20" ht="15.4" customHeight="1" x14ac:dyDescent="0.15">
      <c r="A27" s="175"/>
      <c r="B27" s="1040" t="s">
        <v>161</v>
      </c>
      <c r="C27" s="176"/>
      <c r="D27" s="177"/>
      <c r="E27" s="177"/>
      <c r="F27" s="177"/>
      <c r="G27" s="178"/>
      <c r="H27" s="179"/>
      <c r="I27" s="43">
        <v>28</v>
      </c>
      <c r="J27" s="202"/>
      <c r="K27" s="203"/>
      <c r="L27" s="204">
        <v>14</v>
      </c>
      <c r="M27" s="202"/>
      <c r="N27" s="205"/>
      <c r="O27" s="206">
        <v>9</v>
      </c>
      <c r="P27" s="202"/>
      <c r="Q27" s="203"/>
      <c r="R27" s="204">
        <v>5</v>
      </c>
      <c r="S27" s="202"/>
      <c r="T27" s="205"/>
    </row>
    <row r="28" spans="1:20" ht="15.4" customHeight="1" x14ac:dyDescent="0.15">
      <c r="A28" s="186">
        <v>13</v>
      </c>
      <c r="B28" s="1039"/>
      <c r="C28" s="187">
        <v>24</v>
      </c>
      <c r="D28" s="188">
        <v>7</v>
      </c>
      <c r="E28" s="188">
        <v>5</v>
      </c>
      <c r="F28" s="188">
        <v>6</v>
      </c>
      <c r="G28" s="189">
        <v>0</v>
      </c>
      <c r="H28" s="190">
        <v>6</v>
      </c>
      <c r="I28" s="42">
        <v>615</v>
      </c>
      <c r="J28" s="188">
        <v>337</v>
      </c>
      <c r="K28" s="189">
        <v>278</v>
      </c>
      <c r="L28" s="187">
        <v>238</v>
      </c>
      <c r="M28" s="188">
        <v>131</v>
      </c>
      <c r="N28" s="190">
        <v>107</v>
      </c>
      <c r="O28" s="191">
        <v>188</v>
      </c>
      <c r="P28" s="188">
        <v>99</v>
      </c>
      <c r="Q28" s="189">
        <v>89</v>
      </c>
      <c r="R28" s="187">
        <v>189</v>
      </c>
      <c r="S28" s="188">
        <v>107</v>
      </c>
      <c r="T28" s="190">
        <v>82</v>
      </c>
    </row>
    <row r="29" spans="1:20" ht="15.4" customHeight="1" x14ac:dyDescent="0.15">
      <c r="A29" s="192"/>
      <c r="B29" s="1040" t="s">
        <v>162</v>
      </c>
      <c r="C29" s="193"/>
      <c r="D29" s="194"/>
      <c r="E29" s="194"/>
      <c r="F29" s="194"/>
      <c r="G29" s="195"/>
      <c r="H29" s="196"/>
      <c r="I29" s="43">
        <v>31</v>
      </c>
      <c r="J29" s="197"/>
      <c r="K29" s="198"/>
      <c r="L29" s="199">
        <v>10</v>
      </c>
      <c r="M29" s="197"/>
      <c r="N29" s="200"/>
      <c r="O29" s="201">
        <v>8</v>
      </c>
      <c r="P29" s="197"/>
      <c r="Q29" s="198"/>
      <c r="R29" s="199">
        <v>13</v>
      </c>
      <c r="S29" s="197"/>
      <c r="T29" s="200"/>
    </row>
    <row r="30" spans="1:20" ht="15.4" customHeight="1" x14ac:dyDescent="0.15">
      <c r="A30" s="186">
        <v>14</v>
      </c>
      <c r="B30" s="1039"/>
      <c r="C30" s="187">
        <v>26</v>
      </c>
      <c r="D30" s="188">
        <v>6</v>
      </c>
      <c r="E30" s="188">
        <v>7</v>
      </c>
      <c r="F30" s="188">
        <v>7</v>
      </c>
      <c r="G30" s="189">
        <v>0</v>
      </c>
      <c r="H30" s="190">
        <v>6</v>
      </c>
      <c r="I30" s="42">
        <v>674</v>
      </c>
      <c r="J30" s="188">
        <v>355</v>
      </c>
      <c r="K30" s="189">
        <v>319</v>
      </c>
      <c r="L30" s="187">
        <v>210</v>
      </c>
      <c r="M30" s="188">
        <v>106</v>
      </c>
      <c r="N30" s="190">
        <v>104</v>
      </c>
      <c r="O30" s="191">
        <v>225</v>
      </c>
      <c r="P30" s="188">
        <v>132</v>
      </c>
      <c r="Q30" s="189">
        <v>93</v>
      </c>
      <c r="R30" s="187">
        <v>239</v>
      </c>
      <c r="S30" s="188">
        <v>117</v>
      </c>
      <c r="T30" s="190">
        <v>122</v>
      </c>
    </row>
    <row r="31" spans="1:20" ht="15.4" customHeight="1" x14ac:dyDescent="0.15">
      <c r="A31" s="175"/>
      <c r="B31" s="1040" t="s">
        <v>163</v>
      </c>
      <c r="C31" s="176"/>
      <c r="D31" s="177"/>
      <c r="E31" s="177"/>
      <c r="F31" s="177"/>
      <c r="G31" s="178"/>
      <c r="H31" s="179"/>
      <c r="I31" s="43">
        <v>17</v>
      </c>
      <c r="J31" s="202"/>
      <c r="K31" s="203"/>
      <c r="L31" s="204">
        <v>10</v>
      </c>
      <c r="M31" s="202"/>
      <c r="N31" s="205"/>
      <c r="O31" s="206">
        <v>6</v>
      </c>
      <c r="P31" s="202"/>
      <c r="Q31" s="203"/>
      <c r="R31" s="204">
        <v>1</v>
      </c>
      <c r="S31" s="202"/>
      <c r="T31" s="205"/>
    </row>
    <row r="32" spans="1:20" ht="15.4" customHeight="1" x14ac:dyDescent="0.15">
      <c r="A32" s="186">
        <v>15</v>
      </c>
      <c r="B32" s="1039"/>
      <c r="C32" s="187">
        <v>30</v>
      </c>
      <c r="D32" s="188">
        <v>9</v>
      </c>
      <c r="E32" s="188">
        <v>9</v>
      </c>
      <c r="F32" s="188">
        <v>9</v>
      </c>
      <c r="G32" s="189">
        <v>0</v>
      </c>
      <c r="H32" s="190">
        <v>3</v>
      </c>
      <c r="I32" s="42">
        <v>889</v>
      </c>
      <c r="J32" s="188">
        <v>478</v>
      </c>
      <c r="K32" s="189">
        <v>411</v>
      </c>
      <c r="L32" s="187">
        <v>296</v>
      </c>
      <c r="M32" s="188">
        <v>150</v>
      </c>
      <c r="N32" s="190">
        <v>146</v>
      </c>
      <c r="O32" s="191">
        <v>299</v>
      </c>
      <c r="P32" s="188">
        <v>172</v>
      </c>
      <c r="Q32" s="189">
        <v>127</v>
      </c>
      <c r="R32" s="187">
        <v>294</v>
      </c>
      <c r="S32" s="188">
        <v>156</v>
      </c>
      <c r="T32" s="190">
        <v>138</v>
      </c>
    </row>
    <row r="33" spans="1:20" ht="15.4" customHeight="1" x14ac:dyDescent="0.15">
      <c r="A33" s="175"/>
      <c r="B33" s="1040" t="s">
        <v>164</v>
      </c>
      <c r="C33" s="176"/>
      <c r="D33" s="177"/>
      <c r="E33" s="177"/>
      <c r="F33" s="177"/>
      <c r="G33" s="178"/>
      <c r="H33" s="179"/>
      <c r="I33" s="43">
        <v>42</v>
      </c>
      <c r="J33" s="202"/>
      <c r="K33" s="203"/>
      <c r="L33" s="204">
        <v>13</v>
      </c>
      <c r="M33" s="202"/>
      <c r="N33" s="205"/>
      <c r="O33" s="206">
        <v>9</v>
      </c>
      <c r="P33" s="202"/>
      <c r="Q33" s="203"/>
      <c r="R33" s="204">
        <v>20</v>
      </c>
      <c r="S33" s="202"/>
      <c r="T33" s="205"/>
    </row>
    <row r="34" spans="1:20" ht="15.4" customHeight="1" x14ac:dyDescent="0.15">
      <c r="A34" s="186">
        <v>16</v>
      </c>
      <c r="B34" s="1039"/>
      <c r="C34" s="187">
        <v>21</v>
      </c>
      <c r="D34" s="188">
        <v>4</v>
      </c>
      <c r="E34" s="188">
        <v>4</v>
      </c>
      <c r="F34" s="188">
        <v>5</v>
      </c>
      <c r="G34" s="189">
        <v>0</v>
      </c>
      <c r="H34" s="190">
        <v>8</v>
      </c>
      <c r="I34" s="42">
        <v>474</v>
      </c>
      <c r="J34" s="188">
        <v>252</v>
      </c>
      <c r="K34" s="189">
        <v>222</v>
      </c>
      <c r="L34" s="187">
        <v>152</v>
      </c>
      <c r="M34" s="188">
        <v>74</v>
      </c>
      <c r="N34" s="190">
        <v>78</v>
      </c>
      <c r="O34" s="191">
        <v>148</v>
      </c>
      <c r="P34" s="188">
        <v>85</v>
      </c>
      <c r="Q34" s="189">
        <v>63</v>
      </c>
      <c r="R34" s="187">
        <v>174</v>
      </c>
      <c r="S34" s="188">
        <v>93</v>
      </c>
      <c r="T34" s="190">
        <v>81</v>
      </c>
    </row>
    <row r="35" spans="1:20" ht="15.4" customHeight="1" x14ac:dyDescent="0.15">
      <c r="A35" s="175"/>
      <c r="B35" s="1040" t="s">
        <v>165</v>
      </c>
      <c r="C35" s="176"/>
      <c r="D35" s="177"/>
      <c r="E35" s="177"/>
      <c r="F35" s="177"/>
      <c r="G35" s="178"/>
      <c r="H35" s="179"/>
      <c r="I35" s="43">
        <v>24</v>
      </c>
      <c r="J35" s="202"/>
      <c r="K35" s="203"/>
      <c r="L35" s="204">
        <v>9</v>
      </c>
      <c r="M35" s="202"/>
      <c r="N35" s="205"/>
      <c r="O35" s="206">
        <v>4</v>
      </c>
      <c r="P35" s="202"/>
      <c r="Q35" s="203"/>
      <c r="R35" s="204">
        <v>11</v>
      </c>
      <c r="S35" s="202"/>
      <c r="T35" s="205"/>
    </row>
    <row r="36" spans="1:20" ht="15.4" customHeight="1" x14ac:dyDescent="0.15">
      <c r="A36" s="186">
        <v>17</v>
      </c>
      <c r="B36" s="1039"/>
      <c r="C36" s="187">
        <v>29</v>
      </c>
      <c r="D36" s="188">
        <v>8</v>
      </c>
      <c r="E36" s="188">
        <v>8</v>
      </c>
      <c r="F36" s="188">
        <v>8</v>
      </c>
      <c r="G36" s="189">
        <v>0</v>
      </c>
      <c r="H36" s="190">
        <v>5</v>
      </c>
      <c r="I36" s="42">
        <v>816</v>
      </c>
      <c r="J36" s="188">
        <v>430</v>
      </c>
      <c r="K36" s="189">
        <v>386</v>
      </c>
      <c r="L36" s="187">
        <v>271</v>
      </c>
      <c r="M36" s="188">
        <v>144</v>
      </c>
      <c r="N36" s="190">
        <v>127</v>
      </c>
      <c r="O36" s="191">
        <v>275</v>
      </c>
      <c r="P36" s="188">
        <v>145</v>
      </c>
      <c r="Q36" s="189">
        <v>130</v>
      </c>
      <c r="R36" s="187">
        <v>270</v>
      </c>
      <c r="S36" s="188">
        <v>141</v>
      </c>
      <c r="T36" s="190">
        <v>129</v>
      </c>
    </row>
    <row r="37" spans="1:20" ht="15.4" customHeight="1" x14ac:dyDescent="0.15">
      <c r="A37" s="175"/>
      <c r="B37" s="1040" t="s">
        <v>166</v>
      </c>
      <c r="C37" s="176"/>
      <c r="D37" s="177"/>
      <c r="E37" s="177"/>
      <c r="F37" s="177"/>
      <c r="G37" s="178"/>
      <c r="H37" s="179"/>
      <c r="I37" s="43">
        <v>26</v>
      </c>
      <c r="J37" s="202"/>
      <c r="K37" s="203"/>
      <c r="L37" s="204">
        <v>8</v>
      </c>
      <c r="M37" s="202"/>
      <c r="N37" s="205"/>
      <c r="O37" s="206">
        <v>9</v>
      </c>
      <c r="P37" s="202"/>
      <c r="Q37" s="203"/>
      <c r="R37" s="204">
        <v>9</v>
      </c>
      <c r="S37" s="202"/>
      <c r="T37" s="205"/>
    </row>
    <row r="38" spans="1:20" ht="15.4" customHeight="1" x14ac:dyDescent="0.15">
      <c r="A38" s="186">
        <v>18</v>
      </c>
      <c r="B38" s="1039"/>
      <c r="C38" s="187">
        <v>34</v>
      </c>
      <c r="D38" s="188">
        <v>10</v>
      </c>
      <c r="E38" s="188">
        <v>9</v>
      </c>
      <c r="F38" s="188">
        <v>9</v>
      </c>
      <c r="G38" s="189">
        <v>0</v>
      </c>
      <c r="H38" s="190">
        <v>6</v>
      </c>
      <c r="I38" s="42">
        <v>966</v>
      </c>
      <c r="J38" s="188">
        <v>552</v>
      </c>
      <c r="K38" s="189">
        <v>414</v>
      </c>
      <c r="L38" s="187">
        <v>352</v>
      </c>
      <c r="M38" s="188">
        <v>200</v>
      </c>
      <c r="N38" s="190">
        <v>152</v>
      </c>
      <c r="O38" s="191">
        <v>302</v>
      </c>
      <c r="P38" s="188">
        <v>178</v>
      </c>
      <c r="Q38" s="189">
        <v>124</v>
      </c>
      <c r="R38" s="187">
        <v>312</v>
      </c>
      <c r="S38" s="188">
        <v>174</v>
      </c>
      <c r="T38" s="190">
        <v>138</v>
      </c>
    </row>
    <row r="39" spans="1:20" ht="15.4" customHeight="1" x14ac:dyDescent="0.15">
      <c r="A39" s="175"/>
      <c r="B39" s="1040" t="s">
        <v>167</v>
      </c>
      <c r="C39" s="176"/>
      <c r="D39" s="177"/>
      <c r="E39" s="177"/>
      <c r="F39" s="177"/>
      <c r="G39" s="178"/>
      <c r="H39" s="179"/>
      <c r="I39" s="43">
        <v>1</v>
      </c>
      <c r="J39" s="202"/>
      <c r="K39" s="203"/>
      <c r="L39" s="204">
        <v>1</v>
      </c>
      <c r="M39" s="202"/>
      <c r="N39" s="205"/>
      <c r="O39" s="206">
        <v>0</v>
      </c>
      <c r="P39" s="202"/>
      <c r="Q39" s="203"/>
      <c r="R39" s="204">
        <v>0</v>
      </c>
      <c r="S39" s="202"/>
      <c r="T39" s="205"/>
    </row>
    <row r="40" spans="1:20" ht="15.4" customHeight="1" x14ac:dyDescent="0.15">
      <c r="A40" s="186">
        <v>19</v>
      </c>
      <c r="B40" s="1039"/>
      <c r="C40" s="187">
        <v>4</v>
      </c>
      <c r="D40" s="188">
        <v>1</v>
      </c>
      <c r="E40" s="188">
        <v>1</v>
      </c>
      <c r="F40" s="188">
        <v>1</v>
      </c>
      <c r="G40" s="189">
        <v>0</v>
      </c>
      <c r="H40" s="190">
        <v>1</v>
      </c>
      <c r="I40" s="42">
        <v>56</v>
      </c>
      <c r="J40" s="188">
        <v>30</v>
      </c>
      <c r="K40" s="189">
        <v>26</v>
      </c>
      <c r="L40" s="187">
        <v>19</v>
      </c>
      <c r="M40" s="188">
        <v>9</v>
      </c>
      <c r="N40" s="190">
        <v>10</v>
      </c>
      <c r="O40" s="191">
        <v>17</v>
      </c>
      <c r="P40" s="188">
        <v>10</v>
      </c>
      <c r="Q40" s="189">
        <v>7</v>
      </c>
      <c r="R40" s="187">
        <v>20</v>
      </c>
      <c r="S40" s="188">
        <v>11</v>
      </c>
      <c r="T40" s="190">
        <v>9</v>
      </c>
    </row>
    <row r="41" spans="1:20" ht="15.4" customHeight="1" x14ac:dyDescent="0.15">
      <c r="A41" s="192"/>
      <c r="B41" s="1040" t="s">
        <v>168</v>
      </c>
      <c r="C41" s="193"/>
      <c r="D41" s="194"/>
      <c r="E41" s="194"/>
      <c r="F41" s="194"/>
      <c r="G41" s="195"/>
      <c r="H41" s="196"/>
      <c r="I41" s="43">
        <v>19</v>
      </c>
      <c r="J41" s="197"/>
      <c r="K41" s="198"/>
      <c r="L41" s="199">
        <v>5</v>
      </c>
      <c r="M41" s="197"/>
      <c r="N41" s="200"/>
      <c r="O41" s="201">
        <v>8</v>
      </c>
      <c r="P41" s="197"/>
      <c r="Q41" s="198"/>
      <c r="R41" s="199">
        <v>6</v>
      </c>
      <c r="S41" s="197"/>
      <c r="T41" s="200"/>
    </row>
    <row r="42" spans="1:20" ht="15.4" customHeight="1" x14ac:dyDescent="0.15">
      <c r="A42" s="186">
        <v>20</v>
      </c>
      <c r="B42" s="1039"/>
      <c r="C42" s="187">
        <v>28</v>
      </c>
      <c r="D42" s="188">
        <v>8</v>
      </c>
      <c r="E42" s="188">
        <v>8</v>
      </c>
      <c r="F42" s="188">
        <v>9</v>
      </c>
      <c r="G42" s="189">
        <v>0</v>
      </c>
      <c r="H42" s="190">
        <v>3</v>
      </c>
      <c r="I42" s="42">
        <v>850</v>
      </c>
      <c r="J42" s="188">
        <v>460</v>
      </c>
      <c r="K42" s="189">
        <v>390</v>
      </c>
      <c r="L42" s="187">
        <v>274</v>
      </c>
      <c r="M42" s="188">
        <v>153</v>
      </c>
      <c r="N42" s="190">
        <v>121</v>
      </c>
      <c r="O42" s="191">
        <v>282</v>
      </c>
      <c r="P42" s="188">
        <v>149</v>
      </c>
      <c r="Q42" s="189">
        <v>133</v>
      </c>
      <c r="R42" s="187">
        <v>294</v>
      </c>
      <c r="S42" s="188">
        <v>158</v>
      </c>
      <c r="T42" s="190">
        <v>136</v>
      </c>
    </row>
    <row r="43" spans="1:20" ht="15.4" customHeight="1" x14ac:dyDescent="0.15">
      <c r="A43" s="175"/>
      <c r="B43" s="1040" t="s">
        <v>106</v>
      </c>
      <c r="C43" s="176"/>
      <c r="D43" s="177"/>
      <c r="E43" s="177"/>
      <c r="F43" s="177"/>
      <c r="G43" s="178"/>
      <c r="H43" s="179"/>
      <c r="I43" s="43">
        <v>35</v>
      </c>
      <c r="J43" s="202"/>
      <c r="K43" s="203"/>
      <c r="L43" s="204">
        <v>14</v>
      </c>
      <c r="M43" s="202"/>
      <c r="N43" s="205"/>
      <c r="O43" s="206">
        <v>13</v>
      </c>
      <c r="P43" s="202"/>
      <c r="Q43" s="203"/>
      <c r="R43" s="204">
        <v>8</v>
      </c>
      <c r="S43" s="202"/>
      <c r="T43" s="205"/>
    </row>
    <row r="44" spans="1:20" ht="15.4" customHeight="1" x14ac:dyDescent="0.15">
      <c r="A44" s="186">
        <v>21</v>
      </c>
      <c r="B44" s="1039"/>
      <c r="C44" s="187">
        <v>23</v>
      </c>
      <c r="D44" s="188">
        <v>5</v>
      </c>
      <c r="E44" s="188">
        <v>5</v>
      </c>
      <c r="F44" s="188">
        <v>6</v>
      </c>
      <c r="G44" s="189">
        <v>0</v>
      </c>
      <c r="H44" s="190">
        <v>7</v>
      </c>
      <c r="I44" s="42">
        <v>510</v>
      </c>
      <c r="J44" s="188">
        <v>258</v>
      </c>
      <c r="K44" s="189">
        <v>252</v>
      </c>
      <c r="L44" s="187">
        <v>157</v>
      </c>
      <c r="M44" s="188">
        <v>82</v>
      </c>
      <c r="N44" s="190">
        <v>75</v>
      </c>
      <c r="O44" s="191">
        <v>165</v>
      </c>
      <c r="P44" s="188">
        <v>89</v>
      </c>
      <c r="Q44" s="189">
        <v>76</v>
      </c>
      <c r="R44" s="187">
        <v>188</v>
      </c>
      <c r="S44" s="188">
        <v>87</v>
      </c>
      <c r="T44" s="190">
        <v>101</v>
      </c>
    </row>
    <row r="45" spans="1:20" ht="15.4" customHeight="1" x14ac:dyDescent="0.15">
      <c r="A45" s="175"/>
      <c r="B45" s="1040" t="s">
        <v>169</v>
      </c>
      <c r="C45" s="176"/>
      <c r="D45" s="177"/>
      <c r="E45" s="177"/>
      <c r="F45" s="177"/>
      <c r="G45" s="178"/>
      <c r="H45" s="179"/>
      <c r="I45" s="43">
        <v>8</v>
      </c>
      <c r="J45" s="202"/>
      <c r="K45" s="203"/>
      <c r="L45" s="204">
        <v>2</v>
      </c>
      <c r="M45" s="202"/>
      <c r="N45" s="205"/>
      <c r="O45" s="206">
        <v>5</v>
      </c>
      <c r="P45" s="202"/>
      <c r="Q45" s="203"/>
      <c r="R45" s="204">
        <v>1</v>
      </c>
      <c r="S45" s="202"/>
      <c r="T45" s="205"/>
    </row>
    <row r="46" spans="1:20" ht="15.4" customHeight="1" x14ac:dyDescent="0.15">
      <c r="A46" s="186">
        <v>22</v>
      </c>
      <c r="B46" s="1039"/>
      <c r="C46" s="187">
        <v>10</v>
      </c>
      <c r="D46" s="188">
        <v>3</v>
      </c>
      <c r="E46" s="188">
        <v>3</v>
      </c>
      <c r="F46" s="188">
        <v>3</v>
      </c>
      <c r="G46" s="189">
        <v>0</v>
      </c>
      <c r="H46" s="190">
        <v>1</v>
      </c>
      <c r="I46" s="42">
        <v>286</v>
      </c>
      <c r="J46" s="188">
        <v>143</v>
      </c>
      <c r="K46" s="189">
        <v>143</v>
      </c>
      <c r="L46" s="187">
        <v>95</v>
      </c>
      <c r="M46" s="188">
        <v>53</v>
      </c>
      <c r="N46" s="190">
        <v>42</v>
      </c>
      <c r="O46" s="191">
        <v>98</v>
      </c>
      <c r="P46" s="188">
        <v>51</v>
      </c>
      <c r="Q46" s="189">
        <v>47</v>
      </c>
      <c r="R46" s="187">
        <v>93</v>
      </c>
      <c r="S46" s="188">
        <v>39</v>
      </c>
      <c r="T46" s="190">
        <v>54</v>
      </c>
    </row>
    <row r="47" spans="1:20" ht="15.4" customHeight="1" x14ac:dyDescent="0.15">
      <c r="A47" s="175"/>
      <c r="B47" s="1040" t="s">
        <v>170</v>
      </c>
      <c r="C47" s="176"/>
      <c r="D47" s="177"/>
      <c r="E47" s="177"/>
      <c r="F47" s="177"/>
      <c r="G47" s="178"/>
      <c r="H47" s="179"/>
      <c r="I47" s="43">
        <v>42</v>
      </c>
      <c r="J47" s="202"/>
      <c r="K47" s="203"/>
      <c r="L47" s="204">
        <v>13</v>
      </c>
      <c r="M47" s="202"/>
      <c r="N47" s="205"/>
      <c r="O47" s="206">
        <v>13</v>
      </c>
      <c r="P47" s="202"/>
      <c r="Q47" s="203"/>
      <c r="R47" s="204">
        <v>16</v>
      </c>
      <c r="S47" s="202"/>
      <c r="T47" s="205"/>
    </row>
    <row r="48" spans="1:20" ht="15.4" customHeight="1" x14ac:dyDescent="0.15">
      <c r="A48" s="186">
        <v>23</v>
      </c>
      <c r="B48" s="1039"/>
      <c r="C48" s="187">
        <v>27</v>
      </c>
      <c r="D48" s="188">
        <v>6</v>
      </c>
      <c r="E48" s="188">
        <v>7</v>
      </c>
      <c r="F48" s="188">
        <v>8</v>
      </c>
      <c r="G48" s="189">
        <v>0</v>
      </c>
      <c r="H48" s="190">
        <v>6</v>
      </c>
      <c r="I48" s="42">
        <v>707</v>
      </c>
      <c r="J48" s="188">
        <v>389</v>
      </c>
      <c r="K48" s="189">
        <v>318</v>
      </c>
      <c r="L48" s="187">
        <v>204</v>
      </c>
      <c r="M48" s="188">
        <v>101</v>
      </c>
      <c r="N48" s="190">
        <v>103</v>
      </c>
      <c r="O48" s="191">
        <v>241</v>
      </c>
      <c r="P48" s="188">
        <v>138</v>
      </c>
      <c r="Q48" s="189">
        <v>103</v>
      </c>
      <c r="R48" s="187">
        <v>262</v>
      </c>
      <c r="S48" s="188">
        <v>150</v>
      </c>
      <c r="T48" s="190">
        <v>112</v>
      </c>
    </row>
    <row r="49" spans="1:32" ht="15.4" customHeight="1" x14ac:dyDescent="0.15">
      <c r="A49" s="175"/>
      <c r="B49" s="1040" t="s">
        <v>171</v>
      </c>
      <c r="C49" s="176"/>
      <c r="D49" s="177"/>
      <c r="E49" s="177"/>
      <c r="F49" s="177"/>
      <c r="G49" s="178"/>
      <c r="H49" s="179"/>
      <c r="I49" s="43">
        <v>9</v>
      </c>
      <c r="J49" s="202"/>
      <c r="K49" s="203"/>
      <c r="L49" s="204">
        <v>4</v>
      </c>
      <c r="M49" s="202"/>
      <c r="N49" s="205"/>
      <c r="O49" s="206">
        <v>5</v>
      </c>
      <c r="P49" s="202"/>
      <c r="Q49" s="203"/>
      <c r="R49" s="204">
        <v>0</v>
      </c>
      <c r="S49" s="202"/>
      <c r="T49" s="205"/>
    </row>
    <row r="50" spans="1:32" ht="15.4" customHeight="1" x14ac:dyDescent="0.15">
      <c r="A50" s="186">
        <v>24</v>
      </c>
      <c r="B50" s="1039"/>
      <c r="C50" s="187">
        <v>27</v>
      </c>
      <c r="D50" s="188">
        <v>8</v>
      </c>
      <c r="E50" s="188">
        <v>8</v>
      </c>
      <c r="F50" s="188">
        <v>9</v>
      </c>
      <c r="G50" s="189">
        <v>0</v>
      </c>
      <c r="H50" s="190">
        <v>2</v>
      </c>
      <c r="I50" s="42">
        <v>834</v>
      </c>
      <c r="J50" s="188">
        <v>434</v>
      </c>
      <c r="K50" s="189">
        <v>400</v>
      </c>
      <c r="L50" s="187">
        <v>265</v>
      </c>
      <c r="M50" s="188">
        <v>142</v>
      </c>
      <c r="N50" s="190">
        <v>123</v>
      </c>
      <c r="O50" s="191">
        <v>282</v>
      </c>
      <c r="P50" s="188">
        <v>148</v>
      </c>
      <c r="Q50" s="189">
        <v>134</v>
      </c>
      <c r="R50" s="187">
        <v>287</v>
      </c>
      <c r="S50" s="188">
        <v>144</v>
      </c>
      <c r="T50" s="190">
        <v>143</v>
      </c>
    </row>
    <row r="51" spans="1:32" ht="15.4" customHeight="1" x14ac:dyDescent="0.15">
      <c r="A51" s="175"/>
      <c r="B51" s="1040" t="s">
        <v>172</v>
      </c>
      <c r="C51" s="176"/>
      <c r="D51" s="177"/>
      <c r="E51" s="177"/>
      <c r="F51" s="177"/>
      <c r="G51" s="178"/>
      <c r="H51" s="179"/>
      <c r="I51" s="43">
        <v>24</v>
      </c>
      <c r="J51" s="202"/>
      <c r="K51" s="203"/>
      <c r="L51" s="204">
        <v>10</v>
      </c>
      <c r="M51" s="202"/>
      <c r="N51" s="205"/>
      <c r="O51" s="206">
        <v>11</v>
      </c>
      <c r="P51" s="202"/>
      <c r="Q51" s="203"/>
      <c r="R51" s="204">
        <v>3</v>
      </c>
      <c r="S51" s="202"/>
      <c r="T51" s="205"/>
    </row>
    <row r="52" spans="1:32" ht="15.4" customHeight="1" x14ac:dyDescent="0.15">
      <c r="A52" s="186">
        <v>25</v>
      </c>
      <c r="B52" s="1039"/>
      <c r="C52" s="187">
        <v>32</v>
      </c>
      <c r="D52" s="188">
        <v>9</v>
      </c>
      <c r="E52" s="188">
        <v>10</v>
      </c>
      <c r="F52" s="188">
        <v>9</v>
      </c>
      <c r="G52" s="189">
        <v>0</v>
      </c>
      <c r="H52" s="190">
        <v>4</v>
      </c>
      <c r="I52" s="42">
        <v>963</v>
      </c>
      <c r="J52" s="188">
        <v>490</v>
      </c>
      <c r="K52" s="189">
        <v>473</v>
      </c>
      <c r="L52" s="187">
        <v>320</v>
      </c>
      <c r="M52" s="188">
        <v>160</v>
      </c>
      <c r="N52" s="190">
        <v>160</v>
      </c>
      <c r="O52" s="191">
        <v>331</v>
      </c>
      <c r="P52" s="188">
        <v>172</v>
      </c>
      <c r="Q52" s="189">
        <v>159</v>
      </c>
      <c r="R52" s="187">
        <v>312</v>
      </c>
      <c r="S52" s="188">
        <v>158</v>
      </c>
      <c r="T52" s="190">
        <v>154</v>
      </c>
    </row>
    <row r="53" spans="1:32" ht="15.4" customHeight="1" x14ac:dyDescent="0.15">
      <c r="A53" s="514"/>
      <c r="B53" s="1054" t="s">
        <v>113</v>
      </c>
      <c r="C53" s="182"/>
      <c r="D53" s="183"/>
      <c r="E53" s="183"/>
      <c r="F53" s="183"/>
      <c r="G53" s="184"/>
      <c r="H53" s="185"/>
      <c r="I53" s="41">
        <v>26</v>
      </c>
      <c r="J53" s="221"/>
      <c r="K53" s="222"/>
      <c r="L53" s="223">
        <v>9</v>
      </c>
      <c r="M53" s="221"/>
      <c r="N53" s="224"/>
      <c r="O53" s="225">
        <v>10</v>
      </c>
      <c r="P53" s="221"/>
      <c r="Q53" s="222"/>
      <c r="R53" s="223">
        <v>7</v>
      </c>
      <c r="S53" s="221"/>
      <c r="T53" s="224"/>
    </row>
    <row r="54" spans="1:32" ht="15.4" customHeight="1" x14ac:dyDescent="0.15">
      <c r="A54" s="704">
        <v>26</v>
      </c>
      <c r="B54" s="1055"/>
      <c r="C54" s="187">
        <v>22</v>
      </c>
      <c r="D54" s="188">
        <v>6</v>
      </c>
      <c r="E54" s="188">
        <v>6</v>
      </c>
      <c r="F54" s="188">
        <v>5</v>
      </c>
      <c r="G54" s="189">
        <v>0</v>
      </c>
      <c r="H54" s="190">
        <v>5</v>
      </c>
      <c r="I54" s="42">
        <v>582</v>
      </c>
      <c r="J54" s="188">
        <v>288</v>
      </c>
      <c r="K54" s="189">
        <v>294</v>
      </c>
      <c r="L54" s="187">
        <v>187</v>
      </c>
      <c r="M54" s="188">
        <v>85</v>
      </c>
      <c r="N54" s="190">
        <v>102</v>
      </c>
      <c r="O54" s="191">
        <v>213</v>
      </c>
      <c r="P54" s="188">
        <v>100</v>
      </c>
      <c r="Q54" s="189">
        <v>113</v>
      </c>
      <c r="R54" s="187">
        <v>182</v>
      </c>
      <c r="S54" s="188">
        <v>103</v>
      </c>
      <c r="T54" s="190">
        <v>79</v>
      </c>
    </row>
    <row r="55" spans="1:32" ht="15.4" customHeight="1" x14ac:dyDescent="0.15">
      <c r="A55" s="192"/>
      <c r="B55" s="1057" t="s">
        <v>174</v>
      </c>
      <c r="C55" s="193"/>
      <c r="D55" s="194"/>
      <c r="E55" s="194"/>
      <c r="F55" s="194"/>
      <c r="G55" s="195"/>
      <c r="H55" s="196"/>
      <c r="I55" s="43">
        <v>23</v>
      </c>
      <c r="J55" s="197"/>
      <c r="K55" s="198"/>
      <c r="L55" s="199">
        <v>10</v>
      </c>
      <c r="M55" s="197"/>
      <c r="N55" s="200"/>
      <c r="O55" s="201">
        <v>7</v>
      </c>
      <c r="P55" s="197"/>
      <c r="Q55" s="198"/>
      <c r="R55" s="199">
        <v>6</v>
      </c>
      <c r="S55" s="197"/>
      <c r="T55" s="200"/>
    </row>
    <row r="56" spans="1:32" ht="15.4" customHeight="1" x14ac:dyDescent="0.15">
      <c r="A56" s="175">
        <v>27</v>
      </c>
      <c r="B56" s="1057"/>
      <c r="C56" s="176">
        <v>21</v>
      </c>
      <c r="D56" s="177">
        <v>6</v>
      </c>
      <c r="E56" s="177">
        <v>5</v>
      </c>
      <c r="F56" s="177">
        <v>6</v>
      </c>
      <c r="G56" s="178">
        <v>0</v>
      </c>
      <c r="H56" s="179">
        <v>4</v>
      </c>
      <c r="I56" s="40">
        <v>580</v>
      </c>
      <c r="J56" s="177">
        <v>276</v>
      </c>
      <c r="K56" s="178">
        <v>304</v>
      </c>
      <c r="L56" s="176">
        <v>206</v>
      </c>
      <c r="M56" s="177">
        <v>100</v>
      </c>
      <c r="N56" s="179">
        <v>106</v>
      </c>
      <c r="O56" s="180">
        <v>182</v>
      </c>
      <c r="P56" s="177">
        <v>79</v>
      </c>
      <c r="Q56" s="178">
        <v>103</v>
      </c>
      <c r="R56" s="176">
        <v>192</v>
      </c>
      <c r="S56" s="177">
        <v>97</v>
      </c>
      <c r="T56" s="179">
        <v>95</v>
      </c>
    </row>
    <row r="57" spans="1:32" ht="15.4" customHeight="1" x14ac:dyDescent="0.15">
      <c r="A57" s="181"/>
      <c r="B57" s="1058" t="s">
        <v>175</v>
      </c>
      <c r="C57" s="182"/>
      <c r="D57" s="183"/>
      <c r="E57" s="183"/>
      <c r="F57" s="183"/>
      <c r="G57" s="184"/>
      <c r="H57" s="185"/>
      <c r="I57" s="41">
        <v>18</v>
      </c>
      <c r="J57" s="221"/>
      <c r="K57" s="222"/>
      <c r="L57" s="223">
        <v>8</v>
      </c>
      <c r="M57" s="221"/>
      <c r="N57" s="224"/>
      <c r="O57" s="225">
        <v>5</v>
      </c>
      <c r="P57" s="221"/>
      <c r="Q57" s="222"/>
      <c r="R57" s="223">
        <v>5</v>
      </c>
      <c r="S57" s="221"/>
      <c r="T57" s="224"/>
    </row>
    <row r="58" spans="1:32" ht="15.4" customHeight="1" x14ac:dyDescent="0.15">
      <c r="A58" s="186">
        <v>28</v>
      </c>
      <c r="B58" s="1059"/>
      <c r="C58" s="187">
        <v>25</v>
      </c>
      <c r="D58" s="188">
        <v>7</v>
      </c>
      <c r="E58" s="188">
        <v>8</v>
      </c>
      <c r="F58" s="188">
        <v>7</v>
      </c>
      <c r="G58" s="189">
        <v>0</v>
      </c>
      <c r="H58" s="190">
        <v>3</v>
      </c>
      <c r="I58" s="42">
        <v>744</v>
      </c>
      <c r="J58" s="188">
        <v>381</v>
      </c>
      <c r="K58" s="189">
        <v>363</v>
      </c>
      <c r="L58" s="187">
        <v>253</v>
      </c>
      <c r="M58" s="188">
        <v>122</v>
      </c>
      <c r="N58" s="190">
        <v>131</v>
      </c>
      <c r="O58" s="191">
        <v>251</v>
      </c>
      <c r="P58" s="188">
        <v>134</v>
      </c>
      <c r="Q58" s="189">
        <v>117</v>
      </c>
      <c r="R58" s="187">
        <v>240</v>
      </c>
      <c r="S58" s="188">
        <v>125</v>
      </c>
      <c r="T58" s="190">
        <v>115</v>
      </c>
    </row>
    <row r="59" spans="1:32" ht="15.4" customHeight="1" x14ac:dyDescent="0.15">
      <c r="A59" s="175"/>
      <c r="B59" s="1057" t="s">
        <v>176</v>
      </c>
      <c r="C59" s="176"/>
      <c r="D59" s="177"/>
      <c r="E59" s="177"/>
      <c r="F59" s="177"/>
      <c r="G59" s="178"/>
      <c r="H59" s="179"/>
      <c r="I59" s="43">
        <v>41</v>
      </c>
      <c r="J59" s="202"/>
      <c r="K59" s="203"/>
      <c r="L59" s="204">
        <v>17</v>
      </c>
      <c r="M59" s="202"/>
      <c r="N59" s="205"/>
      <c r="O59" s="206">
        <v>13</v>
      </c>
      <c r="P59" s="202"/>
      <c r="Q59" s="203"/>
      <c r="R59" s="204">
        <v>11</v>
      </c>
      <c r="S59" s="202"/>
      <c r="T59" s="205"/>
    </row>
    <row r="60" spans="1:32" ht="15.4" customHeight="1" x14ac:dyDescent="0.15">
      <c r="A60" s="175">
        <v>29</v>
      </c>
      <c r="B60" s="1057"/>
      <c r="C60" s="176">
        <v>34</v>
      </c>
      <c r="D60" s="177">
        <v>8</v>
      </c>
      <c r="E60" s="177">
        <v>10</v>
      </c>
      <c r="F60" s="177">
        <v>9</v>
      </c>
      <c r="G60" s="188">
        <v>0</v>
      </c>
      <c r="H60" s="190">
        <v>7</v>
      </c>
      <c r="I60" s="707">
        <v>927</v>
      </c>
      <c r="J60" s="188">
        <v>484</v>
      </c>
      <c r="K60" s="189">
        <v>443</v>
      </c>
      <c r="L60" s="187">
        <v>283</v>
      </c>
      <c r="M60" s="188">
        <v>148</v>
      </c>
      <c r="N60" s="190">
        <v>135</v>
      </c>
      <c r="O60" s="191">
        <v>335</v>
      </c>
      <c r="P60" s="188">
        <v>178</v>
      </c>
      <c r="Q60" s="189">
        <v>157</v>
      </c>
      <c r="R60" s="187">
        <v>309</v>
      </c>
      <c r="S60" s="188">
        <v>158</v>
      </c>
      <c r="T60" s="190">
        <v>151</v>
      </c>
    </row>
    <row r="61" spans="1:32" ht="15.4" customHeight="1" x14ac:dyDescent="0.15">
      <c r="A61" s="181"/>
      <c r="B61" s="1040" t="s">
        <v>177</v>
      </c>
      <c r="C61" s="182"/>
      <c r="D61" s="183"/>
      <c r="E61" s="183"/>
      <c r="F61" s="183"/>
      <c r="G61" s="178"/>
      <c r="H61" s="179"/>
      <c r="I61" s="43">
        <v>38</v>
      </c>
      <c r="J61" s="202"/>
      <c r="K61" s="203"/>
      <c r="L61" s="204">
        <v>15</v>
      </c>
      <c r="M61" s="202"/>
      <c r="N61" s="205"/>
      <c r="O61" s="206">
        <v>13</v>
      </c>
      <c r="P61" s="202"/>
      <c r="Q61" s="203"/>
      <c r="R61" s="204">
        <v>10</v>
      </c>
      <c r="S61" s="202"/>
      <c r="T61" s="202"/>
    </row>
    <row r="62" spans="1:32" ht="15.4" customHeight="1" x14ac:dyDescent="0.15">
      <c r="A62" s="421">
        <v>30</v>
      </c>
      <c r="B62" s="1060"/>
      <c r="C62" s="207">
        <v>27</v>
      </c>
      <c r="D62" s="208">
        <v>7</v>
      </c>
      <c r="E62" s="208">
        <v>7</v>
      </c>
      <c r="F62" s="208">
        <v>7</v>
      </c>
      <c r="G62" s="209">
        <v>0</v>
      </c>
      <c r="H62" s="210">
        <v>6</v>
      </c>
      <c r="I62" s="705">
        <v>768</v>
      </c>
      <c r="J62" s="208">
        <v>400</v>
      </c>
      <c r="K62" s="209">
        <v>368</v>
      </c>
      <c r="L62" s="207">
        <v>254</v>
      </c>
      <c r="M62" s="208">
        <v>134</v>
      </c>
      <c r="N62" s="210">
        <v>120</v>
      </c>
      <c r="O62" s="706">
        <v>256</v>
      </c>
      <c r="P62" s="208">
        <v>127</v>
      </c>
      <c r="Q62" s="209">
        <v>129</v>
      </c>
      <c r="R62" s="207">
        <v>258</v>
      </c>
      <c r="S62" s="208">
        <v>139</v>
      </c>
      <c r="T62" s="208">
        <v>119</v>
      </c>
    </row>
    <row r="63" spans="1:32" ht="16.5" customHeight="1" x14ac:dyDescent="0.15">
      <c r="B63" s="1056" t="s">
        <v>173</v>
      </c>
      <c r="C63" s="1056"/>
      <c r="D63" s="1056"/>
      <c r="E63" s="1056"/>
      <c r="F63" s="1056"/>
      <c r="G63" s="1056"/>
      <c r="H63" s="1056"/>
      <c r="I63" s="1056"/>
      <c r="J63" s="1056"/>
      <c r="K63" s="1056"/>
    </row>
    <row r="64" spans="1:32" s="542" customFormat="1" ht="24" customHeight="1" x14ac:dyDescent="0.15">
      <c r="A64" s="539" t="s">
        <v>504</v>
      </c>
      <c r="C64" s="539"/>
      <c r="D64" s="539"/>
      <c r="E64" s="539"/>
      <c r="F64" s="539"/>
      <c r="G64" s="539"/>
      <c r="H64" s="539"/>
      <c r="I64" s="539"/>
      <c r="J64" s="539"/>
      <c r="K64" s="539"/>
      <c r="L64" s="539"/>
      <c r="M64" s="539"/>
      <c r="N64" s="540"/>
      <c r="O64" s="540"/>
      <c r="P64" s="540"/>
      <c r="Q64" s="540"/>
      <c r="R64" s="540"/>
      <c r="S64" s="540"/>
      <c r="T64" s="162" t="s">
        <v>886</v>
      </c>
      <c r="U64" s="540"/>
      <c r="V64" s="540"/>
      <c r="W64" s="540"/>
      <c r="X64" s="540"/>
      <c r="Y64" s="541"/>
      <c r="Z64" s="541"/>
      <c r="AA64" s="541"/>
      <c r="AB64" s="541"/>
      <c r="AC64" s="541"/>
      <c r="AD64" s="541"/>
      <c r="AE64" s="541"/>
      <c r="AF64" s="541"/>
    </row>
    <row r="65" spans="1:20" ht="13.5" customHeight="1" x14ac:dyDescent="0.15">
      <c r="A65" s="1041" t="s">
        <v>77</v>
      </c>
      <c r="B65" s="1042" t="s">
        <v>78</v>
      </c>
      <c r="C65" s="1045" t="s">
        <v>143</v>
      </c>
      <c r="D65" s="1046"/>
      <c r="E65" s="1046"/>
      <c r="F65" s="1046"/>
      <c r="G65" s="1047"/>
      <c r="H65" s="1048"/>
      <c r="I65" s="1036" t="s">
        <v>144</v>
      </c>
      <c r="J65" s="1035"/>
      <c r="K65" s="1035"/>
      <c r="L65" s="1035"/>
      <c r="M65" s="1035"/>
      <c r="N65" s="1035"/>
      <c r="O65" s="1035"/>
      <c r="P65" s="1035"/>
      <c r="Q65" s="1035"/>
      <c r="R65" s="1035"/>
      <c r="S65" s="1035"/>
      <c r="T65" s="1035"/>
    </row>
    <row r="66" spans="1:20" ht="13.5" customHeight="1" x14ac:dyDescent="0.15">
      <c r="A66" s="1041"/>
      <c r="B66" s="1043"/>
      <c r="C66" s="1049" t="s">
        <v>145</v>
      </c>
      <c r="D66" s="1050" t="s">
        <v>223</v>
      </c>
      <c r="E66" s="1050"/>
      <c r="F66" s="1050"/>
      <c r="G66" s="1051" t="s">
        <v>83</v>
      </c>
      <c r="H66" s="1053" t="s">
        <v>84</v>
      </c>
      <c r="I66" s="1036" t="s">
        <v>146</v>
      </c>
      <c r="J66" s="1035"/>
      <c r="K66" s="1037"/>
      <c r="L66" s="1035" t="s">
        <v>147</v>
      </c>
      <c r="M66" s="1035"/>
      <c r="N66" s="1035"/>
      <c r="O66" s="1036" t="s">
        <v>148</v>
      </c>
      <c r="P66" s="1035"/>
      <c r="Q66" s="1037"/>
      <c r="R66" s="1035" t="s">
        <v>149</v>
      </c>
      <c r="S66" s="1035"/>
      <c r="T66" s="1035"/>
    </row>
    <row r="67" spans="1:20" ht="42" x14ac:dyDescent="0.15">
      <c r="A67" s="1041"/>
      <c r="B67" s="1061"/>
      <c r="C67" s="1049"/>
      <c r="D67" s="163" t="s">
        <v>92</v>
      </c>
      <c r="E67" s="163" t="s">
        <v>93</v>
      </c>
      <c r="F67" s="163" t="s">
        <v>94</v>
      </c>
      <c r="G67" s="1052"/>
      <c r="H67" s="1053"/>
      <c r="I67" s="164" t="s">
        <v>98</v>
      </c>
      <c r="J67" s="439" t="s">
        <v>99</v>
      </c>
      <c r="K67" s="440" t="s">
        <v>100</v>
      </c>
      <c r="L67" s="442" t="s">
        <v>98</v>
      </c>
      <c r="M67" s="439" t="s">
        <v>99</v>
      </c>
      <c r="N67" s="441" t="s">
        <v>100</v>
      </c>
      <c r="O67" s="165" t="s">
        <v>150</v>
      </c>
      <c r="P67" s="439" t="s">
        <v>99</v>
      </c>
      <c r="Q67" s="440" t="s">
        <v>100</v>
      </c>
      <c r="R67" s="438" t="s">
        <v>98</v>
      </c>
      <c r="S67" s="439" t="s">
        <v>99</v>
      </c>
      <c r="T67" s="441" t="s">
        <v>100</v>
      </c>
    </row>
    <row r="68" spans="1:20" ht="15.4" customHeight="1" x14ac:dyDescent="0.15">
      <c r="A68" s="175"/>
      <c r="B68" s="1062" t="s">
        <v>178</v>
      </c>
      <c r="C68" s="176"/>
      <c r="D68" s="177"/>
      <c r="E68" s="177"/>
      <c r="F68" s="177"/>
      <c r="G68" s="178"/>
      <c r="H68" s="179"/>
      <c r="I68" s="43">
        <v>9</v>
      </c>
      <c r="J68" s="202"/>
      <c r="K68" s="203"/>
      <c r="L68" s="204">
        <v>5</v>
      </c>
      <c r="M68" s="202"/>
      <c r="N68" s="205"/>
      <c r="O68" s="206">
        <v>2</v>
      </c>
      <c r="P68" s="202"/>
      <c r="Q68" s="203"/>
      <c r="R68" s="204">
        <v>2</v>
      </c>
      <c r="S68" s="202"/>
      <c r="T68" s="205"/>
    </row>
    <row r="69" spans="1:20" ht="15.4" customHeight="1" x14ac:dyDescent="0.15">
      <c r="A69" s="175">
        <v>31</v>
      </c>
      <c r="B69" s="1062"/>
      <c r="C69" s="176">
        <v>16</v>
      </c>
      <c r="D69" s="177">
        <v>4</v>
      </c>
      <c r="E69" s="177">
        <v>5</v>
      </c>
      <c r="F69" s="177">
        <v>5</v>
      </c>
      <c r="G69" s="178">
        <v>0</v>
      </c>
      <c r="H69" s="179">
        <v>2</v>
      </c>
      <c r="I69" s="40">
        <v>442</v>
      </c>
      <c r="J69" s="177">
        <v>225</v>
      </c>
      <c r="K69" s="178">
        <v>217</v>
      </c>
      <c r="L69" s="176">
        <v>143</v>
      </c>
      <c r="M69" s="177">
        <v>74</v>
      </c>
      <c r="N69" s="179">
        <v>69</v>
      </c>
      <c r="O69" s="180">
        <v>147</v>
      </c>
      <c r="P69" s="177">
        <v>72</v>
      </c>
      <c r="Q69" s="178">
        <v>75</v>
      </c>
      <c r="R69" s="176">
        <v>152</v>
      </c>
      <c r="S69" s="177">
        <v>79</v>
      </c>
      <c r="T69" s="179">
        <v>73</v>
      </c>
    </row>
    <row r="70" spans="1:20" ht="15.4" customHeight="1" x14ac:dyDescent="0.15">
      <c r="A70" s="181"/>
      <c r="B70" s="1058" t="s">
        <v>179</v>
      </c>
      <c r="C70" s="182"/>
      <c r="D70" s="183"/>
      <c r="E70" s="183"/>
      <c r="F70" s="183"/>
      <c r="G70" s="184"/>
      <c r="H70" s="185"/>
      <c r="I70" s="41">
        <v>19</v>
      </c>
      <c r="J70" s="221"/>
      <c r="K70" s="222"/>
      <c r="L70" s="223">
        <v>7</v>
      </c>
      <c r="M70" s="221"/>
      <c r="N70" s="224"/>
      <c r="O70" s="225">
        <v>5</v>
      </c>
      <c r="P70" s="221"/>
      <c r="Q70" s="222"/>
      <c r="R70" s="223">
        <v>7</v>
      </c>
      <c r="S70" s="221"/>
      <c r="T70" s="224"/>
    </row>
    <row r="71" spans="1:20" ht="15.4" customHeight="1" x14ac:dyDescent="0.15">
      <c r="A71" s="186">
        <v>32</v>
      </c>
      <c r="B71" s="1059"/>
      <c r="C71" s="187">
        <v>30</v>
      </c>
      <c r="D71" s="188">
        <v>10</v>
      </c>
      <c r="E71" s="188">
        <v>8</v>
      </c>
      <c r="F71" s="188">
        <v>9</v>
      </c>
      <c r="G71" s="189">
        <v>0</v>
      </c>
      <c r="H71" s="190">
        <v>3</v>
      </c>
      <c r="I71" s="42">
        <v>902</v>
      </c>
      <c r="J71" s="188">
        <v>463</v>
      </c>
      <c r="K71" s="189">
        <v>439</v>
      </c>
      <c r="L71" s="187">
        <v>326</v>
      </c>
      <c r="M71" s="188">
        <v>162</v>
      </c>
      <c r="N71" s="190">
        <v>164</v>
      </c>
      <c r="O71" s="191">
        <v>284</v>
      </c>
      <c r="P71" s="188">
        <v>154</v>
      </c>
      <c r="Q71" s="189">
        <v>130</v>
      </c>
      <c r="R71" s="187">
        <v>292</v>
      </c>
      <c r="S71" s="188">
        <v>147</v>
      </c>
      <c r="T71" s="190">
        <v>145</v>
      </c>
    </row>
    <row r="72" spans="1:20" ht="15.4" customHeight="1" x14ac:dyDescent="0.15">
      <c r="A72" s="192"/>
      <c r="B72" s="1057" t="s">
        <v>180</v>
      </c>
      <c r="C72" s="193"/>
      <c r="D72" s="194"/>
      <c r="E72" s="194"/>
      <c r="F72" s="194"/>
      <c r="G72" s="195"/>
      <c r="H72" s="196"/>
      <c r="I72" s="43">
        <v>20</v>
      </c>
      <c r="J72" s="197"/>
      <c r="K72" s="198"/>
      <c r="L72" s="199">
        <v>10</v>
      </c>
      <c r="M72" s="197"/>
      <c r="N72" s="200"/>
      <c r="O72" s="201">
        <v>4</v>
      </c>
      <c r="P72" s="197"/>
      <c r="Q72" s="198"/>
      <c r="R72" s="199">
        <v>6</v>
      </c>
      <c r="S72" s="197"/>
      <c r="T72" s="200"/>
    </row>
    <row r="73" spans="1:20" ht="15.4" customHeight="1" x14ac:dyDescent="0.15">
      <c r="A73" s="175">
        <v>33</v>
      </c>
      <c r="B73" s="1057"/>
      <c r="C73" s="176">
        <v>19</v>
      </c>
      <c r="D73" s="177">
        <v>5</v>
      </c>
      <c r="E73" s="177">
        <v>5</v>
      </c>
      <c r="F73" s="177">
        <v>5</v>
      </c>
      <c r="G73" s="178">
        <v>0</v>
      </c>
      <c r="H73" s="179">
        <v>4</v>
      </c>
      <c r="I73" s="40">
        <v>495</v>
      </c>
      <c r="J73" s="177">
        <v>254</v>
      </c>
      <c r="K73" s="178">
        <v>241</v>
      </c>
      <c r="L73" s="176">
        <v>168</v>
      </c>
      <c r="M73" s="177">
        <v>85</v>
      </c>
      <c r="N73" s="179">
        <v>83</v>
      </c>
      <c r="O73" s="180">
        <v>161</v>
      </c>
      <c r="P73" s="177">
        <v>83</v>
      </c>
      <c r="Q73" s="178">
        <v>78</v>
      </c>
      <c r="R73" s="176">
        <v>166</v>
      </c>
      <c r="S73" s="177">
        <v>86</v>
      </c>
      <c r="T73" s="179">
        <v>80</v>
      </c>
    </row>
    <row r="74" spans="1:20" ht="15.4" customHeight="1" x14ac:dyDescent="0.15">
      <c r="A74" s="181"/>
      <c r="B74" s="1058" t="s">
        <v>181</v>
      </c>
      <c r="C74" s="182"/>
      <c r="D74" s="183"/>
      <c r="E74" s="183"/>
      <c r="F74" s="183"/>
      <c r="G74" s="184"/>
      <c r="H74" s="185"/>
      <c r="I74" s="41">
        <v>2</v>
      </c>
      <c r="J74" s="221"/>
      <c r="K74" s="222"/>
      <c r="L74" s="223">
        <v>0</v>
      </c>
      <c r="M74" s="221"/>
      <c r="N74" s="224"/>
      <c r="O74" s="225">
        <v>1</v>
      </c>
      <c r="P74" s="221"/>
      <c r="Q74" s="222"/>
      <c r="R74" s="223">
        <v>1</v>
      </c>
      <c r="S74" s="221"/>
      <c r="T74" s="224"/>
    </row>
    <row r="75" spans="1:20" ht="15.4" customHeight="1" x14ac:dyDescent="0.15">
      <c r="A75" s="186">
        <v>34</v>
      </c>
      <c r="B75" s="1059"/>
      <c r="C75" s="187">
        <v>4</v>
      </c>
      <c r="D75" s="188">
        <v>1</v>
      </c>
      <c r="E75" s="188">
        <v>1</v>
      </c>
      <c r="F75" s="188">
        <v>1</v>
      </c>
      <c r="G75" s="189">
        <v>0</v>
      </c>
      <c r="H75" s="190">
        <v>1</v>
      </c>
      <c r="I75" s="42">
        <v>48</v>
      </c>
      <c r="J75" s="188">
        <v>27</v>
      </c>
      <c r="K75" s="189">
        <v>21</v>
      </c>
      <c r="L75" s="187">
        <v>15</v>
      </c>
      <c r="M75" s="188">
        <v>7</v>
      </c>
      <c r="N75" s="190">
        <v>8</v>
      </c>
      <c r="O75" s="191">
        <v>16</v>
      </c>
      <c r="P75" s="188">
        <v>11</v>
      </c>
      <c r="Q75" s="189">
        <v>5</v>
      </c>
      <c r="R75" s="187">
        <v>17</v>
      </c>
      <c r="S75" s="188">
        <v>9</v>
      </c>
      <c r="T75" s="190">
        <v>8</v>
      </c>
    </row>
    <row r="76" spans="1:20" ht="15.4" customHeight="1" x14ac:dyDescent="0.15">
      <c r="A76" s="175"/>
      <c r="B76" s="1057" t="s">
        <v>182</v>
      </c>
      <c r="C76" s="176"/>
      <c r="D76" s="177"/>
      <c r="E76" s="177"/>
      <c r="F76" s="177"/>
      <c r="G76" s="178"/>
      <c r="H76" s="179"/>
      <c r="I76" s="43">
        <v>22</v>
      </c>
      <c r="J76" s="202"/>
      <c r="K76" s="203"/>
      <c r="L76" s="204">
        <v>10</v>
      </c>
      <c r="M76" s="202"/>
      <c r="N76" s="205"/>
      <c r="O76" s="206">
        <v>7</v>
      </c>
      <c r="P76" s="202"/>
      <c r="Q76" s="203"/>
      <c r="R76" s="204">
        <v>5</v>
      </c>
      <c r="S76" s="202"/>
      <c r="T76" s="205"/>
    </row>
    <row r="77" spans="1:20" ht="15.4" customHeight="1" x14ac:dyDescent="0.15">
      <c r="A77" s="175">
        <v>35</v>
      </c>
      <c r="B77" s="1057"/>
      <c r="C77" s="176">
        <v>28</v>
      </c>
      <c r="D77" s="177">
        <v>9</v>
      </c>
      <c r="E77" s="177">
        <v>7</v>
      </c>
      <c r="F77" s="177">
        <v>8</v>
      </c>
      <c r="G77" s="178">
        <v>0</v>
      </c>
      <c r="H77" s="179">
        <v>4</v>
      </c>
      <c r="I77" s="40">
        <v>815</v>
      </c>
      <c r="J77" s="177">
        <v>425</v>
      </c>
      <c r="K77" s="178">
        <v>390</v>
      </c>
      <c r="L77" s="176">
        <v>298</v>
      </c>
      <c r="M77" s="177">
        <v>149</v>
      </c>
      <c r="N77" s="179">
        <v>149</v>
      </c>
      <c r="O77" s="180">
        <v>248</v>
      </c>
      <c r="P77" s="177">
        <v>126</v>
      </c>
      <c r="Q77" s="178">
        <v>122</v>
      </c>
      <c r="R77" s="176">
        <v>269</v>
      </c>
      <c r="S77" s="177">
        <v>150</v>
      </c>
      <c r="T77" s="179">
        <v>119</v>
      </c>
    </row>
    <row r="78" spans="1:20" ht="15.4" customHeight="1" x14ac:dyDescent="0.15">
      <c r="A78" s="181"/>
      <c r="B78" s="1058" t="s">
        <v>183</v>
      </c>
      <c r="C78" s="182"/>
      <c r="D78" s="183"/>
      <c r="E78" s="183"/>
      <c r="F78" s="183"/>
      <c r="G78" s="184"/>
      <c r="H78" s="185"/>
      <c r="I78" s="41">
        <v>0</v>
      </c>
      <c r="J78" s="221"/>
      <c r="K78" s="222"/>
      <c r="L78" s="223">
        <v>0</v>
      </c>
      <c r="M78" s="221"/>
      <c r="N78" s="224"/>
      <c r="O78" s="225">
        <v>0</v>
      </c>
      <c r="P78" s="221"/>
      <c r="Q78" s="222"/>
      <c r="R78" s="223">
        <v>0</v>
      </c>
      <c r="S78" s="221"/>
      <c r="T78" s="224"/>
    </row>
    <row r="79" spans="1:20" ht="15.4" customHeight="1" x14ac:dyDescent="0.15">
      <c r="A79" s="186">
        <v>36</v>
      </c>
      <c r="B79" s="1059"/>
      <c r="C79" s="187">
        <v>3</v>
      </c>
      <c r="D79" s="188">
        <v>1</v>
      </c>
      <c r="E79" s="188">
        <v>1</v>
      </c>
      <c r="F79" s="188">
        <v>1</v>
      </c>
      <c r="G79" s="189">
        <v>0</v>
      </c>
      <c r="H79" s="190">
        <v>0</v>
      </c>
      <c r="I79" s="42">
        <v>3</v>
      </c>
      <c r="J79" s="188">
        <v>2</v>
      </c>
      <c r="K79" s="189">
        <v>1</v>
      </c>
      <c r="L79" s="187">
        <v>1</v>
      </c>
      <c r="M79" s="188">
        <v>0</v>
      </c>
      <c r="N79" s="190">
        <v>1</v>
      </c>
      <c r="O79" s="191">
        <v>1</v>
      </c>
      <c r="P79" s="188">
        <v>1</v>
      </c>
      <c r="Q79" s="189">
        <v>0</v>
      </c>
      <c r="R79" s="187">
        <v>1</v>
      </c>
      <c r="S79" s="188">
        <v>1</v>
      </c>
      <c r="T79" s="190">
        <v>0</v>
      </c>
    </row>
    <row r="80" spans="1:20" ht="15.4" customHeight="1" x14ac:dyDescent="0.15">
      <c r="A80" s="181"/>
      <c r="B80" s="1058" t="s">
        <v>184</v>
      </c>
      <c r="C80" s="182"/>
      <c r="D80" s="183"/>
      <c r="E80" s="183"/>
      <c r="F80" s="183"/>
      <c r="G80" s="184"/>
      <c r="H80" s="185"/>
      <c r="I80" s="41">
        <v>13</v>
      </c>
      <c r="J80" s="221"/>
      <c r="K80" s="222"/>
      <c r="L80" s="223">
        <v>3</v>
      </c>
      <c r="M80" s="221"/>
      <c r="N80" s="224"/>
      <c r="O80" s="225">
        <v>4</v>
      </c>
      <c r="P80" s="221"/>
      <c r="Q80" s="222"/>
      <c r="R80" s="223">
        <v>6</v>
      </c>
      <c r="S80" s="221"/>
      <c r="T80" s="224"/>
    </row>
    <row r="81" spans="1:20" ht="15.4" customHeight="1" x14ac:dyDescent="0.15">
      <c r="A81" s="186">
        <v>37</v>
      </c>
      <c r="B81" s="1059"/>
      <c r="C81" s="187">
        <v>18</v>
      </c>
      <c r="D81" s="188">
        <v>5</v>
      </c>
      <c r="E81" s="188">
        <v>5</v>
      </c>
      <c r="F81" s="188">
        <v>5</v>
      </c>
      <c r="G81" s="189">
        <v>0</v>
      </c>
      <c r="H81" s="190">
        <v>3</v>
      </c>
      <c r="I81" s="42">
        <v>509</v>
      </c>
      <c r="J81" s="188">
        <v>248</v>
      </c>
      <c r="K81" s="189">
        <v>261</v>
      </c>
      <c r="L81" s="187">
        <v>171</v>
      </c>
      <c r="M81" s="188">
        <v>85</v>
      </c>
      <c r="N81" s="190">
        <v>86</v>
      </c>
      <c r="O81" s="191">
        <v>175</v>
      </c>
      <c r="P81" s="188">
        <v>87</v>
      </c>
      <c r="Q81" s="189">
        <v>88</v>
      </c>
      <c r="R81" s="187">
        <v>163</v>
      </c>
      <c r="S81" s="188">
        <v>76</v>
      </c>
      <c r="T81" s="190">
        <v>87</v>
      </c>
    </row>
    <row r="82" spans="1:20" ht="15.4" customHeight="1" x14ac:dyDescent="0.15">
      <c r="A82" s="175"/>
      <c r="B82" s="1057" t="s">
        <v>185</v>
      </c>
      <c r="C82" s="176"/>
      <c r="D82" s="177"/>
      <c r="E82" s="177"/>
      <c r="F82" s="177"/>
      <c r="G82" s="178"/>
      <c r="H82" s="179"/>
      <c r="I82" s="43">
        <v>20</v>
      </c>
      <c r="J82" s="202"/>
      <c r="K82" s="203"/>
      <c r="L82" s="204">
        <v>9</v>
      </c>
      <c r="M82" s="202"/>
      <c r="N82" s="205"/>
      <c r="O82" s="206">
        <v>6</v>
      </c>
      <c r="P82" s="202"/>
      <c r="Q82" s="203"/>
      <c r="R82" s="204">
        <v>5</v>
      </c>
      <c r="S82" s="202"/>
      <c r="T82" s="205"/>
    </row>
    <row r="83" spans="1:20" ht="15.4" customHeight="1" x14ac:dyDescent="0.15">
      <c r="A83" s="186">
        <v>38</v>
      </c>
      <c r="B83" s="1059"/>
      <c r="C83" s="187">
        <v>16</v>
      </c>
      <c r="D83" s="188">
        <v>4</v>
      </c>
      <c r="E83" s="188">
        <v>4</v>
      </c>
      <c r="F83" s="188">
        <v>4</v>
      </c>
      <c r="G83" s="189">
        <v>0</v>
      </c>
      <c r="H83" s="190">
        <v>4</v>
      </c>
      <c r="I83" s="42">
        <v>390</v>
      </c>
      <c r="J83" s="188">
        <v>187</v>
      </c>
      <c r="K83" s="189">
        <v>203</v>
      </c>
      <c r="L83" s="187">
        <v>138</v>
      </c>
      <c r="M83" s="188">
        <v>68</v>
      </c>
      <c r="N83" s="190">
        <v>70</v>
      </c>
      <c r="O83" s="191">
        <v>132</v>
      </c>
      <c r="P83" s="188">
        <v>59</v>
      </c>
      <c r="Q83" s="189">
        <v>73</v>
      </c>
      <c r="R83" s="187">
        <v>120</v>
      </c>
      <c r="S83" s="188">
        <v>60</v>
      </c>
      <c r="T83" s="190">
        <v>60</v>
      </c>
    </row>
    <row r="84" spans="1:20" ht="15.4" customHeight="1" x14ac:dyDescent="0.15">
      <c r="A84" s="192"/>
      <c r="B84" s="1057" t="s">
        <v>186</v>
      </c>
      <c r="C84" s="193"/>
      <c r="D84" s="194"/>
      <c r="E84" s="194"/>
      <c r="F84" s="194"/>
      <c r="G84" s="195"/>
      <c r="H84" s="196"/>
      <c r="I84" s="43">
        <v>0</v>
      </c>
      <c r="J84" s="197"/>
      <c r="K84" s="198"/>
      <c r="L84" s="199">
        <v>0</v>
      </c>
      <c r="M84" s="197"/>
      <c r="N84" s="200"/>
      <c r="O84" s="201">
        <v>0</v>
      </c>
      <c r="P84" s="197"/>
      <c r="Q84" s="198"/>
      <c r="R84" s="199">
        <v>0</v>
      </c>
      <c r="S84" s="197"/>
      <c r="T84" s="200"/>
    </row>
    <row r="85" spans="1:20" ht="15.4" customHeight="1" x14ac:dyDescent="0.15">
      <c r="A85" s="175">
        <v>39</v>
      </c>
      <c r="B85" s="1057"/>
      <c r="C85" s="176">
        <v>2</v>
      </c>
      <c r="D85" s="177">
        <v>0</v>
      </c>
      <c r="E85" s="177">
        <v>1</v>
      </c>
      <c r="F85" s="177">
        <v>1</v>
      </c>
      <c r="G85" s="178">
        <v>0</v>
      </c>
      <c r="H85" s="179">
        <v>0</v>
      </c>
      <c r="I85" s="40">
        <v>3</v>
      </c>
      <c r="J85" s="177">
        <v>0</v>
      </c>
      <c r="K85" s="178">
        <v>3</v>
      </c>
      <c r="L85" s="176">
        <v>0</v>
      </c>
      <c r="M85" s="177">
        <v>0</v>
      </c>
      <c r="N85" s="179">
        <v>0</v>
      </c>
      <c r="O85" s="180">
        <v>2</v>
      </c>
      <c r="P85" s="177">
        <v>0</v>
      </c>
      <c r="Q85" s="178">
        <v>2</v>
      </c>
      <c r="R85" s="176">
        <v>1</v>
      </c>
      <c r="S85" s="177">
        <v>0</v>
      </c>
      <c r="T85" s="179">
        <v>1</v>
      </c>
    </row>
    <row r="86" spans="1:20" ht="15.4" customHeight="1" x14ac:dyDescent="0.15">
      <c r="A86" s="181"/>
      <c r="B86" s="1058" t="s">
        <v>187</v>
      </c>
      <c r="C86" s="182"/>
      <c r="D86" s="183"/>
      <c r="E86" s="183"/>
      <c r="F86" s="183"/>
      <c r="G86" s="184"/>
      <c r="H86" s="185"/>
      <c r="I86" s="41">
        <v>10</v>
      </c>
      <c r="J86" s="221"/>
      <c r="K86" s="222"/>
      <c r="L86" s="223">
        <v>5</v>
      </c>
      <c r="M86" s="221"/>
      <c r="N86" s="224"/>
      <c r="O86" s="225">
        <v>1</v>
      </c>
      <c r="P86" s="221"/>
      <c r="Q86" s="222"/>
      <c r="R86" s="223">
        <v>4</v>
      </c>
      <c r="S86" s="221"/>
      <c r="T86" s="224"/>
    </row>
    <row r="87" spans="1:20" ht="15.4" customHeight="1" x14ac:dyDescent="0.15">
      <c r="A87" s="186">
        <v>40</v>
      </c>
      <c r="B87" s="1059"/>
      <c r="C87" s="187">
        <v>9</v>
      </c>
      <c r="D87" s="188">
        <v>3</v>
      </c>
      <c r="E87" s="188">
        <v>2</v>
      </c>
      <c r="F87" s="188">
        <v>2</v>
      </c>
      <c r="G87" s="189">
        <v>0</v>
      </c>
      <c r="H87" s="190">
        <v>2</v>
      </c>
      <c r="I87" s="42">
        <v>202</v>
      </c>
      <c r="J87" s="188">
        <v>108</v>
      </c>
      <c r="K87" s="189">
        <v>94</v>
      </c>
      <c r="L87" s="187">
        <v>79</v>
      </c>
      <c r="M87" s="188">
        <v>46</v>
      </c>
      <c r="N87" s="190">
        <v>33</v>
      </c>
      <c r="O87" s="191">
        <v>60</v>
      </c>
      <c r="P87" s="188">
        <v>30</v>
      </c>
      <c r="Q87" s="189">
        <v>30</v>
      </c>
      <c r="R87" s="187">
        <v>63</v>
      </c>
      <c r="S87" s="188">
        <v>32</v>
      </c>
      <c r="T87" s="190">
        <v>31</v>
      </c>
    </row>
    <row r="88" spans="1:20" ht="15.4" customHeight="1" x14ac:dyDescent="0.15">
      <c r="A88" s="181"/>
      <c r="B88" s="1058" t="s">
        <v>188</v>
      </c>
      <c r="C88" s="182"/>
      <c r="D88" s="183"/>
      <c r="E88" s="183"/>
      <c r="F88" s="183"/>
      <c r="G88" s="184"/>
      <c r="H88" s="185"/>
      <c r="I88" s="41">
        <v>62</v>
      </c>
      <c r="J88" s="221"/>
      <c r="K88" s="222"/>
      <c r="L88" s="223">
        <v>20</v>
      </c>
      <c r="M88" s="221"/>
      <c r="N88" s="224"/>
      <c r="O88" s="225">
        <v>20</v>
      </c>
      <c r="P88" s="221"/>
      <c r="Q88" s="222"/>
      <c r="R88" s="223">
        <v>22</v>
      </c>
      <c r="S88" s="221"/>
      <c r="T88" s="224"/>
    </row>
    <row r="89" spans="1:20" ht="15.4" customHeight="1" x14ac:dyDescent="0.15">
      <c r="A89" s="186">
        <v>41</v>
      </c>
      <c r="B89" s="1059"/>
      <c r="C89" s="187">
        <v>35</v>
      </c>
      <c r="D89" s="188">
        <v>8</v>
      </c>
      <c r="E89" s="188">
        <v>8</v>
      </c>
      <c r="F89" s="188">
        <v>7</v>
      </c>
      <c r="G89" s="189">
        <v>0</v>
      </c>
      <c r="H89" s="190">
        <v>12</v>
      </c>
      <c r="I89" s="42">
        <v>816</v>
      </c>
      <c r="J89" s="188">
        <v>415</v>
      </c>
      <c r="K89" s="189">
        <v>401</v>
      </c>
      <c r="L89" s="187">
        <v>273</v>
      </c>
      <c r="M89" s="188">
        <v>132</v>
      </c>
      <c r="N89" s="190">
        <v>141</v>
      </c>
      <c r="O89" s="191">
        <v>287</v>
      </c>
      <c r="P89" s="188">
        <v>152</v>
      </c>
      <c r="Q89" s="189">
        <v>135</v>
      </c>
      <c r="R89" s="187">
        <v>256</v>
      </c>
      <c r="S89" s="188">
        <v>131</v>
      </c>
      <c r="T89" s="190">
        <v>125</v>
      </c>
    </row>
    <row r="90" spans="1:20" ht="15.4" customHeight="1" x14ac:dyDescent="0.15">
      <c r="A90" s="181"/>
      <c r="B90" s="1058" t="s">
        <v>189</v>
      </c>
      <c r="C90" s="182"/>
      <c r="D90" s="183"/>
      <c r="E90" s="183"/>
      <c r="F90" s="183"/>
      <c r="G90" s="184"/>
      <c r="H90" s="185"/>
      <c r="I90" s="41">
        <v>15</v>
      </c>
      <c r="J90" s="221"/>
      <c r="K90" s="222"/>
      <c r="L90" s="223">
        <v>5</v>
      </c>
      <c r="M90" s="221"/>
      <c r="N90" s="224"/>
      <c r="O90" s="225">
        <v>6</v>
      </c>
      <c r="P90" s="221"/>
      <c r="Q90" s="222"/>
      <c r="R90" s="223">
        <v>4</v>
      </c>
      <c r="S90" s="221"/>
      <c r="T90" s="224"/>
    </row>
    <row r="91" spans="1:20" ht="15.4" customHeight="1" x14ac:dyDescent="0.15">
      <c r="A91" s="186">
        <v>42</v>
      </c>
      <c r="B91" s="1059"/>
      <c r="C91" s="187">
        <v>14</v>
      </c>
      <c r="D91" s="188">
        <v>4</v>
      </c>
      <c r="E91" s="188">
        <v>4</v>
      </c>
      <c r="F91" s="188">
        <v>3</v>
      </c>
      <c r="G91" s="189">
        <v>0</v>
      </c>
      <c r="H91" s="190">
        <v>3</v>
      </c>
      <c r="I91" s="42">
        <v>344</v>
      </c>
      <c r="J91" s="188">
        <v>180</v>
      </c>
      <c r="K91" s="189">
        <v>164</v>
      </c>
      <c r="L91" s="187">
        <v>115</v>
      </c>
      <c r="M91" s="188">
        <v>61</v>
      </c>
      <c r="N91" s="190">
        <v>54</v>
      </c>
      <c r="O91" s="191">
        <v>121</v>
      </c>
      <c r="P91" s="188">
        <v>69</v>
      </c>
      <c r="Q91" s="189">
        <v>52</v>
      </c>
      <c r="R91" s="187">
        <v>108</v>
      </c>
      <c r="S91" s="188">
        <v>50</v>
      </c>
      <c r="T91" s="190">
        <v>58</v>
      </c>
    </row>
    <row r="92" spans="1:20" ht="15.4" customHeight="1" x14ac:dyDescent="0.15">
      <c r="A92" s="181"/>
      <c r="B92" s="1058" t="s">
        <v>102</v>
      </c>
      <c r="C92" s="182"/>
      <c r="D92" s="183"/>
      <c r="E92" s="183"/>
      <c r="F92" s="183"/>
      <c r="G92" s="184"/>
      <c r="H92" s="185"/>
      <c r="I92" s="41">
        <v>15</v>
      </c>
      <c r="J92" s="221"/>
      <c r="K92" s="222"/>
      <c r="L92" s="223">
        <v>7</v>
      </c>
      <c r="M92" s="221"/>
      <c r="N92" s="224"/>
      <c r="O92" s="225">
        <v>3</v>
      </c>
      <c r="P92" s="221"/>
      <c r="Q92" s="222"/>
      <c r="R92" s="223">
        <v>5</v>
      </c>
      <c r="S92" s="221"/>
      <c r="T92" s="224"/>
    </row>
    <row r="93" spans="1:20" ht="15.4" customHeight="1" x14ac:dyDescent="0.15">
      <c r="A93" s="186">
        <v>43</v>
      </c>
      <c r="B93" s="1059"/>
      <c r="C93" s="187">
        <v>24</v>
      </c>
      <c r="D93" s="188">
        <v>7</v>
      </c>
      <c r="E93" s="188">
        <v>7</v>
      </c>
      <c r="F93" s="188">
        <v>7</v>
      </c>
      <c r="G93" s="189">
        <v>0</v>
      </c>
      <c r="H93" s="190">
        <v>3</v>
      </c>
      <c r="I93" s="42">
        <v>723</v>
      </c>
      <c r="J93" s="188">
        <v>383</v>
      </c>
      <c r="K93" s="189">
        <v>340</v>
      </c>
      <c r="L93" s="187">
        <v>251</v>
      </c>
      <c r="M93" s="188">
        <v>132</v>
      </c>
      <c r="N93" s="190">
        <v>119</v>
      </c>
      <c r="O93" s="191">
        <v>248</v>
      </c>
      <c r="P93" s="188">
        <v>140</v>
      </c>
      <c r="Q93" s="189">
        <v>108</v>
      </c>
      <c r="R93" s="187">
        <v>224</v>
      </c>
      <c r="S93" s="188">
        <v>111</v>
      </c>
      <c r="T93" s="190">
        <v>113</v>
      </c>
    </row>
    <row r="94" spans="1:20" ht="15.4" customHeight="1" x14ac:dyDescent="0.15">
      <c r="A94" s="181"/>
      <c r="B94" s="1058" t="s">
        <v>190</v>
      </c>
      <c r="C94" s="182"/>
      <c r="D94" s="183"/>
      <c r="E94" s="183"/>
      <c r="F94" s="183"/>
      <c r="G94" s="184"/>
      <c r="H94" s="185"/>
      <c r="I94" s="41">
        <v>25</v>
      </c>
      <c r="J94" s="221"/>
      <c r="K94" s="222"/>
      <c r="L94" s="223">
        <v>7</v>
      </c>
      <c r="M94" s="221"/>
      <c r="N94" s="224"/>
      <c r="O94" s="225">
        <v>8</v>
      </c>
      <c r="P94" s="221"/>
      <c r="Q94" s="222"/>
      <c r="R94" s="223">
        <v>10</v>
      </c>
      <c r="S94" s="221"/>
      <c r="T94" s="224"/>
    </row>
    <row r="95" spans="1:20" ht="15.4" customHeight="1" x14ac:dyDescent="0.15">
      <c r="A95" s="186">
        <v>44</v>
      </c>
      <c r="B95" s="1059"/>
      <c r="C95" s="187">
        <v>23</v>
      </c>
      <c r="D95" s="188">
        <v>6</v>
      </c>
      <c r="E95" s="188">
        <v>7</v>
      </c>
      <c r="F95" s="188">
        <v>6</v>
      </c>
      <c r="G95" s="189">
        <v>0</v>
      </c>
      <c r="H95" s="190">
        <v>4</v>
      </c>
      <c r="I95" s="42">
        <v>603</v>
      </c>
      <c r="J95" s="188">
        <v>324</v>
      </c>
      <c r="K95" s="189">
        <v>279</v>
      </c>
      <c r="L95" s="187">
        <v>187</v>
      </c>
      <c r="M95" s="188">
        <v>109</v>
      </c>
      <c r="N95" s="190">
        <v>78</v>
      </c>
      <c r="O95" s="191">
        <v>221</v>
      </c>
      <c r="P95" s="188">
        <v>108</v>
      </c>
      <c r="Q95" s="189">
        <v>113</v>
      </c>
      <c r="R95" s="187">
        <v>195</v>
      </c>
      <c r="S95" s="188">
        <v>107</v>
      </c>
      <c r="T95" s="190">
        <v>88</v>
      </c>
    </row>
    <row r="96" spans="1:20" ht="15.4" customHeight="1" x14ac:dyDescent="0.15">
      <c r="A96" s="211"/>
      <c r="B96" s="1058" t="s">
        <v>191</v>
      </c>
      <c r="C96" s="212"/>
      <c r="D96" s="213"/>
      <c r="E96" s="213"/>
      <c r="F96" s="213"/>
      <c r="G96" s="214"/>
      <c r="H96" s="215"/>
      <c r="I96" s="41">
        <v>40</v>
      </c>
      <c r="J96" s="216"/>
      <c r="K96" s="217"/>
      <c r="L96" s="218">
        <v>10</v>
      </c>
      <c r="M96" s="216"/>
      <c r="N96" s="219"/>
      <c r="O96" s="220">
        <v>14</v>
      </c>
      <c r="P96" s="216"/>
      <c r="Q96" s="217"/>
      <c r="R96" s="218">
        <v>16</v>
      </c>
      <c r="S96" s="216"/>
      <c r="T96" s="219"/>
    </row>
    <row r="97" spans="1:20" ht="15.4" customHeight="1" x14ac:dyDescent="0.15">
      <c r="A97" s="186">
        <v>45</v>
      </c>
      <c r="B97" s="1059"/>
      <c r="C97" s="187">
        <v>22</v>
      </c>
      <c r="D97" s="188">
        <v>5</v>
      </c>
      <c r="E97" s="188">
        <v>5</v>
      </c>
      <c r="F97" s="188">
        <v>5</v>
      </c>
      <c r="G97" s="189">
        <v>0</v>
      </c>
      <c r="H97" s="190">
        <v>7</v>
      </c>
      <c r="I97" s="42">
        <v>504</v>
      </c>
      <c r="J97" s="188">
        <v>275</v>
      </c>
      <c r="K97" s="189">
        <v>229</v>
      </c>
      <c r="L97" s="187">
        <v>160</v>
      </c>
      <c r="M97" s="188">
        <v>93</v>
      </c>
      <c r="N97" s="190">
        <v>67</v>
      </c>
      <c r="O97" s="191">
        <v>160</v>
      </c>
      <c r="P97" s="188">
        <v>82</v>
      </c>
      <c r="Q97" s="189">
        <v>78</v>
      </c>
      <c r="R97" s="187">
        <v>184</v>
      </c>
      <c r="S97" s="188">
        <v>100</v>
      </c>
      <c r="T97" s="190">
        <v>84</v>
      </c>
    </row>
    <row r="98" spans="1:20" ht="15.4" customHeight="1" x14ac:dyDescent="0.15">
      <c r="A98" s="181"/>
      <c r="B98" s="1058" t="s">
        <v>192</v>
      </c>
      <c r="C98" s="182"/>
      <c r="D98" s="183"/>
      <c r="E98" s="183"/>
      <c r="F98" s="183"/>
      <c r="G98" s="184"/>
      <c r="H98" s="185"/>
      <c r="I98" s="41">
        <v>15</v>
      </c>
      <c r="J98" s="221"/>
      <c r="K98" s="222"/>
      <c r="L98" s="223">
        <v>6</v>
      </c>
      <c r="M98" s="221"/>
      <c r="N98" s="224"/>
      <c r="O98" s="225">
        <v>5</v>
      </c>
      <c r="P98" s="221"/>
      <c r="Q98" s="222"/>
      <c r="R98" s="223">
        <v>4</v>
      </c>
      <c r="S98" s="221"/>
      <c r="T98" s="224"/>
    </row>
    <row r="99" spans="1:20" ht="15.4" customHeight="1" x14ac:dyDescent="0.15">
      <c r="A99" s="186">
        <v>46</v>
      </c>
      <c r="B99" s="1059"/>
      <c r="C99" s="187">
        <v>13</v>
      </c>
      <c r="D99" s="188">
        <v>3</v>
      </c>
      <c r="E99" s="188">
        <v>3</v>
      </c>
      <c r="F99" s="188">
        <v>4</v>
      </c>
      <c r="G99" s="189">
        <v>0</v>
      </c>
      <c r="H99" s="190">
        <v>3</v>
      </c>
      <c r="I99" s="42">
        <v>346</v>
      </c>
      <c r="J99" s="188">
        <v>184</v>
      </c>
      <c r="K99" s="189">
        <v>162</v>
      </c>
      <c r="L99" s="187">
        <v>108</v>
      </c>
      <c r="M99" s="188">
        <v>53</v>
      </c>
      <c r="N99" s="190">
        <v>55</v>
      </c>
      <c r="O99" s="191">
        <v>110</v>
      </c>
      <c r="P99" s="188">
        <v>68</v>
      </c>
      <c r="Q99" s="189">
        <v>42</v>
      </c>
      <c r="R99" s="187">
        <v>128</v>
      </c>
      <c r="S99" s="188">
        <v>63</v>
      </c>
      <c r="T99" s="190">
        <v>65</v>
      </c>
    </row>
    <row r="100" spans="1:20" ht="15.4" customHeight="1" x14ac:dyDescent="0.15">
      <c r="A100" s="181"/>
      <c r="B100" s="1058" t="s">
        <v>193</v>
      </c>
      <c r="C100" s="182"/>
      <c r="D100" s="183"/>
      <c r="E100" s="183"/>
      <c r="F100" s="183"/>
      <c r="G100" s="184"/>
      <c r="H100" s="185"/>
      <c r="I100" s="41">
        <v>31</v>
      </c>
      <c r="J100" s="221"/>
      <c r="K100" s="222"/>
      <c r="L100" s="223">
        <v>13</v>
      </c>
      <c r="M100" s="221"/>
      <c r="N100" s="224"/>
      <c r="O100" s="225">
        <v>10</v>
      </c>
      <c r="P100" s="221"/>
      <c r="Q100" s="222"/>
      <c r="R100" s="223">
        <v>8</v>
      </c>
      <c r="S100" s="221"/>
      <c r="T100" s="224"/>
    </row>
    <row r="101" spans="1:20" ht="15.4" customHeight="1" x14ac:dyDescent="0.15">
      <c r="A101" s="186">
        <v>47</v>
      </c>
      <c r="B101" s="1059"/>
      <c r="C101" s="187">
        <v>22</v>
      </c>
      <c r="D101" s="188">
        <v>5</v>
      </c>
      <c r="E101" s="188">
        <v>6</v>
      </c>
      <c r="F101" s="188">
        <v>5</v>
      </c>
      <c r="G101" s="189">
        <v>0</v>
      </c>
      <c r="H101" s="190">
        <v>6</v>
      </c>
      <c r="I101" s="42">
        <v>561</v>
      </c>
      <c r="J101" s="188">
        <v>269</v>
      </c>
      <c r="K101" s="189">
        <v>292</v>
      </c>
      <c r="L101" s="187">
        <v>171</v>
      </c>
      <c r="M101" s="188">
        <v>89</v>
      </c>
      <c r="N101" s="190">
        <v>82</v>
      </c>
      <c r="O101" s="191">
        <v>209</v>
      </c>
      <c r="P101" s="188">
        <v>103</v>
      </c>
      <c r="Q101" s="189">
        <v>106</v>
      </c>
      <c r="R101" s="187">
        <v>181</v>
      </c>
      <c r="S101" s="188">
        <v>77</v>
      </c>
      <c r="T101" s="190">
        <v>104</v>
      </c>
    </row>
    <row r="102" spans="1:20" ht="15.4" customHeight="1" x14ac:dyDescent="0.15">
      <c r="A102" s="181"/>
      <c r="B102" s="1058" t="s">
        <v>194</v>
      </c>
      <c r="C102" s="182"/>
      <c r="D102" s="183"/>
      <c r="E102" s="183"/>
      <c r="F102" s="183"/>
      <c r="G102" s="184"/>
      <c r="H102" s="185"/>
      <c r="I102" s="41">
        <v>26</v>
      </c>
      <c r="J102" s="221"/>
      <c r="K102" s="222"/>
      <c r="L102" s="223">
        <v>9</v>
      </c>
      <c r="M102" s="221"/>
      <c r="N102" s="224"/>
      <c r="O102" s="225">
        <v>5</v>
      </c>
      <c r="P102" s="221"/>
      <c r="Q102" s="222"/>
      <c r="R102" s="223">
        <v>12</v>
      </c>
      <c r="S102" s="221"/>
      <c r="T102" s="224"/>
    </row>
    <row r="103" spans="1:20" ht="15.4" customHeight="1" x14ac:dyDescent="0.15">
      <c r="A103" s="186">
        <v>48</v>
      </c>
      <c r="B103" s="1059"/>
      <c r="C103" s="187">
        <v>26</v>
      </c>
      <c r="D103" s="188">
        <v>7</v>
      </c>
      <c r="E103" s="188">
        <v>7</v>
      </c>
      <c r="F103" s="188">
        <v>7</v>
      </c>
      <c r="G103" s="189">
        <v>0</v>
      </c>
      <c r="H103" s="190">
        <v>5</v>
      </c>
      <c r="I103" s="42">
        <v>702</v>
      </c>
      <c r="J103" s="188">
        <v>345</v>
      </c>
      <c r="K103" s="189">
        <v>357</v>
      </c>
      <c r="L103" s="187">
        <v>221</v>
      </c>
      <c r="M103" s="188">
        <v>112</v>
      </c>
      <c r="N103" s="190">
        <v>109</v>
      </c>
      <c r="O103" s="191">
        <v>243</v>
      </c>
      <c r="P103" s="188">
        <v>131</v>
      </c>
      <c r="Q103" s="189">
        <v>112</v>
      </c>
      <c r="R103" s="187">
        <v>238</v>
      </c>
      <c r="S103" s="188">
        <v>102</v>
      </c>
      <c r="T103" s="190">
        <v>136</v>
      </c>
    </row>
    <row r="104" spans="1:20" ht="15.4" customHeight="1" x14ac:dyDescent="0.15">
      <c r="A104" s="181"/>
      <c r="B104" s="1058" t="s">
        <v>195</v>
      </c>
      <c r="C104" s="182"/>
      <c r="D104" s="183"/>
      <c r="E104" s="183"/>
      <c r="F104" s="183"/>
      <c r="G104" s="184"/>
      <c r="H104" s="185"/>
      <c r="I104" s="41">
        <v>53</v>
      </c>
      <c r="J104" s="221"/>
      <c r="K104" s="222"/>
      <c r="L104" s="223">
        <v>13</v>
      </c>
      <c r="M104" s="221"/>
      <c r="N104" s="224"/>
      <c r="O104" s="225">
        <v>16</v>
      </c>
      <c r="P104" s="221"/>
      <c r="Q104" s="222"/>
      <c r="R104" s="223">
        <v>24</v>
      </c>
      <c r="S104" s="221"/>
      <c r="T104" s="224"/>
    </row>
    <row r="105" spans="1:20" ht="15.4" customHeight="1" x14ac:dyDescent="0.15">
      <c r="A105" s="186">
        <v>49</v>
      </c>
      <c r="B105" s="1059"/>
      <c r="C105" s="187">
        <v>31</v>
      </c>
      <c r="D105" s="188">
        <v>7</v>
      </c>
      <c r="E105" s="188">
        <v>7</v>
      </c>
      <c r="F105" s="188">
        <v>6</v>
      </c>
      <c r="G105" s="189">
        <v>0</v>
      </c>
      <c r="H105" s="190">
        <v>11</v>
      </c>
      <c r="I105" s="42">
        <v>703</v>
      </c>
      <c r="J105" s="188">
        <v>365</v>
      </c>
      <c r="K105" s="189">
        <v>338</v>
      </c>
      <c r="L105" s="187">
        <v>234</v>
      </c>
      <c r="M105" s="188">
        <v>116</v>
      </c>
      <c r="N105" s="190">
        <v>118</v>
      </c>
      <c r="O105" s="191">
        <v>236</v>
      </c>
      <c r="P105" s="188">
        <v>117</v>
      </c>
      <c r="Q105" s="189">
        <v>119</v>
      </c>
      <c r="R105" s="187">
        <v>233</v>
      </c>
      <c r="S105" s="188">
        <v>132</v>
      </c>
      <c r="T105" s="190">
        <v>101</v>
      </c>
    </row>
    <row r="106" spans="1:20" ht="15.4" customHeight="1" x14ac:dyDescent="0.15">
      <c r="A106" s="181"/>
      <c r="B106" s="1058" t="s">
        <v>196</v>
      </c>
      <c r="C106" s="182"/>
      <c r="D106" s="183"/>
      <c r="E106" s="183"/>
      <c r="F106" s="183"/>
      <c r="G106" s="184"/>
      <c r="H106" s="185"/>
      <c r="I106" s="41">
        <v>25</v>
      </c>
      <c r="J106" s="221"/>
      <c r="K106" s="222"/>
      <c r="L106" s="223">
        <v>8</v>
      </c>
      <c r="M106" s="221"/>
      <c r="N106" s="224"/>
      <c r="O106" s="225">
        <v>8</v>
      </c>
      <c r="P106" s="221"/>
      <c r="Q106" s="222"/>
      <c r="R106" s="223">
        <v>9</v>
      </c>
      <c r="S106" s="221"/>
      <c r="T106" s="224"/>
    </row>
    <row r="107" spans="1:20" ht="15.4" customHeight="1" x14ac:dyDescent="0.15">
      <c r="A107" s="186">
        <v>50</v>
      </c>
      <c r="B107" s="1059"/>
      <c r="C107" s="187">
        <v>14</v>
      </c>
      <c r="D107" s="188">
        <v>3</v>
      </c>
      <c r="E107" s="188">
        <v>3</v>
      </c>
      <c r="F107" s="188">
        <v>3</v>
      </c>
      <c r="G107" s="189">
        <v>0</v>
      </c>
      <c r="H107" s="190">
        <v>5</v>
      </c>
      <c r="I107" s="42">
        <v>299</v>
      </c>
      <c r="J107" s="188">
        <v>149</v>
      </c>
      <c r="K107" s="189">
        <v>150</v>
      </c>
      <c r="L107" s="187">
        <v>104</v>
      </c>
      <c r="M107" s="188">
        <v>53</v>
      </c>
      <c r="N107" s="190">
        <v>51</v>
      </c>
      <c r="O107" s="191">
        <v>99</v>
      </c>
      <c r="P107" s="188">
        <v>50</v>
      </c>
      <c r="Q107" s="189">
        <v>49</v>
      </c>
      <c r="R107" s="187">
        <v>96</v>
      </c>
      <c r="S107" s="188">
        <v>46</v>
      </c>
      <c r="T107" s="190">
        <v>50</v>
      </c>
    </row>
    <row r="108" spans="1:20" ht="15.4" customHeight="1" x14ac:dyDescent="0.15">
      <c r="A108" s="181"/>
      <c r="B108" s="1058" t="s">
        <v>197</v>
      </c>
      <c r="C108" s="182"/>
      <c r="D108" s="183"/>
      <c r="E108" s="183"/>
      <c r="F108" s="183"/>
      <c r="G108" s="184"/>
      <c r="H108" s="185"/>
      <c r="I108" s="41">
        <v>48</v>
      </c>
      <c r="J108" s="221"/>
      <c r="K108" s="222"/>
      <c r="L108" s="223">
        <v>17</v>
      </c>
      <c r="M108" s="221"/>
      <c r="N108" s="224"/>
      <c r="O108" s="225">
        <v>21</v>
      </c>
      <c r="P108" s="221"/>
      <c r="Q108" s="222"/>
      <c r="R108" s="223">
        <v>10</v>
      </c>
      <c r="S108" s="221"/>
      <c r="T108" s="224"/>
    </row>
    <row r="109" spans="1:20" ht="15.4" customHeight="1" x14ac:dyDescent="0.15">
      <c r="A109" s="186">
        <v>51</v>
      </c>
      <c r="B109" s="1057"/>
      <c r="C109" s="187">
        <v>30</v>
      </c>
      <c r="D109" s="188">
        <v>7</v>
      </c>
      <c r="E109" s="188">
        <v>8</v>
      </c>
      <c r="F109" s="188">
        <v>7</v>
      </c>
      <c r="G109" s="189">
        <v>0</v>
      </c>
      <c r="H109" s="190">
        <v>8</v>
      </c>
      <c r="I109" s="42">
        <v>773</v>
      </c>
      <c r="J109" s="188">
        <v>402</v>
      </c>
      <c r="K109" s="189">
        <v>371</v>
      </c>
      <c r="L109" s="187">
        <v>252</v>
      </c>
      <c r="M109" s="188">
        <v>124</v>
      </c>
      <c r="N109" s="190">
        <v>128</v>
      </c>
      <c r="O109" s="191">
        <v>284</v>
      </c>
      <c r="P109" s="188">
        <v>157</v>
      </c>
      <c r="Q109" s="189">
        <v>127</v>
      </c>
      <c r="R109" s="187">
        <v>237</v>
      </c>
      <c r="S109" s="188">
        <v>121</v>
      </c>
      <c r="T109" s="190">
        <v>116</v>
      </c>
    </row>
    <row r="110" spans="1:20" ht="15.4" customHeight="1" x14ac:dyDescent="0.15">
      <c r="A110" s="192"/>
      <c r="B110" s="1040" t="s">
        <v>198</v>
      </c>
      <c r="C110" s="193"/>
      <c r="D110" s="194"/>
      <c r="E110" s="194"/>
      <c r="F110" s="194"/>
      <c r="G110" s="195"/>
      <c r="H110" s="196"/>
      <c r="I110" s="43">
        <v>29</v>
      </c>
      <c r="J110" s="197"/>
      <c r="K110" s="198"/>
      <c r="L110" s="199">
        <v>15</v>
      </c>
      <c r="M110" s="197"/>
      <c r="N110" s="200"/>
      <c r="O110" s="199">
        <v>8</v>
      </c>
      <c r="P110" s="197"/>
      <c r="Q110" s="200"/>
      <c r="R110" s="201">
        <v>6</v>
      </c>
      <c r="S110" s="197"/>
      <c r="T110" s="200"/>
    </row>
    <row r="111" spans="1:20" ht="15.4" customHeight="1" x14ac:dyDescent="0.15">
      <c r="A111" s="175">
        <v>52</v>
      </c>
      <c r="B111" s="1039"/>
      <c r="C111" s="176">
        <v>29</v>
      </c>
      <c r="D111" s="177">
        <v>8</v>
      </c>
      <c r="E111" s="177">
        <v>8</v>
      </c>
      <c r="F111" s="177">
        <v>8</v>
      </c>
      <c r="G111" s="178">
        <v>0</v>
      </c>
      <c r="H111" s="179">
        <v>5</v>
      </c>
      <c r="I111" s="40">
        <v>812</v>
      </c>
      <c r="J111" s="177">
        <v>413</v>
      </c>
      <c r="K111" s="178">
        <v>399</v>
      </c>
      <c r="L111" s="176">
        <v>270</v>
      </c>
      <c r="M111" s="177">
        <v>147</v>
      </c>
      <c r="N111" s="179">
        <v>123</v>
      </c>
      <c r="O111" s="176">
        <v>287</v>
      </c>
      <c r="P111" s="177">
        <v>139</v>
      </c>
      <c r="Q111" s="179">
        <v>148</v>
      </c>
      <c r="R111" s="180">
        <v>255</v>
      </c>
      <c r="S111" s="177">
        <v>127</v>
      </c>
      <c r="T111" s="179">
        <v>128</v>
      </c>
    </row>
    <row r="112" spans="1:20" ht="15.4" customHeight="1" x14ac:dyDescent="0.15">
      <c r="A112" s="181"/>
      <c r="B112" s="1058" t="s">
        <v>199</v>
      </c>
      <c r="C112" s="182"/>
      <c r="D112" s="183"/>
      <c r="E112" s="183"/>
      <c r="F112" s="183"/>
      <c r="G112" s="184"/>
      <c r="H112" s="185"/>
      <c r="I112" s="41">
        <v>35</v>
      </c>
      <c r="J112" s="221"/>
      <c r="K112" s="222"/>
      <c r="L112" s="223">
        <v>10</v>
      </c>
      <c r="M112" s="221"/>
      <c r="N112" s="224"/>
      <c r="O112" s="223">
        <v>17</v>
      </c>
      <c r="P112" s="221"/>
      <c r="Q112" s="224"/>
      <c r="R112" s="225">
        <v>8</v>
      </c>
      <c r="S112" s="221"/>
      <c r="T112" s="224"/>
    </row>
    <row r="113" spans="1:32" ht="15.4" customHeight="1" x14ac:dyDescent="0.15">
      <c r="A113" s="186">
        <v>53</v>
      </c>
      <c r="B113" s="1059"/>
      <c r="C113" s="187">
        <v>32</v>
      </c>
      <c r="D113" s="188">
        <v>9</v>
      </c>
      <c r="E113" s="188">
        <v>8</v>
      </c>
      <c r="F113" s="188">
        <v>9</v>
      </c>
      <c r="G113" s="189">
        <v>0</v>
      </c>
      <c r="H113" s="190">
        <v>6</v>
      </c>
      <c r="I113" s="42">
        <v>906</v>
      </c>
      <c r="J113" s="188">
        <v>469</v>
      </c>
      <c r="K113" s="189">
        <v>437</v>
      </c>
      <c r="L113" s="187">
        <v>315</v>
      </c>
      <c r="M113" s="188">
        <v>156</v>
      </c>
      <c r="N113" s="190">
        <v>159</v>
      </c>
      <c r="O113" s="187">
        <v>292</v>
      </c>
      <c r="P113" s="188">
        <v>160</v>
      </c>
      <c r="Q113" s="190">
        <v>132</v>
      </c>
      <c r="R113" s="191">
        <v>299</v>
      </c>
      <c r="S113" s="188">
        <v>153</v>
      </c>
      <c r="T113" s="190">
        <v>146</v>
      </c>
    </row>
    <row r="114" spans="1:32" ht="15.4" customHeight="1" x14ac:dyDescent="0.15">
      <c r="A114" s="175"/>
      <c r="B114" s="1057" t="s">
        <v>200</v>
      </c>
      <c r="C114" s="176"/>
      <c r="D114" s="177"/>
      <c r="E114" s="177"/>
      <c r="F114" s="177"/>
      <c r="G114" s="178"/>
      <c r="H114" s="179"/>
      <c r="I114" s="43">
        <v>20</v>
      </c>
      <c r="J114" s="202"/>
      <c r="K114" s="203"/>
      <c r="L114" s="204">
        <v>7</v>
      </c>
      <c r="M114" s="202"/>
      <c r="N114" s="205"/>
      <c r="O114" s="204">
        <v>5</v>
      </c>
      <c r="P114" s="202"/>
      <c r="Q114" s="205"/>
      <c r="R114" s="206">
        <v>8</v>
      </c>
      <c r="S114" s="202"/>
      <c r="T114" s="205"/>
    </row>
    <row r="115" spans="1:32" ht="15.4" customHeight="1" x14ac:dyDescent="0.15">
      <c r="A115" s="175">
        <v>54</v>
      </c>
      <c r="B115" s="1057"/>
      <c r="C115" s="176">
        <v>20</v>
      </c>
      <c r="D115" s="177">
        <v>6</v>
      </c>
      <c r="E115" s="177">
        <v>5</v>
      </c>
      <c r="F115" s="177">
        <v>5</v>
      </c>
      <c r="G115" s="178">
        <v>0</v>
      </c>
      <c r="H115" s="179">
        <v>4</v>
      </c>
      <c r="I115" s="40">
        <v>501</v>
      </c>
      <c r="J115" s="177">
        <v>271</v>
      </c>
      <c r="K115" s="178">
        <v>230</v>
      </c>
      <c r="L115" s="176">
        <v>184</v>
      </c>
      <c r="M115" s="177">
        <v>104</v>
      </c>
      <c r="N115" s="179">
        <v>80</v>
      </c>
      <c r="O115" s="176">
        <v>156</v>
      </c>
      <c r="P115" s="177">
        <v>83</v>
      </c>
      <c r="Q115" s="179">
        <v>73</v>
      </c>
      <c r="R115" s="180">
        <v>161</v>
      </c>
      <c r="S115" s="177">
        <v>84</v>
      </c>
      <c r="T115" s="179">
        <v>77</v>
      </c>
    </row>
    <row r="116" spans="1:32" ht="15.4" customHeight="1" x14ac:dyDescent="0.15">
      <c r="A116" s="181"/>
      <c r="B116" s="1058" t="s">
        <v>201</v>
      </c>
      <c r="C116" s="182"/>
      <c r="D116" s="183"/>
      <c r="E116" s="183"/>
      <c r="F116" s="183"/>
      <c r="G116" s="184"/>
      <c r="H116" s="185"/>
      <c r="I116" s="41">
        <v>27</v>
      </c>
      <c r="J116" s="221"/>
      <c r="K116" s="222"/>
      <c r="L116" s="223">
        <v>12</v>
      </c>
      <c r="M116" s="221"/>
      <c r="N116" s="224"/>
      <c r="O116" s="223">
        <v>12</v>
      </c>
      <c r="P116" s="221"/>
      <c r="Q116" s="224"/>
      <c r="R116" s="225">
        <v>3</v>
      </c>
      <c r="S116" s="221"/>
      <c r="T116" s="224"/>
    </row>
    <row r="117" spans="1:32" ht="15.4" customHeight="1" x14ac:dyDescent="0.15">
      <c r="A117" s="186">
        <v>55</v>
      </c>
      <c r="B117" s="1059"/>
      <c r="C117" s="187">
        <v>24</v>
      </c>
      <c r="D117" s="188">
        <v>6</v>
      </c>
      <c r="E117" s="188">
        <v>6</v>
      </c>
      <c r="F117" s="188">
        <v>7</v>
      </c>
      <c r="G117" s="189">
        <v>0</v>
      </c>
      <c r="H117" s="190">
        <v>5</v>
      </c>
      <c r="I117" s="42">
        <v>627</v>
      </c>
      <c r="J117" s="188">
        <v>326</v>
      </c>
      <c r="K117" s="189">
        <v>301</v>
      </c>
      <c r="L117" s="187">
        <v>196</v>
      </c>
      <c r="M117" s="188">
        <v>101</v>
      </c>
      <c r="N117" s="190">
        <v>95</v>
      </c>
      <c r="O117" s="187">
        <v>206</v>
      </c>
      <c r="P117" s="188">
        <v>115</v>
      </c>
      <c r="Q117" s="190">
        <v>91</v>
      </c>
      <c r="R117" s="191">
        <v>225</v>
      </c>
      <c r="S117" s="188">
        <v>110</v>
      </c>
      <c r="T117" s="190">
        <v>115</v>
      </c>
    </row>
    <row r="118" spans="1:32" ht="15.4" customHeight="1" x14ac:dyDescent="0.15">
      <c r="A118" s="175"/>
      <c r="B118" s="1057" t="s">
        <v>202</v>
      </c>
      <c r="C118" s="176"/>
      <c r="D118" s="177"/>
      <c r="E118" s="177"/>
      <c r="F118" s="177"/>
      <c r="G118" s="178"/>
      <c r="H118" s="179"/>
      <c r="I118" s="43">
        <v>28</v>
      </c>
      <c r="J118" s="202"/>
      <c r="K118" s="203"/>
      <c r="L118" s="204">
        <v>12</v>
      </c>
      <c r="M118" s="202"/>
      <c r="N118" s="205"/>
      <c r="O118" s="204">
        <v>7</v>
      </c>
      <c r="P118" s="202"/>
      <c r="Q118" s="205"/>
      <c r="R118" s="206">
        <v>9</v>
      </c>
      <c r="S118" s="202"/>
      <c r="T118" s="205"/>
    </row>
    <row r="119" spans="1:32" ht="15.4" customHeight="1" x14ac:dyDescent="0.15">
      <c r="A119" s="175">
        <v>56</v>
      </c>
      <c r="B119" s="1057"/>
      <c r="C119" s="176">
        <v>29</v>
      </c>
      <c r="D119" s="177">
        <v>8</v>
      </c>
      <c r="E119" s="177">
        <v>8</v>
      </c>
      <c r="F119" s="177">
        <v>8</v>
      </c>
      <c r="G119" s="178">
        <v>0</v>
      </c>
      <c r="H119" s="179">
        <v>5</v>
      </c>
      <c r="I119" s="40">
        <v>805</v>
      </c>
      <c r="J119" s="177">
        <v>418</v>
      </c>
      <c r="K119" s="178">
        <v>387</v>
      </c>
      <c r="L119" s="176">
        <v>278</v>
      </c>
      <c r="M119" s="177">
        <v>154</v>
      </c>
      <c r="N119" s="179">
        <v>124</v>
      </c>
      <c r="O119" s="176">
        <v>263</v>
      </c>
      <c r="P119" s="177">
        <v>129</v>
      </c>
      <c r="Q119" s="179">
        <v>134</v>
      </c>
      <c r="R119" s="180">
        <v>264</v>
      </c>
      <c r="S119" s="177">
        <v>135</v>
      </c>
      <c r="T119" s="179">
        <v>129</v>
      </c>
    </row>
    <row r="120" spans="1:32" ht="15.4" customHeight="1" x14ac:dyDescent="0.15">
      <c r="A120" s="181"/>
      <c r="B120" s="1058" t="s">
        <v>203</v>
      </c>
      <c r="C120" s="182"/>
      <c r="D120" s="183"/>
      <c r="E120" s="183"/>
      <c r="F120" s="183"/>
      <c r="G120" s="184"/>
      <c r="H120" s="185"/>
      <c r="I120" s="41">
        <v>21</v>
      </c>
      <c r="J120" s="221"/>
      <c r="K120" s="222"/>
      <c r="L120" s="223">
        <v>12</v>
      </c>
      <c r="M120" s="221"/>
      <c r="N120" s="224"/>
      <c r="O120" s="223">
        <v>6</v>
      </c>
      <c r="P120" s="221"/>
      <c r="Q120" s="224"/>
      <c r="R120" s="225">
        <v>3</v>
      </c>
      <c r="S120" s="221"/>
      <c r="T120" s="224"/>
    </row>
    <row r="121" spans="1:32" ht="15.4" customHeight="1" x14ac:dyDescent="0.15">
      <c r="A121" s="186">
        <v>57</v>
      </c>
      <c r="B121" s="1059"/>
      <c r="C121" s="187">
        <v>21</v>
      </c>
      <c r="D121" s="188">
        <v>6</v>
      </c>
      <c r="E121" s="188">
        <v>5</v>
      </c>
      <c r="F121" s="188">
        <v>6</v>
      </c>
      <c r="G121" s="189">
        <v>0</v>
      </c>
      <c r="H121" s="190">
        <v>4</v>
      </c>
      <c r="I121" s="42">
        <v>547</v>
      </c>
      <c r="J121" s="188">
        <v>285</v>
      </c>
      <c r="K121" s="189">
        <v>262</v>
      </c>
      <c r="L121" s="187">
        <v>195</v>
      </c>
      <c r="M121" s="188">
        <v>95</v>
      </c>
      <c r="N121" s="190">
        <v>100</v>
      </c>
      <c r="O121" s="187">
        <v>173</v>
      </c>
      <c r="P121" s="188">
        <v>97</v>
      </c>
      <c r="Q121" s="190">
        <v>76</v>
      </c>
      <c r="R121" s="191">
        <v>179</v>
      </c>
      <c r="S121" s="188">
        <v>93</v>
      </c>
      <c r="T121" s="190">
        <v>86</v>
      </c>
    </row>
    <row r="122" spans="1:32" ht="15.4" customHeight="1" x14ac:dyDescent="0.15">
      <c r="A122" s="192"/>
      <c r="B122" s="1057" t="s">
        <v>204</v>
      </c>
      <c r="C122" s="193"/>
      <c r="D122" s="194"/>
      <c r="E122" s="194"/>
      <c r="F122" s="194"/>
      <c r="G122" s="195"/>
      <c r="H122" s="196"/>
      <c r="I122" s="43">
        <v>23</v>
      </c>
      <c r="J122" s="197"/>
      <c r="K122" s="198"/>
      <c r="L122" s="199">
        <v>9</v>
      </c>
      <c r="M122" s="197"/>
      <c r="N122" s="200"/>
      <c r="O122" s="199">
        <v>12</v>
      </c>
      <c r="P122" s="197"/>
      <c r="Q122" s="200"/>
      <c r="R122" s="201">
        <v>2</v>
      </c>
      <c r="S122" s="197"/>
      <c r="T122" s="200"/>
    </row>
    <row r="123" spans="1:32" ht="15.4" customHeight="1" x14ac:dyDescent="0.15">
      <c r="A123" s="175">
        <v>58</v>
      </c>
      <c r="B123" s="1057"/>
      <c r="C123" s="176">
        <v>13</v>
      </c>
      <c r="D123" s="177">
        <v>3</v>
      </c>
      <c r="E123" s="177">
        <v>2</v>
      </c>
      <c r="F123" s="177">
        <v>3</v>
      </c>
      <c r="G123" s="178">
        <v>0</v>
      </c>
      <c r="H123" s="179">
        <v>5</v>
      </c>
      <c r="I123" s="40">
        <v>240</v>
      </c>
      <c r="J123" s="177">
        <v>119</v>
      </c>
      <c r="K123" s="178">
        <v>121</v>
      </c>
      <c r="L123" s="176">
        <v>87</v>
      </c>
      <c r="M123" s="177">
        <v>41</v>
      </c>
      <c r="N123" s="179">
        <v>46</v>
      </c>
      <c r="O123" s="176">
        <v>78</v>
      </c>
      <c r="P123" s="177">
        <v>37</v>
      </c>
      <c r="Q123" s="179">
        <v>41</v>
      </c>
      <c r="R123" s="180">
        <v>75</v>
      </c>
      <c r="S123" s="177">
        <v>41</v>
      </c>
      <c r="T123" s="179">
        <v>34</v>
      </c>
    </row>
    <row r="124" spans="1:32" ht="15.4" customHeight="1" x14ac:dyDescent="0.15">
      <c r="A124" s="181"/>
      <c r="B124" s="1040" t="s">
        <v>205</v>
      </c>
      <c r="C124" s="182"/>
      <c r="D124" s="183"/>
      <c r="E124" s="183"/>
      <c r="F124" s="183"/>
      <c r="G124" s="184"/>
      <c r="H124" s="185"/>
      <c r="I124" s="41">
        <v>21</v>
      </c>
      <c r="J124" s="221"/>
      <c r="K124" s="222"/>
      <c r="L124" s="223">
        <v>10</v>
      </c>
      <c r="M124" s="221"/>
      <c r="N124" s="224"/>
      <c r="O124" s="223">
        <v>6</v>
      </c>
      <c r="P124" s="221"/>
      <c r="Q124" s="224"/>
      <c r="R124" s="225">
        <v>5</v>
      </c>
      <c r="S124" s="221"/>
      <c r="T124" s="224"/>
    </row>
    <row r="125" spans="1:32" ht="15.4" customHeight="1" x14ac:dyDescent="0.15">
      <c r="A125" s="421">
        <v>59</v>
      </c>
      <c r="B125" s="1060"/>
      <c r="C125" s="207">
        <v>24</v>
      </c>
      <c r="D125" s="208">
        <v>7</v>
      </c>
      <c r="E125" s="208">
        <v>6</v>
      </c>
      <c r="F125" s="208">
        <v>7</v>
      </c>
      <c r="G125" s="209">
        <v>0</v>
      </c>
      <c r="H125" s="210">
        <v>4</v>
      </c>
      <c r="I125" s="705">
        <v>674</v>
      </c>
      <c r="J125" s="208">
        <v>358</v>
      </c>
      <c r="K125" s="209">
        <v>316</v>
      </c>
      <c r="L125" s="207">
        <v>235</v>
      </c>
      <c r="M125" s="208">
        <v>136</v>
      </c>
      <c r="N125" s="210">
        <v>99</v>
      </c>
      <c r="O125" s="207">
        <v>191</v>
      </c>
      <c r="P125" s="208">
        <v>105</v>
      </c>
      <c r="Q125" s="210">
        <v>86</v>
      </c>
      <c r="R125" s="706">
        <v>248</v>
      </c>
      <c r="S125" s="208">
        <v>117</v>
      </c>
      <c r="T125" s="210">
        <v>131</v>
      </c>
    </row>
    <row r="126" spans="1:32" x14ac:dyDescent="0.15">
      <c r="B126" s="1056" t="s">
        <v>173</v>
      </c>
      <c r="C126" s="1056"/>
      <c r="D126" s="1056"/>
      <c r="E126" s="1056"/>
      <c r="F126" s="1056"/>
      <c r="G126" s="1056"/>
      <c r="H126" s="1056"/>
      <c r="I126" s="1056"/>
      <c r="J126" s="1056"/>
      <c r="K126" s="1056"/>
    </row>
    <row r="127" spans="1:32" s="542" customFormat="1" ht="24" customHeight="1" x14ac:dyDescent="0.15">
      <c r="A127" s="539" t="s">
        <v>504</v>
      </c>
      <c r="C127" s="539"/>
      <c r="D127" s="539"/>
      <c r="E127" s="539"/>
      <c r="F127" s="539"/>
      <c r="G127" s="539"/>
      <c r="H127" s="539"/>
      <c r="I127" s="539"/>
      <c r="J127" s="539"/>
      <c r="K127" s="539"/>
      <c r="L127" s="539"/>
      <c r="M127" s="539"/>
      <c r="N127" s="540"/>
      <c r="O127" s="540"/>
      <c r="P127" s="540"/>
      <c r="Q127" s="540"/>
      <c r="R127" s="540"/>
      <c r="S127" s="540"/>
      <c r="T127" s="162" t="s">
        <v>885</v>
      </c>
      <c r="U127" s="540"/>
      <c r="V127" s="540"/>
      <c r="W127" s="540"/>
      <c r="X127" s="540"/>
      <c r="Y127" s="541"/>
      <c r="Z127" s="541"/>
      <c r="AA127" s="541"/>
      <c r="AB127" s="541"/>
      <c r="AC127" s="541"/>
      <c r="AD127" s="541"/>
      <c r="AE127" s="541"/>
      <c r="AF127" s="541"/>
    </row>
    <row r="128" spans="1:32" ht="13.5" customHeight="1" x14ac:dyDescent="0.15">
      <c r="A128" s="1041" t="s">
        <v>77</v>
      </c>
      <c r="B128" s="1042" t="s">
        <v>78</v>
      </c>
      <c r="C128" s="1045" t="s">
        <v>143</v>
      </c>
      <c r="D128" s="1046"/>
      <c r="E128" s="1046"/>
      <c r="F128" s="1046"/>
      <c r="G128" s="1047"/>
      <c r="H128" s="1048"/>
      <c r="I128" s="1036" t="s">
        <v>144</v>
      </c>
      <c r="J128" s="1035"/>
      <c r="K128" s="1035"/>
      <c r="L128" s="1035"/>
      <c r="M128" s="1035"/>
      <c r="N128" s="1035"/>
      <c r="O128" s="1035"/>
      <c r="P128" s="1035"/>
      <c r="Q128" s="1035"/>
      <c r="R128" s="1035"/>
      <c r="S128" s="1035"/>
      <c r="T128" s="1035"/>
    </row>
    <row r="129" spans="1:20" ht="13.5" customHeight="1" x14ac:dyDescent="0.15">
      <c r="A129" s="1041"/>
      <c r="B129" s="1043"/>
      <c r="C129" s="1049" t="s">
        <v>145</v>
      </c>
      <c r="D129" s="1050" t="s">
        <v>223</v>
      </c>
      <c r="E129" s="1050"/>
      <c r="F129" s="1050"/>
      <c r="G129" s="1051" t="s">
        <v>83</v>
      </c>
      <c r="H129" s="1053" t="s">
        <v>84</v>
      </c>
      <c r="I129" s="1036" t="s">
        <v>146</v>
      </c>
      <c r="J129" s="1035"/>
      <c r="K129" s="1037"/>
      <c r="L129" s="1035" t="s">
        <v>147</v>
      </c>
      <c r="M129" s="1035"/>
      <c r="N129" s="1035"/>
      <c r="O129" s="1036" t="s">
        <v>148</v>
      </c>
      <c r="P129" s="1035"/>
      <c r="Q129" s="1037"/>
      <c r="R129" s="1035" t="s">
        <v>149</v>
      </c>
      <c r="S129" s="1035"/>
      <c r="T129" s="1035"/>
    </row>
    <row r="130" spans="1:20" ht="42" x14ac:dyDescent="0.15">
      <c r="A130" s="1041"/>
      <c r="B130" s="1061"/>
      <c r="C130" s="1049"/>
      <c r="D130" s="163" t="s">
        <v>92</v>
      </c>
      <c r="E130" s="163" t="s">
        <v>93</v>
      </c>
      <c r="F130" s="163" t="s">
        <v>94</v>
      </c>
      <c r="G130" s="1052"/>
      <c r="H130" s="1053"/>
      <c r="I130" s="164" t="s">
        <v>98</v>
      </c>
      <c r="J130" s="533" t="s">
        <v>99</v>
      </c>
      <c r="K130" s="534" t="s">
        <v>100</v>
      </c>
      <c r="L130" s="536" t="s">
        <v>98</v>
      </c>
      <c r="M130" s="533" t="s">
        <v>99</v>
      </c>
      <c r="N130" s="535" t="s">
        <v>100</v>
      </c>
      <c r="O130" s="165" t="s">
        <v>150</v>
      </c>
      <c r="P130" s="533" t="s">
        <v>99</v>
      </c>
      <c r="Q130" s="534" t="s">
        <v>100</v>
      </c>
      <c r="R130" s="532" t="s">
        <v>98</v>
      </c>
      <c r="S130" s="533" t="s">
        <v>99</v>
      </c>
      <c r="T130" s="535" t="s">
        <v>100</v>
      </c>
    </row>
    <row r="131" spans="1:20" ht="15.4" customHeight="1" x14ac:dyDescent="0.15">
      <c r="A131" s="175"/>
      <c r="B131" s="1062" t="s">
        <v>206</v>
      </c>
      <c r="C131" s="176"/>
      <c r="D131" s="177"/>
      <c r="E131" s="177"/>
      <c r="F131" s="177"/>
      <c r="G131" s="178"/>
      <c r="H131" s="179"/>
      <c r="I131" s="43">
        <v>5</v>
      </c>
      <c r="J131" s="202"/>
      <c r="K131" s="203"/>
      <c r="L131" s="204">
        <v>1</v>
      </c>
      <c r="M131" s="202"/>
      <c r="N131" s="205"/>
      <c r="O131" s="204">
        <v>3</v>
      </c>
      <c r="P131" s="202"/>
      <c r="Q131" s="205"/>
      <c r="R131" s="206">
        <v>1</v>
      </c>
      <c r="S131" s="202"/>
      <c r="T131" s="205"/>
    </row>
    <row r="132" spans="1:20" ht="15.4" customHeight="1" x14ac:dyDescent="0.15">
      <c r="A132" s="186">
        <v>60</v>
      </c>
      <c r="B132" s="1039"/>
      <c r="C132" s="187">
        <v>11</v>
      </c>
      <c r="D132" s="188">
        <v>4</v>
      </c>
      <c r="E132" s="188">
        <v>3</v>
      </c>
      <c r="F132" s="188">
        <v>3</v>
      </c>
      <c r="G132" s="189">
        <v>0</v>
      </c>
      <c r="H132" s="190">
        <v>1</v>
      </c>
      <c r="I132" s="42">
        <v>294</v>
      </c>
      <c r="J132" s="188">
        <v>141</v>
      </c>
      <c r="K132" s="189">
        <v>153</v>
      </c>
      <c r="L132" s="187">
        <v>109</v>
      </c>
      <c r="M132" s="188">
        <v>49</v>
      </c>
      <c r="N132" s="190">
        <v>60</v>
      </c>
      <c r="O132" s="187">
        <v>88</v>
      </c>
      <c r="P132" s="188">
        <v>43</v>
      </c>
      <c r="Q132" s="190">
        <v>45</v>
      </c>
      <c r="R132" s="191">
        <v>97</v>
      </c>
      <c r="S132" s="188">
        <v>49</v>
      </c>
      <c r="T132" s="190">
        <v>48</v>
      </c>
    </row>
    <row r="133" spans="1:20" ht="15.4" customHeight="1" x14ac:dyDescent="0.15">
      <c r="A133" s="175"/>
      <c r="B133" s="1062" t="s">
        <v>207</v>
      </c>
      <c r="C133" s="176"/>
      <c r="D133" s="177"/>
      <c r="E133" s="177"/>
      <c r="F133" s="177"/>
      <c r="G133" s="178"/>
      <c r="H133" s="179"/>
      <c r="I133" s="43">
        <v>22</v>
      </c>
      <c r="J133" s="202"/>
      <c r="K133" s="203"/>
      <c r="L133" s="204">
        <v>6</v>
      </c>
      <c r="M133" s="202"/>
      <c r="N133" s="205"/>
      <c r="O133" s="204">
        <v>8</v>
      </c>
      <c r="P133" s="202"/>
      <c r="Q133" s="205"/>
      <c r="R133" s="206">
        <v>8</v>
      </c>
      <c r="S133" s="202"/>
      <c r="T133" s="205"/>
    </row>
    <row r="134" spans="1:20" ht="15.4" customHeight="1" x14ac:dyDescent="0.15">
      <c r="A134" s="186">
        <v>61</v>
      </c>
      <c r="B134" s="1039"/>
      <c r="C134" s="187">
        <v>19</v>
      </c>
      <c r="D134" s="188">
        <v>5</v>
      </c>
      <c r="E134" s="188">
        <v>5</v>
      </c>
      <c r="F134" s="188">
        <v>5</v>
      </c>
      <c r="G134" s="189">
        <v>0</v>
      </c>
      <c r="H134" s="190">
        <v>4</v>
      </c>
      <c r="I134" s="42">
        <v>501</v>
      </c>
      <c r="J134" s="188">
        <v>269</v>
      </c>
      <c r="K134" s="189">
        <v>232</v>
      </c>
      <c r="L134" s="187">
        <v>166</v>
      </c>
      <c r="M134" s="188">
        <v>89</v>
      </c>
      <c r="N134" s="190">
        <v>77</v>
      </c>
      <c r="O134" s="187">
        <v>167</v>
      </c>
      <c r="P134" s="188">
        <v>96</v>
      </c>
      <c r="Q134" s="190">
        <v>71</v>
      </c>
      <c r="R134" s="191">
        <v>168</v>
      </c>
      <c r="S134" s="188">
        <v>84</v>
      </c>
      <c r="T134" s="190">
        <v>84</v>
      </c>
    </row>
    <row r="135" spans="1:20" ht="15.4" customHeight="1" x14ac:dyDescent="0.15">
      <c r="A135" s="175"/>
      <c r="B135" s="1057" t="s">
        <v>119</v>
      </c>
      <c r="C135" s="176"/>
      <c r="D135" s="177"/>
      <c r="E135" s="177"/>
      <c r="F135" s="177"/>
      <c r="G135" s="178"/>
      <c r="H135" s="179"/>
      <c r="I135" s="43">
        <v>24</v>
      </c>
      <c r="J135" s="202"/>
      <c r="K135" s="203"/>
      <c r="L135" s="204">
        <v>9</v>
      </c>
      <c r="M135" s="202"/>
      <c r="N135" s="205"/>
      <c r="O135" s="204">
        <v>10</v>
      </c>
      <c r="P135" s="202"/>
      <c r="Q135" s="205"/>
      <c r="R135" s="206">
        <v>5</v>
      </c>
      <c r="S135" s="202"/>
      <c r="T135" s="205"/>
    </row>
    <row r="136" spans="1:20" ht="15.4" customHeight="1" x14ac:dyDescent="0.15">
      <c r="A136" s="175">
        <v>62</v>
      </c>
      <c r="B136" s="1057"/>
      <c r="C136" s="176">
        <v>22</v>
      </c>
      <c r="D136" s="177">
        <v>6</v>
      </c>
      <c r="E136" s="177">
        <v>5</v>
      </c>
      <c r="F136" s="177">
        <v>6</v>
      </c>
      <c r="G136" s="178">
        <v>0</v>
      </c>
      <c r="H136" s="179">
        <v>5</v>
      </c>
      <c r="I136" s="40">
        <v>572</v>
      </c>
      <c r="J136" s="177">
        <v>304</v>
      </c>
      <c r="K136" s="178">
        <v>268</v>
      </c>
      <c r="L136" s="176">
        <v>195</v>
      </c>
      <c r="M136" s="177">
        <v>118</v>
      </c>
      <c r="N136" s="179">
        <v>77</v>
      </c>
      <c r="O136" s="176">
        <v>184</v>
      </c>
      <c r="P136" s="177">
        <v>95</v>
      </c>
      <c r="Q136" s="179">
        <v>89</v>
      </c>
      <c r="R136" s="180">
        <v>193</v>
      </c>
      <c r="S136" s="177">
        <v>91</v>
      </c>
      <c r="T136" s="179">
        <v>102</v>
      </c>
    </row>
    <row r="137" spans="1:20" ht="15.4" customHeight="1" x14ac:dyDescent="0.15">
      <c r="A137" s="181"/>
      <c r="B137" s="1058" t="s">
        <v>208</v>
      </c>
      <c r="C137" s="182"/>
      <c r="D137" s="183"/>
      <c r="E137" s="183"/>
      <c r="F137" s="183"/>
      <c r="G137" s="184"/>
      <c r="H137" s="185"/>
      <c r="I137" s="41">
        <v>16</v>
      </c>
      <c r="J137" s="221"/>
      <c r="K137" s="222"/>
      <c r="L137" s="223">
        <v>7</v>
      </c>
      <c r="M137" s="221"/>
      <c r="N137" s="224"/>
      <c r="O137" s="223">
        <v>3</v>
      </c>
      <c r="P137" s="221"/>
      <c r="Q137" s="224"/>
      <c r="R137" s="225">
        <v>6</v>
      </c>
      <c r="S137" s="221"/>
      <c r="T137" s="224"/>
    </row>
    <row r="138" spans="1:20" ht="15.4" customHeight="1" x14ac:dyDescent="0.15">
      <c r="A138" s="186">
        <v>63</v>
      </c>
      <c r="B138" s="1059"/>
      <c r="C138" s="187">
        <v>16</v>
      </c>
      <c r="D138" s="188">
        <v>5</v>
      </c>
      <c r="E138" s="188">
        <v>4</v>
      </c>
      <c r="F138" s="188">
        <v>4</v>
      </c>
      <c r="G138" s="189">
        <v>0</v>
      </c>
      <c r="H138" s="190">
        <v>3</v>
      </c>
      <c r="I138" s="42">
        <v>438</v>
      </c>
      <c r="J138" s="188">
        <v>219</v>
      </c>
      <c r="K138" s="189">
        <v>219</v>
      </c>
      <c r="L138" s="187">
        <v>161</v>
      </c>
      <c r="M138" s="188">
        <v>75</v>
      </c>
      <c r="N138" s="190">
        <v>86</v>
      </c>
      <c r="O138" s="187">
        <v>140</v>
      </c>
      <c r="P138" s="188">
        <v>64</v>
      </c>
      <c r="Q138" s="190">
        <v>76</v>
      </c>
      <c r="R138" s="191">
        <v>137</v>
      </c>
      <c r="S138" s="188">
        <v>80</v>
      </c>
      <c r="T138" s="190">
        <v>57</v>
      </c>
    </row>
    <row r="139" spans="1:20" ht="15.4" customHeight="1" x14ac:dyDescent="0.15">
      <c r="A139" s="192"/>
      <c r="B139" s="1057" t="s">
        <v>209</v>
      </c>
      <c r="C139" s="193"/>
      <c r="D139" s="194"/>
      <c r="E139" s="194"/>
      <c r="F139" s="194"/>
      <c r="G139" s="195"/>
      <c r="H139" s="196"/>
      <c r="I139" s="43">
        <v>30</v>
      </c>
      <c r="J139" s="197"/>
      <c r="K139" s="198"/>
      <c r="L139" s="199">
        <v>9</v>
      </c>
      <c r="M139" s="197"/>
      <c r="N139" s="200"/>
      <c r="O139" s="199">
        <v>10</v>
      </c>
      <c r="P139" s="197"/>
      <c r="Q139" s="200"/>
      <c r="R139" s="201">
        <v>11</v>
      </c>
      <c r="S139" s="197"/>
      <c r="T139" s="200"/>
    </row>
    <row r="140" spans="1:20" ht="15.4" customHeight="1" x14ac:dyDescent="0.15">
      <c r="A140" s="175">
        <v>64</v>
      </c>
      <c r="B140" s="1057"/>
      <c r="C140" s="176">
        <v>23</v>
      </c>
      <c r="D140" s="177">
        <v>6</v>
      </c>
      <c r="E140" s="177">
        <v>5</v>
      </c>
      <c r="F140" s="177">
        <v>6</v>
      </c>
      <c r="G140" s="178">
        <v>0</v>
      </c>
      <c r="H140" s="179">
        <v>6</v>
      </c>
      <c r="I140" s="40">
        <v>568</v>
      </c>
      <c r="J140" s="177">
        <v>290</v>
      </c>
      <c r="K140" s="178">
        <v>278</v>
      </c>
      <c r="L140" s="176">
        <v>189</v>
      </c>
      <c r="M140" s="177">
        <v>93</v>
      </c>
      <c r="N140" s="179">
        <v>96</v>
      </c>
      <c r="O140" s="176">
        <v>183</v>
      </c>
      <c r="P140" s="177">
        <v>101</v>
      </c>
      <c r="Q140" s="179">
        <v>82</v>
      </c>
      <c r="R140" s="180">
        <v>196</v>
      </c>
      <c r="S140" s="177">
        <v>96</v>
      </c>
      <c r="T140" s="179">
        <v>100</v>
      </c>
    </row>
    <row r="141" spans="1:20" ht="15.4" customHeight="1" x14ac:dyDescent="0.15">
      <c r="A141" s="181"/>
      <c r="B141" s="1058" t="s">
        <v>210</v>
      </c>
      <c r="C141" s="182"/>
      <c r="D141" s="183"/>
      <c r="E141" s="183"/>
      <c r="F141" s="183"/>
      <c r="G141" s="184"/>
      <c r="H141" s="185"/>
      <c r="I141" s="41">
        <v>30</v>
      </c>
      <c r="J141" s="221"/>
      <c r="K141" s="222"/>
      <c r="L141" s="223">
        <v>8</v>
      </c>
      <c r="M141" s="221"/>
      <c r="N141" s="224"/>
      <c r="O141" s="223">
        <v>11</v>
      </c>
      <c r="P141" s="221"/>
      <c r="Q141" s="224"/>
      <c r="R141" s="225">
        <v>11</v>
      </c>
      <c r="S141" s="221"/>
      <c r="T141" s="224"/>
    </row>
    <row r="142" spans="1:20" ht="15.4" customHeight="1" x14ac:dyDescent="0.15">
      <c r="A142" s="186">
        <v>65</v>
      </c>
      <c r="B142" s="1059"/>
      <c r="C142" s="187">
        <v>21</v>
      </c>
      <c r="D142" s="188">
        <v>5</v>
      </c>
      <c r="E142" s="188">
        <v>5</v>
      </c>
      <c r="F142" s="188">
        <v>6</v>
      </c>
      <c r="G142" s="189">
        <v>0</v>
      </c>
      <c r="H142" s="190">
        <v>5</v>
      </c>
      <c r="I142" s="42">
        <v>537</v>
      </c>
      <c r="J142" s="188">
        <v>279</v>
      </c>
      <c r="K142" s="189">
        <v>258</v>
      </c>
      <c r="L142" s="187">
        <v>158</v>
      </c>
      <c r="M142" s="188">
        <v>92</v>
      </c>
      <c r="N142" s="190">
        <v>66</v>
      </c>
      <c r="O142" s="187">
        <v>180</v>
      </c>
      <c r="P142" s="188">
        <v>92</v>
      </c>
      <c r="Q142" s="190">
        <v>88</v>
      </c>
      <c r="R142" s="191">
        <v>199</v>
      </c>
      <c r="S142" s="188">
        <v>95</v>
      </c>
      <c r="T142" s="190">
        <v>104</v>
      </c>
    </row>
    <row r="143" spans="1:20" ht="15.4" customHeight="1" x14ac:dyDescent="0.15">
      <c r="A143" s="181"/>
      <c r="B143" s="1058" t="s">
        <v>211</v>
      </c>
      <c r="C143" s="182"/>
      <c r="D143" s="183"/>
      <c r="E143" s="183"/>
      <c r="F143" s="183"/>
      <c r="G143" s="184"/>
      <c r="H143" s="185"/>
      <c r="I143" s="41">
        <v>28</v>
      </c>
      <c r="J143" s="221"/>
      <c r="K143" s="222"/>
      <c r="L143" s="223">
        <v>10</v>
      </c>
      <c r="M143" s="221"/>
      <c r="N143" s="224"/>
      <c r="O143" s="223">
        <v>9</v>
      </c>
      <c r="P143" s="221"/>
      <c r="Q143" s="224"/>
      <c r="R143" s="225">
        <v>9</v>
      </c>
      <c r="S143" s="221"/>
      <c r="T143" s="224"/>
    </row>
    <row r="144" spans="1:20" ht="15.4" customHeight="1" x14ac:dyDescent="0.15">
      <c r="A144" s="186">
        <v>66</v>
      </c>
      <c r="B144" s="1059"/>
      <c r="C144" s="187">
        <v>17</v>
      </c>
      <c r="D144" s="188">
        <v>4</v>
      </c>
      <c r="E144" s="188">
        <v>4</v>
      </c>
      <c r="F144" s="188">
        <v>4</v>
      </c>
      <c r="G144" s="189">
        <v>0</v>
      </c>
      <c r="H144" s="190">
        <v>5</v>
      </c>
      <c r="I144" s="42">
        <v>383</v>
      </c>
      <c r="J144" s="188">
        <v>191</v>
      </c>
      <c r="K144" s="189">
        <v>192</v>
      </c>
      <c r="L144" s="187">
        <v>120</v>
      </c>
      <c r="M144" s="188">
        <v>53</v>
      </c>
      <c r="N144" s="190">
        <v>67</v>
      </c>
      <c r="O144" s="187">
        <v>128</v>
      </c>
      <c r="P144" s="188">
        <v>61</v>
      </c>
      <c r="Q144" s="190">
        <v>67</v>
      </c>
      <c r="R144" s="191">
        <v>135</v>
      </c>
      <c r="S144" s="188">
        <v>77</v>
      </c>
      <c r="T144" s="190">
        <v>58</v>
      </c>
    </row>
    <row r="145" spans="1:20" ht="15.4" customHeight="1" x14ac:dyDescent="0.15">
      <c r="A145" s="175"/>
      <c r="B145" s="1057" t="s">
        <v>212</v>
      </c>
      <c r="C145" s="176"/>
      <c r="D145" s="177"/>
      <c r="E145" s="177"/>
      <c r="F145" s="177"/>
      <c r="G145" s="178"/>
      <c r="H145" s="179"/>
      <c r="I145" s="43">
        <v>22</v>
      </c>
      <c r="J145" s="202"/>
      <c r="K145" s="203"/>
      <c r="L145" s="204">
        <v>8</v>
      </c>
      <c r="M145" s="202"/>
      <c r="N145" s="205"/>
      <c r="O145" s="204">
        <v>10</v>
      </c>
      <c r="P145" s="202"/>
      <c r="Q145" s="205"/>
      <c r="R145" s="206">
        <v>4</v>
      </c>
      <c r="S145" s="202"/>
      <c r="T145" s="205"/>
    </row>
    <row r="146" spans="1:20" ht="15.4" customHeight="1" x14ac:dyDescent="0.15">
      <c r="A146" s="186">
        <v>67</v>
      </c>
      <c r="B146" s="1059"/>
      <c r="C146" s="187">
        <v>23</v>
      </c>
      <c r="D146" s="188">
        <v>7</v>
      </c>
      <c r="E146" s="188">
        <v>6</v>
      </c>
      <c r="F146" s="188">
        <v>6</v>
      </c>
      <c r="G146" s="189">
        <v>0</v>
      </c>
      <c r="H146" s="190">
        <v>4</v>
      </c>
      <c r="I146" s="42">
        <v>623</v>
      </c>
      <c r="J146" s="188">
        <v>300</v>
      </c>
      <c r="K146" s="189">
        <v>323</v>
      </c>
      <c r="L146" s="187">
        <v>240</v>
      </c>
      <c r="M146" s="188">
        <v>126</v>
      </c>
      <c r="N146" s="190">
        <v>114</v>
      </c>
      <c r="O146" s="187">
        <v>191</v>
      </c>
      <c r="P146" s="188">
        <v>84</v>
      </c>
      <c r="Q146" s="190">
        <v>107</v>
      </c>
      <c r="R146" s="191">
        <v>192</v>
      </c>
      <c r="S146" s="188">
        <v>90</v>
      </c>
      <c r="T146" s="190">
        <v>102</v>
      </c>
    </row>
    <row r="147" spans="1:20" ht="15.4" customHeight="1" x14ac:dyDescent="0.15">
      <c r="A147" s="181"/>
      <c r="B147" s="1058" t="s">
        <v>213</v>
      </c>
      <c r="C147" s="182"/>
      <c r="D147" s="183"/>
      <c r="E147" s="183"/>
      <c r="F147" s="183"/>
      <c r="G147" s="184"/>
      <c r="H147" s="185"/>
      <c r="I147" s="41">
        <v>11</v>
      </c>
      <c r="J147" s="221"/>
      <c r="K147" s="222"/>
      <c r="L147" s="223">
        <v>4</v>
      </c>
      <c r="M147" s="221"/>
      <c r="N147" s="224"/>
      <c r="O147" s="223">
        <v>4</v>
      </c>
      <c r="P147" s="221"/>
      <c r="Q147" s="224"/>
      <c r="R147" s="225">
        <v>3</v>
      </c>
      <c r="S147" s="221"/>
      <c r="T147" s="224"/>
    </row>
    <row r="148" spans="1:20" ht="15.4" customHeight="1" x14ac:dyDescent="0.15">
      <c r="A148" s="186">
        <v>68</v>
      </c>
      <c r="B148" s="1059"/>
      <c r="C148" s="187">
        <v>19</v>
      </c>
      <c r="D148" s="188">
        <v>5</v>
      </c>
      <c r="E148" s="188">
        <v>5</v>
      </c>
      <c r="F148" s="188">
        <v>6</v>
      </c>
      <c r="G148" s="189">
        <v>0</v>
      </c>
      <c r="H148" s="190">
        <v>3</v>
      </c>
      <c r="I148" s="42">
        <v>525</v>
      </c>
      <c r="J148" s="188">
        <v>262</v>
      </c>
      <c r="K148" s="189">
        <v>263</v>
      </c>
      <c r="L148" s="187">
        <v>174</v>
      </c>
      <c r="M148" s="188">
        <v>85</v>
      </c>
      <c r="N148" s="190">
        <v>89</v>
      </c>
      <c r="O148" s="187">
        <v>172</v>
      </c>
      <c r="P148" s="188">
        <v>87</v>
      </c>
      <c r="Q148" s="190">
        <v>85</v>
      </c>
      <c r="R148" s="180">
        <v>179</v>
      </c>
      <c r="S148" s="177">
        <v>90</v>
      </c>
      <c r="T148" s="179">
        <v>89</v>
      </c>
    </row>
    <row r="149" spans="1:20" ht="15.4" customHeight="1" x14ac:dyDescent="0.15">
      <c r="A149" s="181"/>
      <c r="B149" s="1058" t="s">
        <v>214</v>
      </c>
      <c r="C149" s="226"/>
      <c r="D149" s="227"/>
      <c r="E149" s="227"/>
      <c r="F149" s="227"/>
      <c r="G149" s="228"/>
      <c r="H149" s="229"/>
      <c r="I149" s="41">
        <v>25</v>
      </c>
      <c r="J149" s="216"/>
      <c r="K149" s="217"/>
      <c r="L149" s="218">
        <v>9</v>
      </c>
      <c r="M149" s="216"/>
      <c r="N149" s="219"/>
      <c r="O149" s="218">
        <v>7</v>
      </c>
      <c r="P149" s="216"/>
      <c r="Q149" s="219"/>
      <c r="R149" s="218">
        <v>9</v>
      </c>
      <c r="S149" s="227"/>
      <c r="T149" s="229"/>
    </row>
    <row r="150" spans="1:20" ht="15.4" customHeight="1" x14ac:dyDescent="0.15">
      <c r="A150" s="186">
        <v>69</v>
      </c>
      <c r="B150" s="1059"/>
      <c r="C150" s="187">
        <v>29</v>
      </c>
      <c r="D150" s="230">
        <v>8</v>
      </c>
      <c r="E150" s="230">
        <v>8</v>
      </c>
      <c r="F150" s="230">
        <v>8</v>
      </c>
      <c r="G150" s="231">
        <v>0</v>
      </c>
      <c r="H150" s="232">
        <v>5</v>
      </c>
      <c r="I150" s="44">
        <v>810</v>
      </c>
      <c r="J150" s="230">
        <v>417</v>
      </c>
      <c r="K150" s="231">
        <v>393</v>
      </c>
      <c r="L150" s="233">
        <v>269</v>
      </c>
      <c r="M150" s="230">
        <v>139</v>
      </c>
      <c r="N150" s="234">
        <v>130</v>
      </c>
      <c r="O150" s="233">
        <v>254</v>
      </c>
      <c r="P150" s="230">
        <v>127</v>
      </c>
      <c r="Q150" s="234">
        <v>127</v>
      </c>
      <c r="R150" s="233">
        <v>287</v>
      </c>
      <c r="S150" s="230">
        <v>151</v>
      </c>
      <c r="T150" s="234">
        <v>136</v>
      </c>
    </row>
    <row r="151" spans="1:20" ht="15.4" customHeight="1" x14ac:dyDescent="0.15">
      <c r="A151" s="175"/>
      <c r="B151" s="1057" t="s">
        <v>466</v>
      </c>
      <c r="C151" s="235"/>
      <c r="D151" s="236"/>
      <c r="E151" s="236"/>
      <c r="F151" s="236"/>
      <c r="G151" s="237"/>
      <c r="H151" s="238"/>
      <c r="I151" s="43">
        <v>17</v>
      </c>
      <c r="J151" s="197"/>
      <c r="K151" s="198"/>
      <c r="L151" s="199">
        <v>10</v>
      </c>
      <c r="M151" s="197"/>
      <c r="N151" s="200"/>
      <c r="O151" s="199">
        <v>4</v>
      </c>
      <c r="P151" s="197"/>
      <c r="Q151" s="200"/>
      <c r="R151" s="201">
        <v>3</v>
      </c>
      <c r="S151" s="236"/>
      <c r="T151" s="238"/>
    </row>
    <row r="152" spans="1:20" ht="15.4" customHeight="1" x14ac:dyDescent="0.15">
      <c r="A152" s="175">
        <v>70</v>
      </c>
      <c r="B152" s="1057"/>
      <c r="C152" s="176">
        <v>29</v>
      </c>
      <c r="D152" s="236">
        <v>9</v>
      </c>
      <c r="E152" s="236">
        <v>9</v>
      </c>
      <c r="F152" s="236">
        <v>8</v>
      </c>
      <c r="G152" s="237">
        <v>0</v>
      </c>
      <c r="H152" s="344">
        <v>3</v>
      </c>
      <c r="I152" s="345">
        <v>854</v>
      </c>
      <c r="J152" s="236">
        <v>407</v>
      </c>
      <c r="K152" s="237">
        <v>447</v>
      </c>
      <c r="L152" s="235">
        <v>296</v>
      </c>
      <c r="M152" s="236">
        <v>149</v>
      </c>
      <c r="N152" s="238">
        <v>147</v>
      </c>
      <c r="O152" s="235">
        <v>290</v>
      </c>
      <c r="P152" s="236">
        <v>141</v>
      </c>
      <c r="Q152" s="238">
        <v>149</v>
      </c>
      <c r="R152" s="346">
        <v>268</v>
      </c>
      <c r="S152" s="236">
        <v>117</v>
      </c>
      <c r="T152" s="238">
        <v>151</v>
      </c>
    </row>
    <row r="153" spans="1:20" ht="15.4" customHeight="1" x14ac:dyDescent="0.15">
      <c r="A153" s="476"/>
      <c r="B153" s="834"/>
      <c r="C153" s="347"/>
      <c r="D153" s="227"/>
      <c r="E153" s="227"/>
      <c r="F153" s="227"/>
      <c r="G153" s="227"/>
      <c r="H153" s="349"/>
      <c r="I153" s="477">
        <v>21</v>
      </c>
      <c r="J153" s="227"/>
      <c r="K153" s="350"/>
      <c r="L153" s="478">
        <v>9</v>
      </c>
      <c r="M153" s="227"/>
      <c r="N153" s="348"/>
      <c r="O153" s="479">
        <v>7</v>
      </c>
      <c r="P153" s="227"/>
      <c r="Q153" s="350"/>
      <c r="R153" s="478">
        <v>5</v>
      </c>
      <c r="S153" s="227"/>
      <c r="T153" s="350"/>
    </row>
    <row r="154" spans="1:20" ht="15.4" customHeight="1" x14ac:dyDescent="0.15">
      <c r="A154" s="514">
        <v>71</v>
      </c>
      <c r="B154" s="835" t="s">
        <v>112</v>
      </c>
      <c r="C154" s="515">
        <v>24</v>
      </c>
      <c r="D154" s="236">
        <v>7</v>
      </c>
      <c r="E154" s="236">
        <v>7</v>
      </c>
      <c r="F154" s="236">
        <v>6</v>
      </c>
      <c r="G154" s="236">
        <v>0</v>
      </c>
      <c r="H154" s="516">
        <v>4</v>
      </c>
      <c r="I154" s="521">
        <v>657</v>
      </c>
      <c r="J154" s="236">
        <v>334</v>
      </c>
      <c r="K154" s="519">
        <v>323</v>
      </c>
      <c r="L154" s="517">
        <v>252</v>
      </c>
      <c r="M154" s="236">
        <v>116</v>
      </c>
      <c r="N154" s="517">
        <v>136</v>
      </c>
      <c r="O154" s="518">
        <v>222</v>
      </c>
      <c r="P154" s="236">
        <v>116</v>
      </c>
      <c r="Q154" s="519">
        <v>106</v>
      </c>
      <c r="R154" s="517">
        <v>183</v>
      </c>
      <c r="S154" s="236">
        <v>102</v>
      </c>
      <c r="T154" s="519">
        <v>81</v>
      </c>
    </row>
    <row r="155" spans="1:20" ht="15.4" customHeight="1" x14ac:dyDescent="0.15">
      <c r="A155" s="476"/>
      <c r="B155" s="354"/>
      <c r="C155" s="347"/>
      <c r="D155" s="227"/>
      <c r="E155" s="227"/>
      <c r="F155" s="227"/>
      <c r="G155" s="227"/>
      <c r="H155" s="349"/>
      <c r="I155" s="477">
        <v>0</v>
      </c>
      <c r="J155" s="227"/>
      <c r="K155" s="350"/>
      <c r="L155" s="478">
        <v>0</v>
      </c>
      <c r="M155" s="227"/>
      <c r="N155" s="348"/>
      <c r="O155" s="479">
        <v>0</v>
      </c>
      <c r="P155" s="227"/>
      <c r="Q155" s="350"/>
      <c r="R155" s="478">
        <v>0</v>
      </c>
      <c r="S155" s="227"/>
      <c r="T155" s="350"/>
    </row>
    <row r="156" spans="1:20" ht="15.4" customHeight="1" x14ac:dyDescent="0.15">
      <c r="A156" s="514">
        <v>80</v>
      </c>
      <c r="B156" s="520" t="s">
        <v>459</v>
      </c>
      <c r="C156" s="515">
        <v>4</v>
      </c>
      <c r="D156" s="236">
        <v>0</v>
      </c>
      <c r="E156" s="236">
        <v>2</v>
      </c>
      <c r="F156" s="236">
        <v>2</v>
      </c>
      <c r="G156" s="236">
        <v>0</v>
      </c>
      <c r="H156" s="516">
        <v>0</v>
      </c>
      <c r="I156" s="521">
        <v>87</v>
      </c>
      <c r="J156" s="236">
        <v>31</v>
      </c>
      <c r="K156" s="519">
        <v>56</v>
      </c>
      <c r="L156" s="517">
        <v>0</v>
      </c>
      <c r="M156" s="236">
        <v>0</v>
      </c>
      <c r="N156" s="517">
        <v>0</v>
      </c>
      <c r="O156" s="518">
        <v>35</v>
      </c>
      <c r="P156" s="236">
        <v>11</v>
      </c>
      <c r="Q156" s="519">
        <v>24</v>
      </c>
      <c r="R156" s="517">
        <v>52</v>
      </c>
      <c r="S156" s="236">
        <v>20</v>
      </c>
      <c r="T156" s="519">
        <v>32</v>
      </c>
    </row>
    <row r="157" spans="1:20" ht="15.4" customHeight="1" x14ac:dyDescent="0.15">
      <c r="A157" s="476"/>
      <c r="B157" s="354"/>
      <c r="C157" s="347"/>
      <c r="D157" s="227"/>
      <c r="E157" s="227"/>
      <c r="F157" s="227"/>
      <c r="G157" s="227"/>
      <c r="H157" s="349"/>
      <c r="I157" s="524"/>
      <c r="J157" s="227"/>
      <c r="K157" s="350"/>
      <c r="L157" s="348"/>
      <c r="M157" s="227"/>
      <c r="N157" s="348"/>
      <c r="O157" s="527"/>
      <c r="P157" s="227"/>
      <c r="Q157" s="350"/>
      <c r="R157" s="348"/>
      <c r="S157" s="227"/>
      <c r="T157" s="350"/>
    </row>
    <row r="158" spans="1:20" ht="15.4" customHeight="1" x14ac:dyDescent="0.15">
      <c r="A158" s="522">
        <v>90</v>
      </c>
      <c r="B158" s="523" t="s">
        <v>465</v>
      </c>
      <c r="C158" s="351">
        <f>SUM(D158:H158)</f>
        <v>3</v>
      </c>
      <c r="D158" s="239">
        <v>1</v>
      </c>
      <c r="E158" s="239">
        <v>1</v>
      </c>
      <c r="F158" s="239">
        <v>1</v>
      </c>
      <c r="G158" s="239"/>
      <c r="H158" s="353"/>
      <c r="I158" s="525">
        <f>SUM(J158:K158)</f>
        <v>59</v>
      </c>
      <c r="J158" s="239">
        <f>SUM(M158,P158,S158)</f>
        <v>26</v>
      </c>
      <c r="K158" s="526">
        <f>SUM(N158,Q158,T158)</f>
        <v>33</v>
      </c>
      <c r="L158" s="352">
        <f>SUM(M158:N158)</f>
        <v>14</v>
      </c>
      <c r="M158" s="239">
        <v>7</v>
      </c>
      <c r="N158" s="352">
        <v>7</v>
      </c>
      <c r="O158" s="528">
        <f>SUM(P158:Q158)</f>
        <v>13</v>
      </c>
      <c r="P158" s="239">
        <v>7</v>
      </c>
      <c r="Q158" s="526">
        <v>6</v>
      </c>
      <c r="R158" s="352">
        <f>SUM(S158:T158)</f>
        <v>32</v>
      </c>
      <c r="S158" s="239">
        <v>12</v>
      </c>
      <c r="T158" s="526">
        <v>20</v>
      </c>
    </row>
    <row r="159" spans="1:20" x14ac:dyDescent="0.15">
      <c r="B159" s="1056" t="s">
        <v>173</v>
      </c>
      <c r="C159" s="1056"/>
      <c r="D159" s="1056"/>
      <c r="E159" s="1056"/>
      <c r="F159" s="1056"/>
      <c r="G159" s="1056"/>
      <c r="H159" s="1056"/>
      <c r="I159" s="1056"/>
      <c r="J159" s="1056"/>
      <c r="K159" s="1056"/>
    </row>
  </sheetData>
  <mergeCells count="108">
    <mergeCell ref="A128:A130"/>
    <mergeCell ref="B128:B130"/>
    <mergeCell ref="C128:H128"/>
    <mergeCell ref="I128:T128"/>
    <mergeCell ref="C129:C130"/>
    <mergeCell ref="D129:F129"/>
    <mergeCell ref="G129:G130"/>
    <mergeCell ref="H129:H130"/>
    <mergeCell ref="I129:K129"/>
    <mergeCell ref="L129:N129"/>
    <mergeCell ref="O129:Q129"/>
    <mergeCell ref="R129:T129"/>
    <mergeCell ref="B149:B150"/>
    <mergeCell ref="B151:B152"/>
    <mergeCell ref="B159:K159"/>
    <mergeCell ref="B137:B138"/>
    <mergeCell ref="B139:B140"/>
    <mergeCell ref="B141:B142"/>
    <mergeCell ref="B143:B144"/>
    <mergeCell ref="B145:B146"/>
    <mergeCell ref="B147:B148"/>
    <mergeCell ref="B120:B121"/>
    <mergeCell ref="B122:B123"/>
    <mergeCell ref="B124:B125"/>
    <mergeCell ref="B131:B132"/>
    <mergeCell ref="B133:B134"/>
    <mergeCell ref="B135:B136"/>
    <mergeCell ref="B110:B111"/>
    <mergeCell ref="B112:B113"/>
    <mergeCell ref="B114:B115"/>
    <mergeCell ref="B116:B117"/>
    <mergeCell ref="B118:B119"/>
    <mergeCell ref="B126:K126"/>
    <mergeCell ref="B104:B105"/>
    <mergeCell ref="B106:B107"/>
    <mergeCell ref="B108:B109"/>
    <mergeCell ref="B92:B93"/>
    <mergeCell ref="B94:B95"/>
    <mergeCell ref="B96:B97"/>
    <mergeCell ref="B98:B99"/>
    <mergeCell ref="B100:B101"/>
    <mergeCell ref="B102:B103"/>
    <mergeCell ref="B80:B81"/>
    <mergeCell ref="B82:B83"/>
    <mergeCell ref="B84:B85"/>
    <mergeCell ref="B86:B87"/>
    <mergeCell ref="B88:B89"/>
    <mergeCell ref="B90:B91"/>
    <mergeCell ref="B68:B69"/>
    <mergeCell ref="B70:B71"/>
    <mergeCell ref="B72:B73"/>
    <mergeCell ref="B74:B75"/>
    <mergeCell ref="B76:B77"/>
    <mergeCell ref="B78:B79"/>
    <mergeCell ref="O66:Q66"/>
    <mergeCell ref="R66:T66"/>
    <mergeCell ref="B55:B56"/>
    <mergeCell ref="B57:B58"/>
    <mergeCell ref="B59:B60"/>
    <mergeCell ref="B61:B62"/>
    <mergeCell ref="A65:A67"/>
    <mergeCell ref="B65:B67"/>
    <mergeCell ref="C65:H65"/>
    <mergeCell ref="I65:T65"/>
    <mergeCell ref="C66:C67"/>
    <mergeCell ref="D66:F66"/>
    <mergeCell ref="G66:G67"/>
    <mergeCell ref="H66:H67"/>
    <mergeCell ref="I66:K66"/>
    <mergeCell ref="L66:N66"/>
    <mergeCell ref="B47:B48"/>
    <mergeCell ref="B49:B50"/>
    <mergeCell ref="B51:B52"/>
    <mergeCell ref="B53:B54"/>
    <mergeCell ref="B63:K63"/>
    <mergeCell ref="B35:B36"/>
    <mergeCell ref="B37:B38"/>
    <mergeCell ref="B39:B40"/>
    <mergeCell ref="B41:B42"/>
    <mergeCell ref="B43:B44"/>
    <mergeCell ref="B45:B46"/>
    <mergeCell ref="B23:B24"/>
    <mergeCell ref="B25:B26"/>
    <mergeCell ref="B27:B28"/>
    <mergeCell ref="B29:B30"/>
    <mergeCell ref="B31:B32"/>
    <mergeCell ref="B33:B34"/>
    <mergeCell ref="B11:B12"/>
    <mergeCell ref="B13:B14"/>
    <mergeCell ref="B15:B16"/>
    <mergeCell ref="B17:B18"/>
    <mergeCell ref="B19:B20"/>
    <mergeCell ref="B21:B22"/>
    <mergeCell ref="L3:N3"/>
    <mergeCell ref="O3:Q3"/>
    <mergeCell ref="R3:T3"/>
    <mergeCell ref="B5:B6"/>
    <mergeCell ref="B7:B8"/>
    <mergeCell ref="B9:B10"/>
    <mergeCell ref="A2:A4"/>
    <mergeCell ref="B2:B4"/>
    <mergeCell ref="C2:H2"/>
    <mergeCell ref="I2:T2"/>
    <mergeCell ref="C3:C4"/>
    <mergeCell ref="D3:F3"/>
    <mergeCell ref="G3:G4"/>
    <mergeCell ref="H3:H4"/>
    <mergeCell ref="I3:K3"/>
  </mergeCells>
  <phoneticPr fontId="2"/>
  <dataValidations count="1">
    <dataValidation imeMode="halfAlpha" allowBlank="1" showInputMessage="1" showErrorMessage="1" sqref="A65546:A65595 IW65546:IW65595 SS65546:SS65595 ACO65546:ACO65595 AMK65546:AMK65595 AWG65546:AWG65595 BGC65546:BGC65595 BPY65546:BPY65595 BZU65546:BZU65595 CJQ65546:CJQ65595 CTM65546:CTM65595 DDI65546:DDI65595 DNE65546:DNE65595 DXA65546:DXA65595 EGW65546:EGW65595 EQS65546:EQS65595 FAO65546:FAO65595 FKK65546:FKK65595 FUG65546:FUG65595 GEC65546:GEC65595 GNY65546:GNY65595 GXU65546:GXU65595 HHQ65546:HHQ65595 HRM65546:HRM65595 IBI65546:IBI65595 ILE65546:ILE65595 IVA65546:IVA65595 JEW65546:JEW65595 JOS65546:JOS65595 JYO65546:JYO65595 KIK65546:KIK65595 KSG65546:KSG65595 LCC65546:LCC65595 LLY65546:LLY65595 LVU65546:LVU65595 MFQ65546:MFQ65595 MPM65546:MPM65595 MZI65546:MZI65595 NJE65546:NJE65595 NTA65546:NTA65595 OCW65546:OCW65595 OMS65546:OMS65595 OWO65546:OWO65595 PGK65546:PGK65595 PQG65546:PQG65595 QAC65546:QAC65595 QJY65546:QJY65595 QTU65546:QTU65595 RDQ65546:RDQ65595 RNM65546:RNM65595 RXI65546:RXI65595 SHE65546:SHE65595 SRA65546:SRA65595 TAW65546:TAW65595 TKS65546:TKS65595 TUO65546:TUO65595 UEK65546:UEK65595 UOG65546:UOG65595 UYC65546:UYC65595 VHY65546:VHY65595 VRU65546:VRU65595 WBQ65546:WBQ65595 WLM65546:WLM65595 WVI65546:WVI65595 A131082:A131131 IW131082:IW131131 SS131082:SS131131 ACO131082:ACO131131 AMK131082:AMK131131 AWG131082:AWG131131 BGC131082:BGC131131 BPY131082:BPY131131 BZU131082:BZU131131 CJQ131082:CJQ131131 CTM131082:CTM131131 DDI131082:DDI131131 DNE131082:DNE131131 DXA131082:DXA131131 EGW131082:EGW131131 EQS131082:EQS131131 FAO131082:FAO131131 FKK131082:FKK131131 FUG131082:FUG131131 GEC131082:GEC131131 GNY131082:GNY131131 GXU131082:GXU131131 HHQ131082:HHQ131131 HRM131082:HRM131131 IBI131082:IBI131131 ILE131082:ILE131131 IVA131082:IVA131131 JEW131082:JEW131131 JOS131082:JOS131131 JYO131082:JYO131131 KIK131082:KIK131131 KSG131082:KSG131131 LCC131082:LCC131131 LLY131082:LLY131131 LVU131082:LVU131131 MFQ131082:MFQ131131 MPM131082:MPM131131 MZI131082:MZI131131 NJE131082:NJE131131 NTA131082:NTA131131 OCW131082:OCW131131 OMS131082:OMS131131 OWO131082:OWO131131 PGK131082:PGK131131 PQG131082:PQG131131 QAC131082:QAC131131 QJY131082:QJY131131 QTU131082:QTU131131 RDQ131082:RDQ131131 RNM131082:RNM131131 RXI131082:RXI131131 SHE131082:SHE131131 SRA131082:SRA131131 TAW131082:TAW131131 TKS131082:TKS131131 TUO131082:TUO131131 UEK131082:UEK131131 UOG131082:UOG131131 UYC131082:UYC131131 VHY131082:VHY131131 VRU131082:VRU131131 WBQ131082:WBQ131131 WLM131082:WLM131131 WVI131082:WVI131131 A196618:A196667 IW196618:IW196667 SS196618:SS196667 ACO196618:ACO196667 AMK196618:AMK196667 AWG196618:AWG196667 BGC196618:BGC196667 BPY196618:BPY196667 BZU196618:BZU196667 CJQ196618:CJQ196667 CTM196618:CTM196667 DDI196618:DDI196667 DNE196618:DNE196667 DXA196618:DXA196667 EGW196618:EGW196667 EQS196618:EQS196667 FAO196618:FAO196667 FKK196618:FKK196667 FUG196618:FUG196667 GEC196618:GEC196667 GNY196618:GNY196667 GXU196618:GXU196667 HHQ196618:HHQ196667 HRM196618:HRM196667 IBI196618:IBI196667 ILE196618:ILE196667 IVA196618:IVA196667 JEW196618:JEW196667 JOS196618:JOS196667 JYO196618:JYO196667 KIK196618:KIK196667 KSG196618:KSG196667 LCC196618:LCC196667 LLY196618:LLY196667 LVU196618:LVU196667 MFQ196618:MFQ196667 MPM196618:MPM196667 MZI196618:MZI196667 NJE196618:NJE196667 NTA196618:NTA196667 OCW196618:OCW196667 OMS196618:OMS196667 OWO196618:OWO196667 PGK196618:PGK196667 PQG196618:PQG196667 QAC196618:QAC196667 QJY196618:QJY196667 QTU196618:QTU196667 RDQ196618:RDQ196667 RNM196618:RNM196667 RXI196618:RXI196667 SHE196618:SHE196667 SRA196618:SRA196667 TAW196618:TAW196667 TKS196618:TKS196667 TUO196618:TUO196667 UEK196618:UEK196667 UOG196618:UOG196667 UYC196618:UYC196667 VHY196618:VHY196667 VRU196618:VRU196667 WBQ196618:WBQ196667 WLM196618:WLM196667 WVI196618:WVI196667 A262154:A262203 IW262154:IW262203 SS262154:SS262203 ACO262154:ACO262203 AMK262154:AMK262203 AWG262154:AWG262203 BGC262154:BGC262203 BPY262154:BPY262203 BZU262154:BZU262203 CJQ262154:CJQ262203 CTM262154:CTM262203 DDI262154:DDI262203 DNE262154:DNE262203 DXA262154:DXA262203 EGW262154:EGW262203 EQS262154:EQS262203 FAO262154:FAO262203 FKK262154:FKK262203 FUG262154:FUG262203 GEC262154:GEC262203 GNY262154:GNY262203 GXU262154:GXU262203 HHQ262154:HHQ262203 HRM262154:HRM262203 IBI262154:IBI262203 ILE262154:ILE262203 IVA262154:IVA262203 JEW262154:JEW262203 JOS262154:JOS262203 JYO262154:JYO262203 KIK262154:KIK262203 KSG262154:KSG262203 LCC262154:LCC262203 LLY262154:LLY262203 LVU262154:LVU262203 MFQ262154:MFQ262203 MPM262154:MPM262203 MZI262154:MZI262203 NJE262154:NJE262203 NTA262154:NTA262203 OCW262154:OCW262203 OMS262154:OMS262203 OWO262154:OWO262203 PGK262154:PGK262203 PQG262154:PQG262203 QAC262154:QAC262203 QJY262154:QJY262203 QTU262154:QTU262203 RDQ262154:RDQ262203 RNM262154:RNM262203 RXI262154:RXI262203 SHE262154:SHE262203 SRA262154:SRA262203 TAW262154:TAW262203 TKS262154:TKS262203 TUO262154:TUO262203 UEK262154:UEK262203 UOG262154:UOG262203 UYC262154:UYC262203 VHY262154:VHY262203 VRU262154:VRU262203 WBQ262154:WBQ262203 WLM262154:WLM262203 WVI262154:WVI262203 A327690:A327739 IW327690:IW327739 SS327690:SS327739 ACO327690:ACO327739 AMK327690:AMK327739 AWG327690:AWG327739 BGC327690:BGC327739 BPY327690:BPY327739 BZU327690:BZU327739 CJQ327690:CJQ327739 CTM327690:CTM327739 DDI327690:DDI327739 DNE327690:DNE327739 DXA327690:DXA327739 EGW327690:EGW327739 EQS327690:EQS327739 FAO327690:FAO327739 FKK327690:FKK327739 FUG327690:FUG327739 GEC327690:GEC327739 GNY327690:GNY327739 GXU327690:GXU327739 HHQ327690:HHQ327739 HRM327690:HRM327739 IBI327690:IBI327739 ILE327690:ILE327739 IVA327690:IVA327739 JEW327690:JEW327739 JOS327690:JOS327739 JYO327690:JYO327739 KIK327690:KIK327739 KSG327690:KSG327739 LCC327690:LCC327739 LLY327690:LLY327739 LVU327690:LVU327739 MFQ327690:MFQ327739 MPM327690:MPM327739 MZI327690:MZI327739 NJE327690:NJE327739 NTA327690:NTA327739 OCW327690:OCW327739 OMS327690:OMS327739 OWO327690:OWO327739 PGK327690:PGK327739 PQG327690:PQG327739 QAC327690:QAC327739 QJY327690:QJY327739 QTU327690:QTU327739 RDQ327690:RDQ327739 RNM327690:RNM327739 RXI327690:RXI327739 SHE327690:SHE327739 SRA327690:SRA327739 TAW327690:TAW327739 TKS327690:TKS327739 TUO327690:TUO327739 UEK327690:UEK327739 UOG327690:UOG327739 UYC327690:UYC327739 VHY327690:VHY327739 VRU327690:VRU327739 WBQ327690:WBQ327739 WLM327690:WLM327739 WVI327690:WVI327739 A393226:A393275 IW393226:IW393275 SS393226:SS393275 ACO393226:ACO393275 AMK393226:AMK393275 AWG393226:AWG393275 BGC393226:BGC393275 BPY393226:BPY393275 BZU393226:BZU393275 CJQ393226:CJQ393275 CTM393226:CTM393275 DDI393226:DDI393275 DNE393226:DNE393275 DXA393226:DXA393275 EGW393226:EGW393275 EQS393226:EQS393275 FAO393226:FAO393275 FKK393226:FKK393275 FUG393226:FUG393275 GEC393226:GEC393275 GNY393226:GNY393275 GXU393226:GXU393275 HHQ393226:HHQ393275 HRM393226:HRM393275 IBI393226:IBI393275 ILE393226:ILE393275 IVA393226:IVA393275 JEW393226:JEW393275 JOS393226:JOS393275 JYO393226:JYO393275 KIK393226:KIK393275 KSG393226:KSG393275 LCC393226:LCC393275 LLY393226:LLY393275 LVU393226:LVU393275 MFQ393226:MFQ393275 MPM393226:MPM393275 MZI393226:MZI393275 NJE393226:NJE393275 NTA393226:NTA393275 OCW393226:OCW393275 OMS393226:OMS393275 OWO393226:OWO393275 PGK393226:PGK393275 PQG393226:PQG393275 QAC393226:QAC393275 QJY393226:QJY393275 QTU393226:QTU393275 RDQ393226:RDQ393275 RNM393226:RNM393275 RXI393226:RXI393275 SHE393226:SHE393275 SRA393226:SRA393275 TAW393226:TAW393275 TKS393226:TKS393275 TUO393226:TUO393275 UEK393226:UEK393275 UOG393226:UOG393275 UYC393226:UYC393275 VHY393226:VHY393275 VRU393226:VRU393275 WBQ393226:WBQ393275 WLM393226:WLM393275 WVI393226:WVI393275 A458762:A458811 IW458762:IW458811 SS458762:SS458811 ACO458762:ACO458811 AMK458762:AMK458811 AWG458762:AWG458811 BGC458762:BGC458811 BPY458762:BPY458811 BZU458762:BZU458811 CJQ458762:CJQ458811 CTM458762:CTM458811 DDI458762:DDI458811 DNE458762:DNE458811 DXA458762:DXA458811 EGW458762:EGW458811 EQS458762:EQS458811 FAO458762:FAO458811 FKK458762:FKK458811 FUG458762:FUG458811 GEC458762:GEC458811 GNY458762:GNY458811 GXU458762:GXU458811 HHQ458762:HHQ458811 HRM458762:HRM458811 IBI458762:IBI458811 ILE458762:ILE458811 IVA458762:IVA458811 JEW458762:JEW458811 JOS458762:JOS458811 JYO458762:JYO458811 KIK458762:KIK458811 KSG458762:KSG458811 LCC458762:LCC458811 LLY458762:LLY458811 LVU458762:LVU458811 MFQ458762:MFQ458811 MPM458762:MPM458811 MZI458762:MZI458811 NJE458762:NJE458811 NTA458762:NTA458811 OCW458762:OCW458811 OMS458762:OMS458811 OWO458762:OWO458811 PGK458762:PGK458811 PQG458762:PQG458811 QAC458762:QAC458811 QJY458762:QJY458811 QTU458762:QTU458811 RDQ458762:RDQ458811 RNM458762:RNM458811 RXI458762:RXI458811 SHE458762:SHE458811 SRA458762:SRA458811 TAW458762:TAW458811 TKS458762:TKS458811 TUO458762:TUO458811 UEK458762:UEK458811 UOG458762:UOG458811 UYC458762:UYC458811 VHY458762:VHY458811 VRU458762:VRU458811 WBQ458762:WBQ458811 WLM458762:WLM458811 WVI458762:WVI458811 A524298:A524347 IW524298:IW524347 SS524298:SS524347 ACO524298:ACO524347 AMK524298:AMK524347 AWG524298:AWG524347 BGC524298:BGC524347 BPY524298:BPY524347 BZU524298:BZU524347 CJQ524298:CJQ524347 CTM524298:CTM524347 DDI524298:DDI524347 DNE524298:DNE524347 DXA524298:DXA524347 EGW524298:EGW524347 EQS524298:EQS524347 FAO524298:FAO524347 FKK524298:FKK524347 FUG524298:FUG524347 GEC524298:GEC524347 GNY524298:GNY524347 GXU524298:GXU524347 HHQ524298:HHQ524347 HRM524298:HRM524347 IBI524298:IBI524347 ILE524298:ILE524347 IVA524298:IVA524347 JEW524298:JEW524347 JOS524298:JOS524347 JYO524298:JYO524347 KIK524298:KIK524347 KSG524298:KSG524347 LCC524298:LCC524347 LLY524298:LLY524347 LVU524298:LVU524347 MFQ524298:MFQ524347 MPM524298:MPM524347 MZI524298:MZI524347 NJE524298:NJE524347 NTA524298:NTA524347 OCW524298:OCW524347 OMS524298:OMS524347 OWO524298:OWO524347 PGK524298:PGK524347 PQG524298:PQG524347 QAC524298:QAC524347 QJY524298:QJY524347 QTU524298:QTU524347 RDQ524298:RDQ524347 RNM524298:RNM524347 RXI524298:RXI524347 SHE524298:SHE524347 SRA524298:SRA524347 TAW524298:TAW524347 TKS524298:TKS524347 TUO524298:TUO524347 UEK524298:UEK524347 UOG524298:UOG524347 UYC524298:UYC524347 VHY524298:VHY524347 VRU524298:VRU524347 WBQ524298:WBQ524347 WLM524298:WLM524347 WVI524298:WVI524347 A589834:A589883 IW589834:IW589883 SS589834:SS589883 ACO589834:ACO589883 AMK589834:AMK589883 AWG589834:AWG589883 BGC589834:BGC589883 BPY589834:BPY589883 BZU589834:BZU589883 CJQ589834:CJQ589883 CTM589834:CTM589883 DDI589834:DDI589883 DNE589834:DNE589883 DXA589834:DXA589883 EGW589834:EGW589883 EQS589834:EQS589883 FAO589834:FAO589883 FKK589834:FKK589883 FUG589834:FUG589883 GEC589834:GEC589883 GNY589834:GNY589883 GXU589834:GXU589883 HHQ589834:HHQ589883 HRM589834:HRM589883 IBI589834:IBI589883 ILE589834:ILE589883 IVA589834:IVA589883 JEW589834:JEW589883 JOS589834:JOS589883 JYO589834:JYO589883 KIK589834:KIK589883 KSG589834:KSG589883 LCC589834:LCC589883 LLY589834:LLY589883 LVU589834:LVU589883 MFQ589834:MFQ589883 MPM589834:MPM589883 MZI589834:MZI589883 NJE589834:NJE589883 NTA589834:NTA589883 OCW589834:OCW589883 OMS589834:OMS589883 OWO589834:OWO589883 PGK589834:PGK589883 PQG589834:PQG589883 QAC589834:QAC589883 QJY589834:QJY589883 QTU589834:QTU589883 RDQ589834:RDQ589883 RNM589834:RNM589883 RXI589834:RXI589883 SHE589834:SHE589883 SRA589834:SRA589883 TAW589834:TAW589883 TKS589834:TKS589883 TUO589834:TUO589883 UEK589834:UEK589883 UOG589834:UOG589883 UYC589834:UYC589883 VHY589834:VHY589883 VRU589834:VRU589883 WBQ589834:WBQ589883 WLM589834:WLM589883 WVI589834:WVI589883 A655370:A655419 IW655370:IW655419 SS655370:SS655419 ACO655370:ACO655419 AMK655370:AMK655419 AWG655370:AWG655419 BGC655370:BGC655419 BPY655370:BPY655419 BZU655370:BZU655419 CJQ655370:CJQ655419 CTM655370:CTM655419 DDI655370:DDI655419 DNE655370:DNE655419 DXA655370:DXA655419 EGW655370:EGW655419 EQS655370:EQS655419 FAO655370:FAO655419 FKK655370:FKK655419 FUG655370:FUG655419 GEC655370:GEC655419 GNY655370:GNY655419 GXU655370:GXU655419 HHQ655370:HHQ655419 HRM655370:HRM655419 IBI655370:IBI655419 ILE655370:ILE655419 IVA655370:IVA655419 JEW655370:JEW655419 JOS655370:JOS655419 JYO655370:JYO655419 KIK655370:KIK655419 KSG655370:KSG655419 LCC655370:LCC655419 LLY655370:LLY655419 LVU655370:LVU655419 MFQ655370:MFQ655419 MPM655370:MPM655419 MZI655370:MZI655419 NJE655370:NJE655419 NTA655370:NTA655419 OCW655370:OCW655419 OMS655370:OMS655419 OWO655370:OWO655419 PGK655370:PGK655419 PQG655370:PQG655419 QAC655370:QAC655419 QJY655370:QJY655419 QTU655370:QTU655419 RDQ655370:RDQ655419 RNM655370:RNM655419 RXI655370:RXI655419 SHE655370:SHE655419 SRA655370:SRA655419 TAW655370:TAW655419 TKS655370:TKS655419 TUO655370:TUO655419 UEK655370:UEK655419 UOG655370:UOG655419 UYC655370:UYC655419 VHY655370:VHY655419 VRU655370:VRU655419 WBQ655370:WBQ655419 WLM655370:WLM655419 WVI655370:WVI655419 A720906:A720955 IW720906:IW720955 SS720906:SS720955 ACO720906:ACO720955 AMK720906:AMK720955 AWG720906:AWG720955 BGC720906:BGC720955 BPY720906:BPY720955 BZU720906:BZU720955 CJQ720906:CJQ720955 CTM720906:CTM720955 DDI720906:DDI720955 DNE720906:DNE720955 DXA720906:DXA720955 EGW720906:EGW720955 EQS720906:EQS720955 FAO720906:FAO720955 FKK720906:FKK720955 FUG720906:FUG720955 GEC720906:GEC720955 GNY720906:GNY720955 GXU720906:GXU720955 HHQ720906:HHQ720955 HRM720906:HRM720955 IBI720906:IBI720955 ILE720906:ILE720955 IVA720906:IVA720955 JEW720906:JEW720955 JOS720906:JOS720955 JYO720906:JYO720955 KIK720906:KIK720955 KSG720906:KSG720955 LCC720906:LCC720955 LLY720906:LLY720955 LVU720906:LVU720955 MFQ720906:MFQ720955 MPM720906:MPM720955 MZI720906:MZI720955 NJE720906:NJE720955 NTA720906:NTA720955 OCW720906:OCW720955 OMS720906:OMS720955 OWO720906:OWO720955 PGK720906:PGK720955 PQG720906:PQG720955 QAC720906:QAC720955 QJY720906:QJY720955 QTU720906:QTU720955 RDQ720906:RDQ720955 RNM720906:RNM720955 RXI720906:RXI720955 SHE720906:SHE720955 SRA720906:SRA720955 TAW720906:TAW720955 TKS720906:TKS720955 TUO720906:TUO720955 UEK720906:UEK720955 UOG720906:UOG720955 UYC720906:UYC720955 VHY720906:VHY720955 VRU720906:VRU720955 WBQ720906:WBQ720955 WLM720906:WLM720955 WVI720906:WVI720955 A786442:A786491 IW786442:IW786491 SS786442:SS786491 ACO786442:ACO786491 AMK786442:AMK786491 AWG786442:AWG786491 BGC786442:BGC786491 BPY786442:BPY786491 BZU786442:BZU786491 CJQ786442:CJQ786491 CTM786442:CTM786491 DDI786442:DDI786491 DNE786442:DNE786491 DXA786442:DXA786491 EGW786442:EGW786491 EQS786442:EQS786491 FAO786442:FAO786491 FKK786442:FKK786491 FUG786442:FUG786491 GEC786442:GEC786491 GNY786442:GNY786491 GXU786442:GXU786491 HHQ786442:HHQ786491 HRM786442:HRM786491 IBI786442:IBI786491 ILE786442:ILE786491 IVA786442:IVA786491 JEW786442:JEW786491 JOS786442:JOS786491 JYO786442:JYO786491 KIK786442:KIK786491 KSG786442:KSG786491 LCC786442:LCC786491 LLY786442:LLY786491 LVU786442:LVU786491 MFQ786442:MFQ786491 MPM786442:MPM786491 MZI786442:MZI786491 NJE786442:NJE786491 NTA786442:NTA786491 OCW786442:OCW786491 OMS786442:OMS786491 OWO786442:OWO786491 PGK786442:PGK786491 PQG786442:PQG786491 QAC786442:QAC786491 QJY786442:QJY786491 QTU786442:QTU786491 RDQ786442:RDQ786491 RNM786442:RNM786491 RXI786442:RXI786491 SHE786442:SHE786491 SRA786442:SRA786491 TAW786442:TAW786491 TKS786442:TKS786491 TUO786442:TUO786491 UEK786442:UEK786491 UOG786442:UOG786491 UYC786442:UYC786491 VHY786442:VHY786491 VRU786442:VRU786491 WBQ786442:WBQ786491 WLM786442:WLM786491 WVI786442:WVI786491 A851978:A852027 IW851978:IW852027 SS851978:SS852027 ACO851978:ACO852027 AMK851978:AMK852027 AWG851978:AWG852027 BGC851978:BGC852027 BPY851978:BPY852027 BZU851978:BZU852027 CJQ851978:CJQ852027 CTM851978:CTM852027 DDI851978:DDI852027 DNE851978:DNE852027 DXA851978:DXA852027 EGW851978:EGW852027 EQS851978:EQS852027 FAO851978:FAO852027 FKK851978:FKK852027 FUG851978:FUG852027 GEC851978:GEC852027 GNY851978:GNY852027 GXU851978:GXU852027 HHQ851978:HHQ852027 HRM851978:HRM852027 IBI851978:IBI852027 ILE851978:ILE852027 IVA851978:IVA852027 JEW851978:JEW852027 JOS851978:JOS852027 JYO851978:JYO852027 KIK851978:KIK852027 KSG851978:KSG852027 LCC851978:LCC852027 LLY851978:LLY852027 LVU851978:LVU852027 MFQ851978:MFQ852027 MPM851978:MPM852027 MZI851978:MZI852027 NJE851978:NJE852027 NTA851978:NTA852027 OCW851978:OCW852027 OMS851978:OMS852027 OWO851978:OWO852027 PGK851978:PGK852027 PQG851978:PQG852027 QAC851978:QAC852027 QJY851978:QJY852027 QTU851978:QTU852027 RDQ851978:RDQ852027 RNM851978:RNM852027 RXI851978:RXI852027 SHE851978:SHE852027 SRA851978:SRA852027 TAW851978:TAW852027 TKS851978:TKS852027 TUO851978:TUO852027 UEK851978:UEK852027 UOG851978:UOG852027 UYC851978:UYC852027 VHY851978:VHY852027 VRU851978:VRU852027 WBQ851978:WBQ852027 WLM851978:WLM852027 WVI851978:WVI852027 A917514:A917563 IW917514:IW917563 SS917514:SS917563 ACO917514:ACO917563 AMK917514:AMK917563 AWG917514:AWG917563 BGC917514:BGC917563 BPY917514:BPY917563 BZU917514:BZU917563 CJQ917514:CJQ917563 CTM917514:CTM917563 DDI917514:DDI917563 DNE917514:DNE917563 DXA917514:DXA917563 EGW917514:EGW917563 EQS917514:EQS917563 FAO917514:FAO917563 FKK917514:FKK917563 FUG917514:FUG917563 GEC917514:GEC917563 GNY917514:GNY917563 GXU917514:GXU917563 HHQ917514:HHQ917563 HRM917514:HRM917563 IBI917514:IBI917563 ILE917514:ILE917563 IVA917514:IVA917563 JEW917514:JEW917563 JOS917514:JOS917563 JYO917514:JYO917563 KIK917514:KIK917563 KSG917514:KSG917563 LCC917514:LCC917563 LLY917514:LLY917563 LVU917514:LVU917563 MFQ917514:MFQ917563 MPM917514:MPM917563 MZI917514:MZI917563 NJE917514:NJE917563 NTA917514:NTA917563 OCW917514:OCW917563 OMS917514:OMS917563 OWO917514:OWO917563 PGK917514:PGK917563 PQG917514:PQG917563 QAC917514:QAC917563 QJY917514:QJY917563 QTU917514:QTU917563 RDQ917514:RDQ917563 RNM917514:RNM917563 RXI917514:RXI917563 SHE917514:SHE917563 SRA917514:SRA917563 TAW917514:TAW917563 TKS917514:TKS917563 TUO917514:TUO917563 UEK917514:UEK917563 UOG917514:UOG917563 UYC917514:UYC917563 VHY917514:VHY917563 VRU917514:VRU917563 WBQ917514:WBQ917563 WLM917514:WLM917563 WVI917514:WVI917563 A983050:A983099 IW983050:IW983099 SS983050:SS983099 ACO983050:ACO983099 AMK983050:AMK983099 AWG983050:AWG983099 BGC983050:BGC983099 BPY983050:BPY983099 BZU983050:BZU983099 CJQ983050:CJQ983099 CTM983050:CTM983099 DDI983050:DDI983099 DNE983050:DNE983099 DXA983050:DXA983099 EGW983050:EGW983099 EQS983050:EQS983099 FAO983050:FAO983099 FKK983050:FKK983099 FUG983050:FUG983099 GEC983050:GEC983099 GNY983050:GNY983099 GXU983050:GXU983099 HHQ983050:HHQ983099 HRM983050:HRM983099 IBI983050:IBI983099 ILE983050:ILE983099 IVA983050:IVA983099 JEW983050:JEW983099 JOS983050:JOS983099 JYO983050:JYO983099 KIK983050:KIK983099 KSG983050:KSG983099 LCC983050:LCC983099 LLY983050:LLY983099 LVU983050:LVU983099 MFQ983050:MFQ983099 MPM983050:MPM983099 MZI983050:MZI983099 NJE983050:NJE983099 NTA983050:NTA983099 OCW983050:OCW983099 OMS983050:OMS983099 OWO983050:OWO983099 PGK983050:PGK983099 PQG983050:PQG983099 QAC983050:QAC983099 QJY983050:QJY983099 QTU983050:QTU983099 RDQ983050:RDQ983099 RNM983050:RNM983099 RXI983050:RXI983099 SHE983050:SHE983099 SRA983050:SRA983099 TAW983050:TAW983099 TKS983050:TKS983099 TUO983050:TUO983099 UEK983050:UEK983099 UOG983050:UOG983099 UYC983050:UYC983099 VHY983050:VHY983099 VRU983050:VRU983099 WBQ983050:WBQ983099 WLM983050:WLM983099 WVI983050:WVI983099 A65600:A65650 IW65600:IW65650 SS65600:SS65650 ACO65600:ACO65650 AMK65600:AMK65650 AWG65600:AWG65650 BGC65600:BGC65650 BPY65600:BPY65650 BZU65600:BZU65650 CJQ65600:CJQ65650 CTM65600:CTM65650 DDI65600:DDI65650 DNE65600:DNE65650 DXA65600:DXA65650 EGW65600:EGW65650 EQS65600:EQS65650 FAO65600:FAO65650 FKK65600:FKK65650 FUG65600:FUG65650 GEC65600:GEC65650 GNY65600:GNY65650 GXU65600:GXU65650 HHQ65600:HHQ65650 HRM65600:HRM65650 IBI65600:IBI65650 ILE65600:ILE65650 IVA65600:IVA65650 JEW65600:JEW65650 JOS65600:JOS65650 JYO65600:JYO65650 KIK65600:KIK65650 KSG65600:KSG65650 LCC65600:LCC65650 LLY65600:LLY65650 LVU65600:LVU65650 MFQ65600:MFQ65650 MPM65600:MPM65650 MZI65600:MZI65650 NJE65600:NJE65650 NTA65600:NTA65650 OCW65600:OCW65650 OMS65600:OMS65650 OWO65600:OWO65650 PGK65600:PGK65650 PQG65600:PQG65650 QAC65600:QAC65650 QJY65600:QJY65650 QTU65600:QTU65650 RDQ65600:RDQ65650 RNM65600:RNM65650 RXI65600:RXI65650 SHE65600:SHE65650 SRA65600:SRA65650 TAW65600:TAW65650 TKS65600:TKS65650 TUO65600:TUO65650 UEK65600:UEK65650 UOG65600:UOG65650 UYC65600:UYC65650 VHY65600:VHY65650 VRU65600:VRU65650 WBQ65600:WBQ65650 WLM65600:WLM65650 WVI65600:WVI65650 A131136:A131186 IW131136:IW131186 SS131136:SS131186 ACO131136:ACO131186 AMK131136:AMK131186 AWG131136:AWG131186 BGC131136:BGC131186 BPY131136:BPY131186 BZU131136:BZU131186 CJQ131136:CJQ131186 CTM131136:CTM131186 DDI131136:DDI131186 DNE131136:DNE131186 DXA131136:DXA131186 EGW131136:EGW131186 EQS131136:EQS131186 FAO131136:FAO131186 FKK131136:FKK131186 FUG131136:FUG131186 GEC131136:GEC131186 GNY131136:GNY131186 GXU131136:GXU131186 HHQ131136:HHQ131186 HRM131136:HRM131186 IBI131136:IBI131186 ILE131136:ILE131186 IVA131136:IVA131186 JEW131136:JEW131186 JOS131136:JOS131186 JYO131136:JYO131186 KIK131136:KIK131186 KSG131136:KSG131186 LCC131136:LCC131186 LLY131136:LLY131186 LVU131136:LVU131186 MFQ131136:MFQ131186 MPM131136:MPM131186 MZI131136:MZI131186 NJE131136:NJE131186 NTA131136:NTA131186 OCW131136:OCW131186 OMS131136:OMS131186 OWO131136:OWO131186 PGK131136:PGK131186 PQG131136:PQG131186 QAC131136:QAC131186 QJY131136:QJY131186 QTU131136:QTU131186 RDQ131136:RDQ131186 RNM131136:RNM131186 RXI131136:RXI131186 SHE131136:SHE131186 SRA131136:SRA131186 TAW131136:TAW131186 TKS131136:TKS131186 TUO131136:TUO131186 UEK131136:UEK131186 UOG131136:UOG131186 UYC131136:UYC131186 VHY131136:VHY131186 VRU131136:VRU131186 WBQ131136:WBQ131186 WLM131136:WLM131186 WVI131136:WVI131186 A196672:A196722 IW196672:IW196722 SS196672:SS196722 ACO196672:ACO196722 AMK196672:AMK196722 AWG196672:AWG196722 BGC196672:BGC196722 BPY196672:BPY196722 BZU196672:BZU196722 CJQ196672:CJQ196722 CTM196672:CTM196722 DDI196672:DDI196722 DNE196672:DNE196722 DXA196672:DXA196722 EGW196672:EGW196722 EQS196672:EQS196722 FAO196672:FAO196722 FKK196672:FKK196722 FUG196672:FUG196722 GEC196672:GEC196722 GNY196672:GNY196722 GXU196672:GXU196722 HHQ196672:HHQ196722 HRM196672:HRM196722 IBI196672:IBI196722 ILE196672:ILE196722 IVA196672:IVA196722 JEW196672:JEW196722 JOS196672:JOS196722 JYO196672:JYO196722 KIK196672:KIK196722 KSG196672:KSG196722 LCC196672:LCC196722 LLY196672:LLY196722 LVU196672:LVU196722 MFQ196672:MFQ196722 MPM196672:MPM196722 MZI196672:MZI196722 NJE196672:NJE196722 NTA196672:NTA196722 OCW196672:OCW196722 OMS196672:OMS196722 OWO196672:OWO196722 PGK196672:PGK196722 PQG196672:PQG196722 QAC196672:QAC196722 QJY196672:QJY196722 QTU196672:QTU196722 RDQ196672:RDQ196722 RNM196672:RNM196722 RXI196672:RXI196722 SHE196672:SHE196722 SRA196672:SRA196722 TAW196672:TAW196722 TKS196672:TKS196722 TUO196672:TUO196722 UEK196672:UEK196722 UOG196672:UOG196722 UYC196672:UYC196722 VHY196672:VHY196722 VRU196672:VRU196722 WBQ196672:WBQ196722 WLM196672:WLM196722 WVI196672:WVI196722 A262208:A262258 IW262208:IW262258 SS262208:SS262258 ACO262208:ACO262258 AMK262208:AMK262258 AWG262208:AWG262258 BGC262208:BGC262258 BPY262208:BPY262258 BZU262208:BZU262258 CJQ262208:CJQ262258 CTM262208:CTM262258 DDI262208:DDI262258 DNE262208:DNE262258 DXA262208:DXA262258 EGW262208:EGW262258 EQS262208:EQS262258 FAO262208:FAO262258 FKK262208:FKK262258 FUG262208:FUG262258 GEC262208:GEC262258 GNY262208:GNY262258 GXU262208:GXU262258 HHQ262208:HHQ262258 HRM262208:HRM262258 IBI262208:IBI262258 ILE262208:ILE262258 IVA262208:IVA262258 JEW262208:JEW262258 JOS262208:JOS262258 JYO262208:JYO262258 KIK262208:KIK262258 KSG262208:KSG262258 LCC262208:LCC262258 LLY262208:LLY262258 LVU262208:LVU262258 MFQ262208:MFQ262258 MPM262208:MPM262258 MZI262208:MZI262258 NJE262208:NJE262258 NTA262208:NTA262258 OCW262208:OCW262258 OMS262208:OMS262258 OWO262208:OWO262258 PGK262208:PGK262258 PQG262208:PQG262258 QAC262208:QAC262258 QJY262208:QJY262258 QTU262208:QTU262258 RDQ262208:RDQ262258 RNM262208:RNM262258 RXI262208:RXI262258 SHE262208:SHE262258 SRA262208:SRA262258 TAW262208:TAW262258 TKS262208:TKS262258 TUO262208:TUO262258 UEK262208:UEK262258 UOG262208:UOG262258 UYC262208:UYC262258 VHY262208:VHY262258 VRU262208:VRU262258 WBQ262208:WBQ262258 WLM262208:WLM262258 WVI262208:WVI262258 A327744:A327794 IW327744:IW327794 SS327744:SS327794 ACO327744:ACO327794 AMK327744:AMK327794 AWG327744:AWG327794 BGC327744:BGC327794 BPY327744:BPY327794 BZU327744:BZU327794 CJQ327744:CJQ327794 CTM327744:CTM327794 DDI327744:DDI327794 DNE327744:DNE327794 DXA327744:DXA327794 EGW327744:EGW327794 EQS327744:EQS327794 FAO327744:FAO327794 FKK327744:FKK327794 FUG327744:FUG327794 GEC327744:GEC327794 GNY327744:GNY327794 GXU327744:GXU327794 HHQ327744:HHQ327794 HRM327744:HRM327794 IBI327744:IBI327794 ILE327744:ILE327794 IVA327744:IVA327794 JEW327744:JEW327794 JOS327744:JOS327794 JYO327744:JYO327794 KIK327744:KIK327794 KSG327744:KSG327794 LCC327744:LCC327794 LLY327744:LLY327794 LVU327744:LVU327794 MFQ327744:MFQ327794 MPM327744:MPM327794 MZI327744:MZI327794 NJE327744:NJE327794 NTA327744:NTA327794 OCW327744:OCW327794 OMS327744:OMS327794 OWO327744:OWO327794 PGK327744:PGK327794 PQG327744:PQG327794 QAC327744:QAC327794 QJY327744:QJY327794 QTU327744:QTU327794 RDQ327744:RDQ327794 RNM327744:RNM327794 RXI327744:RXI327794 SHE327744:SHE327794 SRA327744:SRA327794 TAW327744:TAW327794 TKS327744:TKS327794 TUO327744:TUO327794 UEK327744:UEK327794 UOG327744:UOG327794 UYC327744:UYC327794 VHY327744:VHY327794 VRU327744:VRU327794 WBQ327744:WBQ327794 WLM327744:WLM327794 WVI327744:WVI327794 A393280:A393330 IW393280:IW393330 SS393280:SS393330 ACO393280:ACO393330 AMK393280:AMK393330 AWG393280:AWG393330 BGC393280:BGC393330 BPY393280:BPY393330 BZU393280:BZU393330 CJQ393280:CJQ393330 CTM393280:CTM393330 DDI393280:DDI393330 DNE393280:DNE393330 DXA393280:DXA393330 EGW393280:EGW393330 EQS393280:EQS393330 FAO393280:FAO393330 FKK393280:FKK393330 FUG393280:FUG393330 GEC393280:GEC393330 GNY393280:GNY393330 GXU393280:GXU393330 HHQ393280:HHQ393330 HRM393280:HRM393330 IBI393280:IBI393330 ILE393280:ILE393330 IVA393280:IVA393330 JEW393280:JEW393330 JOS393280:JOS393330 JYO393280:JYO393330 KIK393280:KIK393330 KSG393280:KSG393330 LCC393280:LCC393330 LLY393280:LLY393330 LVU393280:LVU393330 MFQ393280:MFQ393330 MPM393280:MPM393330 MZI393280:MZI393330 NJE393280:NJE393330 NTA393280:NTA393330 OCW393280:OCW393330 OMS393280:OMS393330 OWO393280:OWO393330 PGK393280:PGK393330 PQG393280:PQG393330 QAC393280:QAC393330 QJY393280:QJY393330 QTU393280:QTU393330 RDQ393280:RDQ393330 RNM393280:RNM393330 RXI393280:RXI393330 SHE393280:SHE393330 SRA393280:SRA393330 TAW393280:TAW393330 TKS393280:TKS393330 TUO393280:TUO393330 UEK393280:UEK393330 UOG393280:UOG393330 UYC393280:UYC393330 VHY393280:VHY393330 VRU393280:VRU393330 WBQ393280:WBQ393330 WLM393280:WLM393330 WVI393280:WVI393330 A458816:A458866 IW458816:IW458866 SS458816:SS458866 ACO458816:ACO458866 AMK458816:AMK458866 AWG458816:AWG458866 BGC458816:BGC458866 BPY458816:BPY458866 BZU458816:BZU458866 CJQ458816:CJQ458866 CTM458816:CTM458866 DDI458816:DDI458866 DNE458816:DNE458866 DXA458816:DXA458866 EGW458816:EGW458866 EQS458816:EQS458866 FAO458816:FAO458866 FKK458816:FKK458866 FUG458816:FUG458866 GEC458816:GEC458866 GNY458816:GNY458866 GXU458816:GXU458866 HHQ458816:HHQ458866 HRM458816:HRM458866 IBI458816:IBI458866 ILE458816:ILE458866 IVA458816:IVA458866 JEW458816:JEW458866 JOS458816:JOS458866 JYO458816:JYO458866 KIK458816:KIK458866 KSG458816:KSG458866 LCC458816:LCC458866 LLY458816:LLY458866 LVU458816:LVU458866 MFQ458816:MFQ458866 MPM458816:MPM458866 MZI458816:MZI458866 NJE458816:NJE458866 NTA458816:NTA458866 OCW458816:OCW458866 OMS458816:OMS458866 OWO458816:OWO458866 PGK458816:PGK458866 PQG458816:PQG458866 QAC458816:QAC458866 QJY458816:QJY458866 QTU458816:QTU458866 RDQ458816:RDQ458866 RNM458816:RNM458866 RXI458816:RXI458866 SHE458816:SHE458866 SRA458816:SRA458866 TAW458816:TAW458866 TKS458816:TKS458866 TUO458816:TUO458866 UEK458816:UEK458866 UOG458816:UOG458866 UYC458816:UYC458866 VHY458816:VHY458866 VRU458816:VRU458866 WBQ458816:WBQ458866 WLM458816:WLM458866 WVI458816:WVI458866 A524352:A524402 IW524352:IW524402 SS524352:SS524402 ACO524352:ACO524402 AMK524352:AMK524402 AWG524352:AWG524402 BGC524352:BGC524402 BPY524352:BPY524402 BZU524352:BZU524402 CJQ524352:CJQ524402 CTM524352:CTM524402 DDI524352:DDI524402 DNE524352:DNE524402 DXA524352:DXA524402 EGW524352:EGW524402 EQS524352:EQS524402 FAO524352:FAO524402 FKK524352:FKK524402 FUG524352:FUG524402 GEC524352:GEC524402 GNY524352:GNY524402 GXU524352:GXU524402 HHQ524352:HHQ524402 HRM524352:HRM524402 IBI524352:IBI524402 ILE524352:ILE524402 IVA524352:IVA524402 JEW524352:JEW524402 JOS524352:JOS524402 JYO524352:JYO524402 KIK524352:KIK524402 KSG524352:KSG524402 LCC524352:LCC524402 LLY524352:LLY524402 LVU524352:LVU524402 MFQ524352:MFQ524402 MPM524352:MPM524402 MZI524352:MZI524402 NJE524352:NJE524402 NTA524352:NTA524402 OCW524352:OCW524402 OMS524352:OMS524402 OWO524352:OWO524402 PGK524352:PGK524402 PQG524352:PQG524402 QAC524352:QAC524402 QJY524352:QJY524402 QTU524352:QTU524402 RDQ524352:RDQ524402 RNM524352:RNM524402 RXI524352:RXI524402 SHE524352:SHE524402 SRA524352:SRA524402 TAW524352:TAW524402 TKS524352:TKS524402 TUO524352:TUO524402 UEK524352:UEK524402 UOG524352:UOG524402 UYC524352:UYC524402 VHY524352:VHY524402 VRU524352:VRU524402 WBQ524352:WBQ524402 WLM524352:WLM524402 WVI524352:WVI524402 A589888:A589938 IW589888:IW589938 SS589888:SS589938 ACO589888:ACO589938 AMK589888:AMK589938 AWG589888:AWG589938 BGC589888:BGC589938 BPY589888:BPY589938 BZU589888:BZU589938 CJQ589888:CJQ589938 CTM589888:CTM589938 DDI589888:DDI589938 DNE589888:DNE589938 DXA589888:DXA589938 EGW589888:EGW589938 EQS589888:EQS589938 FAO589888:FAO589938 FKK589888:FKK589938 FUG589888:FUG589938 GEC589888:GEC589938 GNY589888:GNY589938 GXU589888:GXU589938 HHQ589888:HHQ589938 HRM589888:HRM589938 IBI589888:IBI589938 ILE589888:ILE589938 IVA589888:IVA589938 JEW589888:JEW589938 JOS589888:JOS589938 JYO589888:JYO589938 KIK589888:KIK589938 KSG589888:KSG589938 LCC589888:LCC589938 LLY589888:LLY589938 LVU589888:LVU589938 MFQ589888:MFQ589938 MPM589888:MPM589938 MZI589888:MZI589938 NJE589888:NJE589938 NTA589888:NTA589938 OCW589888:OCW589938 OMS589888:OMS589938 OWO589888:OWO589938 PGK589888:PGK589938 PQG589888:PQG589938 QAC589888:QAC589938 QJY589888:QJY589938 QTU589888:QTU589938 RDQ589888:RDQ589938 RNM589888:RNM589938 RXI589888:RXI589938 SHE589888:SHE589938 SRA589888:SRA589938 TAW589888:TAW589938 TKS589888:TKS589938 TUO589888:TUO589938 UEK589888:UEK589938 UOG589888:UOG589938 UYC589888:UYC589938 VHY589888:VHY589938 VRU589888:VRU589938 WBQ589888:WBQ589938 WLM589888:WLM589938 WVI589888:WVI589938 A655424:A655474 IW655424:IW655474 SS655424:SS655474 ACO655424:ACO655474 AMK655424:AMK655474 AWG655424:AWG655474 BGC655424:BGC655474 BPY655424:BPY655474 BZU655424:BZU655474 CJQ655424:CJQ655474 CTM655424:CTM655474 DDI655424:DDI655474 DNE655424:DNE655474 DXA655424:DXA655474 EGW655424:EGW655474 EQS655424:EQS655474 FAO655424:FAO655474 FKK655424:FKK655474 FUG655424:FUG655474 GEC655424:GEC655474 GNY655424:GNY655474 GXU655424:GXU655474 HHQ655424:HHQ655474 HRM655424:HRM655474 IBI655424:IBI655474 ILE655424:ILE655474 IVA655424:IVA655474 JEW655424:JEW655474 JOS655424:JOS655474 JYO655424:JYO655474 KIK655424:KIK655474 KSG655424:KSG655474 LCC655424:LCC655474 LLY655424:LLY655474 LVU655424:LVU655474 MFQ655424:MFQ655474 MPM655424:MPM655474 MZI655424:MZI655474 NJE655424:NJE655474 NTA655424:NTA655474 OCW655424:OCW655474 OMS655424:OMS655474 OWO655424:OWO655474 PGK655424:PGK655474 PQG655424:PQG655474 QAC655424:QAC655474 QJY655424:QJY655474 QTU655424:QTU655474 RDQ655424:RDQ655474 RNM655424:RNM655474 RXI655424:RXI655474 SHE655424:SHE655474 SRA655424:SRA655474 TAW655424:TAW655474 TKS655424:TKS655474 TUO655424:TUO655474 UEK655424:UEK655474 UOG655424:UOG655474 UYC655424:UYC655474 VHY655424:VHY655474 VRU655424:VRU655474 WBQ655424:WBQ655474 WLM655424:WLM655474 WVI655424:WVI655474 A720960:A721010 IW720960:IW721010 SS720960:SS721010 ACO720960:ACO721010 AMK720960:AMK721010 AWG720960:AWG721010 BGC720960:BGC721010 BPY720960:BPY721010 BZU720960:BZU721010 CJQ720960:CJQ721010 CTM720960:CTM721010 DDI720960:DDI721010 DNE720960:DNE721010 DXA720960:DXA721010 EGW720960:EGW721010 EQS720960:EQS721010 FAO720960:FAO721010 FKK720960:FKK721010 FUG720960:FUG721010 GEC720960:GEC721010 GNY720960:GNY721010 GXU720960:GXU721010 HHQ720960:HHQ721010 HRM720960:HRM721010 IBI720960:IBI721010 ILE720960:ILE721010 IVA720960:IVA721010 JEW720960:JEW721010 JOS720960:JOS721010 JYO720960:JYO721010 KIK720960:KIK721010 KSG720960:KSG721010 LCC720960:LCC721010 LLY720960:LLY721010 LVU720960:LVU721010 MFQ720960:MFQ721010 MPM720960:MPM721010 MZI720960:MZI721010 NJE720960:NJE721010 NTA720960:NTA721010 OCW720960:OCW721010 OMS720960:OMS721010 OWO720960:OWO721010 PGK720960:PGK721010 PQG720960:PQG721010 QAC720960:QAC721010 QJY720960:QJY721010 QTU720960:QTU721010 RDQ720960:RDQ721010 RNM720960:RNM721010 RXI720960:RXI721010 SHE720960:SHE721010 SRA720960:SRA721010 TAW720960:TAW721010 TKS720960:TKS721010 TUO720960:TUO721010 UEK720960:UEK721010 UOG720960:UOG721010 UYC720960:UYC721010 VHY720960:VHY721010 VRU720960:VRU721010 WBQ720960:WBQ721010 WLM720960:WLM721010 WVI720960:WVI721010 A786496:A786546 IW786496:IW786546 SS786496:SS786546 ACO786496:ACO786546 AMK786496:AMK786546 AWG786496:AWG786546 BGC786496:BGC786546 BPY786496:BPY786546 BZU786496:BZU786546 CJQ786496:CJQ786546 CTM786496:CTM786546 DDI786496:DDI786546 DNE786496:DNE786546 DXA786496:DXA786546 EGW786496:EGW786546 EQS786496:EQS786546 FAO786496:FAO786546 FKK786496:FKK786546 FUG786496:FUG786546 GEC786496:GEC786546 GNY786496:GNY786546 GXU786496:GXU786546 HHQ786496:HHQ786546 HRM786496:HRM786546 IBI786496:IBI786546 ILE786496:ILE786546 IVA786496:IVA786546 JEW786496:JEW786546 JOS786496:JOS786546 JYO786496:JYO786546 KIK786496:KIK786546 KSG786496:KSG786546 LCC786496:LCC786546 LLY786496:LLY786546 LVU786496:LVU786546 MFQ786496:MFQ786546 MPM786496:MPM786546 MZI786496:MZI786546 NJE786496:NJE786546 NTA786496:NTA786546 OCW786496:OCW786546 OMS786496:OMS786546 OWO786496:OWO786546 PGK786496:PGK786546 PQG786496:PQG786546 QAC786496:QAC786546 QJY786496:QJY786546 QTU786496:QTU786546 RDQ786496:RDQ786546 RNM786496:RNM786546 RXI786496:RXI786546 SHE786496:SHE786546 SRA786496:SRA786546 TAW786496:TAW786546 TKS786496:TKS786546 TUO786496:TUO786546 UEK786496:UEK786546 UOG786496:UOG786546 UYC786496:UYC786546 VHY786496:VHY786546 VRU786496:VRU786546 WBQ786496:WBQ786546 WLM786496:WLM786546 WVI786496:WVI786546 A852032:A852082 IW852032:IW852082 SS852032:SS852082 ACO852032:ACO852082 AMK852032:AMK852082 AWG852032:AWG852082 BGC852032:BGC852082 BPY852032:BPY852082 BZU852032:BZU852082 CJQ852032:CJQ852082 CTM852032:CTM852082 DDI852032:DDI852082 DNE852032:DNE852082 DXA852032:DXA852082 EGW852032:EGW852082 EQS852032:EQS852082 FAO852032:FAO852082 FKK852032:FKK852082 FUG852032:FUG852082 GEC852032:GEC852082 GNY852032:GNY852082 GXU852032:GXU852082 HHQ852032:HHQ852082 HRM852032:HRM852082 IBI852032:IBI852082 ILE852032:ILE852082 IVA852032:IVA852082 JEW852032:JEW852082 JOS852032:JOS852082 JYO852032:JYO852082 KIK852032:KIK852082 KSG852032:KSG852082 LCC852032:LCC852082 LLY852032:LLY852082 LVU852032:LVU852082 MFQ852032:MFQ852082 MPM852032:MPM852082 MZI852032:MZI852082 NJE852032:NJE852082 NTA852032:NTA852082 OCW852032:OCW852082 OMS852032:OMS852082 OWO852032:OWO852082 PGK852032:PGK852082 PQG852032:PQG852082 QAC852032:QAC852082 QJY852032:QJY852082 QTU852032:QTU852082 RDQ852032:RDQ852082 RNM852032:RNM852082 RXI852032:RXI852082 SHE852032:SHE852082 SRA852032:SRA852082 TAW852032:TAW852082 TKS852032:TKS852082 TUO852032:TUO852082 UEK852032:UEK852082 UOG852032:UOG852082 UYC852032:UYC852082 VHY852032:VHY852082 VRU852032:VRU852082 WBQ852032:WBQ852082 WLM852032:WLM852082 WVI852032:WVI852082 A917568:A917618 IW917568:IW917618 SS917568:SS917618 ACO917568:ACO917618 AMK917568:AMK917618 AWG917568:AWG917618 BGC917568:BGC917618 BPY917568:BPY917618 BZU917568:BZU917618 CJQ917568:CJQ917618 CTM917568:CTM917618 DDI917568:DDI917618 DNE917568:DNE917618 DXA917568:DXA917618 EGW917568:EGW917618 EQS917568:EQS917618 FAO917568:FAO917618 FKK917568:FKK917618 FUG917568:FUG917618 GEC917568:GEC917618 GNY917568:GNY917618 GXU917568:GXU917618 HHQ917568:HHQ917618 HRM917568:HRM917618 IBI917568:IBI917618 ILE917568:ILE917618 IVA917568:IVA917618 JEW917568:JEW917618 JOS917568:JOS917618 JYO917568:JYO917618 KIK917568:KIK917618 KSG917568:KSG917618 LCC917568:LCC917618 LLY917568:LLY917618 LVU917568:LVU917618 MFQ917568:MFQ917618 MPM917568:MPM917618 MZI917568:MZI917618 NJE917568:NJE917618 NTA917568:NTA917618 OCW917568:OCW917618 OMS917568:OMS917618 OWO917568:OWO917618 PGK917568:PGK917618 PQG917568:PQG917618 QAC917568:QAC917618 QJY917568:QJY917618 QTU917568:QTU917618 RDQ917568:RDQ917618 RNM917568:RNM917618 RXI917568:RXI917618 SHE917568:SHE917618 SRA917568:SRA917618 TAW917568:TAW917618 TKS917568:TKS917618 TUO917568:TUO917618 UEK917568:UEK917618 UOG917568:UOG917618 UYC917568:UYC917618 VHY917568:VHY917618 VRU917568:VRU917618 WBQ917568:WBQ917618 WLM917568:WLM917618 WVI917568:WVI917618 A983104:A983154 IW983104:IW983154 SS983104:SS983154 ACO983104:ACO983154 AMK983104:AMK983154 AWG983104:AWG983154 BGC983104:BGC983154 BPY983104:BPY983154 BZU983104:BZU983154 CJQ983104:CJQ983154 CTM983104:CTM983154 DDI983104:DDI983154 DNE983104:DNE983154 DXA983104:DXA983154 EGW983104:EGW983154 EQS983104:EQS983154 FAO983104:FAO983154 FKK983104:FKK983154 FUG983104:FUG983154 GEC983104:GEC983154 GNY983104:GNY983154 GXU983104:GXU983154 HHQ983104:HHQ983154 HRM983104:HRM983154 IBI983104:IBI983154 ILE983104:ILE983154 IVA983104:IVA983154 JEW983104:JEW983154 JOS983104:JOS983154 JYO983104:JYO983154 KIK983104:KIK983154 KSG983104:KSG983154 LCC983104:LCC983154 LLY983104:LLY983154 LVU983104:LVU983154 MFQ983104:MFQ983154 MPM983104:MPM983154 MZI983104:MZI983154 NJE983104:NJE983154 NTA983104:NTA983154 OCW983104:OCW983154 OMS983104:OMS983154 OWO983104:OWO983154 PGK983104:PGK983154 PQG983104:PQG983154 QAC983104:QAC983154 QJY983104:QJY983154 QTU983104:QTU983154 RDQ983104:RDQ983154 RNM983104:RNM983154 RXI983104:RXI983154 SHE983104:SHE983154 SRA983104:SRA983154 TAW983104:TAW983154 TKS983104:TKS983154 TUO983104:TUO983154 UEK983104:UEK983154 UOG983104:UOG983154 UYC983104:UYC983154 VHY983104:VHY983154 VRU983104:VRU983154 WBQ983104:WBQ983154 WLM983104:WLM983154 WVI983104:WVI983154 WVI983159:WVI983198 A65655:A65694 IW65655:IW65694 SS65655:SS65694 ACO65655:ACO65694 AMK65655:AMK65694 AWG65655:AWG65694 BGC65655:BGC65694 BPY65655:BPY65694 BZU65655:BZU65694 CJQ65655:CJQ65694 CTM65655:CTM65694 DDI65655:DDI65694 DNE65655:DNE65694 DXA65655:DXA65694 EGW65655:EGW65694 EQS65655:EQS65694 FAO65655:FAO65694 FKK65655:FKK65694 FUG65655:FUG65694 GEC65655:GEC65694 GNY65655:GNY65694 GXU65655:GXU65694 HHQ65655:HHQ65694 HRM65655:HRM65694 IBI65655:IBI65694 ILE65655:ILE65694 IVA65655:IVA65694 JEW65655:JEW65694 JOS65655:JOS65694 JYO65655:JYO65694 KIK65655:KIK65694 KSG65655:KSG65694 LCC65655:LCC65694 LLY65655:LLY65694 LVU65655:LVU65694 MFQ65655:MFQ65694 MPM65655:MPM65694 MZI65655:MZI65694 NJE65655:NJE65694 NTA65655:NTA65694 OCW65655:OCW65694 OMS65655:OMS65694 OWO65655:OWO65694 PGK65655:PGK65694 PQG65655:PQG65694 QAC65655:QAC65694 QJY65655:QJY65694 QTU65655:QTU65694 RDQ65655:RDQ65694 RNM65655:RNM65694 RXI65655:RXI65694 SHE65655:SHE65694 SRA65655:SRA65694 TAW65655:TAW65694 TKS65655:TKS65694 TUO65655:TUO65694 UEK65655:UEK65694 UOG65655:UOG65694 UYC65655:UYC65694 VHY65655:VHY65694 VRU65655:VRU65694 WBQ65655:WBQ65694 WLM65655:WLM65694 WVI65655:WVI65694 A131191:A131230 IW131191:IW131230 SS131191:SS131230 ACO131191:ACO131230 AMK131191:AMK131230 AWG131191:AWG131230 BGC131191:BGC131230 BPY131191:BPY131230 BZU131191:BZU131230 CJQ131191:CJQ131230 CTM131191:CTM131230 DDI131191:DDI131230 DNE131191:DNE131230 DXA131191:DXA131230 EGW131191:EGW131230 EQS131191:EQS131230 FAO131191:FAO131230 FKK131191:FKK131230 FUG131191:FUG131230 GEC131191:GEC131230 GNY131191:GNY131230 GXU131191:GXU131230 HHQ131191:HHQ131230 HRM131191:HRM131230 IBI131191:IBI131230 ILE131191:ILE131230 IVA131191:IVA131230 JEW131191:JEW131230 JOS131191:JOS131230 JYO131191:JYO131230 KIK131191:KIK131230 KSG131191:KSG131230 LCC131191:LCC131230 LLY131191:LLY131230 LVU131191:LVU131230 MFQ131191:MFQ131230 MPM131191:MPM131230 MZI131191:MZI131230 NJE131191:NJE131230 NTA131191:NTA131230 OCW131191:OCW131230 OMS131191:OMS131230 OWO131191:OWO131230 PGK131191:PGK131230 PQG131191:PQG131230 QAC131191:QAC131230 QJY131191:QJY131230 QTU131191:QTU131230 RDQ131191:RDQ131230 RNM131191:RNM131230 RXI131191:RXI131230 SHE131191:SHE131230 SRA131191:SRA131230 TAW131191:TAW131230 TKS131191:TKS131230 TUO131191:TUO131230 UEK131191:UEK131230 UOG131191:UOG131230 UYC131191:UYC131230 VHY131191:VHY131230 VRU131191:VRU131230 WBQ131191:WBQ131230 WLM131191:WLM131230 WVI131191:WVI131230 A196727:A196766 IW196727:IW196766 SS196727:SS196766 ACO196727:ACO196766 AMK196727:AMK196766 AWG196727:AWG196766 BGC196727:BGC196766 BPY196727:BPY196766 BZU196727:BZU196766 CJQ196727:CJQ196766 CTM196727:CTM196766 DDI196727:DDI196766 DNE196727:DNE196766 DXA196727:DXA196766 EGW196727:EGW196766 EQS196727:EQS196766 FAO196727:FAO196766 FKK196727:FKK196766 FUG196727:FUG196766 GEC196727:GEC196766 GNY196727:GNY196766 GXU196727:GXU196766 HHQ196727:HHQ196766 HRM196727:HRM196766 IBI196727:IBI196766 ILE196727:ILE196766 IVA196727:IVA196766 JEW196727:JEW196766 JOS196727:JOS196766 JYO196727:JYO196766 KIK196727:KIK196766 KSG196727:KSG196766 LCC196727:LCC196766 LLY196727:LLY196766 LVU196727:LVU196766 MFQ196727:MFQ196766 MPM196727:MPM196766 MZI196727:MZI196766 NJE196727:NJE196766 NTA196727:NTA196766 OCW196727:OCW196766 OMS196727:OMS196766 OWO196727:OWO196766 PGK196727:PGK196766 PQG196727:PQG196766 QAC196727:QAC196766 QJY196727:QJY196766 QTU196727:QTU196766 RDQ196727:RDQ196766 RNM196727:RNM196766 RXI196727:RXI196766 SHE196727:SHE196766 SRA196727:SRA196766 TAW196727:TAW196766 TKS196727:TKS196766 TUO196727:TUO196766 UEK196727:UEK196766 UOG196727:UOG196766 UYC196727:UYC196766 VHY196727:VHY196766 VRU196727:VRU196766 WBQ196727:WBQ196766 WLM196727:WLM196766 WVI196727:WVI196766 A262263:A262302 IW262263:IW262302 SS262263:SS262302 ACO262263:ACO262302 AMK262263:AMK262302 AWG262263:AWG262302 BGC262263:BGC262302 BPY262263:BPY262302 BZU262263:BZU262302 CJQ262263:CJQ262302 CTM262263:CTM262302 DDI262263:DDI262302 DNE262263:DNE262302 DXA262263:DXA262302 EGW262263:EGW262302 EQS262263:EQS262302 FAO262263:FAO262302 FKK262263:FKK262302 FUG262263:FUG262302 GEC262263:GEC262302 GNY262263:GNY262302 GXU262263:GXU262302 HHQ262263:HHQ262302 HRM262263:HRM262302 IBI262263:IBI262302 ILE262263:ILE262302 IVA262263:IVA262302 JEW262263:JEW262302 JOS262263:JOS262302 JYO262263:JYO262302 KIK262263:KIK262302 KSG262263:KSG262302 LCC262263:LCC262302 LLY262263:LLY262302 LVU262263:LVU262302 MFQ262263:MFQ262302 MPM262263:MPM262302 MZI262263:MZI262302 NJE262263:NJE262302 NTA262263:NTA262302 OCW262263:OCW262302 OMS262263:OMS262302 OWO262263:OWO262302 PGK262263:PGK262302 PQG262263:PQG262302 QAC262263:QAC262302 QJY262263:QJY262302 QTU262263:QTU262302 RDQ262263:RDQ262302 RNM262263:RNM262302 RXI262263:RXI262302 SHE262263:SHE262302 SRA262263:SRA262302 TAW262263:TAW262302 TKS262263:TKS262302 TUO262263:TUO262302 UEK262263:UEK262302 UOG262263:UOG262302 UYC262263:UYC262302 VHY262263:VHY262302 VRU262263:VRU262302 WBQ262263:WBQ262302 WLM262263:WLM262302 WVI262263:WVI262302 A327799:A327838 IW327799:IW327838 SS327799:SS327838 ACO327799:ACO327838 AMK327799:AMK327838 AWG327799:AWG327838 BGC327799:BGC327838 BPY327799:BPY327838 BZU327799:BZU327838 CJQ327799:CJQ327838 CTM327799:CTM327838 DDI327799:DDI327838 DNE327799:DNE327838 DXA327799:DXA327838 EGW327799:EGW327838 EQS327799:EQS327838 FAO327799:FAO327838 FKK327799:FKK327838 FUG327799:FUG327838 GEC327799:GEC327838 GNY327799:GNY327838 GXU327799:GXU327838 HHQ327799:HHQ327838 HRM327799:HRM327838 IBI327799:IBI327838 ILE327799:ILE327838 IVA327799:IVA327838 JEW327799:JEW327838 JOS327799:JOS327838 JYO327799:JYO327838 KIK327799:KIK327838 KSG327799:KSG327838 LCC327799:LCC327838 LLY327799:LLY327838 LVU327799:LVU327838 MFQ327799:MFQ327838 MPM327799:MPM327838 MZI327799:MZI327838 NJE327799:NJE327838 NTA327799:NTA327838 OCW327799:OCW327838 OMS327799:OMS327838 OWO327799:OWO327838 PGK327799:PGK327838 PQG327799:PQG327838 QAC327799:QAC327838 QJY327799:QJY327838 QTU327799:QTU327838 RDQ327799:RDQ327838 RNM327799:RNM327838 RXI327799:RXI327838 SHE327799:SHE327838 SRA327799:SRA327838 TAW327799:TAW327838 TKS327799:TKS327838 TUO327799:TUO327838 UEK327799:UEK327838 UOG327799:UOG327838 UYC327799:UYC327838 VHY327799:VHY327838 VRU327799:VRU327838 WBQ327799:WBQ327838 WLM327799:WLM327838 WVI327799:WVI327838 A393335:A393374 IW393335:IW393374 SS393335:SS393374 ACO393335:ACO393374 AMK393335:AMK393374 AWG393335:AWG393374 BGC393335:BGC393374 BPY393335:BPY393374 BZU393335:BZU393374 CJQ393335:CJQ393374 CTM393335:CTM393374 DDI393335:DDI393374 DNE393335:DNE393374 DXA393335:DXA393374 EGW393335:EGW393374 EQS393335:EQS393374 FAO393335:FAO393374 FKK393335:FKK393374 FUG393335:FUG393374 GEC393335:GEC393374 GNY393335:GNY393374 GXU393335:GXU393374 HHQ393335:HHQ393374 HRM393335:HRM393374 IBI393335:IBI393374 ILE393335:ILE393374 IVA393335:IVA393374 JEW393335:JEW393374 JOS393335:JOS393374 JYO393335:JYO393374 KIK393335:KIK393374 KSG393335:KSG393374 LCC393335:LCC393374 LLY393335:LLY393374 LVU393335:LVU393374 MFQ393335:MFQ393374 MPM393335:MPM393374 MZI393335:MZI393374 NJE393335:NJE393374 NTA393335:NTA393374 OCW393335:OCW393374 OMS393335:OMS393374 OWO393335:OWO393374 PGK393335:PGK393374 PQG393335:PQG393374 QAC393335:QAC393374 QJY393335:QJY393374 QTU393335:QTU393374 RDQ393335:RDQ393374 RNM393335:RNM393374 RXI393335:RXI393374 SHE393335:SHE393374 SRA393335:SRA393374 TAW393335:TAW393374 TKS393335:TKS393374 TUO393335:TUO393374 UEK393335:UEK393374 UOG393335:UOG393374 UYC393335:UYC393374 VHY393335:VHY393374 VRU393335:VRU393374 WBQ393335:WBQ393374 WLM393335:WLM393374 WVI393335:WVI393374 A458871:A458910 IW458871:IW458910 SS458871:SS458910 ACO458871:ACO458910 AMK458871:AMK458910 AWG458871:AWG458910 BGC458871:BGC458910 BPY458871:BPY458910 BZU458871:BZU458910 CJQ458871:CJQ458910 CTM458871:CTM458910 DDI458871:DDI458910 DNE458871:DNE458910 DXA458871:DXA458910 EGW458871:EGW458910 EQS458871:EQS458910 FAO458871:FAO458910 FKK458871:FKK458910 FUG458871:FUG458910 GEC458871:GEC458910 GNY458871:GNY458910 GXU458871:GXU458910 HHQ458871:HHQ458910 HRM458871:HRM458910 IBI458871:IBI458910 ILE458871:ILE458910 IVA458871:IVA458910 JEW458871:JEW458910 JOS458871:JOS458910 JYO458871:JYO458910 KIK458871:KIK458910 KSG458871:KSG458910 LCC458871:LCC458910 LLY458871:LLY458910 LVU458871:LVU458910 MFQ458871:MFQ458910 MPM458871:MPM458910 MZI458871:MZI458910 NJE458871:NJE458910 NTA458871:NTA458910 OCW458871:OCW458910 OMS458871:OMS458910 OWO458871:OWO458910 PGK458871:PGK458910 PQG458871:PQG458910 QAC458871:QAC458910 QJY458871:QJY458910 QTU458871:QTU458910 RDQ458871:RDQ458910 RNM458871:RNM458910 RXI458871:RXI458910 SHE458871:SHE458910 SRA458871:SRA458910 TAW458871:TAW458910 TKS458871:TKS458910 TUO458871:TUO458910 UEK458871:UEK458910 UOG458871:UOG458910 UYC458871:UYC458910 VHY458871:VHY458910 VRU458871:VRU458910 WBQ458871:WBQ458910 WLM458871:WLM458910 WVI458871:WVI458910 A524407:A524446 IW524407:IW524446 SS524407:SS524446 ACO524407:ACO524446 AMK524407:AMK524446 AWG524407:AWG524446 BGC524407:BGC524446 BPY524407:BPY524446 BZU524407:BZU524446 CJQ524407:CJQ524446 CTM524407:CTM524446 DDI524407:DDI524446 DNE524407:DNE524446 DXA524407:DXA524446 EGW524407:EGW524446 EQS524407:EQS524446 FAO524407:FAO524446 FKK524407:FKK524446 FUG524407:FUG524446 GEC524407:GEC524446 GNY524407:GNY524446 GXU524407:GXU524446 HHQ524407:HHQ524446 HRM524407:HRM524446 IBI524407:IBI524446 ILE524407:ILE524446 IVA524407:IVA524446 JEW524407:JEW524446 JOS524407:JOS524446 JYO524407:JYO524446 KIK524407:KIK524446 KSG524407:KSG524446 LCC524407:LCC524446 LLY524407:LLY524446 LVU524407:LVU524446 MFQ524407:MFQ524446 MPM524407:MPM524446 MZI524407:MZI524446 NJE524407:NJE524446 NTA524407:NTA524446 OCW524407:OCW524446 OMS524407:OMS524446 OWO524407:OWO524446 PGK524407:PGK524446 PQG524407:PQG524446 QAC524407:QAC524446 QJY524407:QJY524446 QTU524407:QTU524446 RDQ524407:RDQ524446 RNM524407:RNM524446 RXI524407:RXI524446 SHE524407:SHE524446 SRA524407:SRA524446 TAW524407:TAW524446 TKS524407:TKS524446 TUO524407:TUO524446 UEK524407:UEK524446 UOG524407:UOG524446 UYC524407:UYC524446 VHY524407:VHY524446 VRU524407:VRU524446 WBQ524407:WBQ524446 WLM524407:WLM524446 WVI524407:WVI524446 A589943:A589982 IW589943:IW589982 SS589943:SS589982 ACO589943:ACO589982 AMK589943:AMK589982 AWG589943:AWG589982 BGC589943:BGC589982 BPY589943:BPY589982 BZU589943:BZU589982 CJQ589943:CJQ589982 CTM589943:CTM589982 DDI589943:DDI589982 DNE589943:DNE589982 DXA589943:DXA589982 EGW589943:EGW589982 EQS589943:EQS589982 FAO589943:FAO589982 FKK589943:FKK589982 FUG589943:FUG589982 GEC589943:GEC589982 GNY589943:GNY589982 GXU589943:GXU589982 HHQ589943:HHQ589982 HRM589943:HRM589982 IBI589943:IBI589982 ILE589943:ILE589982 IVA589943:IVA589982 JEW589943:JEW589982 JOS589943:JOS589982 JYO589943:JYO589982 KIK589943:KIK589982 KSG589943:KSG589982 LCC589943:LCC589982 LLY589943:LLY589982 LVU589943:LVU589982 MFQ589943:MFQ589982 MPM589943:MPM589982 MZI589943:MZI589982 NJE589943:NJE589982 NTA589943:NTA589982 OCW589943:OCW589982 OMS589943:OMS589982 OWO589943:OWO589982 PGK589943:PGK589982 PQG589943:PQG589982 QAC589943:QAC589982 QJY589943:QJY589982 QTU589943:QTU589982 RDQ589943:RDQ589982 RNM589943:RNM589982 RXI589943:RXI589982 SHE589943:SHE589982 SRA589943:SRA589982 TAW589943:TAW589982 TKS589943:TKS589982 TUO589943:TUO589982 UEK589943:UEK589982 UOG589943:UOG589982 UYC589943:UYC589982 VHY589943:VHY589982 VRU589943:VRU589982 WBQ589943:WBQ589982 WLM589943:WLM589982 WVI589943:WVI589982 A655479:A655518 IW655479:IW655518 SS655479:SS655518 ACO655479:ACO655518 AMK655479:AMK655518 AWG655479:AWG655518 BGC655479:BGC655518 BPY655479:BPY655518 BZU655479:BZU655518 CJQ655479:CJQ655518 CTM655479:CTM655518 DDI655479:DDI655518 DNE655479:DNE655518 DXA655479:DXA655518 EGW655479:EGW655518 EQS655479:EQS655518 FAO655479:FAO655518 FKK655479:FKK655518 FUG655479:FUG655518 GEC655479:GEC655518 GNY655479:GNY655518 GXU655479:GXU655518 HHQ655479:HHQ655518 HRM655479:HRM655518 IBI655479:IBI655518 ILE655479:ILE655518 IVA655479:IVA655518 JEW655479:JEW655518 JOS655479:JOS655518 JYO655479:JYO655518 KIK655479:KIK655518 KSG655479:KSG655518 LCC655479:LCC655518 LLY655479:LLY655518 LVU655479:LVU655518 MFQ655479:MFQ655518 MPM655479:MPM655518 MZI655479:MZI655518 NJE655479:NJE655518 NTA655479:NTA655518 OCW655479:OCW655518 OMS655479:OMS655518 OWO655479:OWO655518 PGK655479:PGK655518 PQG655479:PQG655518 QAC655479:QAC655518 QJY655479:QJY655518 QTU655479:QTU655518 RDQ655479:RDQ655518 RNM655479:RNM655518 RXI655479:RXI655518 SHE655479:SHE655518 SRA655479:SRA655518 TAW655479:TAW655518 TKS655479:TKS655518 TUO655479:TUO655518 UEK655479:UEK655518 UOG655479:UOG655518 UYC655479:UYC655518 VHY655479:VHY655518 VRU655479:VRU655518 WBQ655479:WBQ655518 WLM655479:WLM655518 WVI655479:WVI655518 A721015:A721054 IW721015:IW721054 SS721015:SS721054 ACO721015:ACO721054 AMK721015:AMK721054 AWG721015:AWG721054 BGC721015:BGC721054 BPY721015:BPY721054 BZU721015:BZU721054 CJQ721015:CJQ721054 CTM721015:CTM721054 DDI721015:DDI721054 DNE721015:DNE721054 DXA721015:DXA721054 EGW721015:EGW721054 EQS721015:EQS721054 FAO721015:FAO721054 FKK721015:FKK721054 FUG721015:FUG721054 GEC721015:GEC721054 GNY721015:GNY721054 GXU721015:GXU721054 HHQ721015:HHQ721054 HRM721015:HRM721054 IBI721015:IBI721054 ILE721015:ILE721054 IVA721015:IVA721054 JEW721015:JEW721054 JOS721015:JOS721054 JYO721015:JYO721054 KIK721015:KIK721054 KSG721015:KSG721054 LCC721015:LCC721054 LLY721015:LLY721054 LVU721015:LVU721054 MFQ721015:MFQ721054 MPM721015:MPM721054 MZI721015:MZI721054 NJE721015:NJE721054 NTA721015:NTA721054 OCW721015:OCW721054 OMS721015:OMS721054 OWO721015:OWO721054 PGK721015:PGK721054 PQG721015:PQG721054 QAC721015:QAC721054 QJY721015:QJY721054 QTU721015:QTU721054 RDQ721015:RDQ721054 RNM721015:RNM721054 RXI721015:RXI721054 SHE721015:SHE721054 SRA721015:SRA721054 TAW721015:TAW721054 TKS721015:TKS721054 TUO721015:TUO721054 UEK721015:UEK721054 UOG721015:UOG721054 UYC721015:UYC721054 VHY721015:VHY721054 VRU721015:VRU721054 WBQ721015:WBQ721054 WLM721015:WLM721054 WVI721015:WVI721054 A786551:A786590 IW786551:IW786590 SS786551:SS786590 ACO786551:ACO786590 AMK786551:AMK786590 AWG786551:AWG786590 BGC786551:BGC786590 BPY786551:BPY786590 BZU786551:BZU786590 CJQ786551:CJQ786590 CTM786551:CTM786590 DDI786551:DDI786590 DNE786551:DNE786590 DXA786551:DXA786590 EGW786551:EGW786590 EQS786551:EQS786590 FAO786551:FAO786590 FKK786551:FKK786590 FUG786551:FUG786590 GEC786551:GEC786590 GNY786551:GNY786590 GXU786551:GXU786590 HHQ786551:HHQ786590 HRM786551:HRM786590 IBI786551:IBI786590 ILE786551:ILE786590 IVA786551:IVA786590 JEW786551:JEW786590 JOS786551:JOS786590 JYO786551:JYO786590 KIK786551:KIK786590 KSG786551:KSG786590 LCC786551:LCC786590 LLY786551:LLY786590 LVU786551:LVU786590 MFQ786551:MFQ786590 MPM786551:MPM786590 MZI786551:MZI786590 NJE786551:NJE786590 NTA786551:NTA786590 OCW786551:OCW786590 OMS786551:OMS786590 OWO786551:OWO786590 PGK786551:PGK786590 PQG786551:PQG786590 QAC786551:QAC786590 QJY786551:QJY786590 QTU786551:QTU786590 RDQ786551:RDQ786590 RNM786551:RNM786590 RXI786551:RXI786590 SHE786551:SHE786590 SRA786551:SRA786590 TAW786551:TAW786590 TKS786551:TKS786590 TUO786551:TUO786590 UEK786551:UEK786590 UOG786551:UOG786590 UYC786551:UYC786590 VHY786551:VHY786590 VRU786551:VRU786590 WBQ786551:WBQ786590 WLM786551:WLM786590 WVI786551:WVI786590 A852087:A852126 IW852087:IW852126 SS852087:SS852126 ACO852087:ACO852126 AMK852087:AMK852126 AWG852087:AWG852126 BGC852087:BGC852126 BPY852087:BPY852126 BZU852087:BZU852126 CJQ852087:CJQ852126 CTM852087:CTM852126 DDI852087:DDI852126 DNE852087:DNE852126 DXA852087:DXA852126 EGW852087:EGW852126 EQS852087:EQS852126 FAO852087:FAO852126 FKK852087:FKK852126 FUG852087:FUG852126 GEC852087:GEC852126 GNY852087:GNY852126 GXU852087:GXU852126 HHQ852087:HHQ852126 HRM852087:HRM852126 IBI852087:IBI852126 ILE852087:ILE852126 IVA852087:IVA852126 JEW852087:JEW852126 JOS852087:JOS852126 JYO852087:JYO852126 KIK852087:KIK852126 KSG852087:KSG852126 LCC852087:LCC852126 LLY852087:LLY852126 LVU852087:LVU852126 MFQ852087:MFQ852126 MPM852087:MPM852126 MZI852087:MZI852126 NJE852087:NJE852126 NTA852087:NTA852126 OCW852087:OCW852126 OMS852087:OMS852126 OWO852087:OWO852126 PGK852087:PGK852126 PQG852087:PQG852126 QAC852087:QAC852126 QJY852087:QJY852126 QTU852087:QTU852126 RDQ852087:RDQ852126 RNM852087:RNM852126 RXI852087:RXI852126 SHE852087:SHE852126 SRA852087:SRA852126 TAW852087:TAW852126 TKS852087:TKS852126 TUO852087:TUO852126 UEK852087:UEK852126 UOG852087:UOG852126 UYC852087:UYC852126 VHY852087:VHY852126 VRU852087:VRU852126 WBQ852087:WBQ852126 WLM852087:WLM852126 WVI852087:WVI852126 A917623:A917662 IW917623:IW917662 SS917623:SS917662 ACO917623:ACO917662 AMK917623:AMK917662 AWG917623:AWG917662 BGC917623:BGC917662 BPY917623:BPY917662 BZU917623:BZU917662 CJQ917623:CJQ917662 CTM917623:CTM917662 DDI917623:DDI917662 DNE917623:DNE917662 DXA917623:DXA917662 EGW917623:EGW917662 EQS917623:EQS917662 FAO917623:FAO917662 FKK917623:FKK917662 FUG917623:FUG917662 GEC917623:GEC917662 GNY917623:GNY917662 GXU917623:GXU917662 HHQ917623:HHQ917662 HRM917623:HRM917662 IBI917623:IBI917662 ILE917623:ILE917662 IVA917623:IVA917662 JEW917623:JEW917662 JOS917623:JOS917662 JYO917623:JYO917662 KIK917623:KIK917662 KSG917623:KSG917662 LCC917623:LCC917662 LLY917623:LLY917662 LVU917623:LVU917662 MFQ917623:MFQ917662 MPM917623:MPM917662 MZI917623:MZI917662 NJE917623:NJE917662 NTA917623:NTA917662 OCW917623:OCW917662 OMS917623:OMS917662 OWO917623:OWO917662 PGK917623:PGK917662 PQG917623:PQG917662 QAC917623:QAC917662 QJY917623:QJY917662 QTU917623:QTU917662 RDQ917623:RDQ917662 RNM917623:RNM917662 RXI917623:RXI917662 SHE917623:SHE917662 SRA917623:SRA917662 TAW917623:TAW917662 TKS917623:TKS917662 TUO917623:TUO917662 UEK917623:UEK917662 UOG917623:UOG917662 UYC917623:UYC917662 VHY917623:VHY917662 VRU917623:VRU917662 WBQ917623:WBQ917662 WLM917623:WLM917662 WVI917623:WVI917662 A983159:A983198 IW983159:IW983198 SS983159:SS983198 ACO983159:ACO983198 AMK983159:AMK983198 AWG983159:AWG983198 BGC983159:BGC983198 BPY983159:BPY983198 BZU983159:BZU983198 CJQ983159:CJQ983198 CTM983159:CTM983198 DDI983159:DDI983198 DNE983159:DNE983198 DXA983159:DXA983198 EGW983159:EGW983198 EQS983159:EQS983198 FAO983159:FAO983198 FKK983159:FKK983198 FUG983159:FUG983198 GEC983159:GEC983198 GNY983159:GNY983198 GXU983159:GXU983198 HHQ983159:HHQ983198 HRM983159:HRM983198 IBI983159:IBI983198 ILE983159:ILE983198 IVA983159:IVA983198 JEW983159:JEW983198 JOS983159:JOS983198 JYO983159:JYO983198 KIK983159:KIK983198 KSG983159:KSG983198 LCC983159:LCC983198 LLY983159:LLY983198 LVU983159:LVU983198 MFQ983159:MFQ983198 MPM983159:MPM983198 MZI983159:MZI983198 NJE983159:NJE983198 NTA983159:NTA983198 OCW983159:OCW983198 OMS983159:OMS983198 OWO983159:OWO983198 PGK983159:PGK983198 PQG983159:PQG983198 QAC983159:QAC983198 QJY983159:QJY983198 QTU983159:QTU983198 RDQ983159:RDQ983198 RNM983159:RNM983198 RXI983159:RXI983198 SHE983159:SHE983198 SRA983159:SRA983198 TAW983159:TAW983198 TKS983159:TKS983198 TUO983159:TUO983198 UEK983159:UEK983198 UOG983159:UOG983198 UYC983159:UYC983198 VHY983159:VHY983198 VRU983159:VRU983198 WBQ983159:WBQ983198 WLM983159:WLM983198 IW127:IW158 IW6:IW125 SS127:SS158 SS6:SS125 ACO127:ACO158 ACO6:ACO125 AMK127:AMK158 AMK6:AMK125 AWG127:AWG158 AWG6:AWG125 BGC127:BGC158 BGC6:BGC125 BPY127:BPY158 BPY6:BPY125 BZU127:BZU158 BZU6:BZU125 CJQ127:CJQ158 CJQ6:CJQ125 CTM127:CTM158 CTM6:CTM125 DDI127:DDI158 DDI6:DDI125 DNE127:DNE158 DNE6:DNE125 DXA127:DXA158 DXA6:DXA125 EGW127:EGW158 EGW6:EGW125 EQS127:EQS158 EQS6:EQS125 FAO127:FAO158 FAO6:FAO125 FKK127:FKK158 FKK6:FKK125 FUG127:FUG158 FUG6:FUG125 GEC127:GEC158 GEC6:GEC125 GNY127:GNY158 GNY6:GNY125 GXU127:GXU158 GXU6:GXU125 HHQ127:HHQ158 HHQ6:HHQ125 HRM127:HRM158 HRM6:HRM125 IBI127:IBI158 IBI6:IBI125 ILE127:ILE158 ILE6:ILE125 IVA127:IVA158 IVA6:IVA125 JEW127:JEW158 JEW6:JEW125 JOS127:JOS158 JOS6:JOS125 JYO127:JYO158 JYO6:JYO125 KIK127:KIK158 KIK6:KIK125 KSG127:KSG158 KSG6:KSG125 LCC127:LCC158 LCC6:LCC125 LLY127:LLY158 LLY6:LLY125 LVU127:LVU158 LVU6:LVU125 MFQ127:MFQ158 MFQ6:MFQ125 MPM127:MPM158 MPM6:MPM125 MZI127:MZI158 MZI6:MZI125 NJE127:NJE158 NJE6:NJE125 NTA127:NTA158 NTA6:NTA125 OCW127:OCW158 OCW6:OCW125 OMS127:OMS158 OMS6:OMS125 OWO127:OWO158 OWO6:OWO125 PGK127:PGK158 PGK6:PGK125 PQG127:PQG158 PQG6:PQG125 QAC127:QAC158 QAC6:QAC125 QJY127:QJY158 QJY6:QJY125 QTU127:QTU158 QTU6:QTU125 RDQ127:RDQ158 RDQ6:RDQ125 RNM127:RNM158 RNM6:RNM125 RXI127:RXI158 RXI6:RXI125 SHE127:SHE158 SHE6:SHE125 SRA127:SRA158 SRA6:SRA125 TAW127:TAW158 TAW6:TAW125 TKS127:TKS158 TKS6:TKS125 TUO127:TUO158 TUO6:TUO125 UEK127:UEK158 UEK6:UEK125 UOG127:UOG158 UOG6:UOG125 UYC127:UYC158 UYC6:UYC125 VHY127:VHY158 VHY6:VHY125 VRU127:VRU158 VRU6:VRU125 WBQ127:WBQ158 WBQ6:WBQ125 WLM127:WLM158 WLM6:WLM125 WVI127:WVI158 WVI6:WVI125 A127:A158 A6:A125" xr:uid="{DA99D43C-FE24-4CAD-B8B5-D313443625F9}"/>
  </dataValidations>
  <pageMargins left="0.78740157480314965" right="0.78740157480314965" top="0.78740157480314965" bottom="0.78740157480314965" header="0.51181102362204722" footer="0.51181102362204722"/>
  <pageSetup paperSize="9" scale="80" orientation="portrait" r:id="rId1"/>
  <headerFooter alignWithMargins="0"/>
  <rowBreaks count="3" manualBreakCount="3">
    <brk id="63" max="16383" man="1"/>
    <brk id="126" max="19" man="1"/>
    <brk id="17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0C3E-EF1B-4182-BB53-F2EDC518853A}">
  <dimension ref="A1:Q9"/>
  <sheetViews>
    <sheetView view="pageBreakPreview" zoomScaleNormal="100" workbookViewId="0">
      <selection activeCell="Q46" sqref="Q46"/>
    </sheetView>
  </sheetViews>
  <sheetFormatPr defaultRowHeight="14.25" x14ac:dyDescent="0.15"/>
  <cols>
    <col min="1" max="1" width="8.625" style="92" customWidth="1"/>
    <col min="2" max="2" width="7.25" style="92" bestFit="1" customWidth="1"/>
    <col min="3" max="4" width="6.125" style="92" customWidth="1"/>
    <col min="5" max="5" width="5.375" style="92" customWidth="1"/>
    <col min="6" max="6" width="6.125" style="92" customWidth="1"/>
    <col min="7" max="7" width="5.375" style="92" bestFit="1" customWidth="1"/>
    <col min="8" max="9" width="5.375" style="92" customWidth="1"/>
    <col min="10" max="10" width="6.125" style="92" customWidth="1"/>
    <col min="11" max="12" width="5.375" style="92" bestFit="1" customWidth="1"/>
    <col min="13" max="13" width="5.375" style="92" customWidth="1"/>
    <col min="14" max="14" width="6.125" style="92" customWidth="1"/>
    <col min="15" max="16" width="5.375" style="92" bestFit="1" customWidth="1"/>
    <col min="17" max="17" width="5.375" style="92" customWidth="1"/>
    <col min="18" max="256" width="9" style="92"/>
    <col min="257" max="257" width="8.625" style="92" customWidth="1"/>
    <col min="258" max="258" width="7.25" style="92" bestFit="1" customWidth="1"/>
    <col min="259" max="260" width="6.125" style="92" customWidth="1"/>
    <col min="261" max="261" width="5.375" style="92" customWidth="1"/>
    <col min="262" max="262" width="6.125" style="92" customWidth="1"/>
    <col min="263" max="263" width="5.375" style="92" bestFit="1" customWidth="1"/>
    <col min="264" max="265" width="5.375" style="92" customWidth="1"/>
    <col min="266" max="266" width="6.125" style="92" customWidth="1"/>
    <col min="267" max="268" width="5.375" style="92" bestFit="1" customWidth="1"/>
    <col min="269" max="269" width="5.375" style="92" customWidth="1"/>
    <col min="270" max="270" width="6.125" style="92" customWidth="1"/>
    <col min="271" max="272" width="5.375" style="92" bestFit="1" customWidth="1"/>
    <col min="273" max="273" width="5.375" style="92" customWidth="1"/>
    <col min="274" max="512" width="9" style="92"/>
    <col min="513" max="513" width="8.625" style="92" customWidth="1"/>
    <col min="514" max="514" width="7.25" style="92" bestFit="1" customWidth="1"/>
    <col min="515" max="516" width="6.125" style="92" customWidth="1"/>
    <col min="517" max="517" width="5.375" style="92" customWidth="1"/>
    <col min="518" max="518" width="6.125" style="92" customWidth="1"/>
    <col min="519" max="519" width="5.375" style="92" bestFit="1" customWidth="1"/>
    <col min="520" max="521" width="5.375" style="92" customWidth="1"/>
    <col min="522" max="522" width="6.125" style="92" customWidth="1"/>
    <col min="523" max="524" width="5.375" style="92" bestFit="1" customWidth="1"/>
    <col min="525" max="525" width="5.375" style="92" customWidth="1"/>
    <col min="526" max="526" width="6.125" style="92" customWidth="1"/>
    <col min="527" max="528" width="5.375" style="92" bestFit="1" customWidth="1"/>
    <col min="529" max="529" width="5.375" style="92" customWidth="1"/>
    <col min="530" max="768" width="9" style="92"/>
    <col min="769" max="769" width="8.625" style="92" customWidth="1"/>
    <col min="770" max="770" width="7.25" style="92" bestFit="1" customWidth="1"/>
    <col min="771" max="772" width="6.125" style="92" customWidth="1"/>
    <col min="773" max="773" width="5.375" style="92" customWidth="1"/>
    <col min="774" max="774" width="6.125" style="92" customWidth="1"/>
    <col min="775" max="775" width="5.375" style="92" bestFit="1" customWidth="1"/>
    <col min="776" max="777" width="5.375" style="92" customWidth="1"/>
    <col min="778" max="778" width="6.125" style="92" customWidth="1"/>
    <col min="779" max="780" width="5.375" style="92" bestFit="1" customWidth="1"/>
    <col min="781" max="781" width="5.375" style="92" customWidth="1"/>
    <col min="782" max="782" width="6.125" style="92" customWidth="1"/>
    <col min="783" max="784" width="5.375" style="92" bestFit="1" customWidth="1"/>
    <col min="785" max="785" width="5.375" style="92" customWidth="1"/>
    <col min="786" max="1024" width="9" style="92"/>
    <col min="1025" max="1025" width="8.625" style="92" customWidth="1"/>
    <col min="1026" max="1026" width="7.25" style="92" bestFit="1" customWidth="1"/>
    <col min="1027" max="1028" width="6.125" style="92" customWidth="1"/>
    <col min="1029" max="1029" width="5.375" style="92" customWidth="1"/>
    <col min="1030" max="1030" width="6.125" style="92" customWidth="1"/>
    <col min="1031" max="1031" width="5.375" style="92" bestFit="1" customWidth="1"/>
    <col min="1032" max="1033" width="5.375" style="92" customWidth="1"/>
    <col min="1034" max="1034" width="6.125" style="92" customWidth="1"/>
    <col min="1035" max="1036" width="5.375" style="92" bestFit="1" customWidth="1"/>
    <col min="1037" max="1037" width="5.375" style="92" customWidth="1"/>
    <col min="1038" max="1038" width="6.125" style="92" customWidth="1"/>
    <col min="1039" max="1040" width="5.375" style="92" bestFit="1" customWidth="1"/>
    <col min="1041" max="1041" width="5.375" style="92" customWidth="1"/>
    <col min="1042" max="1280" width="9" style="92"/>
    <col min="1281" max="1281" width="8.625" style="92" customWidth="1"/>
    <col min="1282" max="1282" width="7.25" style="92" bestFit="1" customWidth="1"/>
    <col min="1283" max="1284" width="6.125" style="92" customWidth="1"/>
    <col min="1285" max="1285" width="5.375" style="92" customWidth="1"/>
    <col min="1286" max="1286" width="6.125" style="92" customWidth="1"/>
    <col min="1287" max="1287" width="5.375" style="92" bestFit="1" customWidth="1"/>
    <col min="1288" max="1289" width="5.375" style="92" customWidth="1"/>
    <col min="1290" max="1290" width="6.125" style="92" customWidth="1"/>
    <col min="1291" max="1292" width="5.375" style="92" bestFit="1" customWidth="1"/>
    <col min="1293" max="1293" width="5.375" style="92" customWidth="1"/>
    <col min="1294" max="1294" width="6.125" style="92" customWidth="1"/>
    <col min="1295" max="1296" width="5.375" style="92" bestFit="1" customWidth="1"/>
    <col min="1297" max="1297" width="5.375" style="92" customWidth="1"/>
    <col min="1298" max="1536" width="9" style="92"/>
    <col min="1537" max="1537" width="8.625" style="92" customWidth="1"/>
    <col min="1538" max="1538" width="7.25" style="92" bestFit="1" customWidth="1"/>
    <col min="1539" max="1540" width="6.125" style="92" customWidth="1"/>
    <col min="1541" max="1541" width="5.375" style="92" customWidth="1"/>
    <col min="1542" max="1542" width="6.125" style="92" customWidth="1"/>
    <col min="1543" max="1543" width="5.375" style="92" bestFit="1" customWidth="1"/>
    <col min="1544" max="1545" width="5.375" style="92" customWidth="1"/>
    <col min="1546" max="1546" width="6.125" style="92" customWidth="1"/>
    <col min="1547" max="1548" width="5.375" style="92" bestFit="1" customWidth="1"/>
    <col min="1549" max="1549" width="5.375" style="92" customWidth="1"/>
    <col min="1550" max="1550" width="6.125" style="92" customWidth="1"/>
    <col min="1551" max="1552" width="5.375" style="92" bestFit="1" customWidth="1"/>
    <col min="1553" max="1553" width="5.375" style="92" customWidth="1"/>
    <col min="1554" max="1792" width="9" style="92"/>
    <col min="1793" max="1793" width="8.625" style="92" customWidth="1"/>
    <col min="1794" max="1794" width="7.25" style="92" bestFit="1" customWidth="1"/>
    <col min="1795" max="1796" width="6.125" style="92" customWidth="1"/>
    <col min="1797" max="1797" width="5.375" style="92" customWidth="1"/>
    <col min="1798" max="1798" width="6.125" style="92" customWidth="1"/>
    <col min="1799" max="1799" width="5.375" style="92" bestFit="1" customWidth="1"/>
    <col min="1800" max="1801" width="5.375" style="92" customWidth="1"/>
    <col min="1802" max="1802" width="6.125" style="92" customWidth="1"/>
    <col min="1803" max="1804" width="5.375" style="92" bestFit="1" customWidth="1"/>
    <col min="1805" max="1805" width="5.375" style="92" customWidth="1"/>
    <col min="1806" max="1806" width="6.125" style="92" customWidth="1"/>
    <col min="1807" max="1808" width="5.375" style="92" bestFit="1" customWidth="1"/>
    <col min="1809" max="1809" width="5.375" style="92" customWidth="1"/>
    <col min="1810" max="2048" width="9" style="92"/>
    <col min="2049" max="2049" width="8.625" style="92" customWidth="1"/>
    <col min="2050" max="2050" width="7.25" style="92" bestFit="1" customWidth="1"/>
    <col min="2051" max="2052" width="6.125" style="92" customWidth="1"/>
    <col min="2053" max="2053" width="5.375" style="92" customWidth="1"/>
    <col min="2054" max="2054" width="6.125" style="92" customWidth="1"/>
    <col min="2055" max="2055" width="5.375" style="92" bestFit="1" customWidth="1"/>
    <col min="2056" max="2057" width="5.375" style="92" customWidth="1"/>
    <col min="2058" max="2058" width="6.125" style="92" customWidth="1"/>
    <col min="2059" max="2060" width="5.375" style="92" bestFit="1" customWidth="1"/>
    <col min="2061" max="2061" width="5.375" style="92" customWidth="1"/>
    <col min="2062" max="2062" width="6.125" style="92" customWidth="1"/>
    <col min="2063" max="2064" width="5.375" style="92" bestFit="1" customWidth="1"/>
    <col min="2065" max="2065" width="5.375" style="92" customWidth="1"/>
    <col min="2066" max="2304" width="9" style="92"/>
    <col min="2305" max="2305" width="8.625" style="92" customWidth="1"/>
    <col min="2306" max="2306" width="7.25" style="92" bestFit="1" customWidth="1"/>
    <col min="2307" max="2308" width="6.125" style="92" customWidth="1"/>
    <col min="2309" max="2309" width="5.375" style="92" customWidth="1"/>
    <col min="2310" max="2310" width="6.125" style="92" customWidth="1"/>
    <col min="2311" max="2311" width="5.375" style="92" bestFit="1" customWidth="1"/>
    <col min="2312" max="2313" width="5.375" style="92" customWidth="1"/>
    <col min="2314" max="2314" width="6.125" style="92" customWidth="1"/>
    <col min="2315" max="2316" width="5.375" style="92" bestFit="1" customWidth="1"/>
    <col min="2317" max="2317" width="5.375" style="92" customWidth="1"/>
    <col min="2318" max="2318" width="6.125" style="92" customWidth="1"/>
    <col min="2319" max="2320" width="5.375" style="92" bestFit="1" customWidth="1"/>
    <col min="2321" max="2321" width="5.375" style="92" customWidth="1"/>
    <col min="2322" max="2560" width="9" style="92"/>
    <col min="2561" max="2561" width="8.625" style="92" customWidth="1"/>
    <col min="2562" max="2562" width="7.25" style="92" bestFit="1" customWidth="1"/>
    <col min="2563" max="2564" width="6.125" style="92" customWidth="1"/>
    <col min="2565" max="2565" width="5.375" style="92" customWidth="1"/>
    <col min="2566" max="2566" width="6.125" style="92" customWidth="1"/>
    <col min="2567" max="2567" width="5.375" style="92" bestFit="1" customWidth="1"/>
    <col min="2568" max="2569" width="5.375" style="92" customWidth="1"/>
    <col min="2570" max="2570" width="6.125" style="92" customWidth="1"/>
    <col min="2571" max="2572" width="5.375" style="92" bestFit="1" customWidth="1"/>
    <col min="2573" max="2573" width="5.375" style="92" customWidth="1"/>
    <col min="2574" max="2574" width="6.125" style="92" customWidth="1"/>
    <col min="2575" max="2576" width="5.375" style="92" bestFit="1" customWidth="1"/>
    <col min="2577" max="2577" width="5.375" style="92" customWidth="1"/>
    <col min="2578" max="2816" width="9" style="92"/>
    <col min="2817" max="2817" width="8.625" style="92" customWidth="1"/>
    <col min="2818" max="2818" width="7.25" style="92" bestFit="1" customWidth="1"/>
    <col min="2819" max="2820" width="6.125" style="92" customWidth="1"/>
    <col min="2821" max="2821" width="5.375" style="92" customWidth="1"/>
    <col min="2822" max="2822" width="6.125" style="92" customWidth="1"/>
    <col min="2823" max="2823" width="5.375" style="92" bestFit="1" customWidth="1"/>
    <col min="2824" max="2825" width="5.375" style="92" customWidth="1"/>
    <col min="2826" max="2826" width="6.125" style="92" customWidth="1"/>
    <col min="2827" max="2828" width="5.375" style="92" bestFit="1" customWidth="1"/>
    <col min="2829" max="2829" width="5.375" style="92" customWidth="1"/>
    <col min="2830" max="2830" width="6.125" style="92" customWidth="1"/>
    <col min="2831" max="2832" width="5.375" style="92" bestFit="1" customWidth="1"/>
    <col min="2833" max="2833" width="5.375" style="92" customWidth="1"/>
    <col min="2834" max="3072" width="9" style="92"/>
    <col min="3073" max="3073" width="8.625" style="92" customWidth="1"/>
    <col min="3074" max="3074" width="7.25" style="92" bestFit="1" customWidth="1"/>
    <col min="3075" max="3076" width="6.125" style="92" customWidth="1"/>
    <col min="3077" max="3077" width="5.375" style="92" customWidth="1"/>
    <col min="3078" max="3078" width="6.125" style="92" customWidth="1"/>
    <col min="3079" max="3079" width="5.375" style="92" bestFit="1" customWidth="1"/>
    <col min="3080" max="3081" width="5.375" style="92" customWidth="1"/>
    <col min="3082" max="3082" width="6.125" style="92" customWidth="1"/>
    <col min="3083" max="3084" width="5.375" style="92" bestFit="1" customWidth="1"/>
    <col min="3085" max="3085" width="5.375" style="92" customWidth="1"/>
    <col min="3086" max="3086" width="6.125" style="92" customWidth="1"/>
    <col min="3087" max="3088" width="5.375" style="92" bestFit="1" customWidth="1"/>
    <col min="3089" max="3089" width="5.375" style="92" customWidth="1"/>
    <col min="3090" max="3328" width="9" style="92"/>
    <col min="3329" max="3329" width="8.625" style="92" customWidth="1"/>
    <col min="3330" max="3330" width="7.25" style="92" bestFit="1" customWidth="1"/>
    <col min="3331" max="3332" width="6.125" style="92" customWidth="1"/>
    <col min="3333" max="3333" width="5.375" style="92" customWidth="1"/>
    <col min="3334" max="3334" width="6.125" style="92" customWidth="1"/>
    <col min="3335" max="3335" width="5.375" style="92" bestFit="1" customWidth="1"/>
    <col min="3336" max="3337" width="5.375" style="92" customWidth="1"/>
    <col min="3338" max="3338" width="6.125" style="92" customWidth="1"/>
    <col min="3339" max="3340" width="5.375" style="92" bestFit="1" customWidth="1"/>
    <col min="3341" max="3341" width="5.375" style="92" customWidth="1"/>
    <col min="3342" max="3342" width="6.125" style="92" customWidth="1"/>
    <col min="3343" max="3344" width="5.375" style="92" bestFit="1" customWidth="1"/>
    <col min="3345" max="3345" width="5.375" style="92" customWidth="1"/>
    <col min="3346" max="3584" width="9" style="92"/>
    <col min="3585" max="3585" width="8.625" style="92" customWidth="1"/>
    <col min="3586" max="3586" width="7.25" style="92" bestFit="1" customWidth="1"/>
    <col min="3587" max="3588" width="6.125" style="92" customWidth="1"/>
    <col min="3589" max="3589" width="5.375" style="92" customWidth="1"/>
    <col min="3590" max="3590" width="6.125" style="92" customWidth="1"/>
    <col min="3591" max="3591" width="5.375" style="92" bestFit="1" customWidth="1"/>
    <col min="3592" max="3593" width="5.375" style="92" customWidth="1"/>
    <col min="3594" max="3594" width="6.125" style="92" customWidth="1"/>
    <col min="3595" max="3596" width="5.375" style="92" bestFit="1" customWidth="1"/>
    <col min="3597" max="3597" width="5.375" style="92" customWidth="1"/>
    <col min="3598" max="3598" width="6.125" style="92" customWidth="1"/>
    <col min="3599" max="3600" width="5.375" style="92" bestFit="1" customWidth="1"/>
    <col min="3601" max="3601" width="5.375" style="92" customWidth="1"/>
    <col min="3602" max="3840" width="9" style="92"/>
    <col min="3841" max="3841" width="8.625" style="92" customWidth="1"/>
    <col min="3842" max="3842" width="7.25" style="92" bestFit="1" customWidth="1"/>
    <col min="3843" max="3844" width="6.125" style="92" customWidth="1"/>
    <col min="3845" max="3845" width="5.375" style="92" customWidth="1"/>
    <col min="3846" max="3846" width="6.125" style="92" customWidth="1"/>
    <col min="3847" max="3847" width="5.375" style="92" bestFit="1" customWidth="1"/>
    <col min="3848" max="3849" width="5.375" style="92" customWidth="1"/>
    <col min="3850" max="3850" width="6.125" style="92" customWidth="1"/>
    <col min="3851" max="3852" width="5.375" style="92" bestFit="1" customWidth="1"/>
    <col min="3853" max="3853" width="5.375" style="92" customWidth="1"/>
    <col min="3854" max="3854" width="6.125" style="92" customWidth="1"/>
    <col min="3855" max="3856" width="5.375" style="92" bestFit="1" customWidth="1"/>
    <col min="3857" max="3857" width="5.375" style="92" customWidth="1"/>
    <col min="3858" max="4096" width="9" style="92"/>
    <col min="4097" max="4097" width="8.625" style="92" customWidth="1"/>
    <col min="4098" max="4098" width="7.25" style="92" bestFit="1" customWidth="1"/>
    <col min="4099" max="4100" width="6.125" style="92" customWidth="1"/>
    <col min="4101" max="4101" width="5.375" style="92" customWidth="1"/>
    <col min="4102" max="4102" width="6.125" style="92" customWidth="1"/>
    <col min="4103" max="4103" width="5.375" style="92" bestFit="1" customWidth="1"/>
    <col min="4104" max="4105" width="5.375" style="92" customWidth="1"/>
    <col min="4106" max="4106" width="6.125" style="92" customWidth="1"/>
    <col min="4107" max="4108" width="5.375" style="92" bestFit="1" customWidth="1"/>
    <col min="4109" max="4109" width="5.375" style="92" customWidth="1"/>
    <col min="4110" max="4110" width="6.125" style="92" customWidth="1"/>
    <col min="4111" max="4112" width="5.375" style="92" bestFit="1" customWidth="1"/>
    <col min="4113" max="4113" width="5.375" style="92" customWidth="1"/>
    <col min="4114" max="4352" width="9" style="92"/>
    <col min="4353" max="4353" width="8.625" style="92" customWidth="1"/>
    <col min="4354" max="4354" width="7.25" style="92" bestFit="1" customWidth="1"/>
    <col min="4355" max="4356" width="6.125" style="92" customWidth="1"/>
    <col min="4357" max="4357" width="5.375" style="92" customWidth="1"/>
    <col min="4358" max="4358" width="6.125" style="92" customWidth="1"/>
    <col min="4359" max="4359" width="5.375" style="92" bestFit="1" customWidth="1"/>
    <col min="4360" max="4361" width="5.375" style="92" customWidth="1"/>
    <col min="4362" max="4362" width="6.125" style="92" customWidth="1"/>
    <col min="4363" max="4364" width="5.375" style="92" bestFit="1" customWidth="1"/>
    <col min="4365" max="4365" width="5.375" style="92" customWidth="1"/>
    <col min="4366" max="4366" width="6.125" style="92" customWidth="1"/>
    <col min="4367" max="4368" width="5.375" style="92" bestFit="1" customWidth="1"/>
    <col min="4369" max="4369" width="5.375" style="92" customWidth="1"/>
    <col min="4370" max="4608" width="9" style="92"/>
    <col min="4609" max="4609" width="8.625" style="92" customWidth="1"/>
    <col min="4610" max="4610" width="7.25" style="92" bestFit="1" customWidth="1"/>
    <col min="4611" max="4612" width="6.125" style="92" customWidth="1"/>
    <col min="4613" max="4613" width="5.375" style="92" customWidth="1"/>
    <col min="4614" max="4614" width="6.125" style="92" customWidth="1"/>
    <col min="4615" max="4615" width="5.375" style="92" bestFit="1" customWidth="1"/>
    <col min="4616" max="4617" width="5.375" style="92" customWidth="1"/>
    <col min="4618" max="4618" width="6.125" style="92" customWidth="1"/>
    <col min="4619" max="4620" width="5.375" style="92" bestFit="1" customWidth="1"/>
    <col min="4621" max="4621" width="5.375" style="92" customWidth="1"/>
    <col min="4622" max="4622" width="6.125" style="92" customWidth="1"/>
    <col min="4623" max="4624" width="5.375" style="92" bestFit="1" customWidth="1"/>
    <col min="4625" max="4625" width="5.375" style="92" customWidth="1"/>
    <col min="4626" max="4864" width="9" style="92"/>
    <col min="4865" max="4865" width="8.625" style="92" customWidth="1"/>
    <col min="4866" max="4866" width="7.25" style="92" bestFit="1" customWidth="1"/>
    <col min="4867" max="4868" width="6.125" style="92" customWidth="1"/>
    <col min="4869" max="4869" width="5.375" style="92" customWidth="1"/>
    <col min="4870" max="4870" width="6.125" style="92" customWidth="1"/>
    <col min="4871" max="4871" width="5.375" style="92" bestFit="1" customWidth="1"/>
    <col min="4872" max="4873" width="5.375" style="92" customWidth="1"/>
    <col min="4874" max="4874" width="6.125" style="92" customWidth="1"/>
    <col min="4875" max="4876" width="5.375" style="92" bestFit="1" customWidth="1"/>
    <col min="4877" max="4877" width="5.375" style="92" customWidth="1"/>
    <col min="4878" max="4878" width="6.125" style="92" customWidth="1"/>
    <col min="4879" max="4880" width="5.375" style="92" bestFit="1" customWidth="1"/>
    <col min="4881" max="4881" width="5.375" style="92" customWidth="1"/>
    <col min="4882" max="5120" width="9" style="92"/>
    <col min="5121" max="5121" width="8.625" style="92" customWidth="1"/>
    <col min="5122" max="5122" width="7.25" style="92" bestFit="1" customWidth="1"/>
    <col min="5123" max="5124" width="6.125" style="92" customWidth="1"/>
    <col min="5125" max="5125" width="5.375" style="92" customWidth="1"/>
    <col min="5126" max="5126" width="6.125" style="92" customWidth="1"/>
    <col min="5127" max="5127" width="5.375" style="92" bestFit="1" customWidth="1"/>
    <col min="5128" max="5129" width="5.375" style="92" customWidth="1"/>
    <col min="5130" max="5130" width="6.125" style="92" customWidth="1"/>
    <col min="5131" max="5132" width="5.375" style="92" bestFit="1" customWidth="1"/>
    <col min="5133" max="5133" width="5.375" style="92" customWidth="1"/>
    <col min="5134" max="5134" width="6.125" style="92" customWidth="1"/>
    <col min="5135" max="5136" width="5.375" style="92" bestFit="1" customWidth="1"/>
    <col min="5137" max="5137" width="5.375" style="92" customWidth="1"/>
    <col min="5138" max="5376" width="9" style="92"/>
    <col min="5377" max="5377" width="8.625" style="92" customWidth="1"/>
    <col min="5378" max="5378" width="7.25" style="92" bestFit="1" customWidth="1"/>
    <col min="5379" max="5380" width="6.125" style="92" customWidth="1"/>
    <col min="5381" max="5381" width="5.375" style="92" customWidth="1"/>
    <col min="5382" max="5382" width="6.125" style="92" customWidth="1"/>
    <col min="5383" max="5383" width="5.375" style="92" bestFit="1" customWidth="1"/>
    <col min="5384" max="5385" width="5.375" style="92" customWidth="1"/>
    <col min="5386" max="5386" width="6.125" style="92" customWidth="1"/>
    <col min="5387" max="5388" width="5.375" style="92" bestFit="1" customWidth="1"/>
    <col min="5389" max="5389" width="5.375" style="92" customWidth="1"/>
    <col min="5390" max="5390" width="6.125" style="92" customWidth="1"/>
    <col min="5391" max="5392" width="5.375" style="92" bestFit="1" customWidth="1"/>
    <col min="5393" max="5393" width="5.375" style="92" customWidth="1"/>
    <col min="5394" max="5632" width="9" style="92"/>
    <col min="5633" max="5633" width="8.625" style="92" customWidth="1"/>
    <col min="5634" max="5634" width="7.25" style="92" bestFit="1" customWidth="1"/>
    <col min="5635" max="5636" width="6.125" style="92" customWidth="1"/>
    <col min="5637" max="5637" width="5.375" style="92" customWidth="1"/>
    <col min="5638" max="5638" width="6.125" style="92" customWidth="1"/>
    <col min="5639" max="5639" width="5.375" style="92" bestFit="1" customWidth="1"/>
    <col min="5640" max="5641" width="5.375" style="92" customWidth="1"/>
    <col min="5642" max="5642" width="6.125" style="92" customWidth="1"/>
    <col min="5643" max="5644" width="5.375" style="92" bestFit="1" customWidth="1"/>
    <col min="5645" max="5645" width="5.375" style="92" customWidth="1"/>
    <col min="5646" max="5646" width="6.125" style="92" customWidth="1"/>
    <col min="5647" max="5648" width="5.375" style="92" bestFit="1" customWidth="1"/>
    <col min="5649" max="5649" width="5.375" style="92" customWidth="1"/>
    <col min="5650" max="5888" width="9" style="92"/>
    <col min="5889" max="5889" width="8.625" style="92" customWidth="1"/>
    <col min="5890" max="5890" width="7.25" style="92" bestFit="1" customWidth="1"/>
    <col min="5891" max="5892" width="6.125" style="92" customWidth="1"/>
    <col min="5893" max="5893" width="5.375" style="92" customWidth="1"/>
    <col min="5894" max="5894" width="6.125" style="92" customWidth="1"/>
    <col min="5895" max="5895" width="5.375" style="92" bestFit="1" customWidth="1"/>
    <col min="5896" max="5897" width="5.375" style="92" customWidth="1"/>
    <col min="5898" max="5898" width="6.125" style="92" customWidth="1"/>
    <col min="5899" max="5900" width="5.375" style="92" bestFit="1" customWidth="1"/>
    <col min="5901" max="5901" width="5.375" style="92" customWidth="1"/>
    <col min="5902" max="5902" width="6.125" style="92" customWidth="1"/>
    <col min="5903" max="5904" width="5.375" style="92" bestFit="1" customWidth="1"/>
    <col min="5905" max="5905" width="5.375" style="92" customWidth="1"/>
    <col min="5906" max="6144" width="9" style="92"/>
    <col min="6145" max="6145" width="8.625" style="92" customWidth="1"/>
    <col min="6146" max="6146" width="7.25" style="92" bestFit="1" customWidth="1"/>
    <col min="6147" max="6148" width="6.125" style="92" customWidth="1"/>
    <col min="6149" max="6149" width="5.375" style="92" customWidth="1"/>
    <col min="6150" max="6150" width="6.125" style="92" customWidth="1"/>
    <col min="6151" max="6151" width="5.375" style="92" bestFit="1" customWidth="1"/>
    <col min="6152" max="6153" width="5.375" style="92" customWidth="1"/>
    <col min="6154" max="6154" width="6.125" style="92" customWidth="1"/>
    <col min="6155" max="6156" width="5.375" style="92" bestFit="1" customWidth="1"/>
    <col min="6157" max="6157" width="5.375" style="92" customWidth="1"/>
    <col min="6158" max="6158" width="6.125" style="92" customWidth="1"/>
    <col min="6159" max="6160" width="5.375" style="92" bestFit="1" customWidth="1"/>
    <col min="6161" max="6161" width="5.375" style="92" customWidth="1"/>
    <col min="6162" max="6400" width="9" style="92"/>
    <col min="6401" max="6401" width="8.625" style="92" customWidth="1"/>
    <col min="6402" max="6402" width="7.25" style="92" bestFit="1" customWidth="1"/>
    <col min="6403" max="6404" width="6.125" style="92" customWidth="1"/>
    <col min="6405" max="6405" width="5.375" style="92" customWidth="1"/>
    <col min="6406" max="6406" width="6.125" style="92" customWidth="1"/>
    <col min="6407" max="6407" width="5.375" style="92" bestFit="1" customWidth="1"/>
    <col min="6408" max="6409" width="5.375" style="92" customWidth="1"/>
    <col min="6410" max="6410" width="6.125" style="92" customWidth="1"/>
    <col min="6411" max="6412" width="5.375" style="92" bestFit="1" customWidth="1"/>
    <col min="6413" max="6413" width="5.375" style="92" customWidth="1"/>
    <col min="6414" max="6414" width="6.125" style="92" customWidth="1"/>
    <col min="6415" max="6416" width="5.375" style="92" bestFit="1" customWidth="1"/>
    <col min="6417" max="6417" width="5.375" style="92" customWidth="1"/>
    <col min="6418" max="6656" width="9" style="92"/>
    <col min="6657" max="6657" width="8.625" style="92" customWidth="1"/>
    <col min="6658" max="6658" width="7.25" style="92" bestFit="1" customWidth="1"/>
    <col min="6659" max="6660" width="6.125" style="92" customWidth="1"/>
    <col min="6661" max="6661" width="5.375" style="92" customWidth="1"/>
    <col min="6662" max="6662" width="6.125" style="92" customWidth="1"/>
    <col min="6663" max="6663" width="5.375" style="92" bestFit="1" customWidth="1"/>
    <col min="6664" max="6665" width="5.375" style="92" customWidth="1"/>
    <col min="6666" max="6666" width="6.125" style="92" customWidth="1"/>
    <col min="6667" max="6668" width="5.375" style="92" bestFit="1" customWidth="1"/>
    <col min="6669" max="6669" width="5.375" style="92" customWidth="1"/>
    <col min="6670" max="6670" width="6.125" style="92" customWidth="1"/>
    <col min="6671" max="6672" width="5.375" style="92" bestFit="1" customWidth="1"/>
    <col min="6673" max="6673" width="5.375" style="92" customWidth="1"/>
    <col min="6674" max="6912" width="9" style="92"/>
    <col min="6913" max="6913" width="8.625" style="92" customWidth="1"/>
    <col min="6914" max="6914" width="7.25" style="92" bestFit="1" customWidth="1"/>
    <col min="6915" max="6916" width="6.125" style="92" customWidth="1"/>
    <col min="6917" max="6917" width="5.375" style="92" customWidth="1"/>
    <col min="6918" max="6918" width="6.125" style="92" customWidth="1"/>
    <col min="6919" max="6919" width="5.375" style="92" bestFit="1" customWidth="1"/>
    <col min="6920" max="6921" width="5.375" style="92" customWidth="1"/>
    <col min="6922" max="6922" width="6.125" style="92" customWidth="1"/>
    <col min="6923" max="6924" width="5.375" style="92" bestFit="1" customWidth="1"/>
    <col min="6925" max="6925" width="5.375" style="92" customWidth="1"/>
    <col min="6926" max="6926" width="6.125" style="92" customWidth="1"/>
    <col min="6927" max="6928" width="5.375" style="92" bestFit="1" customWidth="1"/>
    <col min="6929" max="6929" width="5.375" style="92" customWidth="1"/>
    <col min="6930" max="7168" width="9" style="92"/>
    <col min="7169" max="7169" width="8.625" style="92" customWidth="1"/>
    <col min="7170" max="7170" width="7.25" style="92" bestFit="1" customWidth="1"/>
    <col min="7171" max="7172" width="6.125" style="92" customWidth="1"/>
    <col min="7173" max="7173" width="5.375" style="92" customWidth="1"/>
    <col min="7174" max="7174" width="6.125" style="92" customWidth="1"/>
    <col min="7175" max="7175" width="5.375" style="92" bestFit="1" customWidth="1"/>
    <col min="7176" max="7177" width="5.375" style="92" customWidth="1"/>
    <col min="7178" max="7178" width="6.125" style="92" customWidth="1"/>
    <col min="7179" max="7180" width="5.375" style="92" bestFit="1" customWidth="1"/>
    <col min="7181" max="7181" width="5.375" style="92" customWidth="1"/>
    <col min="7182" max="7182" width="6.125" style="92" customWidth="1"/>
    <col min="7183" max="7184" width="5.375" style="92" bestFit="1" customWidth="1"/>
    <col min="7185" max="7185" width="5.375" style="92" customWidth="1"/>
    <col min="7186" max="7424" width="9" style="92"/>
    <col min="7425" max="7425" width="8.625" style="92" customWidth="1"/>
    <col min="7426" max="7426" width="7.25" style="92" bestFit="1" customWidth="1"/>
    <col min="7427" max="7428" width="6.125" style="92" customWidth="1"/>
    <col min="7429" max="7429" width="5.375" style="92" customWidth="1"/>
    <col min="7430" max="7430" width="6.125" style="92" customWidth="1"/>
    <col min="7431" max="7431" width="5.375" style="92" bestFit="1" customWidth="1"/>
    <col min="7432" max="7433" width="5.375" style="92" customWidth="1"/>
    <col min="7434" max="7434" width="6.125" style="92" customWidth="1"/>
    <col min="7435" max="7436" width="5.375" style="92" bestFit="1" customWidth="1"/>
    <col min="7437" max="7437" width="5.375" style="92" customWidth="1"/>
    <col min="7438" max="7438" width="6.125" style="92" customWidth="1"/>
    <col min="7439" max="7440" width="5.375" style="92" bestFit="1" customWidth="1"/>
    <col min="7441" max="7441" width="5.375" style="92" customWidth="1"/>
    <col min="7442" max="7680" width="9" style="92"/>
    <col min="7681" max="7681" width="8.625" style="92" customWidth="1"/>
    <col min="7682" max="7682" width="7.25" style="92" bestFit="1" customWidth="1"/>
    <col min="7683" max="7684" width="6.125" style="92" customWidth="1"/>
    <col min="7685" max="7685" width="5.375" style="92" customWidth="1"/>
    <col min="7686" max="7686" width="6.125" style="92" customWidth="1"/>
    <col min="7687" max="7687" width="5.375" style="92" bestFit="1" customWidth="1"/>
    <col min="7688" max="7689" width="5.375" style="92" customWidth="1"/>
    <col min="7690" max="7690" width="6.125" style="92" customWidth="1"/>
    <col min="7691" max="7692" width="5.375" style="92" bestFit="1" customWidth="1"/>
    <col min="7693" max="7693" width="5.375" style="92" customWidth="1"/>
    <col min="7694" max="7694" width="6.125" style="92" customWidth="1"/>
    <col min="7695" max="7696" width="5.375" style="92" bestFit="1" customWidth="1"/>
    <col min="7697" max="7697" width="5.375" style="92" customWidth="1"/>
    <col min="7698" max="7936" width="9" style="92"/>
    <col min="7937" max="7937" width="8.625" style="92" customWidth="1"/>
    <col min="7938" max="7938" width="7.25" style="92" bestFit="1" customWidth="1"/>
    <col min="7939" max="7940" width="6.125" style="92" customWidth="1"/>
    <col min="7941" max="7941" width="5.375" style="92" customWidth="1"/>
    <col min="7942" max="7942" width="6.125" style="92" customWidth="1"/>
    <col min="7943" max="7943" width="5.375" style="92" bestFit="1" customWidth="1"/>
    <col min="7944" max="7945" width="5.375" style="92" customWidth="1"/>
    <col min="7946" max="7946" width="6.125" style="92" customWidth="1"/>
    <col min="7947" max="7948" width="5.375" style="92" bestFit="1" customWidth="1"/>
    <col min="7949" max="7949" width="5.375" style="92" customWidth="1"/>
    <col min="7950" max="7950" width="6.125" style="92" customWidth="1"/>
    <col min="7951" max="7952" width="5.375" style="92" bestFit="1" customWidth="1"/>
    <col min="7953" max="7953" width="5.375" style="92" customWidth="1"/>
    <col min="7954" max="8192" width="9" style="92"/>
    <col min="8193" max="8193" width="8.625" style="92" customWidth="1"/>
    <col min="8194" max="8194" width="7.25" style="92" bestFit="1" customWidth="1"/>
    <col min="8195" max="8196" width="6.125" style="92" customWidth="1"/>
    <col min="8197" max="8197" width="5.375" style="92" customWidth="1"/>
    <col min="8198" max="8198" width="6.125" style="92" customWidth="1"/>
    <col min="8199" max="8199" width="5.375" style="92" bestFit="1" customWidth="1"/>
    <col min="8200" max="8201" width="5.375" style="92" customWidth="1"/>
    <col min="8202" max="8202" width="6.125" style="92" customWidth="1"/>
    <col min="8203" max="8204" width="5.375" style="92" bestFit="1" customWidth="1"/>
    <col min="8205" max="8205" width="5.375" style="92" customWidth="1"/>
    <col min="8206" max="8206" width="6.125" style="92" customWidth="1"/>
    <col min="8207" max="8208" width="5.375" style="92" bestFit="1" customWidth="1"/>
    <col min="8209" max="8209" width="5.375" style="92" customWidth="1"/>
    <col min="8210" max="8448" width="9" style="92"/>
    <col min="8449" max="8449" width="8.625" style="92" customWidth="1"/>
    <col min="8450" max="8450" width="7.25" style="92" bestFit="1" customWidth="1"/>
    <col min="8451" max="8452" width="6.125" style="92" customWidth="1"/>
    <col min="8453" max="8453" width="5.375" style="92" customWidth="1"/>
    <col min="8454" max="8454" width="6.125" style="92" customWidth="1"/>
    <col min="8455" max="8455" width="5.375" style="92" bestFit="1" customWidth="1"/>
    <col min="8456" max="8457" width="5.375" style="92" customWidth="1"/>
    <col min="8458" max="8458" width="6.125" style="92" customWidth="1"/>
    <col min="8459" max="8460" width="5.375" style="92" bestFit="1" customWidth="1"/>
    <col min="8461" max="8461" width="5.375" style="92" customWidth="1"/>
    <col min="8462" max="8462" width="6.125" style="92" customWidth="1"/>
    <col min="8463" max="8464" width="5.375" style="92" bestFit="1" customWidth="1"/>
    <col min="8465" max="8465" width="5.375" style="92" customWidth="1"/>
    <col min="8466" max="8704" width="9" style="92"/>
    <col min="8705" max="8705" width="8.625" style="92" customWidth="1"/>
    <col min="8706" max="8706" width="7.25" style="92" bestFit="1" customWidth="1"/>
    <col min="8707" max="8708" width="6.125" style="92" customWidth="1"/>
    <col min="8709" max="8709" width="5.375" style="92" customWidth="1"/>
    <col min="8710" max="8710" width="6.125" style="92" customWidth="1"/>
    <col min="8711" max="8711" width="5.375" style="92" bestFit="1" customWidth="1"/>
    <col min="8712" max="8713" width="5.375" style="92" customWidth="1"/>
    <col min="8714" max="8714" width="6.125" style="92" customWidth="1"/>
    <col min="8715" max="8716" width="5.375" style="92" bestFit="1" customWidth="1"/>
    <col min="8717" max="8717" width="5.375" style="92" customWidth="1"/>
    <col min="8718" max="8718" width="6.125" style="92" customWidth="1"/>
    <col min="8719" max="8720" width="5.375" style="92" bestFit="1" customWidth="1"/>
    <col min="8721" max="8721" width="5.375" style="92" customWidth="1"/>
    <col min="8722" max="8960" width="9" style="92"/>
    <col min="8961" max="8961" width="8.625" style="92" customWidth="1"/>
    <col min="8962" max="8962" width="7.25" style="92" bestFit="1" customWidth="1"/>
    <col min="8963" max="8964" width="6.125" style="92" customWidth="1"/>
    <col min="8965" max="8965" width="5.375" style="92" customWidth="1"/>
    <col min="8966" max="8966" width="6.125" style="92" customWidth="1"/>
    <col min="8967" max="8967" width="5.375" style="92" bestFit="1" customWidth="1"/>
    <col min="8968" max="8969" width="5.375" style="92" customWidth="1"/>
    <col min="8970" max="8970" width="6.125" style="92" customWidth="1"/>
    <col min="8971" max="8972" width="5.375" style="92" bestFit="1" customWidth="1"/>
    <col min="8973" max="8973" width="5.375" style="92" customWidth="1"/>
    <col min="8974" max="8974" width="6.125" style="92" customWidth="1"/>
    <col min="8975" max="8976" width="5.375" style="92" bestFit="1" customWidth="1"/>
    <col min="8977" max="8977" width="5.375" style="92" customWidth="1"/>
    <col min="8978" max="9216" width="9" style="92"/>
    <col min="9217" max="9217" width="8.625" style="92" customWidth="1"/>
    <col min="9218" max="9218" width="7.25" style="92" bestFit="1" customWidth="1"/>
    <col min="9219" max="9220" width="6.125" style="92" customWidth="1"/>
    <col min="9221" max="9221" width="5.375" style="92" customWidth="1"/>
    <col min="9222" max="9222" width="6.125" style="92" customWidth="1"/>
    <col min="9223" max="9223" width="5.375" style="92" bestFit="1" customWidth="1"/>
    <col min="9224" max="9225" width="5.375" style="92" customWidth="1"/>
    <col min="9226" max="9226" width="6.125" style="92" customWidth="1"/>
    <col min="9227" max="9228" width="5.375" style="92" bestFit="1" customWidth="1"/>
    <col min="9229" max="9229" width="5.375" style="92" customWidth="1"/>
    <col min="9230" max="9230" width="6.125" style="92" customWidth="1"/>
    <col min="9231" max="9232" width="5.375" style="92" bestFit="1" customWidth="1"/>
    <col min="9233" max="9233" width="5.375" style="92" customWidth="1"/>
    <col min="9234" max="9472" width="9" style="92"/>
    <col min="9473" max="9473" width="8.625" style="92" customWidth="1"/>
    <col min="9474" max="9474" width="7.25" style="92" bestFit="1" customWidth="1"/>
    <col min="9475" max="9476" width="6.125" style="92" customWidth="1"/>
    <col min="9477" max="9477" width="5.375" style="92" customWidth="1"/>
    <col min="9478" max="9478" width="6.125" style="92" customWidth="1"/>
    <col min="9479" max="9479" width="5.375" style="92" bestFit="1" customWidth="1"/>
    <col min="9480" max="9481" width="5.375" style="92" customWidth="1"/>
    <col min="9482" max="9482" width="6.125" style="92" customWidth="1"/>
    <col min="9483" max="9484" width="5.375" style="92" bestFit="1" customWidth="1"/>
    <col min="9485" max="9485" width="5.375" style="92" customWidth="1"/>
    <col min="9486" max="9486" width="6.125" style="92" customWidth="1"/>
    <col min="9487" max="9488" width="5.375" style="92" bestFit="1" customWidth="1"/>
    <col min="9489" max="9489" width="5.375" style="92" customWidth="1"/>
    <col min="9490" max="9728" width="9" style="92"/>
    <col min="9729" max="9729" width="8.625" style="92" customWidth="1"/>
    <col min="9730" max="9730" width="7.25" style="92" bestFit="1" customWidth="1"/>
    <col min="9731" max="9732" width="6.125" style="92" customWidth="1"/>
    <col min="9733" max="9733" width="5.375" style="92" customWidth="1"/>
    <col min="9734" max="9734" width="6.125" style="92" customWidth="1"/>
    <col min="9735" max="9735" width="5.375" style="92" bestFit="1" customWidth="1"/>
    <col min="9736" max="9737" width="5.375" style="92" customWidth="1"/>
    <col min="9738" max="9738" width="6.125" style="92" customWidth="1"/>
    <col min="9739" max="9740" width="5.375" style="92" bestFit="1" customWidth="1"/>
    <col min="9741" max="9741" width="5.375" style="92" customWidth="1"/>
    <col min="9742" max="9742" width="6.125" style="92" customWidth="1"/>
    <col min="9743" max="9744" width="5.375" style="92" bestFit="1" customWidth="1"/>
    <col min="9745" max="9745" width="5.375" style="92" customWidth="1"/>
    <col min="9746" max="9984" width="9" style="92"/>
    <col min="9985" max="9985" width="8.625" style="92" customWidth="1"/>
    <col min="9986" max="9986" width="7.25" style="92" bestFit="1" customWidth="1"/>
    <col min="9987" max="9988" width="6.125" style="92" customWidth="1"/>
    <col min="9989" max="9989" width="5.375" style="92" customWidth="1"/>
    <col min="9990" max="9990" width="6.125" style="92" customWidth="1"/>
    <col min="9991" max="9991" width="5.375" style="92" bestFit="1" customWidth="1"/>
    <col min="9992" max="9993" width="5.375" style="92" customWidth="1"/>
    <col min="9994" max="9994" width="6.125" style="92" customWidth="1"/>
    <col min="9995" max="9996" width="5.375" style="92" bestFit="1" customWidth="1"/>
    <col min="9997" max="9997" width="5.375" style="92" customWidth="1"/>
    <col min="9998" max="9998" width="6.125" style="92" customWidth="1"/>
    <col min="9999" max="10000" width="5.375" style="92" bestFit="1" customWidth="1"/>
    <col min="10001" max="10001" width="5.375" style="92" customWidth="1"/>
    <col min="10002" max="10240" width="9" style="92"/>
    <col min="10241" max="10241" width="8.625" style="92" customWidth="1"/>
    <col min="10242" max="10242" width="7.25" style="92" bestFit="1" customWidth="1"/>
    <col min="10243" max="10244" width="6.125" style="92" customWidth="1"/>
    <col min="10245" max="10245" width="5.375" style="92" customWidth="1"/>
    <col min="10246" max="10246" width="6.125" style="92" customWidth="1"/>
    <col min="10247" max="10247" width="5.375" style="92" bestFit="1" customWidth="1"/>
    <col min="10248" max="10249" width="5.375" style="92" customWidth="1"/>
    <col min="10250" max="10250" width="6.125" style="92" customWidth="1"/>
    <col min="10251" max="10252" width="5.375" style="92" bestFit="1" customWidth="1"/>
    <col min="10253" max="10253" width="5.375" style="92" customWidth="1"/>
    <col min="10254" max="10254" width="6.125" style="92" customWidth="1"/>
    <col min="10255" max="10256" width="5.375" style="92" bestFit="1" customWidth="1"/>
    <col min="10257" max="10257" width="5.375" style="92" customWidth="1"/>
    <col min="10258" max="10496" width="9" style="92"/>
    <col min="10497" max="10497" width="8.625" style="92" customWidth="1"/>
    <col min="10498" max="10498" width="7.25" style="92" bestFit="1" customWidth="1"/>
    <col min="10499" max="10500" width="6.125" style="92" customWidth="1"/>
    <col min="10501" max="10501" width="5.375" style="92" customWidth="1"/>
    <col min="10502" max="10502" width="6.125" style="92" customWidth="1"/>
    <col min="10503" max="10503" width="5.375" style="92" bestFit="1" customWidth="1"/>
    <col min="10504" max="10505" width="5.375" style="92" customWidth="1"/>
    <col min="10506" max="10506" width="6.125" style="92" customWidth="1"/>
    <col min="10507" max="10508" width="5.375" style="92" bestFit="1" customWidth="1"/>
    <col min="10509" max="10509" width="5.375" style="92" customWidth="1"/>
    <col min="10510" max="10510" width="6.125" style="92" customWidth="1"/>
    <col min="10511" max="10512" width="5.375" style="92" bestFit="1" customWidth="1"/>
    <col min="10513" max="10513" width="5.375" style="92" customWidth="1"/>
    <col min="10514" max="10752" width="9" style="92"/>
    <col min="10753" max="10753" width="8.625" style="92" customWidth="1"/>
    <col min="10754" max="10754" width="7.25" style="92" bestFit="1" customWidth="1"/>
    <col min="10755" max="10756" width="6.125" style="92" customWidth="1"/>
    <col min="10757" max="10757" width="5.375" style="92" customWidth="1"/>
    <col min="10758" max="10758" width="6.125" style="92" customWidth="1"/>
    <col min="10759" max="10759" width="5.375" style="92" bestFit="1" customWidth="1"/>
    <col min="10760" max="10761" width="5.375" style="92" customWidth="1"/>
    <col min="10762" max="10762" width="6.125" style="92" customWidth="1"/>
    <col min="10763" max="10764" width="5.375" style="92" bestFit="1" customWidth="1"/>
    <col min="10765" max="10765" width="5.375" style="92" customWidth="1"/>
    <col min="10766" max="10766" width="6.125" style="92" customWidth="1"/>
    <col min="10767" max="10768" width="5.375" style="92" bestFit="1" customWidth="1"/>
    <col min="10769" max="10769" width="5.375" style="92" customWidth="1"/>
    <col min="10770" max="11008" width="9" style="92"/>
    <col min="11009" max="11009" width="8.625" style="92" customWidth="1"/>
    <col min="11010" max="11010" width="7.25" style="92" bestFit="1" customWidth="1"/>
    <col min="11011" max="11012" width="6.125" style="92" customWidth="1"/>
    <col min="11013" max="11013" width="5.375" style="92" customWidth="1"/>
    <col min="11014" max="11014" width="6.125" style="92" customWidth="1"/>
    <col min="11015" max="11015" width="5.375" style="92" bestFit="1" customWidth="1"/>
    <col min="11016" max="11017" width="5.375" style="92" customWidth="1"/>
    <col min="11018" max="11018" width="6.125" style="92" customWidth="1"/>
    <col min="11019" max="11020" width="5.375" style="92" bestFit="1" customWidth="1"/>
    <col min="11021" max="11021" width="5.375" style="92" customWidth="1"/>
    <col min="11022" max="11022" width="6.125" style="92" customWidth="1"/>
    <col min="11023" max="11024" width="5.375" style="92" bestFit="1" customWidth="1"/>
    <col min="11025" max="11025" width="5.375" style="92" customWidth="1"/>
    <col min="11026" max="11264" width="9" style="92"/>
    <col min="11265" max="11265" width="8.625" style="92" customWidth="1"/>
    <col min="11266" max="11266" width="7.25" style="92" bestFit="1" customWidth="1"/>
    <col min="11267" max="11268" width="6.125" style="92" customWidth="1"/>
    <col min="11269" max="11269" width="5.375" style="92" customWidth="1"/>
    <col min="11270" max="11270" width="6.125" style="92" customWidth="1"/>
    <col min="11271" max="11271" width="5.375" style="92" bestFit="1" customWidth="1"/>
    <col min="11272" max="11273" width="5.375" style="92" customWidth="1"/>
    <col min="11274" max="11274" width="6.125" style="92" customWidth="1"/>
    <col min="11275" max="11276" width="5.375" style="92" bestFit="1" customWidth="1"/>
    <col min="11277" max="11277" width="5.375" style="92" customWidth="1"/>
    <col min="11278" max="11278" width="6.125" style="92" customWidth="1"/>
    <col min="11279" max="11280" width="5.375" style="92" bestFit="1" customWidth="1"/>
    <col min="11281" max="11281" width="5.375" style="92" customWidth="1"/>
    <col min="11282" max="11520" width="9" style="92"/>
    <col min="11521" max="11521" width="8.625" style="92" customWidth="1"/>
    <col min="11522" max="11522" width="7.25" style="92" bestFit="1" customWidth="1"/>
    <col min="11523" max="11524" width="6.125" style="92" customWidth="1"/>
    <col min="11525" max="11525" width="5.375" style="92" customWidth="1"/>
    <col min="11526" max="11526" width="6.125" style="92" customWidth="1"/>
    <col min="11527" max="11527" width="5.375" style="92" bestFit="1" customWidth="1"/>
    <col min="11528" max="11529" width="5.375" style="92" customWidth="1"/>
    <col min="11530" max="11530" width="6.125" style="92" customWidth="1"/>
    <col min="11531" max="11532" width="5.375" style="92" bestFit="1" customWidth="1"/>
    <col min="11533" max="11533" width="5.375" style="92" customWidth="1"/>
    <col min="11534" max="11534" width="6.125" style="92" customWidth="1"/>
    <col min="11535" max="11536" width="5.375" style="92" bestFit="1" customWidth="1"/>
    <col min="11537" max="11537" width="5.375" style="92" customWidth="1"/>
    <col min="11538" max="11776" width="9" style="92"/>
    <col min="11777" max="11777" width="8.625" style="92" customWidth="1"/>
    <col min="11778" max="11778" width="7.25" style="92" bestFit="1" customWidth="1"/>
    <col min="11779" max="11780" width="6.125" style="92" customWidth="1"/>
    <col min="11781" max="11781" width="5.375" style="92" customWidth="1"/>
    <col min="11782" max="11782" width="6.125" style="92" customWidth="1"/>
    <col min="11783" max="11783" width="5.375" style="92" bestFit="1" customWidth="1"/>
    <col min="11784" max="11785" width="5.375" style="92" customWidth="1"/>
    <col min="11786" max="11786" width="6.125" style="92" customWidth="1"/>
    <col min="11787" max="11788" width="5.375" style="92" bestFit="1" customWidth="1"/>
    <col min="11789" max="11789" width="5.375" style="92" customWidth="1"/>
    <col min="11790" max="11790" width="6.125" style="92" customWidth="1"/>
    <col min="11791" max="11792" width="5.375" style="92" bestFit="1" customWidth="1"/>
    <col min="11793" max="11793" width="5.375" style="92" customWidth="1"/>
    <col min="11794" max="12032" width="9" style="92"/>
    <col min="12033" max="12033" width="8.625" style="92" customWidth="1"/>
    <col min="12034" max="12034" width="7.25" style="92" bestFit="1" customWidth="1"/>
    <col min="12035" max="12036" width="6.125" style="92" customWidth="1"/>
    <col min="12037" max="12037" width="5.375" style="92" customWidth="1"/>
    <col min="12038" max="12038" width="6.125" style="92" customWidth="1"/>
    <col min="12039" max="12039" width="5.375" style="92" bestFit="1" customWidth="1"/>
    <col min="12040" max="12041" width="5.375" style="92" customWidth="1"/>
    <col min="12042" max="12042" width="6.125" style="92" customWidth="1"/>
    <col min="12043" max="12044" width="5.375" style="92" bestFit="1" customWidth="1"/>
    <col min="12045" max="12045" width="5.375" style="92" customWidth="1"/>
    <col min="12046" max="12046" width="6.125" style="92" customWidth="1"/>
    <col min="12047" max="12048" width="5.375" style="92" bestFit="1" customWidth="1"/>
    <col min="12049" max="12049" width="5.375" style="92" customWidth="1"/>
    <col min="12050" max="12288" width="9" style="92"/>
    <col min="12289" max="12289" width="8.625" style="92" customWidth="1"/>
    <col min="12290" max="12290" width="7.25" style="92" bestFit="1" customWidth="1"/>
    <col min="12291" max="12292" width="6.125" style="92" customWidth="1"/>
    <col min="12293" max="12293" width="5.375" style="92" customWidth="1"/>
    <col min="12294" max="12294" width="6.125" style="92" customWidth="1"/>
    <col min="12295" max="12295" width="5.375" style="92" bestFit="1" customWidth="1"/>
    <col min="12296" max="12297" width="5.375" style="92" customWidth="1"/>
    <col min="12298" max="12298" width="6.125" style="92" customWidth="1"/>
    <col min="12299" max="12300" width="5.375" style="92" bestFit="1" customWidth="1"/>
    <col min="12301" max="12301" width="5.375" style="92" customWidth="1"/>
    <col min="12302" max="12302" width="6.125" style="92" customWidth="1"/>
    <col min="12303" max="12304" width="5.375" style="92" bestFit="1" customWidth="1"/>
    <col min="12305" max="12305" width="5.375" style="92" customWidth="1"/>
    <col min="12306" max="12544" width="9" style="92"/>
    <col min="12545" max="12545" width="8.625" style="92" customWidth="1"/>
    <col min="12546" max="12546" width="7.25" style="92" bestFit="1" customWidth="1"/>
    <col min="12547" max="12548" width="6.125" style="92" customWidth="1"/>
    <col min="12549" max="12549" width="5.375" style="92" customWidth="1"/>
    <col min="12550" max="12550" width="6.125" style="92" customWidth="1"/>
    <col min="12551" max="12551" width="5.375" style="92" bestFit="1" customWidth="1"/>
    <col min="12552" max="12553" width="5.375" style="92" customWidth="1"/>
    <col min="12554" max="12554" width="6.125" style="92" customWidth="1"/>
    <col min="12555" max="12556" width="5.375" style="92" bestFit="1" customWidth="1"/>
    <col min="12557" max="12557" width="5.375" style="92" customWidth="1"/>
    <col min="12558" max="12558" width="6.125" style="92" customWidth="1"/>
    <col min="12559" max="12560" width="5.375" style="92" bestFit="1" customWidth="1"/>
    <col min="12561" max="12561" width="5.375" style="92" customWidth="1"/>
    <col min="12562" max="12800" width="9" style="92"/>
    <col min="12801" max="12801" width="8.625" style="92" customWidth="1"/>
    <col min="12802" max="12802" width="7.25" style="92" bestFit="1" customWidth="1"/>
    <col min="12803" max="12804" width="6.125" style="92" customWidth="1"/>
    <col min="12805" max="12805" width="5.375" style="92" customWidth="1"/>
    <col min="12806" max="12806" width="6.125" style="92" customWidth="1"/>
    <col min="12807" max="12807" width="5.375" style="92" bestFit="1" customWidth="1"/>
    <col min="12808" max="12809" width="5.375" style="92" customWidth="1"/>
    <col min="12810" max="12810" width="6.125" style="92" customWidth="1"/>
    <col min="12811" max="12812" width="5.375" style="92" bestFit="1" customWidth="1"/>
    <col min="12813" max="12813" width="5.375" style="92" customWidth="1"/>
    <col min="12814" max="12814" width="6.125" style="92" customWidth="1"/>
    <col min="12815" max="12816" width="5.375" style="92" bestFit="1" customWidth="1"/>
    <col min="12817" max="12817" width="5.375" style="92" customWidth="1"/>
    <col min="12818" max="13056" width="9" style="92"/>
    <col min="13057" max="13057" width="8.625" style="92" customWidth="1"/>
    <col min="13058" max="13058" width="7.25" style="92" bestFit="1" customWidth="1"/>
    <col min="13059" max="13060" width="6.125" style="92" customWidth="1"/>
    <col min="13061" max="13061" width="5.375" style="92" customWidth="1"/>
    <col min="13062" max="13062" width="6.125" style="92" customWidth="1"/>
    <col min="13063" max="13063" width="5.375" style="92" bestFit="1" customWidth="1"/>
    <col min="13064" max="13065" width="5.375" style="92" customWidth="1"/>
    <col min="13066" max="13066" width="6.125" style="92" customWidth="1"/>
    <col min="13067" max="13068" width="5.375" style="92" bestFit="1" customWidth="1"/>
    <col min="13069" max="13069" width="5.375" style="92" customWidth="1"/>
    <col min="13070" max="13070" width="6.125" style="92" customWidth="1"/>
    <col min="13071" max="13072" width="5.375" style="92" bestFit="1" customWidth="1"/>
    <col min="13073" max="13073" width="5.375" style="92" customWidth="1"/>
    <col min="13074" max="13312" width="9" style="92"/>
    <col min="13313" max="13313" width="8.625" style="92" customWidth="1"/>
    <col min="13314" max="13314" width="7.25" style="92" bestFit="1" customWidth="1"/>
    <col min="13315" max="13316" width="6.125" style="92" customWidth="1"/>
    <col min="13317" max="13317" width="5.375" style="92" customWidth="1"/>
    <col min="13318" max="13318" width="6.125" style="92" customWidth="1"/>
    <col min="13319" max="13319" width="5.375" style="92" bestFit="1" customWidth="1"/>
    <col min="13320" max="13321" width="5.375" style="92" customWidth="1"/>
    <col min="13322" max="13322" width="6.125" style="92" customWidth="1"/>
    <col min="13323" max="13324" width="5.375" style="92" bestFit="1" customWidth="1"/>
    <col min="13325" max="13325" width="5.375" style="92" customWidth="1"/>
    <col min="13326" max="13326" width="6.125" style="92" customWidth="1"/>
    <col min="13327" max="13328" width="5.375" style="92" bestFit="1" customWidth="1"/>
    <col min="13329" max="13329" width="5.375" style="92" customWidth="1"/>
    <col min="13330" max="13568" width="9" style="92"/>
    <col min="13569" max="13569" width="8.625" style="92" customWidth="1"/>
    <col min="13570" max="13570" width="7.25" style="92" bestFit="1" customWidth="1"/>
    <col min="13571" max="13572" width="6.125" style="92" customWidth="1"/>
    <col min="13573" max="13573" width="5.375" style="92" customWidth="1"/>
    <col min="13574" max="13574" width="6.125" style="92" customWidth="1"/>
    <col min="13575" max="13575" width="5.375" style="92" bestFit="1" customWidth="1"/>
    <col min="13576" max="13577" width="5.375" style="92" customWidth="1"/>
    <col min="13578" max="13578" width="6.125" style="92" customWidth="1"/>
    <col min="13579" max="13580" width="5.375" style="92" bestFit="1" customWidth="1"/>
    <col min="13581" max="13581" width="5.375" style="92" customWidth="1"/>
    <col min="13582" max="13582" width="6.125" style="92" customWidth="1"/>
    <col min="13583" max="13584" width="5.375" style="92" bestFit="1" customWidth="1"/>
    <col min="13585" max="13585" width="5.375" style="92" customWidth="1"/>
    <col min="13586" max="13824" width="9" style="92"/>
    <col min="13825" max="13825" width="8.625" style="92" customWidth="1"/>
    <col min="13826" max="13826" width="7.25" style="92" bestFit="1" customWidth="1"/>
    <col min="13827" max="13828" width="6.125" style="92" customWidth="1"/>
    <col min="13829" max="13829" width="5.375" style="92" customWidth="1"/>
    <col min="13830" max="13830" width="6.125" style="92" customWidth="1"/>
    <col min="13831" max="13831" width="5.375" style="92" bestFit="1" customWidth="1"/>
    <col min="13832" max="13833" width="5.375" style="92" customWidth="1"/>
    <col min="13834" max="13834" width="6.125" style="92" customWidth="1"/>
    <col min="13835" max="13836" width="5.375" style="92" bestFit="1" customWidth="1"/>
    <col min="13837" max="13837" width="5.375" style="92" customWidth="1"/>
    <col min="13838" max="13838" width="6.125" style="92" customWidth="1"/>
    <col min="13839" max="13840" width="5.375" style="92" bestFit="1" customWidth="1"/>
    <col min="13841" max="13841" width="5.375" style="92" customWidth="1"/>
    <col min="13842" max="14080" width="9" style="92"/>
    <col min="14081" max="14081" width="8.625" style="92" customWidth="1"/>
    <col min="14082" max="14082" width="7.25" style="92" bestFit="1" customWidth="1"/>
    <col min="14083" max="14084" width="6.125" style="92" customWidth="1"/>
    <col min="14085" max="14085" width="5.375" style="92" customWidth="1"/>
    <col min="14086" max="14086" width="6.125" style="92" customWidth="1"/>
    <col min="14087" max="14087" width="5.375" style="92" bestFit="1" customWidth="1"/>
    <col min="14088" max="14089" width="5.375" style="92" customWidth="1"/>
    <col min="14090" max="14090" width="6.125" style="92" customWidth="1"/>
    <col min="14091" max="14092" width="5.375" style="92" bestFit="1" customWidth="1"/>
    <col min="14093" max="14093" width="5.375" style="92" customWidth="1"/>
    <col min="14094" max="14094" width="6.125" style="92" customWidth="1"/>
    <col min="14095" max="14096" width="5.375" style="92" bestFit="1" customWidth="1"/>
    <col min="14097" max="14097" width="5.375" style="92" customWidth="1"/>
    <col min="14098" max="14336" width="9" style="92"/>
    <col min="14337" max="14337" width="8.625" style="92" customWidth="1"/>
    <col min="14338" max="14338" width="7.25" style="92" bestFit="1" customWidth="1"/>
    <col min="14339" max="14340" width="6.125" style="92" customWidth="1"/>
    <col min="14341" max="14341" width="5.375" style="92" customWidth="1"/>
    <col min="14342" max="14342" width="6.125" style="92" customWidth="1"/>
    <col min="14343" max="14343" width="5.375" style="92" bestFit="1" customWidth="1"/>
    <col min="14344" max="14345" width="5.375" style="92" customWidth="1"/>
    <col min="14346" max="14346" width="6.125" style="92" customWidth="1"/>
    <col min="14347" max="14348" width="5.375" style="92" bestFit="1" customWidth="1"/>
    <col min="14349" max="14349" width="5.375" style="92" customWidth="1"/>
    <col min="14350" max="14350" width="6.125" style="92" customWidth="1"/>
    <col min="14351" max="14352" width="5.375" style="92" bestFit="1" customWidth="1"/>
    <col min="14353" max="14353" width="5.375" style="92" customWidth="1"/>
    <col min="14354" max="14592" width="9" style="92"/>
    <col min="14593" max="14593" width="8.625" style="92" customWidth="1"/>
    <col min="14594" max="14594" width="7.25" style="92" bestFit="1" customWidth="1"/>
    <col min="14595" max="14596" width="6.125" style="92" customWidth="1"/>
    <col min="14597" max="14597" width="5.375" style="92" customWidth="1"/>
    <col min="14598" max="14598" width="6.125" style="92" customWidth="1"/>
    <col min="14599" max="14599" width="5.375" style="92" bestFit="1" customWidth="1"/>
    <col min="14600" max="14601" width="5.375" style="92" customWidth="1"/>
    <col min="14602" max="14602" width="6.125" style="92" customWidth="1"/>
    <col min="14603" max="14604" width="5.375" style="92" bestFit="1" customWidth="1"/>
    <col min="14605" max="14605" width="5.375" style="92" customWidth="1"/>
    <col min="14606" max="14606" width="6.125" style="92" customWidth="1"/>
    <col min="14607" max="14608" width="5.375" style="92" bestFit="1" customWidth="1"/>
    <col min="14609" max="14609" width="5.375" style="92" customWidth="1"/>
    <col min="14610" max="14848" width="9" style="92"/>
    <col min="14849" max="14849" width="8.625" style="92" customWidth="1"/>
    <col min="14850" max="14850" width="7.25" style="92" bestFit="1" customWidth="1"/>
    <col min="14851" max="14852" width="6.125" style="92" customWidth="1"/>
    <col min="14853" max="14853" width="5.375" style="92" customWidth="1"/>
    <col min="14854" max="14854" width="6.125" style="92" customWidth="1"/>
    <col min="14855" max="14855" width="5.375" style="92" bestFit="1" customWidth="1"/>
    <col min="14856" max="14857" width="5.375" style="92" customWidth="1"/>
    <col min="14858" max="14858" width="6.125" style="92" customWidth="1"/>
    <col min="14859" max="14860" width="5.375" style="92" bestFit="1" customWidth="1"/>
    <col min="14861" max="14861" width="5.375" style="92" customWidth="1"/>
    <col min="14862" max="14862" width="6.125" style="92" customWidth="1"/>
    <col min="14863" max="14864" width="5.375" style="92" bestFit="1" customWidth="1"/>
    <col min="14865" max="14865" width="5.375" style="92" customWidth="1"/>
    <col min="14866" max="15104" width="9" style="92"/>
    <col min="15105" max="15105" width="8.625" style="92" customWidth="1"/>
    <col min="15106" max="15106" width="7.25" style="92" bestFit="1" customWidth="1"/>
    <col min="15107" max="15108" width="6.125" style="92" customWidth="1"/>
    <col min="15109" max="15109" width="5.375" style="92" customWidth="1"/>
    <col min="15110" max="15110" width="6.125" style="92" customWidth="1"/>
    <col min="15111" max="15111" width="5.375" style="92" bestFit="1" customWidth="1"/>
    <col min="15112" max="15113" width="5.375" style="92" customWidth="1"/>
    <col min="15114" max="15114" width="6.125" style="92" customWidth="1"/>
    <col min="15115" max="15116" width="5.375" style="92" bestFit="1" customWidth="1"/>
    <col min="15117" max="15117" width="5.375" style="92" customWidth="1"/>
    <col min="15118" max="15118" width="6.125" style="92" customWidth="1"/>
    <col min="15119" max="15120" width="5.375" style="92" bestFit="1" customWidth="1"/>
    <col min="15121" max="15121" width="5.375" style="92" customWidth="1"/>
    <col min="15122" max="15360" width="9" style="92"/>
    <col min="15361" max="15361" width="8.625" style="92" customWidth="1"/>
    <col min="15362" max="15362" width="7.25" style="92" bestFit="1" customWidth="1"/>
    <col min="15363" max="15364" width="6.125" style="92" customWidth="1"/>
    <col min="15365" max="15365" width="5.375" style="92" customWidth="1"/>
    <col min="15366" max="15366" width="6.125" style="92" customWidth="1"/>
    <col min="15367" max="15367" width="5.375" style="92" bestFit="1" customWidth="1"/>
    <col min="15368" max="15369" width="5.375" style="92" customWidth="1"/>
    <col min="15370" max="15370" width="6.125" style="92" customWidth="1"/>
    <col min="15371" max="15372" width="5.375" style="92" bestFit="1" customWidth="1"/>
    <col min="15373" max="15373" width="5.375" style="92" customWidth="1"/>
    <col min="15374" max="15374" width="6.125" style="92" customWidth="1"/>
    <col min="15375" max="15376" width="5.375" style="92" bestFit="1" customWidth="1"/>
    <col min="15377" max="15377" width="5.375" style="92" customWidth="1"/>
    <col min="15378" max="15616" width="9" style="92"/>
    <col min="15617" max="15617" width="8.625" style="92" customWidth="1"/>
    <col min="15618" max="15618" width="7.25" style="92" bestFit="1" customWidth="1"/>
    <col min="15619" max="15620" width="6.125" style="92" customWidth="1"/>
    <col min="15621" max="15621" width="5.375" style="92" customWidth="1"/>
    <col min="15622" max="15622" width="6.125" style="92" customWidth="1"/>
    <col min="15623" max="15623" width="5.375" style="92" bestFit="1" customWidth="1"/>
    <col min="15624" max="15625" width="5.375" style="92" customWidth="1"/>
    <col min="15626" max="15626" width="6.125" style="92" customWidth="1"/>
    <col min="15627" max="15628" width="5.375" style="92" bestFit="1" customWidth="1"/>
    <col min="15629" max="15629" width="5.375" style="92" customWidth="1"/>
    <col min="15630" max="15630" width="6.125" style="92" customWidth="1"/>
    <col min="15631" max="15632" width="5.375" style="92" bestFit="1" customWidth="1"/>
    <col min="15633" max="15633" width="5.375" style="92" customWidth="1"/>
    <col min="15634" max="15872" width="9" style="92"/>
    <col min="15873" max="15873" width="8.625" style="92" customWidth="1"/>
    <col min="15874" max="15874" width="7.25" style="92" bestFit="1" customWidth="1"/>
    <col min="15875" max="15876" width="6.125" style="92" customWidth="1"/>
    <col min="15877" max="15877" width="5.375" style="92" customWidth="1"/>
    <col min="15878" max="15878" width="6.125" style="92" customWidth="1"/>
    <col min="15879" max="15879" width="5.375" style="92" bestFit="1" customWidth="1"/>
    <col min="15880" max="15881" width="5.375" style="92" customWidth="1"/>
    <col min="15882" max="15882" width="6.125" style="92" customWidth="1"/>
    <col min="15883" max="15884" width="5.375" style="92" bestFit="1" customWidth="1"/>
    <col min="15885" max="15885" width="5.375" style="92" customWidth="1"/>
    <col min="15886" max="15886" width="6.125" style="92" customWidth="1"/>
    <col min="15887" max="15888" width="5.375" style="92" bestFit="1" customWidth="1"/>
    <col min="15889" max="15889" width="5.375" style="92" customWidth="1"/>
    <col min="15890" max="16128" width="9" style="92"/>
    <col min="16129" max="16129" width="8.625" style="92" customWidth="1"/>
    <col min="16130" max="16130" width="7.25" style="92" bestFit="1" customWidth="1"/>
    <col min="16131" max="16132" width="6.125" style="92" customWidth="1"/>
    <col min="16133" max="16133" width="5.375" style="92" customWidth="1"/>
    <col min="16134" max="16134" width="6.125" style="92" customWidth="1"/>
    <col min="16135" max="16135" width="5.375" style="92" bestFit="1" customWidth="1"/>
    <col min="16136" max="16137" width="5.375" style="92" customWidth="1"/>
    <col min="16138" max="16138" width="6.125" style="92" customWidth="1"/>
    <col min="16139" max="16140" width="5.375" style="92" bestFit="1" customWidth="1"/>
    <col min="16141" max="16141" width="5.375" style="92" customWidth="1"/>
    <col min="16142" max="16142" width="6.125" style="92" customWidth="1"/>
    <col min="16143" max="16144" width="5.375" style="92" bestFit="1" customWidth="1"/>
    <col min="16145" max="16145" width="5.375" style="92" customWidth="1"/>
    <col min="16146" max="16384" width="9" style="92"/>
  </cols>
  <sheetData>
    <row r="1" spans="1:17" ht="18.75" x14ac:dyDescent="0.2">
      <c r="A1" s="531" t="s">
        <v>505</v>
      </c>
      <c r="B1" s="531"/>
      <c r="C1" s="531"/>
      <c r="D1" s="531"/>
      <c r="E1" s="531"/>
      <c r="F1" s="531"/>
      <c r="G1" s="531"/>
    </row>
    <row r="2" spans="1:17" ht="19.5" customHeight="1" x14ac:dyDescent="0.2">
      <c r="A2" s="481"/>
      <c r="B2" s="481"/>
      <c r="C2" s="481"/>
      <c r="D2" s="481"/>
      <c r="E2" s="481"/>
      <c r="F2" s="481"/>
      <c r="G2" s="481"/>
      <c r="K2" s="1063" t="s">
        <v>884</v>
      </c>
      <c r="L2" s="1063"/>
      <c r="M2" s="1063"/>
      <c r="N2" s="1063"/>
      <c r="O2" s="1063"/>
      <c r="P2" s="1063"/>
      <c r="Q2" s="1063"/>
    </row>
    <row r="3" spans="1:17" ht="16.5" customHeight="1" x14ac:dyDescent="0.15">
      <c r="A3" s="1064" t="s">
        <v>78</v>
      </c>
      <c r="B3" s="1066" t="s">
        <v>410</v>
      </c>
      <c r="C3" s="1067"/>
      <c r="D3" s="1067"/>
      <c r="E3" s="1067"/>
      <c r="F3" s="1067" t="s">
        <v>411</v>
      </c>
      <c r="G3" s="1067"/>
      <c r="H3" s="1067"/>
      <c r="I3" s="1067"/>
      <c r="J3" s="1067" t="s">
        <v>412</v>
      </c>
      <c r="K3" s="1067"/>
      <c r="L3" s="1067"/>
      <c r="M3" s="1067"/>
      <c r="N3" s="1067" t="s">
        <v>413</v>
      </c>
      <c r="O3" s="1067"/>
      <c r="P3" s="1067"/>
      <c r="Q3" s="1067"/>
    </row>
    <row r="4" spans="1:17" s="315" customFormat="1" ht="16.5" customHeight="1" x14ac:dyDescent="0.15">
      <c r="A4" s="1065"/>
      <c r="B4" s="341" t="s">
        <v>98</v>
      </c>
      <c r="C4" s="312" t="s">
        <v>99</v>
      </c>
      <c r="D4" s="312" t="s">
        <v>100</v>
      </c>
      <c r="E4" s="313" t="s">
        <v>71</v>
      </c>
      <c r="F4" s="314" t="s">
        <v>98</v>
      </c>
      <c r="G4" s="312" t="s">
        <v>99</v>
      </c>
      <c r="H4" s="312" t="s">
        <v>100</v>
      </c>
      <c r="I4" s="313" t="s">
        <v>71</v>
      </c>
      <c r="J4" s="314" t="s">
        <v>98</v>
      </c>
      <c r="K4" s="312" t="s">
        <v>99</v>
      </c>
      <c r="L4" s="312" t="s">
        <v>100</v>
      </c>
      <c r="M4" s="313" t="s">
        <v>71</v>
      </c>
      <c r="N4" s="314" t="s">
        <v>98</v>
      </c>
      <c r="O4" s="312" t="s">
        <v>99</v>
      </c>
      <c r="P4" s="312" t="s">
        <v>100</v>
      </c>
      <c r="Q4" s="313" t="s">
        <v>71</v>
      </c>
    </row>
    <row r="5" spans="1:17" ht="21.4" customHeight="1" x14ac:dyDescent="0.15">
      <c r="A5" s="314" t="s">
        <v>414</v>
      </c>
      <c r="B5" s="482">
        <v>957</v>
      </c>
      <c r="C5" s="483">
        <v>532</v>
      </c>
      <c r="D5" s="483">
        <v>425</v>
      </c>
      <c r="E5" s="484">
        <v>24</v>
      </c>
      <c r="F5" s="485">
        <v>320</v>
      </c>
      <c r="G5" s="483">
        <v>185</v>
      </c>
      <c r="H5" s="483">
        <v>135</v>
      </c>
      <c r="I5" s="484">
        <v>8</v>
      </c>
      <c r="J5" s="485">
        <v>320</v>
      </c>
      <c r="K5" s="483">
        <v>184</v>
      </c>
      <c r="L5" s="483">
        <v>136</v>
      </c>
      <c r="M5" s="484">
        <v>8</v>
      </c>
      <c r="N5" s="485">
        <v>317</v>
      </c>
      <c r="O5" s="483">
        <v>163</v>
      </c>
      <c r="P5" s="483">
        <v>154</v>
      </c>
      <c r="Q5" s="484">
        <v>8</v>
      </c>
    </row>
    <row r="6" spans="1:17" ht="21.4" customHeight="1" x14ac:dyDescent="0.15">
      <c r="A6" s="314" t="s">
        <v>415</v>
      </c>
      <c r="B6" s="482">
        <v>814</v>
      </c>
      <c r="C6" s="483">
        <v>660</v>
      </c>
      <c r="D6" s="483">
        <v>154</v>
      </c>
      <c r="E6" s="484">
        <v>21</v>
      </c>
      <c r="F6" s="485">
        <v>280</v>
      </c>
      <c r="G6" s="483">
        <v>227</v>
      </c>
      <c r="H6" s="483">
        <v>53</v>
      </c>
      <c r="I6" s="484">
        <v>7</v>
      </c>
      <c r="J6" s="485">
        <v>263</v>
      </c>
      <c r="K6" s="483">
        <v>207</v>
      </c>
      <c r="L6" s="483">
        <v>56</v>
      </c>
      <c r="M6" s="484">
        <v>7</v>
      </c>
      <c r="N6" s="485">
        <v>271</v>
      </c>
      <c r="O6" s="483">
        <v>226</v>
      </c>
      <c r="P6" s="483">
        <v>45</v>
      </c>
      <c r="Q6" s="484">
        <v>7</v>
      </c>
    </row>
    <row r="7" spans="1:17" ht="21.4" customHeight="1" x14ac:dyDescent="0.15">
      <c r="A7" s="314" t="s">
        <v>416</v>
      </c>
      <c r="B7" s="482">
        <v>919</v>
      </c>
      <c r="C7" s="483">
        <v>0</v>
      </c>
      <c r="D7" s="483">
        <v>919</v>
      </c>
      <c r="E7" s="484">
        <v>24</v>
      </c>
      <c r="F7" s="485">
        <v>322</v>
      </c>
      <c r="G7" s="483">
        <v>0</v>
      </c>
      <c r="H7" s="483">
        <v>322</v>
      </c>
      <c r="I7" s="484">
        <v>8</v>
      </c>
      <c r="J7" s="485">
        <v>310</v>
      </c>
      <c r="K7" s="483">
        <v>0</v>
      </c>
      <c r="L7" s="483">
        <v>310</v>
      </c>
      <c r="M7" s="484">
        <v>8</v>
      </c>
      <c r="N7" s="485">
        <v>287</v>
      </c>
      <c r="O7" s="483">
        <v>0</v>
      </c>
      <c r="P7" s="483">
        <v>287</v>
      </c>
      <c r="Q7" s="484">
        <v>8</v>
      </c>
    </row>
    <row r="8" spans="1:17" ht="21.4" customHeight="1" x14ac:dyDescent="0.15">
      <c r="A8" s="314" t="s">
        <v>417</v>
      </c>
      <c r="B8" s="482">
        <v>947</v>
      </c>
      <c r="C8" s="483">
        <v>444</v>
      </c>
      <c r="D8" s="483">
        <v>503</v>
      </c>
      <c r="E8" s="484">
        <v>24</v>
      </c>
      <c r="F8" s="485">
        <v>322</v>
      </c>
      <c r="G8" s="483">
        <v>159</v>
      </c>
      <c r="H8" s="483">
        <v>163</v>
      </c>
      <c r="I8" s="484">
        <v>8</v>
      </c>
      <c r="J8" s="485">
        <v>317</v>
      </c>
      <c r="K8" s="483">
        <v>137</v>
      </c>
      <c r="L8" s="483">
        <v>180</v>
      </c>
      <c r="M8" s="484">
        <v>8</v>
      </c>
      <c r="N8" s="485">
        <v>308</v>
      </c>
      <c r="O8" s="483">
        <v>148</v>
      </c>
      <c r="P8" s="483">
        <v>160</v>
      </c>
      <c r="Q8" s="484">
        <v>8</v>
      </c>
    </row>
    <row r="9" spans="1:17" ht="21.4" customHeight="1" x14ac:dyDescent="0.15">
      <c r="A9" s="314" t="s">
        <v>418</v>
      </c>
      <c r="B9" s="482">
        <v>3637</v>
      </c>
      <c r="C9" s="483">
        <v>1636</v>
      </c>
      <c r="D9" s="483">
        <v>2001</v>
      </c>
      <c r="E9" s="484">
        <v>93</v>
      </c>
      <c r="F9" s="485">
        <v>1244</v>
      </c>
      <c r="G9" s="483">
        <v>571</v>
      </c>
      <c r="H9" s="483">
        <v>673</v>
      </c>
      <c r="I9" s="484">
        <v>31</v>
      </c>
      <c r="J9" s="485">
        <v>1210</v>
      </c>
      <c r="K9" s="483">
        <v>528</v>
      </c>
      <c r="L9" s="483">
        <v>682</v>
      </c>
      <c r="M9" s="484">
        <v>31</v>
      </c>
      <c r="N9" s="485">
        <v>1183</v>
      </c>
      <c r="O9" s="483">
        <v>537</v>
      </c>
      <c r="P9" s="483">
        <v>646</v>
      </c>
      <c r="Q9" s="484">
        <v>31</v>
      </c>
    </row>
  </sheetData>
  <mergeCells count="6">
    <mergeCell ref="K2:Q2"/>
    <mergeCell ref="A3:A4"/>
    <mergeCell ref="B3:E3"/>
    <mergeCell ref="F3:I3"/>
    <mergeCell ref="J3:M3"/>
    <mergeCell ref="N3:Q3"/>
  </mergeCells>
  <phoneticPr fontId="2"/>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F302D-9D2C-49EE-AA9F-1A826CB50487}">
  <sheetPr>
    <pageSetUpPr fitToPage="1"/>
  </sheetPr>
  <dimension ref="A1:AD96"/>
  <sheetViews>
    <sheetView showZeros="0" view="pageBreakPreview" topLeftCell="A38" zoomScale="85" zoomScaleNormal="100" zoomScaleSheetLayoutView="85" workbookViewId="0">
      <selection activeCell="AC43" sqref="AC43"/>
    </sheetView>
  </sheetViews>
  <sheetFormatPr defaultRowHeight="17.25" x14ac:dyDescent="0.2"/>
  <cols>
    <col min="1" max="1" width="13" style="240" customWidth="1"/>
    <col min="2" max="30" width="6" style="93" customWidth="1"/>
    <col min="31" max="31" width="0.125" style="93" customWidth="1"/>
    <col min="32" max="256" width="9" style="93"/>
    <col min="257" max="257" width="13" style="93" customWidth="1"/>
    <col min="258" max="286" width="6" style="93" customWidth="1"/>
    <col min="287" max="287" width="0.125" style="93" customWidth="1"/>
    <col min="288" max="512" width="9" style="93"/>
    <col min="513" max="513" width="13" style="93" customWidth="1"/>
    <col min="514" max="542" width="6" style="93" customWidth="1"/>
    <col min="543" max="543" width="0.125" style="93" customWidth="1"/>
    <col min="544" max="768" width="9" style="93"/>
    <col min="769" max="769" width="13" style="93" customWidth="1"/>
    <col min="770" max="798" width="6" style="93" customWidth="1"/>
    <col min="799" max="799" width="0.125" style="93" customWidth="1"/>
    <col min="800" max="1024" width="9" style="93"/>
    <col min="1025" max="1025" width="13" style="93" customWidth="1"/>
    <col min="1026" max="1054" width="6" style="93" customWidth="1"/>
    <col min="1055" max="1055" width="0.125" style="93" customWidth="1"/>
    <col min="1056" max="1280" width="9" style="93"/>
    <col min="1281" max="1281" width="13" style="93" customWidth="1"/>
    <col min="1282" max="1310" width="6" style="93" customWidth="1"/>
    <col min="1311" max="1311" width="0.125" style="93" customWidth="1"/>
    <col min="1312" max="1536" width="9" style="93"/>
    <col min="1537" max="1537" width="13" style="93" customWidth="1"/>
    <col min="1538" max="1566" width="6" style="93" customWidth="1"/>
    <col min="1567" max="1567" width="0.125" style="93" customWidth="1"/>
    <col min="1568" max="1792" width="9" style="93"/>
    <col min="1793" max="1793" width="13" style="93" customWidth="1"/>
    <col min="1794" max="1822" width="6" style="93" customWidth="1"/>
    <col min="1823" max="1823" width="0.125" style="93" customWidth="1"/>
    <col min="1824" max="2048" width="9" style="93"/>
    <col min="2049" max="2049" width="13" style="93" customWidth="1"/>
    <col min="2050" max="2078" width="6" style="93" customWidth="1"/>
    <col min="2079" max="2079" width="0.125" style="93" customWidth="1"/>
    <col min="2080" max="2304" width="9" style="93"/>
    <col min="2305" max="2305" width="13" style="93" customWidth="1"/>
    <col min="2306" max="2334" width="6" style="93" customWidth="1"/>
    <col min="2335" max="2335" width="0.125" style="93" customWidth="1"/>
    <col min="2336" max="2560" width="9" style="93"/>
    <col min="2561" max="2561" width="13" style="93" customWidth="1"/>
    <col min="2562" max="2590" width="6" style="93" customWidth="1"/>
    <col min="2591" max="2591" width="0.125" style="93" customWidth="1"/>
    <col min="2592" max="2816" width="9" style="93"/>
    <col min="2817" max="2817" width="13" style="93" customWidth="1"/>
    <col min="2818" max="2846" width="6" style="93" customWidth="1"/>
    <col min="2847" max="2847" width="0.125" style="93" customWidth="1"/>
    <col min="2848" max="3072" width="9" style="93"/>
    <col min="3073" max="3073" width="13" style="93" customWidth="1"/>
    <col min="3074" max="3102" width="6" style="93" customWidth="1"/>
    <col min="3103" max="3103" width="0.125" style="93" customWidth="1"/>
    <col min="3104" max="3328" width="9" style="93"/>
    <col min="3329" max="3329" width="13" style="93" customWidth="1"/>
    <col min="3330" max="3358" width="6" style="93" customWidth="1"/>
    <col min="3359" max="3359" width="0.125" style="93" customWidth="1"/>
    <col min="3360" max="3584" width="9" style="93"/>
    <col min="3585" max="3585" width="13" style="93" customWidth="1"/>
    <col min="3586" max="3614" width="6" style="93" customWidth="1"/>
    <col min="3615" max="3615" width="0.125" style="93" customWidth="1"/>
    <col min="3616" max="3840" width="9" style="93"/>
    <col min="3841" max="3841" width="13" style="93" customWidth="1"/>
    <col min="3842" max="3870" width="6" style="93" customWidth="1"/>
    <col min="3871" max="3871" width="0.125" style="93" customWidth="1"/>
    <col min="3872" max="4096" width="9" style="93"/>
    <col min="4097" max="4097" width="13" style="93" customWidth="1"/>
    <col min="4098" max="4126" width="6" style="93" customWidth="1"/>
    <col min="4127" max="4127" width="0.125" style="93" customWidth="1"/>
    <col min="4128" max="4352" width="9" style="93"/>
    <col min="4353" max="4353" width="13" style="93" customWidth="1"/>
    <col min="4354" max="4382" width="6" style="93" customWidth="1"/>
    <col min="4383" max="4383" width="0.125" style="93" customWidth="1"/>
    <col min="4384" max="4608" width="9" style="93"/>
    <col min="4609" max="4609" width="13" style="93" customWidth="1"/>
    <col min="4610" max="4638" width="6" style="93" customWidth="1"/>
    <col min="4639" max="4639" width="0.125" style="93" customWidth="1"/>
    <col min="4640" max="4864" width="9" style="93"/>
    <col min="4865" max="4865" width="13" style="93" customWidth="1"/>
    <col min="4866" max="4894" width="6" style="93" customWidth="1"/>
    <col min="4895" max="4895" width="0.125" style="93" customWidth="1"/>
    <col min="4896" max="5120" width="9" style="93"/>
    <col min="5121" max="5121" width="13" style="93" customWidth="1"/>
    <col min="5122" max="5150" width="6" style="93" customWidth="1"/>
    <col min="5151" max="5151" width="0.125" style="93" customWidth="1"/>
    <col min="5152" max="5376" width="9" style="93"/>
    <col min="5377" max="5377" width="13" style="93" customWidth="1"/>
    <col min="5378" max="5406" width="6" style="93" customWidth="1"/>
    <col min="5407" max="5407" width="0.125" style="93" customWidth="1"/>
    <col min="5408" max="5632" width="9" style="93"/>
    <col min="5633" max="5633" width="13" style="93" customWidth="1"/>
    <col min="5634" max="5662" width="6" style="93" customWidth="1"/>
    <col min="5663" max="5663" width="0.125" style="93" customWidth="1"/>
    <col min="5664" max="5888" width="9" style="93"/>
    <col min="5889" max="5889" width="13" style="93" customWidth="1"/>
    <col min="5890" max="5918" width="6" style="93" customWidth="1"/>
    <col min="5919" max="5919" width="0.125" style="93" customWidth="1"/>
    <col min="5920" max="6144" width="9" style="93"/>
    <col min="6145" max="6145" width="13" style="93" customWidth="1"/>
    <col min="6146" max="6174" width="6" style="93" customWidth="1"/>
    <col min="6175" max="6175" width="0.125" style="93" customWidth="1"/>
    <col min="6176" max="6400" width="9" style="93"/>
    <col min="6401" max="6401" width="13" style="93" customWidth="1"/>
    <col min="6402" max="6430" width="6" style="93" customWidth="1"/>
    <col min="6431" max="6431" width="0.125" style="93" customWidth="1"/>
    <col min="6432" max="6656" width="9" style="93"/>
    <col min="6657" max="6657" width="13" style="93" customWidth="1"/>
    <col min="6658" max="6686" width="6" style="93" customWidth="1"/>
    <col min="6687" max="6687" width="0.125" style="93" customWidth="1"/>
    <col min="6688" max="6912" width="9" style="93"/>
    <col min="6913" max="6913" width="13" style="93" customWidth="1"/>
    <col min="6914" max="6942" width="6" style="93" customWidth="1"/>
    <col min="6943" max="6943" width="0.125" style="93" customWidth="1"/>
    <col min="6944" max="7168" width="9" style="93"/>
    <col min="7169" max="7169" width="13" style="93" customWidth="1"/>
    <col min="7170" max="7198" width="6" style="93" customWidth="1"/>
    <col min="7199" max="7199" width="0.125" style="93" customWidth="1"/>
    <col min="7200" max="7424" width="9" style="93"/>
    <col min="7425" max="7425" width="13" style="93" customWidth="1"/>
    <col min="7426" max="7454" width="6" style="93" customWidth="1"/>
    <col min="7455" max="7455" width="0.125" style="93" customWidth="1"/>
    <col min="7456" max="7680" width="9" style="93"/>
    <col min="7681" max="7681" width="13" style="93" customWidth="1"/>
    <col min="7682" max="7710" width="6" style="93" customWidth="1"/>
    <col min="7711" max="7711" width="0.125" style="93" customWidth="1"/>
    <col min="7712" max="7936" width="9" style="93"/>
    <col min="7937" max="7937" width="13" style="93" customWidth="1"/>
    <col min="7938" max="7966" width="6" style="93" customWidth="1"/>
    <col min="7967" max="7967" width="0.125" style="93" customWidth="1"/>
    <col min="7968" max="8192" width="9" style="93"/>
    <col min="8193" max="8193" width="13" style="93" customWidth="1"/>
    <col min="8194" max="8222" width="6" style="93" customWidth="1"/>
    <col min="8223" max="8223" width="0.125" style="93" customWidth="1"/>
    <col min="8224" max="8448" width="9" style="93"/>
    <col min="8449" max="8449" width="13" style="93" customWidth="1"/>
    <col min="8450" max="8478" width="6" style="93" customWidth="1"/>
    <col min="8479" max="8479" width="0.125" style="93" customWidth="1"/>
    <col min="8480" max="8704" width="9" style="93"/>
    <col min="8705" max="8705" width="13" style="93" customWidth="1"/>
    <col min="8706" max="8734" width="6" style="93" customWidth="1"/>
    <col min="8735" max="8735" width="0.125" style="93" customWidth="1"/>
    <col min="8736" max="8960" width="9" style="93"/>
    <col min="8961" max="8961" width="13" style="93" customWidth="1"/>
    <col min="8962" max="8990" width="6" style="93" customWidth="1"/>
    <col min="8991" max="8991" width="0.125" style="93" customWidth="1"/>
    <col min="8992" max="9216" width="9" style="93"/>
    <col min="9217" max="9217" width="13" style="93" customWidth="1"/>
    <col min="9218" max="9246" width="6" style="93" customWidth="1"/>
    <col min="9247" max="9247" width="0.125" style="93" customWidth="1"/>
    <col min="9248" max="9472" width="9" style="93"/>
    <col min="9473" max="9473" width="13" style="93" customWidth="1"/>
    <col min="9474" max="9502" width="6" style="93" customWidth="1"/>
    <col min="9503" max="9503" width="0.125" style="93" customWidth="1"/>
    <col min="9504" max="9728" width="9" style="93"/>
    <col min="9729" max="9729" width="13" style="93" customWidth="1"/>
    <col min="9730" max="9758" width="6" style="93" customWidth="1"/>
    <col min="9759" max="9759" width="0.125" style="93" customWidth="1"/>
    <col min="9760" max="9984" width="9" style="93"/>
    <col min="9985" max="9985" width="13" style="93" customWidth="1"/>
    <col min="9986" max="10014" width="6" style="93" customWidth="1"/>
    <col min="10015" max="10015" width="0.125" style="93" customWidth="1"/>
    <col min="10016" max="10240" width="9" style="93"/>
    <col min="10241" max="10241" width="13" style="93" customWidth="1"/>
    <col min="10242" max="10270" width="6" style="93" customWidth="1"/>
    <col min="10271" max="10271" width="0.125" style="93" customWidth="1"/>
    <col min="10272" max="10496" width="9" style="93"/>
    <col min="10497" max="10497" width="13" style="93" customWidth="1"/>
    <col min="10498" max="10526" width="6" style="93" customWidth="1"/>
    <col min="10527" max="10527" width="0.125" style="93" customWidth="1"/>
    <col min="10528" max="10752" width="9" style="93"/>
    <col min="10753" max="10753" width="13" style="93" customWidth="1"/>
    <col min="10754" max="10782" width="6" style="93" customWidth="1"/>
    <col min="10783" max="10783" width="0.125" style="93" customWidth="1"/>
    <col min="10784" max="11008" width="9" style="93"/>
    <col min="11009" max="11009" width="13" style="93" customWidth="1"/>
    <col min="11010" max="11038" width="6" style="93" customWidth="1"/>
    <col min="11039" max="11039" width="0.125" style="93" customWidth="1"/>
    <col min="11040" max="11264" width="9" style="93"/>
    <col min="11265" max="11265" width="13" style="93" customWidth="1"/>
    <col min="11266" max="11294" width="6" style="93" customWidth="1"/>
    <col min="11295" max="11295" width="0.125" style="93" customWidth="1"/>
    <col min="11296" max="11520" width="9" style="93"/>
    <col min="11521" max="11521" width="13" style="93" customWidth="1"/>
    <col min="11522" max="11550" width="6" style="93" customWidth="1"/>
    <col min="11551" max="11551" width="0.125" style="93" customWidth="1"/>
    <col min="11552" max="11776" width="9" style="93"/>
    <col min="11777" max="11777" width="13" style="93" customWidth="1"/>
    <col min="11778" max="11806" width="6" style="93" customWidth="1"/>
    <col min="11807" max="11807" width="0.125" style="93" customWidth="1"/>
    <col min="11808" max="12032" width="9" style="93"/>
    <col min="12033" max="12033" width="13" style="93" customWidth="1"/>
    <col min="12034" max="12062" width="6" style="93" customWidth="1"/>
    <col min="12063" max="12063" width="0.125" style="93" customWidth="1"/>
    <col min="12064" max="12288" width="9" style="93"/>
    <col min="12289" max="12289" width="13" style="93" customWidth="1"/>
    <col min="12290" max="12318" width="6" style="93" customWidth="1"/>
    <col min="12319" max="12319" width="0.125" style="93" customWidth="1"/>
    <col min="12320" max="12544" width="9" style="93"/>
    <col min="12545" max="12545" width="13" style="93" customWidth="1"/>
    <col min="12546" max="12574" width="6" style="93" customWidth="1"/>
    <col min="12575" max="12575" width="0.125" style="93" customWidth="1"/>
    <col min="12576" max="12800" width="9" style="93"/>
    <col min="12801" max="12801" width="13" style="93" customWidth="1"/>
    <col min="12802" max="12830" width="6" style="93" customWidth="1"/>
    <col min="12831" max="12831" width="0.125" style="93" customWidth="1"/>
    <col min="12832" max="13056" width="9" style="93"/>
    <col min="13057" max="13057" width="13" style="93" customWidth="1"/>
    <col min="13058" max="13086" width="6" style="93" customWidth="1"/>
    <col min="13087" max="13087" width="0.125" style="93" customWidth="1"/>
    <col min="13088" max="13312" width="9" style="93"/>
    <col min="13313" max="13313" width="13" style="93" customWidth="1"/>
    <col min="13314" max="13342" width="6" style="93" customWidth="1"/>
    <col min="13343" max="13343" width="0.125" style="93" customWidth="1"/>
    <col min="13344" max="13568" width="9" style="93"/>
    <col min="13569" max="13569" width="13" style="93" customWidth="1"/>
    <col min="13570" max="13598" width="6" style="93" customWidth="1"/>
    <col min="13599" max="13599" width="0.125" style="93" customWidth="1"/>
    <col min="13600" max="13824" width="9" style="93"/>
    <col min="13825" max="13825" width="13" style="93" customWidth="1"/>
    <col min="13826" max="13854" width="6" style="93" customWidth="1"/>
    <col min="13855" max="13855" width="0.125" style="93" customWidth="1"/>
    <col min="13856" max="14080" width="9" style="93"/>
    <col min="14081" max="14081" width="13" style="93" customWidth="1"/>
    <col min="14082" max="14110" width="6" style="93" customWidth="1"/>
    <col min="14111" max="14111" width="0.125" style="93" customWidth="1"/>
    <col min="14112" max="14336" width="9" style="93"/>
    <col min="14337" max="14337" width="13" style="93" customWidth="1"/>
    <col min="14338" max="14366" width="6" style="93" customWidth="1"/>
    <col min="14367" max="14367" width="0.125" style="93" customWidth="1"/>
    <col min="14368" max="14592" width="9" style="93"/>
    <col min="14593" max="14593" width="13" style="93" customWidth="1"/>
    <col min="14594" max="14622" width="6" style="93" customWidth="1"/>
    <col min="14623" max="14623" width="0.125" style="93" customWidth="1"/>
    <col min="14624" max="14848" width="9" style="93"/>
    <col min="14849" max="14849" width="13" style="93" customWidth="1"/>
    <col min="14850" max="14878" width="6" style="93" customWidth="1"/>
    <col min="14879" max="14879" width="0.125" style="93" customWidth="1"/>
    <col min="14880" max="15104" width="9" style="93"/>
    <col min="15105" max="15105" width="13" style="93" customWidth="1"/>
    <col min="15106" max="15134" width="6" style="93" customWidth="1"/>
    <col min="15135" max="15135" width="0.125" style="93" customWidth="1"/>
    <col min="15136" max="15360" width="9" style="93"/>
    <col min="15361" max="15361" width="13" style="93" customWidth="1"/>
    <col min="15362" max="15390" width="6" style="93" customWidth="1"/>
    <col min="15391" max="15391" width="0.125" style="93" customWidth="1"/>
    <col min="15392" max="15616" width="9" style="93"/>
    <col min="15617" max="15617" width="13" style="93" customWidth="1"/>
    <col min="15618" max="15646" width="6" style="93" customWidth="1"/>
    <col min="15647" max="15647" width="0.125" style="93" customWidth="1"/>
    <col min="15648" max="15872" width="9" style="93"/>
    <col min="15873" max="15873" width="13" style="93" customWidth="1"/>
    <col min="15874" max="15902" width="6" style="93" customWidth="1"/>
    <col min="15903" max="15903" width="0.125" style="93" customWidth="1"/>
    <col min="15904" max="16128" width="9" style="93"/>
    <col min="16129" max="16129" width="13" style="93" customWidth="1"/>
    <col min="16130" max="16158" width="6" style="93" customWidth="1"/>
    <col min="16159" max="16159" width="0.125" style="93" customWidth="1"/>
    <col min="16160" max="16384" width="9" style="93"/>
  </cols>
  <sheetData>
    <row r="1" spans="1:30" ht="21.95" customHeight="1" x14ac:dyDescent="0.2">
      <c r="A1" s="1069" t="s">
        <v>973</v>
      </c>
      <c r="B1" s="1069"/>
      <c r="C1" s="1069"/>
      <c r="D1" s="1069"/>
      <c r="E1" s="1069"/>
      <c r="F1" s="1069"/>
      <c r="G1" s="1069"/>
      <c r="H1" s="1069"/>
      <c r="I1" s="1069"/>
      <c r="J1" s="1069"/>
      <c r="K1" s="1069"/>
      <c r="L1" s="1069"/>
      <c r="M1" s="1069"/>
      <c r="N1" s="1069"/>
    </row>
    <row r="2" spans="1:30" ht="19.5" customHeight="1" thickBot="1" x14ac:dyDescent="0.25">
      <c r="A2" s="240" t="s">
        <v>387</v>
      </c>
      <c r="W2" s="1070" t="s">
        <v>976</v>
      </c>
      <c r="X2" s="1070"/>
      <c r="Y2" s="1070"/>
      <c r="Z2" s="1070"/>
      <c r="AA2" s="1070"/>
      <c r="AB2" s="1070"/>
      <c r="AC2" s="1070"/>
      <c r="AD2" s="1070"/>
    </row>
    <row r="3" spans="1:30" ht="16.5" customHeight="1" x14ac:dyDescent="0.2">
      <c r="A3" s="1071" t="s">
        <v>78</v>
      </c>
      <c r="B3" s="1073" t="s">
        <v>388</v>
      </c>
      <c r="C3" s="1074"/>
      <c r="D3" s="1074"/>
      <c r="E3" s="1074"/>
      <c r="F3" s="1074"/>
      <c r="G3" s="1074"/>
      <c r="H3" s="1074"/>
      <c r="I3" s="1075"/>
      <c r="J3" s="1076" t="s">
        <v>80</v>
      </c>
      <c r="K3" s="1076"/>
      <c r="L3" s="1076"/>
      <c r="M3" s="1076"/>
      <c r="N3" s="1076"/>
      <c r="O3" s="1076"/>
      <c r="P3" s="1076"/>
      <c r="Q3" s="1076"/>
      <c r="R3" s="1076"/>
      <c r="S3" s="1076"/>
      <c r="T3" s="1076"/>
      <c r="U3" s="1076"/>
      <c r="V3" s="1076"/>
      <c r="W3" s="1076"/>
      <c r="X3" s="1076"/>
      <c r="Y3" s="1076"/>
      <c r="Z3" s="1076"/>
      <c r="AA3" s="1076"/>
      <c r="AB3" s="1076"/>
      <c r="AC3" s="1076"/>
      <c r="AD3" s="1077"/>
    </row>
    <row r="4" spans="1:30" ht="16.5" customHeight="1" x14ac:dyDescent="0.2">
      <c r="A4" s="1072"/>
      <c r="B4" s="1078" t="s">
        <v>389</v>
      </c>
      <c r="C4" s="1080" t="s">
        <v>390</v>
      </c>
      <c r="D4" s="1080"/>
      <c r="E4" s="1080"/>
      <c r="F4" s="1080"/>
      <c r="G4" s="1080"/>
      <c r="H4" s="1080"/>
      <c r="I4" s="1081" t="s">
        <v>391</v>
      </c>
      <c r="J4" s="1083" t="s">
        <v>389</v>
      </c>
      <c r="K4" s="1080"/>
      <c r="L4" s="1084"/>
      <c r="M4" s="1085" t="s">
        <v>92</v>
      </c>
      <c r="N4" s="1080"/>
      <c r="O4" s="1086"/>
      <c r="P4" s="1085" t="s">
        <v>93</v>
      </c>
      <c r="Q4" s="1080"/>
      <c r="R4" s="1086"/>
      <c r="S4" s="1085" t="s">
        <v>94</v>
      </c>
      <c r="T4" s="1080"/>
      <c r="U4" s="1086"/>
      <c r="V4" s="1085" t="s">
        <v>95</v>
      </c>
      <c r="W4" s="1080"/>
      <c r="X4" s="1086"/>
      <c r="Y4" s="1085" t="s">
        <v>96</v>
      </c>
      <c r="Z4" s="1080"/>
      <c r="AA4" s="1086"/>
      <c r="AB4" s="1085" t="s">
        <v>97</v>
      </c>
      <c r="AC4" s="1080"/>
      <c r="AD4" s="1087"/>
    </row>
    <row r="5" spans="1:30" ht="39.4" customHeight="1" x14ac:dyDescent="0.2">
      <c r="A5" s="1072"/>
      <c r="B5" s="1079"/>
      <c r="C5" s="241" t="s">
        <v>92</v>
      </c>
      <c r="D5" s="241" t="s">
        <v>93</v>
      </c>
      <c r="E5" s="241" t="s">
        <v>94</v>
      </c>
      <c r="F5" s="241" t="s">
        <v>95</v>
      </c>
      <c r="G5" s="241" t="s">
        <v>96</v>
      </c>
      <c r="H5" s="241" t="s">
        <v>97</v>
      </c>
      <c r="I5" s="1082"/>
      <c r="J5" s="242" t="s">
        <v>98</v>
      </c>
      <c r="K5" s="486" t="s">
        <v>99</v>
      </c>
      <c r="L5" s="487" t="s">
        <v>100</v>
      </c>
      <c r="M5" s="243" t="s">
        <v>98</v>
      </c>
      <c r="N5" s="486" t="s">
        <v>99</v>
      </c>
      <c r="O5" s="488" t="s">
        <v>100</v>
      </c>
      <c r="P5" s="243" t="s">
        <v>98</v>
      </c>
      <c r="Q5" s="486" t="s">
        <v>99</v>
      </c>
      <c r="R5" s="488" t="s">
        <v>100</v>
      </c>
      <c r="S5" s="243" t="s">
        <v>98</v>
      </c>
      <c r="T5" s="486" t="s">
        <v>99</v>
      </c>
      <c r="U5" s="488" t="s">
        <v>100</v>
      </c>
      <c r="V5" s="243" t="s">
        <v>98</v>
      </c>
      <c r="W5" s="486" t="s">
        <v>99</v>
      </c>
      <c r="X5" s="488" t="s">
        <v>100</v>
      </c>
      <c r="Y5" s="243" t="s">
        <v>98</v>
      </c>
      <c r="Z5" s="486" t="s">
        <v>99</v>
      </c>
      <c r="AA5" s="488" t="s">
        <v>100</v>
      </c>
      <c r="AB5" s="243" t="s">
        <v>98</v>
      </c>
      <c r="AC5" s="486" t="s">
        <v>99</v>
      </c>
      <c r="AD5" s="489" t="s">
        <v>100</v>
      </c>
    </row>
    <row r="6" spans="1:30" s="92" customFormat="1" ht="16.5" customHeight="1" x14ac:dyDescent="0.2">
      <c r="A6" s="244"/>
      <c r="B6" s="245">
        <f>SUM(C6:I6)</f>
        <v>0</v>
      </c>
      <c r="C6" s="246">
        <f>[3]data!P4</f>
        <v>0</v>
      </c>
      <c r="D6" s="246">
        <f>[3]data!Q4</f>
        <v>0</v>
      </c>
      <c r="E6" s="246">
        <f>[3]data!R4</f>
        <v>0</v>
      </c>
      <c r="F6" s="246">
        <f>[3]data!S4</f>
        <v>0</v>
      </c>
      <c r="G6" s="246">
        <f>[3]data!T4</f>
        <v>0</v>
      </c>
      <c r="H6" s="246">
        <f>[3]data!U4</f>
        <v>0</v>
      </c>
      <c r="I6" s="247">
        <f>[3]data!V4</f>
        <v>0</v>
      </c>
      <c r="J6" s="245">
        <f>K6+L6</f>
        <v>0</v>
      </c>
      <c r="K6" s="248">
        <f t="shared" ref="K6:L19" si="0">SUM(N6,Q6,T6,W6,Z6,AC6)</f>
        <v>0</v>
      </c>
      <c r="L6" s="249">
        <f t="shared" si="0"/>
        <v>0</v>
      </c>
      <c r="M6" s="250">
        <f>N6+O6</f>
        <v>0</v>
      </c>
      <c r="N6" s="246">
        <f>[3]data!AL4</f>
        <v>0</v>
      </c>
      <c r="O6" s="490">
        <f>[3]data!AM4</f>
        <v>0</v>
      </c>
      <c r="P6" s="250">
        <f>Q6+R6</f>
        <v>0</v>
      </c>
      <c r="Q6" s="246">
        <f>[3]data!AN4</f>
        <v>0</v>
      </c>
      <c r="R6" s="490">
        <f>[3]data!AO4</f>
        <v>0</v>
      </c>
      <c r="S6" s="250">
        <f>T6+U6</f>
        <v>0</v>
      </c>
      <c r="T6" s="246">
        <f>[3]data!AP4</f>
        <v>0</v>
      </c>
      <c r="U6" s="490">
        <f>[3]data!AQ4</f>
        <v>0</v>
      </c>
      <c r="V6" s="250">
        <f>W6+X6</f>
        <v>0</v>
      </c>
      <c r="W6" s="246">
        <f>[3]data!AR4</f>
        <v>0</v>
      </c>
      <c r="X6" s="490">
        <f>[3]data!AS4</f>
        <v>0</v>
      </c>
      <c r="Y6" s="250">
        <f>Z6+AA6</f>
        <v>0</v>
      </c>
      <c r="Z6" s="246">
        <f>[3]data!AT4</f>
        <v>0</v>
      </c>
      <c r="AA6" s="490">
        <f>[3]data!AU4</f>
        <v>0</v>
      </c>
      <c r="AB6" s="250">
        <f>AC6+AD6</f>
        <v>0</v>
      </c>
      <c r="AC6" s="246">
        <f>[3]data!AV4</f>
        <v>0</v>
      </c>
      <c r="AD6" s="491">
        <f>[3]data!AW4</f>
        <v>0</v>
      </c>
    </row>
    <row r="7" spans="1:30" s="92" customFormat="1" ht="16.5" customHeight="1" x14ac:dyDescent="0.2">
      <c r="A7" s="251" t="s">
        <v>392</v>
      </c>
      <c r="B7" s="252">
        <f>SUM(C7:I7)</f>
        <v>40</v>
      </c>
      <c r="C7" s="253">
        <f>[3]data!H4</f>
        <v>7</v>
      </c>
      <c r="D7" s="253">
        <f>[3]data!I4</f>
        <v>7</v>
      </c>
      <c r="E7" s="253">
        <f>[3]data!J4</f>
        <v>9</v>
      </c>
      <c r="F7" s="253">
        <f>[3]data!K4</f>
        <v>4</v>
      </c>
      <c r="G7" s="253">
        <f>[3]data!L4</f>
        <v>7</v>
      </c>
      <c r="H7" s="253">
        <f>[3]data!M4</f>
        <v>6</v>
      </c>
      <c r="I7" s="286">
        <f>[3]data!N4</f>
        <v>0</v>
      </c>
      <c r="J7" s="252">
        <f t="shared" ref="J7:J21" si="1">K7+L7</f>
        <v>176</v>
      </c>
      <c r="K7" s="253">
        <f t="shared" si="0"/>
        <v>121</v>
      </c>
      <c r="L7" s="254">
        <f t="shared" si="0"/>
        <v>55</v>
      </c>
      <c r="M7" s="255">
        <f t="shared" ref="M7:M21" si="2">N7+O7</f>
        <v>35</v>
      </c>
      <c r="N7" s="253">
        <f>[3]data!Y4</f>
        <v>26</v>
      </c>
      <c r="O7" s="254">
        <f>[3]data!Z4</f>
        <v>9</v>
      </c>
      <c r="P7" s="255">
        <f t="shared" ref="P7:P21" si="3">Q7+R7</f>
        <v>35</v>
      </c>
      <c r="Q7" s="253">
        <f>[3]data!AA4</f>
        <v>25</v>
      </c>
      <c r="R7" s="254">
        <f>[3]data!AB4</f>
        <v>10</v>
      </c>
      <c r="S7" s="255">
        <f t="shared" ref="S7:S21" si="4">T7+U7</f>
        <v>38</v>
      </c>
      <c r="T7" s="253">
        <f>[3]data!AC4</f>
        <v>26</v>
      </c>
      <c r="U7" s="254">
        <f>[3]data!AD4</f>
        <v>12</v>
      </c>
      <c r="V7" s="255">
        <f t="shared" ref="V7:V21" si="5">W7+X7</f>
        <v>19</v>
      </c>
      <c r="W7" s="253">
        <f>[3]data!AE4</f>
        <v>12</v>
      </c>
      <c r="X7" s="254">
        <f>[3]data!AF4</f>
        <v>7</v>
      </c>
      <c r="Y7" s="255">
        <f>Z7+AA7</f>
        <v>29</v>
      </c>
      <c r="Z7" s="253">
        <f>[3]data!AG4</f>
        <v>19</v>
      </c>
      <c r="AA7" s="254">
        <f>[3]data!AH4</f>
        <v>10</v>
      </c>
      <c r="AB7" s="255">
        <f t="shared" ref="AB7:AB21" si="6">AC7+AD7</f>
        <v>20</v>
      </c>
      <c r="AC7" s="253">
        <f>[3]data!AI4</f>
        <v>13</v>
      </c>
      <c r="AD7" s="256">
        <f>[3]data!AJ4</f>
        <v>7</v>
      </c>
    </row>
    <row r="8" spans="1:30" s="92" customFormat="1" ht="16.5" customHeight="1" x14ac:dyDescent="0.2">
      <c r="A8" s="257"/>
      <c r="B8" s="258">
        <f t="shared" ref="B8:B20" si="7">SUM(C8:I8)</f>
        <v>0</v>
      </c>
      <c r="C8" s="259">
        <f>[3]data!P11</f>
        <v>0</v>
      </c>
      <c r="D8" s="259">
        <f>[3]data!Q11</f>
        <v>0</v>
      </c>
      <c r="E8" s="259">
        <f>[3]data!R11</f>
        <v>0</v>
      </c>
      <c r="F8" s="259">
        <f>[3]data!S11</f>
        <v>0</v>
      </c>
      <c r="G8" s="259">
        <f>[3]data!T11</f>
        <v>0</v>
      </c>
      <c r="H8" s="259">
        <f>[3]data!U11</f>
        <v>0</v>
      </c>
      <c r="I8" s="260">
        <f>[3]data!V11</f>
        <v>0</v>
      </c>
      <c r="J8" s="258">
        <f t="shared" si="1"/>
        <v>0</v>
      </c>
      <c r="K8" s="261">
        <f t="shared" si="0"/>
        <v>0</v>
      </c>
      <c r="L8" s="262">
        <f t="shared" si="0"/>
        <v>0</v>
      </c>
      <c r="M8" s="263">
        <f t="shared" si="2"/>
        <v>0</v>
      </c>
      <c r="N8" s="259">
        <f>[3]data!AL11</f>
        <v>0</v>
      </c>
      <c r="O8" s="492">
        <f>[3]data!AM11</f>
        <v>0</v>
      </c>
      <c r="P8" s="263">
        <f t="shared" si="3"/>
        <v>0</v>
      </c>
      <c r="Q8" s="259">
        <f>[3]data!AN11</f>
        <v>0</v>
      </c>
      <c r="R8" s="492">
        <f>[3]data!AO11</f>
        <v>0</v>
      </c>
      <c r="S8" s="263">
        <f t="shared" si="4"/>
        <v>0</v>
      </c>
      <c r="T8" s="259">
        <f>[3]data!AP11</f>
        <v>0</v>
      </c>
      <c r="U8" s="492">
        <f>[3]data!AQ11</f>
        <v>0</v>
      </c>
      <c r="V8" s="263">
        <f t="shared" si="5"/>
        <v>0</v>
      </c>
      <c r="W8" s="259">
        <f>[3]data!AR11</f>
        <v>0</v>
      </c>
      <c r="X8" s="492">
        <f>[3]data!AS11</f>
        <v>0</v>
      </c>
      <c r="Y8" s="263">
        <f t="shared" ref="Y8:Y21" si="8">Z8+AA8</f>
        <v>0</v>
      </c>
      <c r="Z8" s="259">
        <f>[3]data!AT11</f>
        <v>0</v>
      </c>
      <c r="AA8" s="492">
        <f>[3]data!AU11</f>
        <v>0</v>
      </c>
      <c r="AB8" s="263">
        <f t="shared" si="6"/>
        <v>0</v>
      </c>
      <c r="AC8" s="259">
        <f>[3]data!AV11</f>
        <v>0</v>
      </c>
      <c r="AD8" s="493">
        <f>[3]data!AW11</f>
        <v>0</v>
      </c>
    </row>
    <row r="9" spans="1:30" s="92" customFormat="1" ht="16.5" customHeight="1" x14ac:dyDescent="0.2">
      <c r="A9" s="251" t="s">
        <v>111</v>
      </c>
      <c r="B9" s="252">
        <f t="shared" si="7"/>
        <v>23</v>
      </c>
      <c r="C9" s="253">
        <f>[3]data!H11</f>
        <v>4</v>
      </c>
      <c r="D9" s="253">
        <f>[3]data!I11</f>
        <v>5</v>
      </c>
      <c r="E9" s="253">
        <f>[3]data!J11</f>
        <v>3</v>
      </c>
      <c r="F9" s="253">
        <f>[3]data!K11</f>
        <v>3</v>
      </c>
      <c r="G9" s="253">
        <f>[3]data!L11</f>
        <v>4</v>
      </c>
      <c r="H9" s="253">
        <f>[3]data!M11</f>
        <v>3</v>
      </c>
      <c r="I9" s="286">
        <f>[3]data!N11</f>
        <v>1</v>
      </c>
      <c r="J9" s="252">
        <f t="shared" si="1"/>
        <v>113</v>
      </c>
      <c r="K9" s="253">
        <f t="shared" si="0"/>
        <v>85</v>
      </c>
      <c r="L9" s="254">
        <f t="shared" si="0"/>
        <v>28</v>
      </c>
      <c r="M9" s="255">
        <f t="shared" si="2"/>
        <v>19</v>
      </c>
      <c r="N9" s="253">
        <f>[3]data!Y11</f>
        <v>13</v>
      </c>
      <c r="O9" s="254">
        <f>[3]data!Z11</f>
        <v>6</v>
      </c>
      <c r="P9" s="255">
        <f t="shared" si="3"/>
        <v>22</v>
      </c>
      <c r="Q9" s="253">
        <f>[3]data!AA11</f>
        <v>14</v>
      </c>
      <c r="R9" s="254">
        <f>[3]data!AB11</f>
        <v>8</v>
      </c>
      <c r="S9" s="255">
        <f t="shared" si="4"/>
        <v>18</v>
      </c>
      <c r="T9" s="253">
        <f>[3]data!AC11</f>
        <v>13</v>
      </c>
      <c r="U9" s="254">
        <f>[3]data!AD11</f>
        <v>5</v>
      </c>
      <c r="V9" s="255">
        <f t="shared" si="5"/>
        <v>20</v>
      </c>
      <c r="W9" s="253">
        <f>[3]data!AE11</f>
        <v>18</v>
      </c>
      <c r="X9" s="254">
        <f>[3]data!AF11</f>
        <v>2</v>
      </c>
      <c r="Y9" s="255">
        <f t="shared" si="8"/>
        <v>20</v>
      </c>
      <c r="Z9" s="253">
        <f>[3]data!AG11</f>
        <v>17</v>
      </c>
      <c r="AA9" s="254">
        <f>[3]data!AH11</f>
        <v>3</v>
      </c>
      <c r="AB9" s="255">
        <f t="shared" si="6"/>
        <v>14</v>
      </c>
      <c r="AC9" s="253">
        <f>[3]data!AI11</f>
        <v>10</v>
      </c>
      <c r="AD9" s="256">
        <f>[3]data!AJ11</f>
        <v>4</v>
      </c>
    </row>
    <row r="10" spans="1:30" s="92" customFormat="1" ht="16.5" customHeight="1" x14ac:dyDescent="0.2">
      <c r="A10" s="257"/>
      <c r="B10" s="258">
        <f t="shared" si="7"/>
        <v>1</v>
      </c>
      <c r="C10" s="259">
        <f>[3]data!P5</f>
        <v>0</v>
      </c>
      <c r="D10" s="259">
        <f>[3]data!Q5</f>
        <v>0</v>
      </c>
      <c r="E10" s="259">
        <f>[3]data!R5</f>
        <v>0</v>
      </c>
      <c r="F10" s="259">
        <f>[3]data!S5</f>
        <v>0</v>
      </c>
      <c r="G10" s="259">
        <f>[3]data!T5</f>
        <v>0</v>
      </c>
      <c r="H10" s="259">
        <f>[3]data!U5</f>
        <v>0</v>
      </c>
      <c r="I10" s="260">
        <f>[3]data!V5</f>
        <v>1</v>
      </c>
      <c r="J10" s="258">
        <f t="shared" si="1"/>
        <v>3</v>
      </c>
      <c r="K10" s="261">
        <f t="shared" si="0"/>
        <v>3</v>
      </c>
      <c r="L10" s="262">
        <f t="shared" si="0"/>
        <v>0</v>
      </c>
      <c r="M10" s="263">
        <f t="shared" si="2"/>
        <v>1</v>
      </c>
      <c r="N10" s="259">
        <f>[3]data!AL5</f>
        <v>1</v>
      </c>
      <c r="O10" s="492">
        <f>[3]data!AM5</f>
        <v>0</v>
      </c>
      <c r="P10" s="263">
        <f t="shared" si="3"/>
        <v>0</v>
      </c>
      <c r="Q10" s="259">
        <f>[3]data!AN5</f>
        <v>0</v>
      </c>
      <c r="R10" s="492">
        <f>[3]data!AO5</f>
        <v>0</v>
      </c>
      <c r="S10" s="263">
        <f t="shared" si="4"/>
        <v>1</v>
      </c>
      <c r="T10" s="259">
        <f>[3]data!AP5</f>
        <v>1</v>
      </c>
      <c r="U10" s="492">
        <f>[3]data!AQ5</f>
        <v>0</v>
      </c>
      <c r="V10" s="263">
        <f t="shared" si="5"/>
        <v>0</v>
      </c>
      <c r="W10" s="259">
        <f>[3]data!AR5</f>
        <v>0</v>
      </c>
      <c r="X10" s="492">
        <f>[3]data!AS5</f>
        <v>0</v>
      </c>
      <c r="Y10" s="263">
        <f>Z10+AA10</f>
        <v>0</v>
      </c>
      <c r="Z10" s="259">
        <f>[3]data!AT5</f>
        <v>0</v>
      </c>
      <c r="AA10" s="492">
        <f>[3]data!AU5</f>
        <v>0</v>
      </c>
      <c r="AB10" s="263">
        <f t="shared" si="6"/>
        <v>1</v>
      </c>
      <c r="AC10" s="259">
        <f>[3]data!AV5</f>
        <v>1</v>
      </c>
      <c r="AD10" s="493">
        <f>[3]data!AW5</f>
        <v>0</v>
      </c>
    </row>
    <row r="11" spans="1:30" s="92" customFormat="1" ht="16.5" customHeight="1" x14ac:dyDescent="0.2">
      <c r="A11" s="251" t="s">
        <v>393</v>
      </c>
      <c r="B11" s="252">
        <f t="shared" si="7"/>
        <v>30</v>
      </c>
      <c r="C11" s="253">
        <f>[3]data!H5</f>
        <v>4</v>
      </c>
      <c r="D11" s="253">
        <f>[3]data!I5</f>
        <v>4</v>
      </c>
      <c r="E11" s="253">
        <f>[3]data!J5</f>
        <v>6</v>
      </c>
      <c r="F11" s="253">
        <f>[3]data!K5</f>
        <v>5</v>
      </c>
      <c r="G11" s="253">
        <f>[3]data!L5</f>
        <v>4</v>
      </c>
      <c r="H11" s="253">
        <f>[3]data!M5</f>
        <v>5</v>
      </c>
      <c r="I11" s="286">
        <f>[3]data!N5</f>
        <v>2</v>
      </c>
      <c r="J11" s="252">
        <f t="shared" si="1"/>
        <v>129</v>
      </c>
      <c r="K11" s="253">
        <f t="shared" si="0"/>
        <v>87</v>
      </c>
      <c r="L11" s="254">
        <f t="shared" si="0"/>
        <v>42</v>
      </c>
      <c r="M11" s="255">
        <f t="shared" si="2"/>
        <v>26</v>
      </c>
      <c r="N11" s="253">
        <f>[3]data!Y5</f>
        <v>16</v>
      </c>
      <c r="O11" s="254">
        <f>[3]data!Z5</f>
        <v>10</v>
      </c>
      <c r="P11" s="255">
        <f t="shared" si="3"/>
        <v>23</v>
      </c>
      <c r="Q11" s="253">
        <f>[3]data!AA5</f>
        <v>16</v>
      </c>
      <c r="R11" s="254">
        <f>[3]data!AB5</f>
        <v>7</v>
      </c>
      <c r="S11" s="255">
        <f t="shared" si="4"/>
        <v>27</v>
      </c>
      <c r="T11" s="253">
        <f>[3]data!AC5</f>
        <v>22</v>
      </c>
      <c r="U11" s="254">
        <f>[3]data!AD5</f>
        <v>5</v>
      </c>
      <c r="V11" s="255">
        <f t="shared" si="5"/>
        <v>16</v>
      </c>
      <c r="W11" s="253">
        <f>[3]data!AE5</f>
        <v>12</v>
      </c>
      <c r="X11" s="254">
        <f>[3]data!AF5</f>
        <v>4</v>
      </c>
      <c r="Y11" s="255">
        <f>Z11+AA11</f>
        <v>18</v>
      </c>
      <c r="Z11" s="253">
        <f>[3]data!AG5</f>
        <v>11</v>
      </c>
      <c r="AA11" s="254">
        <f>[3]data!AH5</f>
        <v>7</v>
      </c>
      <c r="AB11" s="255">
        <f t="shared" si="6"/>
        <v>19</v>
      </c>
      <c r="AC11" s="253">
        <f>[3]data!AI5</f>
        <v>10</v>
      </c>
      <c r="AD11" s="256">
        <f>[3]data!AJ5</f>
        <v>9</v>
      </c>
    </row>
    <row r="12" spans="1:30" s="92" customFormat="1" ht="16.5" customHeight="1" x14ac:dyDescent="0.2">
      <c r="A12" s="257"/>
      <c r="B12" s="258">
        <f t="shared" si="7"/>
        <v>7</v>
      </c>
      <c r="C12" s="259">
        <f>[3]data!P8</f>
        <v>2</v>
      </c>
      <c r="D12" s="259">
        <f>[3]data!Q8</f>
        <v>2</v>
      </c>
      <c r="E12" s="259">
        <f>[3]data!R8</f>
        <v>1</v>
      </c>
      <c r="F12" s="259">
        <f>[3]data!S8</f>
        <v>0</v>
      </c>
      <c r="G12" s="259">
        <f>[3]data!T8</f>
        <v>0</v>
      </c>
      <c r="H12" s="259">
        <f>[3]data!U8</f>
        <v>1</v>
      </c>
      <c r="I12" s="260">
        <f>[3]data!V8</f>
        <v>1</v>
      </c>
      <c r="J12" s="258">
        <f t="shared" si="1"/>
        <v>16</v>
      </c>
      <c r="K12" s="261">
        <f t="shared" si="0"/>
        <v>8</v>
      </c>
      <c r="L12" s="262">
        <f t="shared" si="0"/>
        <v>8</v>
      </c>
      <c r="M12" s="263">
        <f t="shared" si="2"/>
        <v>4</v>
      </c>
      <c r="N12" s="259">
        <f>[3]data!AL8</f>
        <v>2</v>
      </c>
      <c r="O12" s="492">
        <f>[3]data!AM8</f>
        <v>2</v>
      </c>
      <c r="P12" s="263">
        <f t="shared" si="3"/>
        <v>4</v>
      </c>
      <c r="Q12" s="259">
        <f>[3]data!AN8</f>
        <v>2</v>
      </c>
      <c r="R12" s="492">
        <f>[3]data!AO8</f>
        <v>2</v>
      </c>
      <c r="S12" s="263">
        <f t="shared" si="4"/>
        <v>3</v>
      </c>
      <c r="T12" s="259">
        <f>[3]data!AP8</f>
        <v>2</v>
      </c>
      <c r="U12" s="492">
        <f>[3]data!AQ8</f>
        <v>1</v>
      </c>
      <c r="V12" s="263">
        <f t="shared" si="5"/>
        <v>0</v>
      </c>
      <c r="W12" s="259">
        <f>[3]data!AR8</f>
        <v>0</v>
      </c>
      <c r="X12" s="492">
        <f>[3]data!AS8</f>
        <v>0</v>
      </c>
      <c r="Y12" s="263">
        <f t="shared" si="8"/>
        <v>1</v>
      </c>
      <c r="Z12" s="259">
        <f>[3]data!AT8</f>
        <v>0</v>
      </c>
      <c r="AA12" s="492">
        <f>[3]data!AU8</f>
        <v>1</v>
      </c>
      <c r="AB12" s="263">
        <f t="shared" si="6"/>
        <v>4</v>
      </c>
      <c r="AC12" s="259">
        <f>[3]data!AV8</f>
        <v>2</v>
      </c>
      <c r="AD12" s="493">
        <f>[3]data!AW8</f>
        <v>2</v>
      </c>
    </row>
    <row r="13" spans="1:30" s="92" customFormat="1" ht="16.5" customHeight="1" x14ac:dyDescent="0.2">
      <c r="A13" s="251" t="s">
        <v>394</v>
      </c>
      <c r="B13" s="252">
        <f t="shared" si="7"/>
        <v>32</v>
      </c>
      <c r="C13" s="253">
        <f>[3]data!H8</f>
        <v>7</v>
      </c>
      <c r="D13" s="253">
        <f>[3]data!I8</f>
        <v>4</v>
      </c>
      <c r="E13" s="253">
        <f>[3]data!J8</f>
        <v>5</v>
      </c>
      <c r="F13" s="253">
        <f>[3]data!K8</f>
        <v>4</v>
      </c>
      <c r="G13" s="253">
        <f>[3]data!L8</f>
        <v>5</v>
      </c>
      <c r="H13" s="253">
        <f>[3]data!M8</f>
        <v>6</v>
      </c>
      <c r="I13" s="286">
        <f>[3]data!N8</f>
        <v>1</v>
      </c>
      <c r="J13" s="252">
        <f t="shared" si="1"/>
        <v>82</v>
      </c>
      <c r="K13" s="253">
        <f t="shared" si="0"/>
        <v>47</v>
      </c>
      <c r="L13" s="254">
        <f t="shared" si="0"/>
        <v>35</v>
      </c>
      <c r="M13" s="255">
        <f t="shared" si="2"/>
        <v>17</v>
      </c>
      <c r="N13" s="253">
        <f>[3]data!Y8</f>
        <v>7</v>
      </c>
      <c r="O13" s="254">
        <f>[3]data!Z8</f>
        <v>10</v>
      </c>
      <c r="P13" s="255">
        <f t="shared" si="3"/>
        <v>9</v>
      </c>
      <c r="Q13" s="253">
        <f>[3]data!AA8</f>
        <v>5</v>
      </c>
      <c r="R13" s="254">
        <f>[3]data!AB8</f>
        <v>4</v>
      </c>
      <c r="S13" s="255">
        <f t="shared" si="4"/>
        <v>15</v>
      </c>
      <c r="T13" s="253">
        <f>[3]data!AC8</f>
        <v>11</v>
      </c>
      <c r="U13" s="254">
        <f>[3]data!AD8</f>
        <v>4</v>
      </c>
      <c r="V13" s="255">
        <f t="shared" si="5"/>
        <v>12</v>
      </c>
      <c r="W13" s="253">
        <f>[3]data!AE8</f>
        <v>4</v>
      </c>
      <c r="X13" s="254">
        <f>[3]data!AF8</f>
        <v>8</v>
      </c>
      <c r="Y13" s="255">
        <f t="shared" si="8"/>
        <v>14</v>
      </c>
      <c r="Z13" s="253">
        <f>[3]data!AG8</f>
        <v>11</v>
      </c>
      <c r="AA13" s="254">
        <f>[3]data!AH8</f>
        <v>3</v>
      </c>
      <c r="AB13" s="255">
        <f t="shared" si="6"/>
        <v>15</v>
      </c>
      <c r="AC13" s="253">
        <f>[3]data!AI8</f>
        <v>9</v>
      </c>
      <c r="AD13" s="256">
        <f>[3]data!AJ8</f>
        <v>6</v>
      </c>
    </row>
    <row r="14" spans="1:30" s="92" customFormat="1" ht="16.5" customHeight="1" x14ac:dyDescent="0.2">
      <c r="A14" s="257"/>
      <c r="B14" s="258">
        <f t="shared" si="7"/>
        <v>0</v>
      </c>
      <c r="C14" s="259">
        <f>[3]data!P9</f>
        <v>0</v>
      </c>
      <c r="D14" s="259">
        <f>[3]data!Q9</f>
        <v>0</v>
      </c>
      <c r="E14" s="259">
        <f>[3]data!R9</f>
        <v>0</v>
      </c>
      <c r="F14" s="259">
        <f>[3]data!S9</f>
        <v>0</v>
      </c>
      <c r="G14" s="259">
        <f>[3]data!T9</f>
        <v>0</v>
      </c>
      <c r="H14" s="259">
        <f>[3]data!U9</f>
        <v>0</v>
      </c>
      <c r="I14" s="260">
        <f>[3]data!V9</f>
        <v>0</v>
      </c>
      <c r="J14" s="258">
        <f t="shared" si="1"/>
        <v>0</v>
      </c>
      <c r="K14" s="261">
        <f t="shared" si="0"/>
        <v>0</v>
      </c>
      <c r="L14" s="262">
        <f t="shared" si="0"/>
        <v>0</v>
      </c>
      <c r="M14" s="263">
        <f t="shared" si="2"/>
        <v>0</v>
      </c>
      <c r="N14" s="259">
        <f>[3]data!AL9</f>
        <v>0</v>
      </c>
      <c r="O14" s="492">
        <f>[3]data!AM9</f>
        <v>0</v>
      </c>
      <c r="P14" s="263">
        <f t="shared" si="3"/>
        <v>0</v>
      </c>
      <c r="Q14" s="259">
        <f>[3]data!AN9</f>
        <v>0</v>
      </c>
      <c r="R14" s="492">
        <f>[3]data!AO9</f>
        <v>0</v>
      </c>
      <c r="S14" s="263">
        <f t="shared" si="4"/>
        <v>0</v>
      </c>
      <c r="T14" s="259">
        <f>[3]data!AP9</f>
        <v>0</v>
      </c>
      <c r="U14" s="492">
        <f>[3]data!AQ9</f>
        <v>0</v>
      </c>
      <c r="V14" s="263">
        <f t="shared" si="5"/>
        <v>0</v>
      </c>
      <c r="W14" s="259">
        <f>[3]data!AR9</f>
        <v>0</v>
      </c>
      <c r="X14" s="492">
        <f>[3]data!AS9</f>
        <v>0</v>
      </c>
      <c r="Y14" s="263">
        <f t="shared" si="8"/>
        <v>0</v>
      </c>
      <c r="Z14" s="259">
        <f>[3]data!AT9</f>
        <v>0</v>
      </c>
      <c r="AA14" s="492">
        <f>[3]data!AU9</f>
        <v>0</v>
      </c>
      <c r="AB14" s="263">
        <f t="shared" si="6"/>
        <v>0</v>
      </c>
      <c r="AC14" s="259">
        <f>[3]data!AV9</f>
        <v>0</v>
      </c>
      <c r="AD14" s="493">
        <f>[3]data!AW9</f>
        <v>0</v>
      </c>
    </row>
    <row r="15" spans="1:30" s="92" customFormat="1" ht="16.5" customHeight="1" x14ac:dyDescent="0.2">
      <c r="A15" s="251" t="s">
        <v>395</v>
      </c>
      <c r="B15" s="252">
        <f t="shared" si="7"/>
        <v>52</v>
      </c>
      <c r="C15" s="253">
        <f>[3]data!H9</f>
        <v>9</v>
      </c>
      <c r="D15" s="253">
        <f>[3]data!I9</f>
        <v>8</v>
      </c>
      <c r="E15" s="253">
        <f>[3]data!J9</f>
        <v>8</v>
      </c>
      <c r="F15" s="253">
        <f>[3]data!K9</f>
        <v>9</v>
      </c>
      <c r="G15" s="253">
        <f>[3]data!L9</f>
        <v>9</v>
      </c>
      <c r="H15" s="253">
        <f>[3]data!M9</f>
        <v>9</v>
      </c>
      <c r="I15" s="286">
        <f>[3]data!N9</f>
        <v>0</v>
      </c>
      <c r="J15" s="252">
        <f t="shared" si="1"/>
        <v>216</v>
      </c>
      <c r="K15" s="253">
        <f t="shared" si="0"/>
        <v>158</v>
      </c>
      <c r="L15" s="254">
        <f t="shared" si="0"/>
        <v>58</v>
      </c>
      <c r="M15" s="255">
        <f t="shared" si="2"/>
        <v>41</v>
      </c>
      <c r="N15" s="253">
        <f>[3]data!Y9</f>
        <v>29</v>
      </c>
      <c r="O15" s="254">
        <f>[3]data!Z9</f>
        <v>12</v>
      </c>
      <c r="P15" s="255">
        <f t="shared" si="3"/>
        <v>32</v>
      </c>
      <c r="Q15" s="253">
        <f>[3]data!AA9</f>
        <v>28</v>
      </c>
      <c r="R15" s="254">
        <f>[3]data!AB9</f>
        <v>4</v>
      </c>
      <c r="S15" s="255">
        <f t="shared" si="4"/>
        <v>37</v>
      </c>
      <c r="T15" s="253">
        <f>[3]data!AC9</f>
        <v>26</v>
      </c>
      <c r="U15" s="254">
        <f>[3]data!AD9</f>
        <v>11</v>
      </c>
      <c r="V15" s="255">
        <f t="shared" si="5"/>
        <v>35</v>
      </c>
      <c r="W15" s="253">
        <f>[3]data!AE9</f>
        <v>24</v>
      </c>
      <c r="X15" s="254">
        <f>[3]data!AF9</f>
        <v>11</v>
      </c>
      <c r="Y15" s="255">
        <f t="shared" si="8"/>
        <v>32</v>
      </c>
      <c r="Z15" s="253">
        <f>[3]data!AG9</f>
        <v>26</v>
      </c>
      <c r="AA15" s="254">
        <f>[3]data!AH9</f>
        <v>6</v>
      </c>
      <c r="AB15" s="255">
        <f t="shared" si="6"/>
        <v>39</v>
      </c>
      <c r="AC15" s="253">
        <f>[3]data!AI9</f>
        <v>25</v>
      </c>
      <c r="AD15" s="256">
        <f>[3]data!AJ9</f>
        <v>14</v>
      </c>
    </row>
    <row r="16" spans="1:30" s="92" customFormat="1" ht="16.5" customHeight="1" x14ac:dyDescent="0.2">
      <c r="A16" s="257"/>
      <c r="B16" s="258">
        <f t="shared" si="7"/>
        <v>0</v>
      </c>
      <c r="C16" s="259">
        <f>[3]data!P12</f>
        <v>0</v>
      </c>
      <c r="D16" s="259">
        <f>[3]data!Q12</f>
        <v>0</v>
      </c>
      <c r="E16" s="259">
        <f>[3]data!R12</f>
        <v>0</v>
      </c>
      <c r="F16" s="259">
        <f>[3]data!S12</f>
        <v>0</v>
      </c>
      <c r="G16" s="259">
        <f>[3]data!T12</f>
        <v>0</v>
      </c>
      <c r="H16" s="259">
        <f>[3]data!U12</f>
        <v>0</v>
      </c>
      <c r="I16" s="260">
        <f>[3]data!V12</f>
        <v>0</v>
      </c>
      <c r="J16" s="258">
        <f t="shared" si="1"/>
        <v>0</v>
      </c>
      <c r="K16" s="261">
        <f t="shared" si="0"/>
        <v>0</v>
      </c>
      <c r="L16" s="262">
        <f t="shared" si="0"/>
        <v>0</v>
      </c>
      <c r="M16" s="263">
        <f t="shared" si="2"/>
        <v>0</v>
      </c>
      <c r="N16" s="259">
        <f>[3]data!AL12</f>
        <v>0</v>
      </c>
      <c r="O16" s="492">
        <f>[3]data!AM12</f>
        <v>0</v>
      </c>
      <c r="P16" s="263">
        <f t="shared" si="3"/>
        <v>0</v>
      </c>
      <c r="Q16" s="259">
        <f>[3]data!AN12</f>
        <v>0</v>
      </c>
      <c r="R16" s="492">
        <f>[3]data!AO12</f>
        <v>0</v>
      </c>
      <c r="S16" s="263">
        <f t="shared" si="4"/>
        <v>0</v>
      </c>
      <c r="T16" s="259">
        <f>[3]data!AP12</f>
        <v>0</v>
      </c>
      <c r="U16" s="492">
        <f>[3]data!AQ12</f>
        <v>0</v>
      </c>
      <c r="V16" s="263">
        <f t="shared" si="5"/>
        <v>0</v>
      </c>
      <c r="W16" s="259">
        <f>[3]data!AR12</f>
        <v>0</v>
      </c>
      <c r="X16" s="492">
        <f>[3]data!AS12</f>
        <v>0</v>
      </c>
      <c r="Y16" s="263">
        <f t="shared" si="8"/>
        <v>0</v>
      </c>
      <c r="Z16" s="259">
        <f>[3]data!AT12</f>
        <v>0</v>
      </c>
      <c r="AA16" s="492">
        <f>[3]data!AU12</f>
        <v>0</v>
      </c>
      <c r="AB16" s="263">
        <f t="shared" si="6"/>
        <v>0</v>
      </c>
      <c r="AC16" s="259">
        <f>[3]data!AV12</f>
        <v>0</v>
      </c>
      <c r="AD16" s="493">
        <f>[3]data!AW12</f>
        <v>0</v>
      </c>
    </row>
    <row r="17" spans="1:30" s="92" customFormat="1" ht="16.5" customHeight="1" x14ac:dyDescent="0.2">
      <c r="A17" s="251" t="s">
        <v>396</v>
      </c>
      <c r="B17" s="252">
        <f t="shared" si="7"/>
        <v>37</v>
      </c>
      <c r="C17" s="253">
        <f>[3]data!H12</f>
        <v>8</v>
      </c>
      <c r="D17" s="253">
        <f>[3]data!I12</f>
        <v>5</v>
      </c>
      <c r="E17" s="253">
        <f>[3]data!J12</f>
        <v>5</v>
      </c>
      <c r="F17" s="253">
        <f>[3]data!K12</f>
        <v>6</v>
      </c>
      <c r="G17" s="253">
        <f>[3]data!L12</f>
        <v>7</v>
      </c>
      <c r="H17" s="253">
        <f>[3]data!M12</f>
        <v>6</v>
      </c>
      <c r="I17" s="286">
        <f>[3]data!N12</f>
        <v>0</v>
      </c>
      <c r="J17" s="252">
        <f t="shared" si="1"/>
        <v>166</v>
      </c>
      <c r="K17" s="253">
        <f t="shared" si="0"/>
        <v>126</v>
      </c>
      <c r="L17" s="254">
        <f t="shared" si="0"/>
        <v>40</v>
      </c>
      <c r="M17" s="255">
        <f t="shared" si="2"/>
        <v>40</v>
      </c>
      <c r="N17" s="253">
        <f>[3]data!Y12</f>
        <v>29</v>
      </c>
      <c r="O17" s="254">
        <f>[3]data!Z12</f>
        <v>11</v>
      </c>
      <c r="P17" s="255">
        <f t="shared" si="3"/>
        <v>24</v>
      </c>
      <c r="Q17" s="253">
        <f>[3]data!AA12</f>
        <v>22</v>
      </c>
      <c r="R17" s="254">
        <f>[3]data!AB12</f>
        <v>2</v>
      </c>
      <c r="S17" s="255">
        <f t="shared" si="4"/>
        <v>22</v>
      </c>
      <c r="T17" s="253">
        <f>[3]data!AC12</f>
        <v>17</v>
      </c>
      <c r="U17" s="254">
        <f>[3]data!AD12</f>
        <v>5</v>
      </c>
      <c r="V17" s="255">
        <f t="shared" si="5"/>
        <v>27</v>
      </c>
      <c r="W17" s="253">
        <f>[3]data!AE12</f>
        <v>23</v>
      </c>
      <c r="X17" s="254">
        <f>[3]data!AF12</f>
        <v>4</v>
      </c>
      <c r="Y17" s="255">
        <f t="shared" si="8"/>
        <v>29</v>
      </c>
      <c r="Z17" s="253">
        <f>[3]data!AG12</f>
        <v>18</v>
      </c>
      <c r="AA17" s="254">
        <f>[3]data!AH12</f>
        <v>11</v>
      </c>
      <c r="AB17" s="255">
        <f t="shared" si="6"/>
        <v>24</v>
      </c>
      <c r="AC17" s="253">
        <f>[3]data!AI12</f>
        <v>17</v>
      </c>
      <c r="AD17" s="256">
        <f>[3]data!AJ12</f>
        <v>7</v>
      </c>
    </row>
    <row r="18" spans="1:30" s="92" customFormat="1" ht="16.5" customHeight="1" x14ac:dyDescent="0.2">
      <c r="A18" s="257"/>
      <c r="B18" s="258">
        <f t="shared" si="7"/>
        <v>3</v>
      </c>
      <c r="C18" s="259">
        <f>[3]data!P10</f>
        <v>0</v>
      </c>
      <c r="D18" s="259">
        <f>[3]data!Q10</f>
        <v>0</v>
      </c>
      <c r="E18" s="259">
        <f>[3]data!R10</f>
        <v>0</v>
      </c>
      <c r="F18" s="259">
        <f>[3]data!S10</f>
        <v>0</v>
      </c>
      <c r="G18" s="259">
        <f>[3]data!T10</f>
        <v>1</v>
      </c>
      <c r="H18" s="259">
        <f>[3]data!U10</f>
        <v>0</v>
      </c>
      <c r="I18" s="260">
        <f>[3]data!V10</f>
        <v>2</v>
      </c>
      <c r="J18" s="258">
        <f t="shared" si="1"/>
        <v>7</v>
      </c>
      <c r="K18" s="261">
        <f t="shared" si="0"/>
        <v>3</v>
      </c>
      <c r="L18" s="262">
        <f t="shared" si="0"/>
        <v>4</v>
      </c>
      <c r="M18" s="263">
        <f t="shared" si="2"/>
        <v>2</v>
      </c>
      <c r="N18" s="259">
        <f>[3]data!AL10</f>
        <v>2</v>
      </c>
      <c r="O18" s="492">
        <f>[3]data!AM10</f>
        <v>0</v>
      </c>
      <c r="P18" s="263">
        <f t="shared" si="3"/>
        <v>1</v>
      </c>
      <c r="Q18" s="259">
        <f>[3]data!AN10</f>
        <v>0</v>
      </c>
      <c r="R18" s="492">
        <f>[3]data!AO10</f>
        <v>1</v>
      </c>
      <c r="S18" s="263">
        <f t="shared" si="4"/>
        <v>0</v>
      </c>
      <c r="T18" s="259">
        <f>[3]data!AP10</f>
        <v>0</v>
      </c>
      <c r="U18" s="492">
        <f>[3]data!AQ10</f>
        <v>0</v>
      </c>
      <c r="V18" s="263">
        <f t="shared" si="5"/>
        <v>0</v>
      </c>
      <c r="W18" s="259">
        <f>[3]data!AR10</f>
        <v>0</v>
      </c>
      <c r="X18" s="492">
        <f>[3]data!AS10</f>
        <v>0</v>
      </c>
      <c r="Y18" s="263">
        <f t="shared" si="8"/>
        <v>3</v>
      </c>
      <c r="Z18" s="259">
        <f>[3]data!AT10</f>
        <v>0</v>
      </c>
      <c r="AA18" s="492">
        <f>[3]data!AU10</f>
        <v>3</v>
      </c>
      <c r="AB18" s="263">
        <f t="shared" si="6"/>
        <v>1</v>
      </c>
      <c r="AC18" s="259">
        <f>[3]data!AV10</f>
        <v>1</v>
      </c>
      <c r="AD18" s="493">
        <f>[3]data!AW10</f>
        <v>0</v>
      </c>
    </row>
    <row r="19" spans="1:30" s="92" customFormat="1" ht="16.5" customHeight="1" x14ac:dyDescent="0.2">
      <c r="A19" s="251" t="s">
        <v>397</v>
      </c>
      <c r="B19" s="252">
        <f t="shared" si="7"/>
        <v>21</v>
      </c>
      <c r="C19" s="253">
        <f>[3]data!H10</f>
        <v>2</v>
      </c>
      <c r="D19" s="253">
        <f>[3]data!I10</f>
        <v>4</v>
      </c>
      <c r="E19" s="253">
        <f>[3]data!J10</f>
        <v>1</v>
      </c>
      <c r="F19" s="253">
        <f>[3]data!K10</f>
        <v>3</v>
      </c>
      <c r="G19" s="253">
        <f>[3]data!L10</f>
        <v>5</v>
      </c>
      <c r="H19" s="253">
        <f>[3]data!M10</f>
        <v>4</v>
      </c>
      <c r="I19" s="286">
        <f>[3]data!N10</f>
        <v>2</v>
      </c>
      <c r="J19" s="252">
        <f t="shared" si="1"/>
        <v>48</v>
      </c>
      <c r="K19" s="253">
        <f t="shared" si="0"/>
        <v>22</v>
      </c>
      <c r="L19" s="254">
        <f t="shared" si="0"/>
        <v>26</v>
      </c>
      <c r="M19" s="255">
        <f t="shared" si="2"/>
        <v>7</v>
      </c>
      <c r="N19" s="253">
        <f>[3]data!Y10</f>
        <v>6</v>
      </c>
      <c r="O19" s="254">
        <f>[3]data!Z10</f>
        <v>1</v>
      </c>
      <c r="P19" s="255">
        <f t="shared" si="3"/>
        <v>10</v>
      </c>
      <c r="Q19" s="253">
        <f>[3]data!AA10</f>
        <v>3</v>
      </c>
      <c r="R19" s="254">
        <f>[3]data!AB10</f>
        <v>7</v>
      </c>
      <c r="S19" s="255">
        <f t="shared" si="4"/>
        <v>2</v>
      </c>
      <c r="T19" s="253">
        <f>[3]data!AC10</f>
        <v>2</v>
      </c>
      <c r="U19" s="254">
        <f>[3]data!AD10</f>
        <v>0</v>
      </c>
      <c r="V19" s="255">
        <f t="shared" si="5"/>
        <v>6</v>
      </c>
      <c r="W19" s="253">
        <f>[3]data!AE10</f>
        <v>4</v>
      </c>
      <c r="X19" s="254">
        <f>[3]data!AF10</f>
        <v>2</v>
      </c>
      <c r="Y19" s="255">
        <f t="shared" si="8"/>
        <v>13</v>
      </c>
      <c r="Z19" s="253">
        <f>[3]data!AG10</f>
        <v>3</v>
      </c>
      <c r="AA19" s="254">
        <f>[3]data!AH10</f>
        <v>10</v>
      </c>
      <c r="AB19" s="255">
        <f t="shared" si="6"/>
        <v>10</v>
      </c>
      <c r="AC19" s="253">
        <f>[3]data!AI10</f>
        <v>4</v>
      </c>
      <c r="AD19" s="256">
        <f>[3]data!AJ10</f>
        <v>6</v>
      </c>
    </row>
    <row r="20" spans="1:30" s="92" customFormat="1" ht="16.5" customHeight="1" x14ac:dyDescent="0.2">
      <c r="A20" s="257"/>
      <c r="B20" s="258">
        <f t="shared" si="7"/>
        <v>11</v>
      </c>
      <c r="C20" s="259">
        <f>SUM(C6,C8,C10,C12,C14,C16,C18)</f>
        <v>2</v>
      </c>
      <c r="D20" s="259">
        <f t="shared" ref="D20:AD21" si="9">SUM(D6,D8,D10,D12,D14,D16,D18)</f>
        <v>2</v>
      </c>
      <c r="E20" s="259">
        <f t="shared" si="9"/>
        <v>1</v>
      </c>
      <c r="F20" s="259">
        <f t="shared" si="9"/>
        <v>0</v>
      </c>
      <c r="G20" s="259">
        <f t="shared" si="9"/>
        <v>1</v>
      </c>
      <c r="H20" s="259">
        <f t="shared" si="9"/>
        <v>1</v>
      </c>
      <c r="I20" s="260">
        <f t="shared" si="9"/>
        <v>4</v>
      </c>
      <c r="J20" s="258">
        <f t="shared" si="1"/>
        <v>26</v>
      </c>
      <c r="K20" s="261">
        <f t="shared" si="9"/>
        <v>14</v>
      </c>
      <c r="L20" s="262">
        <f t="shared" si="9"/>
        <v>12</v>
      </c>
      <c r="M20" s="263">
        <f t="shared" si="2"/>
        <v>7</v>
      </c>
      <c r="N20" s="259">
        <f t="shared" si="9"/>
        <v>5</v>
      </c>
      <c r="O20" s="492">
        <f t="shared" si="9"/>
        <v>2</v>
      </c>
      <c r="P20" s="263">
        <f t="shared" si="3"/>
        <v>5</v>
      </c>
      <c r="Q20" s="259">
        <f t="shared" si="9"/>
        <v>2</v>
      </c>
      <c r="R20" s="492">
        <f t="shared" si="9"/>
        <v>3</v>
      </c>
      <c r="S20" s="263">
        <f t="shared" si="4"/>
        <v>4</v>
      </c>
      <c r="T20" s="259">
        <f t="shared" si="9"/>
        <v>3</v>
      </c>
      <c r="U20" s="492">
        <f t="shared" si="9"/>
        <v>1</v>
      </c>
      <c r="V20" s="263">
        <f t="shared" si="5"/>
        <v>0</v>
      </c>
      <c r="W20" s="259">
        <f t="shared" si="9"/>
        <v>0</v>
      </c>
      <c r="X20" s="492">
        <f t="shared" si="9"/>
        <v>0</v>
      </c>
      <c r="Y20" s="263">
        <f t="shared" si="8"/>
        <v>4</v>
      </c>
      <c r="Z20" s="259">
        <f t="shared" si="9"/>
        <v>0</v>
      </c>
      <c r="AA20" s="492">
        <f t="shared" si="9"/>
        <v>4</v>
      </c>
      <c r="AB20" s="263">
        <f t="shared" si="6"/>
        <v>6</v>
      </c>
      <c r="AC20" s="259">
        <f t="shared" si="9"/>
        <v>4</v>
      </c>
      <c r="AD20" s="493">
        <f t="shared" si="9"/>
        <v>2</v>
      </c>
    </row>
    <row r="21" spans="1:30" s="92" customFormat="1" ht="16.5" customHeight="1" thickBot="1" x14ac:dyDescent="0.25">
      <c r="A21" s="494" t="s">
        <v>389</v>
      </c>
      <c r="B21" s="264">
        <f>SUM(C21:I21)</f>
        <v>235</v>
      </c>
      <c r="C21" s="295">
        <f>SUM(C7,C9,C11,C13,C15,C17,C19)</f>
        <v>41</v>
      </c>
      <c r="D21" s="295">
        <f t="shared" si="9"/>
        <v>37</v>
      </c>
      <c r="E21" s="295">
        <f t="shared" si="9"/>
        <v>37</v>
      </c>
      <c r="F21" s="295">
        <f t="shared" si="9"/>
        <v>34</v>
      </c>
      <c r="G21" s="295">
        <f t="shared" si="9"/>
        <v>41</v>
      </c>
      <c r="H21" s="295">
        <f t="shared" si="9"/>
        <v>39</v>
      </c>
      <c r="I21" s="296">
        <f t="shared" si="9"/>
        <v>6</v>
      </c>
      <c r="J21" s="264">
        <f t="shared" si="1"/>
        <v>930</v>
      </c>
      <c r="K21" s="295">
        <f t="shared" si="9"/>
        <v>646</v>
      </c>
      <c r="L21" s="300">
        <f t="shared" si="9"/>
        <v>284</v>
      </c>
      <c r="M21" s="495">
        <f t="shared" si="2"/>
        <v>185</v>
      </c>
      <c r="N21" s="295">
        <f t="shared" si="9"/>
        <v>126</v>
      </c>
      <c r="O21" s="300">
        <f t="shared" si="9"/>
        <v>59</v>
      </c>
      <c r="P21" s="495">
        <f t="shared" si="3"/>
        <v>155</v>
      </c>
      <c r="Q21" s="295">
        <f t="shared" si="9"/>
        <v>113</v>
      </c>
      <c r="R21" s="300">
        <f t="shared" si="9"/>
        <v>42</v>
      </c>
      <c r="S21" s="495">
        <f t="shared" si="4"/>
        <v>159</v>
      </c>
      <c r="T21" s="295">
        <f t="shared" si="9"/>
        <v>117</v>
      </c>
      <c r="U21" s="300">
        <f t="shared" si="9"/>
        <v>42</v>
      </c>
      <c r="V21" s="495">
        <f t="shared" si="5"/>
        <v>135</v>
      </c>
      <c r="W21" s="295">
        <f t="shared" si="9"/>
        <v>97</v>
      </c>
      <c r="X21" s="300">
        <f t="shared" si="9"/>
        <v>38</v>
      </c>
      <c r="Y21" s="495">
        <f t="shared" si="8"/>
        <v>155</v>
      </c>
      <c r="Z21" s="295">
        <f t="shared" si="9"/>
        <v>105</v>
      </c>
      <c r="AA21" s="300">
        <f t="shared" si="9"/>
        <v>50</v>
      </c>
      <c r="AB21" s="495">
        <f t="shared" si="6"/>
        <v>141</v>
      </c>
      <c r="AC21" s="295">
        <f t="shared" si="9"/>
        <v>88</v>
      </c>
      <c r="AD21" s="301">
        <f t="shared" si="9"/>
        <v>53</v>
      </c>
    </row>
    <row r="22" spans="1:30" ht="11.25" customHeight="1" x14ac:dyDescent="0.2">
      <c r="A22" s="861"/>
      <c r="B22" s="162"/>
    </row>
    <row r="23" spans="1:30" ht="16.5" customHeight="1" thickBot="1" x14ac:dyDescent="0.25">
      <c r="A23" s="1068" t="s">
        <v>398</v>
      </c>
      <c r="B23" s="1068"/>
    </row>
    <row r="24" spans="1:30" ht="16.5" customHeight="1" x14ac:dyDescent="0.2">
      <c r="A24" s="1088" t="s">
        <v>78</v>
      </c>
      <c r="B24" s="1091" t="s">
        <v>399</v>
      </c>
      <c r="C24" s="1092"/>
      <c r="D24" s="1092"/>
      <c r="E24" s="1092"/>
      <c r="F24" s="1093"/>
      <c r="G24" s="1091" t="s">
        <v>400</v>
      </c>
      <c r="H24" s="1092"/>
      <c r="I24" s="1092"/>
      <c r="J24" s="1092"/>
      <c r="K24" s="1092"/>
      <c r="L24" s="1092"/>
      <c r="M24" s="1092"/>
      <c r="N24" s="1092"/>
      <c r="O24" s="1092"/>
      <c r="P24" s="1092"/>
      <c r="Q24" s="1092"/>
      <c r="R24" s="1094"/>
      <c r="S24" s="496"/>
    </row>
    <row r="25" spans="1:30" ht="16.5" customHeight="1" x14ac:dyDescent="0.2">
      <c r="A25" s="1089"/>
      <c r="B25" s="1095" t="s">
        <v>389</v>
      </c>
      <c r="C25" s="1084" t="s">
        <v>401</v>
      </c>
      <c r="D25" s="1097"/>
      <c r="E25" s="1083"/>
      <c r="F25" s="1098" t="s">
        <v>391</v>
      </c>
      <c r="G25" s="1100" t="s">
        <v>389</v>
      </c>
      <c r="H25" s="1097"/>
      <c r="I25" s="1101"/>
      <c r="J25" s="1102" t="s">
        <v>92</v>
      </c>
      <c r="K25" s="1097"/>
      <c r="L25" s="1101"/>
      <c r="M25" s="1102" t="s">
        <v>93</v>
      </c>
      <c r="N25" s="1097"/>
      <c r="O25" s="1101"/>
      <c r="P25" s="1102" t="s">
        <v>94</v>
      </c>
      <c r="Q25" s="1097"/>
      <c r="R25" s="1103"/>
      <c r="S25" s="496"/>
    </row>
    <row r="26" spans="1:30" ht="39.4" customHeight="1" x14ac:dyDescent="0.2">
      <c r="A26" s="1090"/>
      <c r="B26" s="1096"/>
      <c r="C26" s="241" t="s">
        <v>92</v>
      </c>
      <c r="D26" s="241" t="s">
        <v>93</v>
      </c>
      <c r="E26" s="241" t="s">
        <v>94</v>
      </c>
      <c r="F26" s="1099"/>
      <c r="G26" s="497" t="s">
        <v>98</v>
      </c>
      <c r="H26" s="486" t="s">
        <v>99</v>
      </c>
      <c r="I26" s="487" t="s">
        <v>100</v>
      </c>
      <c r="J26" s="243" t="s">
        <v>98</v>
      </c>
      <c r="K26" s="486" t="s">
        <v>99</v>
      </c>
      <c r="L26" s="488" t="s">
        <v>100</v>
      </c>
      <c r="M26" s="243" t="s">
        <v>98</v>
      </c>
      <c r="N26" s="486" t="s">
        <v>99</v>
      </c>
      <c r="O26" s="488" t="s">
        <v>100</v>
      </c>
      <c r="P26" s="242" t="s">
        <v>98</v>
      </c>
      <c r="Q26" s="486" t="s">
        <v>99</v>
      </c>
      <c r="R26" s="489" t="s">
        <v>100</v>
      </c>
      <c r="S26" s="498"/>
    </row>
    <row r="27" spans="1:30" s="92" customFormat="1" ht="16.5" customHeight="1" x14ac:dyDescent="0.2">
      <c r="A27" s="244"/>
      <c r="B27" s="245">
        <f>SUM(C27:F27)</f>
        <v>0</v>
      </c>
      <c r="C27" s="246">
        <f>[3]data!M24</f>
        <v>0</v>
      </c>
      <c r="D27" s="246">
        <f>[3]data!N24</f>
        <v>0</v>
      </c>
      <c r="E27" s="246">
        <f>[3]data!O24</f>
        <v>0</v>
      </c>
      <c r="F27" s="247">
        <f>[3]data!P24</f>
        <v>0</v>
      </c>
      <c r="G27" s="265">
        <f>SUM(H27:I27)</f>
        <v>0</v>
      </c>
      <c r="H27" s="248">
        <f>SUM(Q27,N27,K27)</f>
        <v>0</v>
      </c>
      <c r="I27" s="266">
        <f>SUM(R27,O27,L27)</f>
        <v>0</v>
      </c>
      <c r="J27" s="267">
        <f>SUM(K27:L27)</f>
        <v>0</v>
      </c>
      <c r="K27" s="246">
        <f>[3]data!Z24</f>
        <v>0</v>
      </c>
      <c r="L27" s="490">
        <f>[3]data!AA24</f>
        <v>0</v>
      </c>
      <c r="M27" s="267">
        <f>SUM(N27:O27)</f>
        <v>0</v>
      </c>
      <c r="N27" s="246">
        <f>[3]data!AB24</f>
        <v>0</v>
      </c>
      <c r="O27" s="490">
        <f>[3]data!AC24</f>
        <v>0</v>
      </c>
      <c r="P27" s="265">
        <f>SUM(Q27:R27)</f>
        <v>0</v>
      </c>
      <c r="Q27" s="246">
        <f>[3]data!AD24</f>
        <v>0</v>
      </c>
      <c r="R27" s="491">
        <f>[3]data!AE24</f>
        <v>0</v>
      </c>
      <c r="S27" s="860"/>
      <c r="Z27" s="860"/>
      <c r="AA27" s="860"/>
      <c r="AB27" s="860"/>
    </row>
    <row r="28" spans="1:30" s="92" customFormat="1" ht="16.5" customHeight="1" x14ac:dyDescent="0.2">
      <c r="A28" s="257" t="s">
        <v>392</v>
      </c>
      <c r="B28" s="268">
        <f>SUM(C28:F28)</f>
        <v>17</v>
      </c>
      <c r="C28" s="269">
        <f>[3]data!H24</f>
        <v>5</v>
      </c>
      <c r="D28" s="269">
        <f>[3]data!I24</f>
        <v>6</v>
      </c>
      <c r="E28" s="269">
        <f>[3]data!J24</f>
        <v>6</v>
      </c>
      <c r="F28" s="270">
        <f>[3]data!K24</f>
        <v>0</v>
      </c>
      <c r="G28" s="271">
        <f>SUM(H28:I28)</f>
        <v>73</v>
      </c>
      <c r="H28" s="269">
        <f>SUM(Q28,N28,K28)</f>
        <v>45</v>
      </c>
      <c r="I28" s="272">
        <f>SUM(R28,O28,L28)</f>
        <v>28</v>
      </c>
      <c r="J28" s="273">
        <f>SUM(K28:L28)</f>
        <v>22</v>
      </c>
      <c r="K28" s="269">
        <f>[3]data!S24</f>
        <v>15</v>
      </c>
      <c r="L28" s="274">
        <f>[3]data!T24</f>
        <v>7</v>
      </c>
      <c r="M28" s="273">
        <f>SUM(N28:O28)</f>
        <v>26</v>
      </c>
      <c r="N28" s="269">
        <f>[3]data!U24</f>
        <v>17</v>
      </c>
      <c r="O28" s="274">
        <f>[3]data!V24</f>
        <v>9</v>
      </c>
      <c r="P28" s="271">
        <f>SUM(Q28:R28)</f>
        <v>25</v>
      </c>
      <c r="Q28" s="269">
        <f>[3]data!W24</f>
        <v>13</v>
      </c>
      <c r="R28" s="275">
        <f>[3]data!X24</f>
        <v>12</v>
      </c>
    </row>
    <row r="29" spans="1:30" s="92" customFormat="1" ht="16.5" customHeight="1" x14ac:dyDescent="0.2">
      <c r="A29" s="276"/>
      <c r="B29" s="277">
        <f t="shared" ref="B29:B40" si="10">SUM(C29:F29)</f>
        <v>0</v>
      </c>
      <c r="C29" s="278">
        <f>[3]data!M31</f>
        <v>0</v>
      </c>
      <c r="D29" s="278">
        <f>[3]data!N31</f>
        <v>0</v>
      </c>
      <c r="E29" s="278">
        <f>[3]data!O31</f>
        <v>0</v>
      </c>
      <c r="F29" s="279">
        <f>[3]data!P31</f>
        <v>0</v>
      </c>
      <c r="G29" s="280">
        <f t="shared" ref="G29:G39" si="11">SUM(H29:I29)</f>
        <v>0</v>
      </c>
      <c r="H29" s="278">
        <f t="shared" ref="H29:I39" si="12">SUM(Q29,N29,K29)</f>
        <v>0</v>
      </c>
      <c r="I29" s="281">
        <f t="shared" si="12"/>
        <v>0</v>
      </c>
      <c r="J29" s="282">
        <f t="shared" ref="J29:J40" si="13">SUM(K29:L29)</f>
        <v>0</v>
      </c>
      <c r="K29" s="278">
        <f>[3]data!Z31</f>
        <v>0</v>
      </c>
      <c r="L29" s="283">
        <f>[3]data!AA31</f>
        <v>0</v>
      </c>
      <c r="M29" s="282">
        <f t="shared" ref="M29:M40" si="14">SUM(N29:O29)</f>
        <v>0</v>
      </c>
      <c r="N29" s="278">
        <f>[3]data!AB31</f>
        <v>0</v>
      </c>
      <c r="O29" s="283">
        <f>[3]data!AC31</f>
        <v>0</v>
      </c>
      <c r="P29" s="280">
        <f t="shared" ref="P29:P40" si="15">SUM(Q29:R29)</f>
        <v>0</v>
      </c>
      <c r="Q29" s="278">
        <f>[3]data!AD31</f>
        <v>0</v>
      </c>
      <c r="R29" s="284">
        <f>[3]data!AE31</f>
        <v>0</v>
      </c>
      <c r="Z29" s="860"/>
      <c r="AA29" s="860"/>
      <c r="AB29" s="860"/>
    </row>
    <row r="30" spans="1:30" s="92" customFormat="1" ht="16.5" customHeight="1" x14ac:dyDescent="0.2">
      <c r="A30" s="285" t="s">
        <v>111</v>
      </c>
      <c r="B30" s="252">
        <f t="shared" si="10"/>
        <v>14</v>
      </c>
      <c r="C30" s="253">
        <f>[3]data!H31</f>
        <v>5</v>
      </c>
      <c r="D30" s="253">
        <f>[3]data!I31</f>
        <v>4</v>
      </c>
      <c r="E30" s="253">
        <f>[3]data!J31</f>
        <v>5</v>
      </c>
      <c r="F30" s="286">
        <f>[3]data!K31</f>
        <v>0</v>
      </c>
      <c r="G30" s="287">
        <f t="shared" si="11"/>
        <v>52</v>
      </c>
      <c r="H30" s="253">
        <f t="shared" si="12"/>
        <v>39</v>
      </c>
      <c r="I30" s="288">
        <f t="shared" si="12"/>
        <v>13</v>
      </c>
      <c r="J30" s="289">
        <f t="shared" si="13"/>
        <v>18</v>
      </c>
      <c r="K30" s="253">
        <f>[3]data!S31</f>
        <v>14</v>
      </c>
      <c r="L30" s="254">
        <f>SUM([3]data!T31,[3]data!AA31)</f>
        <v>4</v>
      </c>
      <c r="M30" s="289">
        <f t="shared" si="14"/>
        <v>15</v>
      </c>
      <c r="N30" s="253">
        <f>SUM([3]data!U31,[3]data!AB31)</f>
        <v>10</v>
      </c>
      <c r="O30" s="254">
        <f>SUM([3]data!V31,[3]data!AC31)</f>
        <v>5</v>
      </c>
      <c r="P30" s="287">
        <f t="shared" si="15"/>
        <v>19</v>
      </c>
      <c r="Q30" s="253">
        <f>[3]data!W31</f>
        <v>15</v>
      </c>
      <c r="R30" s="256">
        <f>SUM([3]data!X31,[3]data!AE31)</f>
        <v>4</v>
      </c>
    </row>
    <row r="31" spans="1:30" s="92" customFormat="1" ht="16.5" customHeight="1" x14ac:dyDescent="0.2">
      <c r="A31" s="276"/>
      <c r="B31" s="277">
        <f t="shared" si="10"/>
        <v>1</v>
      </c>
      <c r="C31" s="278">
        <f>[3]data!M25</f>
        <v>0</v>
      </c>
      <c r="D31" s="278">
        <f>[3]data!N25</f>
        <v>1</v>
      </c>
      <c r="E31" s="278">
        <f>[3]data!O25</f>
        <v>0</v>
      </c>
      <c r="F31" s="279">
        <f>[3]data!P25</f>
        <v>0</v>
      </c>
      <c r="G31" s="280">
        <f t="shared" si="11"/>
        <v>1</v>
      </c>
      <c r="H31" s="278">
        <f t="shared" si="12"/>
        <v>0</v>
      </c>
      <c r="I31" s="281">
        <f t="shared" si="12"/>
        <v>1</v>
      </c>
      <c r="J31" s="282">
        <f t="shared" si="13"/>
        <v>0</v>
      </c>
      <c r="K31" s="278">
        <f>[3]data!Z25</f>
        <v>0</v>
      </c>
      <c r="L31" s="283">
        <f>[3]data!AA25</f>
        <v>0</v>
      </c>
      <c r="M31" s="282">
        <f t="shared" si="14"/>
        <v>1</v>
      </c>
      <c r="N31" s="278">
        <f>[3]data!AB25</f>
        <v>0</v>
      </c>
      <c r="O31" s="283">
        <f>[3]data!AC25</f>
        <v>1</v>
      </c>
      <c r="P31" s="280">
        <f t="shared" si="15"/>
        <v>0</v>
      </c>
      <c r="Q31" s="278">
        <f>[3]data!AD25</f>
        <v>0</v>
      </c>
      <c r="R31" s="284">
        <f>[3]data!AE25</f>
        <v>0</v>
      </c>
    </row>
    <row r="32" spans="1:30" s="92" customFormat="1" ht="16.5" customHeight="1" x14ac:dyDescent="0.2">
      <c r="A32" s="285" t="s">
        <v>393</v>
      </c>
      <c r="B32" s="252">
        <f t="shared" si="10"/>
        <v>18</v>
      </c>
      <c r="C32" s="253">
        <f>[3]data!H25</f>
        <v>5</v>
      </c>
      <c r="D32" s="253">
        <f>[3]data!I25</f>
        <v>8</v>
      </c>
      <c r="E32" s="253">
        <f>[3]data!J25</f>
        <v>5</v>
      </c>
      <c r="F32" s="286">
        <f>[3]data!K25</f>
        <v>0</v>
      </c>
      <c r="G32" s="287">
        <f t="shared" si="11"/>
        <v>70</v>
      </c>
      <c r="H32" s="253">
        <f t="shared" si="12"/>
        <v>39</v>
      </c>
      <c r="I32" s="288">
        <f t="shared" si="12"/>
        <v>31</v>
      </c>
      <c r="J32" s="289">
        <f t="shared" si="13"/>
        <v>21</v>
      </c>
      <c r="K32" s="253">
        <f>[3]data!S25</f>
        <v>13</v>
      </c>
      <c r="L32" s="254">
        <f>[3]data!T25</f>
        <v>8</v>
      </c>
      <c r="M32" s="289">
        <f t="shared" si="14"/>
        <v>29</v>
      </c>
      <c r="N32" s="253">
        <f>[3]data!U25</f>
        <v>19</v>
      </c>
      <c r="O32" s="254">
        <f>[3]data!V25</f>
        <v>10</v>
      </c>
      <c r="P32" s="287">
        <f t="shared" si="15"/>
        <v>20</v>
      </c>
      <c r="Q32" s="253">
        <f>[3]data!W25</f>
        <v>7</v>
      </c>
      <c r="R32" s="256">
        <f>[3]data!X25</f>
        <v>13</v>
      </c>
    </row>
    <row r="33" spans="1:19" s="92" customFormat="1" ht="16.5" customHeight="1" x14ac:dyDescent="0.2">
      <c r="A33" s="276"/>
      <c r="B33" s="277">
        <f t="shared" si="10"/>
        <v>2</v>
      </c>
      <c r="C33" s="278">
        <f>[3]data!M28</f>
        <v>1</v>
      </c>
      <c r="D33" s="278">
        <f>[3]data!N28</f>
        <v>0</v>
      </c>
      <c r="E33" s="278">
        <f>[3]data!O28</f>
        <v>1</v>
      </c>
      <c r="F33" s="279">
        <f>[3]data!P28</f>
        <v>0</v>
      </c>
      <c r="G33" s="280">
        <f t="shared" si="11"/>
        <v>4</v>
      </c>
      <c r="H33" s="278">
        <f t="shared" si="12"/>
        <v>3</v>
      </c>
      <c r="I33" s="281">
        <f t="shared" si="12"/>
        <v>1</v>
      </c>
      <c r="J33" s="282">
        <f t="shared" si="13"/>
        <v>2</v>
      </c>
      <c r="K33" s="278">
        <f>[3]data!Z28</f>
        <v>2</v>
      </c>
      <c r="L33" s="283">
        <f>[3]data!AA28</f>
        <v>0</v>
      </c>
      <c r="M33" s="282">
        <f t="shared" si="14"/>
        <v>0</v>
      </c>
      <c r="N33" s="278">
        <f>[3]data!AB28</f>
        <v>0</v>
      </c>
      <c r="O33" s="283">
        <f>[3]data!AC28</f>
        <v>0</v>
      </c>
      <c r="P33" s="280">
        <f t="shared" si="15"/>
        <v>2</v>
      </c>
      <c r="Q33" s="278">
        <f>[3]data!AD28</f>
        <v>1</v>
      </c>
      <c r="R33" s="284">
        <f>[3]data!AE28</f>
        <v>1</v>
      </c>
    </row>
    <row r="34" spans="1:19" s="92" customFormat="1" ht="16.5" customHeight="1" x14ac:dyDescent="0.2">
      <c r="A34" s="285" t="s">
        <v>394</v>
      </c>
      <c r="B34" s="252">
        <f t="shared" si="10"/>
        <v>15</v>
      </c>
      <c r="C34" s="253">
        <f>[3]data!H28</f>
        <v>5</v>
      </c>
      <c r="D34" s="253">
        <f>[3]data!I28</f>
        <v>6</v>
      </c>
      <c r="E34" s="253">
        <f>[3]data!J28</f>
        <v>4</v>
      </c>
      <c r="F34" s="286">
        <f>[3]data!K28</f>
        <v>0</v>
      </c>
      <c r="G34" s="287">
        <f t="shared" si="11"/>
        <v>39</v>
      </c>
      <c r="H34" s="253">
        <f t="shared" si="12"/>
        <v>18</v>
      </c>
      <c r="I34" s="288">
        <f t="shared" si="12"/>
        <v>21</v>
      </c>
      <c r="J34" s="289">
        <f t="shared" si="13"/>
        <v>14</v>
      </c>
      <c r="K34" s="253">
        <f>[3]data!S28</f>
        <v>9</v>
      </c>
      <c r="L34" s="254">
        <f>[3]data!T28</f>
        <v>5</v>
      </c>
      <c r="M34" s="289">
        <f t="shared" si="14"/>
        <v>14</v>
      </c>
      <c r="N34" s="253">
        <f>[3]data!U28</f>
        <v>4</v>
      </c>
      <c r="O34" s="254">
        <f>[3]data!V28</f>
        <v>10</v>
      </c>
      <c r="P34" s="287">
        <f t="shared" si="15"/>
        <v>11</v>
      </c>
      <c r="Q34" s="253">
        <f>[3]data!W28</f>
        <v>5</v>
      </c>
      <c r="R34" s="256">
        <f>[3]data!X28</f>
        <v>6</v>
      </c>
    </row>
    <row r="35" spans="1:19" s="92" customFormat="1" ht="16.5" customHeight="1" x14ac:dyDescent="0.2">
      <c r="A35" s="276"/>
      <c r="B35" s="277">
        <f t="shared" si="10"/>
        <v>0</v>
      </c>
      <c r="C35" s="278">
        <f>[3]data!M29</f>
        <v>0</v>
      </c>
      <c r="D35" s="278">
        <f>[3]data!N29</f>
        <v>0</v>
      </c>
      <c r="E35" s="278">
        <f>[3]data!O29</f>
        <v>0</v>
      </c>
      <c r="F35" s="279">
        <f>[3]data!P29</f>
        <v>0</v>
      </c>
      <c r="G35" s="280">
        <f t="shared" si="11"/>
        <v>0</v>
      </c>
      <c r="H35" s="278">
        <f t="shared" si="12"/>
        <v>0</v>
      </c>
      <c r="I35" s="281">
        <f t="shared" si="12"/>
        <v>0</v>
      </c>
      <c r="J35" s="282">
        <f t="shared" si="13"/>
        <v>0</v>
      </c>
      <c r="K35" s="278">
        <f>[3]data!Z29</f>
        <v>0</v>
      </c>
      <c r="L35" s="283">
        <f>[3]data!AA29</f>
        <v>0</v>
      </c>
      <c r="M35" s="282">
        <f t="shared" si="14"/>
        <v>0</v>
      </c>
      <c r="N35" s="278">
        <f>[3]data!AB29</f>
        <v>0</v>
      </c>
      <c r="O35" s="283">
        <f>[3]data!AC29</f>
        <v>0</v>
      </c>
      <c r="P35" s="280">
        <f t="shared" si="15"/>
        <v>0</v>
      </c>
      <c r="Q35" s="278">
        <f>[3]data!AD29</f>
        <v>0</v>
      </c>
      <c r="R35" s="284">
        <f>[3]data!AE29</f>
        <v>0</v>
      </c>
    </row>
    <row r="36" spans="1:19" s="92" customFormat="1" ht="16.5" customHeight="1" x14ac:dyDescent="0.2">
      <c r="A36" s="285" t="s">
        <v>395</v>
      </c>
      <c r="B36" s="252">
        <f t="shared" si="10"/>
        <v>26</v>
      </c>
      <c r="C36" s="253">
        <f>[3]data!H29</f>
        <v>9</v>
      </c>
      <c r="D36" s="253">
        <f>[3]data!I29</f>
        <v>8</v>
      </c>
      <c r="E36" s="253">
        <f>[3]data!J29</f>
        <v>9</v>
      </c>
      <c r="F36" s="286">
        <f>[3]data!K29</f>
        <v>0</v>
      </c>
      <c r="G36" s="287">
        <f t="shared" si="11"/>
        <v>111</v>
      </c>
      <c r="H36" s="253">
        <f t="shared" si="12"/>
        <v>77</v>
      </c>
      <c r="I36" s="288">
        <f t="shared" si="12"/>
        <v>34</v>
      </c>
      <c r="J36" s="289">
        <f t="shared" si="13"/>
        <v>37</v>
      </c>
      <c r="K36" s="253">
        <f>[3]data!S29</f>
        <v>24</v>
      </c>
      <c r="L36" s="254">
        <f>[3]data!T29</f>
        <v>13</v>
      </c>
      <c r="M36" s="289">
        <f t="shared" si="14"/>
        <v>33</v>
      </c>
      <c r="N36" s="253">
        <f>[3]data!U29</f>
        <v>24</v>
      </c>
      <c r="O36" s="254">
        <f>[3]data!V29</f>
        <v>9</v>
      </c>
      <c r="P36" s="287">
        <f t="shared" si="15"/>
        <v>41</v>
      </c>
      <c r="Q36" s="253">
        <f>[3]data!W29</f>
        <v>29</v>
      </c>
      <c r="R36" s="256">
        <f>[3]data!X29</f>
        <v>12</v>
      </c>
    </row>
    <row r="37" spans="1:19" s="92" customFormat="1" ht="16.5" customHeight="1" x14ac:dyDescent="0.2">
      <c r="A37" s="276"/>
      <c r="B37" s="258">
        <f t="shared" si="10"/>
        <v>0</v>
      </c>
      <c r="C37" s="261">
        <f>[3]data!M32</f>
        <v>0</v>
      </c>
      <c r="D37" s="261">
        <f>[3]data!N32</f>
        <v>0</v>
      </c>
      <c r="E37" s="261">
        <f>[3]data!O32</f>
        <v>0</v>
      </c>
      <c r="F37" s="290">
        <f>[3]data!P32</f>
        <v>0</v>
      </c>
      <c r="G37" s="291">
        <f t="shared" si="11"/>
        <v>0</v>
      </c>
      <c r="H37" s="261">
        <f t="shared" si="12"/>
        <v>0</v>
      </c>
      <c r="I37" s="292">
        <f t="shared" si="12"/>
        <v>0</v>
      </c>
      <c r="J37" s="293">
        <f t="shared" si="13"/>
        <v>0</v>
      </c>
      <c r="K37" s="261">
        <f>[3]data!Z32</f>
        <v>0</v>
      </c>
      <c r="L37" s="262">
        <f>[3]data!AA32</f>
        <v>0</v>
      </c>
      <c r="M37" s="293">
        <f t="shared" si="14"/>
        <v>0</v>
      </c>
      <c r="N37" s="261">
        <f>[3]data!AB32</f>
        <v>0</v>
      </c>
      <c r="O37" s="262">
        <f>[3]data!AC32</f>
        <v>0</v>
      </c>
      <c r="P37" s="291">
        <f t="shared" si="15"/>
        <v>0</v>
      </c>
      <c r="Q37" s="261">
        <f>[3]data!AD32</f>
        <v>0</v>
      </c>
      <c r="R37" s="294">
        <f>[3]data!AE32</f>
        <v>0</v>
      </c>
    </row>
    <row r="38" spans="1:19" s="92" customFormat="1" ht="16.5" customHeight="1" x14ac:dyDescent="0.2">
      <c r="A38" s="285" t="s">
        <v>396</v>
      </c>
      <c r="B38" s="252">
        <f t="shared" si="10"/>
        <v>19</v>
      </c>
      <c r="C38" s="253">
        <f>[3]data!H32</f>
        <v>5</v>
      </c>
      <c r="D38" s="253">
        <f>[3]data!I32</f>
        <v>7</v>
      </c>
      <c r="E38" s="253">
        <f>[3]data!J32</f>
        <v>7</v>
      </c>
      <c r="F38" s="286">
        <f>[3]data!K32</f>
        <v>0</v>
      </c>
      <c r="G38" s="287">
        <f t="shared" si="11"/>
        <v>80</v>
      </c>
      <c r="H38" s="253">
        <f t="shared" si="12"/>
        <v>58</v>
      </c>
      <c r="I38" s="288">
        <f t="shared" si="12"/>
        <v>22</v>
      </c>
      <c r="J38" s="289">
        <f t="shared" si="13"/>
        <v>20</v>
      </c>
      <c r="K38" s="253">
        <f>[3]data!S32</f>
        <v>15</v>
      </c>
      <c r="L38" s="254">
        <f>[3]data!T32</f>
        <v>5</v>
      </c>
      <c r="M38" s="289">
        <f t="shared" si="14"/>
        <v>29</v>
      </c>
      <c r="N38" s="253">
        <f>[3]data!U32</f>
        <v>20</v>
      </c>
      <c r="O38" s="254">
        <f>[3]data!V32</f>
        <v>9</v>
      </c>
      <c r="P38" s="287">
        <f t="shared" si="15"/>
        <v>31</v>
      </c>
      <c r="Q38" s="253">
        <f>[3]data!W32</f>
        <v>23</v>
      </c>
      <c r="R38" s="256">
        <f>[3]data!X32</f>
        <v>8</v>
      </c>
    </row>
    <row r="39" spans="1:19" s="92" customFormat="1" ht="16.5" customHeight="1" x14ac:dyDescent="0.2">
      <c r="A39" s="257"/>
      <c r="B39" s="258">
        <f t="shared" si="10"/>
        <v>3</v>
      </c>
      <c r="C39" s="261">
        <f>[3]data!M30</f>
        <v>1</v>
      </c>
      <c r="D39" s="261">
        <f>[3]data!N30</f>
        <v>1</v>
      </c>
      <c r="E39" s="261">
        <f>[3]data!O30</f>
        <v>0</v>
      </c>
      <c r="F39" s="290">
        <f>[3]data!P30</f>
        <v>1</v>
      </c>
      <c r="G39" s="291">
        <f t="shared" si="11"/>
        <v>8</v>
      </c>
      <c r="H39" s="261">
        <f t="shared" si="12"/>
        <v>2</v>
      </c>
      <c r="I39" s="292">
        <f t="shared" si="12"/>
        <v>6</v>
      </c>
      <c r="J39" s="293">
        <f t="shared" si="13"/>
        <v>3</v>
      </c>
      <c r="K39" s="261">
        <f>[3]data!Z30</f>
        <v>1</v>
      </c>
      <c r="L39" s="262">
        <f>[3]data!AA30</f>
        <v>2</v>
      </c>
      <c r="M39" s="293">
        <f t="shared" si="14"/>
        <v>4</v>
      </c>
      <c r="N39" s="261">
        <f>[3]data!AB30</f>
        <v>1</v>
      </c>
      <c r="O39" s="262">
        <f>[3]data!AC30</f>
        <v>3</v>
      </c>
      <c r="P39" s="291">
        <f t="shared" si="15"/>
        <v>1</v>
      </c>
      <c r="Q39" s="261">
        <f>[3]data!AD30</f>
        <v>0</v>
      </c>
      <c r="R39" s="294">
        <f>[3]data!AE30</f>
        <v>1</v>
      </c>
    </row>
    <row r="40" spans="1:19" s="92" customFormat="1" ht="16.5" customHeight="1" x14ac:dyDescent="0.2">
      <c r="A40" s="251" t="s">
        <v>397</v>
      </c>
      <c r="B40" s="252">
        <f t="shared" si="10"/>
        <v>13</v>
      </c>
      <c r="C40" s="253">
        <f>[3]data!H30</f>
        <v>7</v>
      </c>
      <c r="D40" s="253">
        <f>[3]data!I30</f>
        <v>3</v>
      </c>
      <c r="E40" s="253">
        <f>[3]data!J30</f>
        <v>2</v>
      </c>
      <c r="F40" s="286">
        <f>[3]data!K30</f>
        <v>1</v>
      </c>
      <c r="G40" s="287">
        <f>SUM(H40:I40)</f>
        <v>30</v>
      </c>
      <c r="H40" s="253">
        <f>SUM(Q40,N40,K40)</f>
        <v>12</v>
      </c>
      <c r="I40" s="288">
        <f>SUM(R40,O40,L40)</f>
        <v>18</v>
      </c>
      <c r="J40" s="289">
        <f t="shared" si="13"/>
        <v>18</v>
      </c>
      <c r="K40" s="253">
        <f>[3]data!S30</f>
        <v>9</v>
      </c>
      <c r="L40" s="254">
        <f>[3]data!T30</f>
        <v>9</v>
      </c>
      <c r="M40" s="289">
        <f t="shared" si="14"/>
        <v>9</v>
      </c>
      <c r="N40" s="253">
        <f>[3]data!U30</f>
        <v>2</v>
      </c>
      <c r="O40" s="254">
        <f>[3]data!V30</f>
        <v>7</v>
      </c>
      <c r="P40" s="287">
        <f t="shared" si="15"/>
        <v>3</v>
      </c>
      <c r="Q40" s="253">
        <f>[3]data!W30</f>
        <v>1</v>
      </c>
      <c r="R40" s="256">
        <f>[3]data!X30</f>
        <v>2</v>
      </c>
    </row>
    <row r="41" spans="1:19" s="92" customFormat="1" ht="16.5" customHeight="1" x14ac:dyDescent="0.2">
      <c r="A41" s="257"/>
      <c r="B41" s="277">
        <f>SUM(C41:F41)</f>
        <v>6</v>
      </c>
      <c r="C41" s="278">
        <f>SUM(C27,C29,C31,C33,C35,C37,C39)</f>
        <v>2</v>
      </c>
      <c r="D41" s="278">
        <f t="shared" ref="D41:R42" si="16">SUM(D27,D29,D31,D33,D35,D37,D39)</f>
        <v>2</v>
      </c>
      <c r="E41" s="278">
        <f t="shared" si="16"/>
        <v>1</v>
      </c>
      <c r="F41" s="279">
        <f>SUM(F27,F29,F31,F33,F35,F37,F39)</f>
        <v>1</v>
      </c>
      <c r="G41" s="280">
        <f t="shared" si="16"/>
        <v>13</v>
      </c>
      <c r="H41" s="278">
        <f t="shared" si="16"/>
        <v>5</v>
      </c>
      <c r="I41" s="281">
        <f t="shared" si="16"/>
        <v>8</v>
      </c>
      <c r="J41" s="282">
        <f>SUM(J27,J29,J31,J33,J35,J37,J39)</f>
        <v>5</v>
      </c>
      <c r="K41" s="278">
        <f t="shared" si="16"/>
        <v>3</v>
      </c>
      <c r="L41" s="283">
        <f t="shared" si="16"/>
        <v>2</v>
      </c>
      <c r="M41" s="282">
        <f>SUM(M27,M29,M31,M33,M35,M37,M39)</f>
        <v>5</v>
      </c>
      <c r="N41" s="278">
        <f t="shared" si="16"/>
        <v>1</v>
      </c>
      <c r="O41" s="283">
        <f t="shared" si="16"/>
        <v>4</v>
      </c>
      <c r="P41" s="280">
        <f>SUM(P27,P29,P31,P33,P35,P37,P39)</f>
        <v>3</v>
      </c>
      <c r="Q41" s="278">
        <f t="shared" si="16"/>
        <v>1</v>
      </c>
      <c r="R41" s="284">
        <f t="shared" si="16"/>
        <v>2</v>
      </c>
    </row>
    <row r="42" spans="1:19" s="92" customFormat="1" ht="16.5" customHeight="1" thickBot="1" x14ac:dyDescent="0.25">
      <c r="A42" s="494" t="s">
        <v>389</v>
      </c>
      <c r="B42" s="264">
        <f>SUM(C42:F42)</f>
        <v>122</v>
      </c>
      <c r="C42" s="295">
        <f>SUM(C28,C30,C32,C34,C36,C38,C40)</f>
        <v>41</v>
      </c>
      <c r="D42" s="295">
        <f t="shared" si="16"/>
        <v>42</v>
      </c>
      <c r="E42" s="295">
        <f t="shared" si="16"/>
        <v>38</v>
      </c>
      <c r="F42" s="296">
        <f t="shared" si="16"/>
        <v>1</v>
      </c>
      <c r="G42" s="297">
        <f t="shared" si="16"/>
        <v>455</v>
      </c>
      <c r="H42" s="295">
        <f t="shared" si="16"/>
        <v>288</v>
      </c>
      <c r="I42" s="298">
        <f t="shared" si="16"/>
        <v>167</v>
      </c>
      <c r="J42" s="299">
        <f>SUM(J28,J30,J32,J34,J36,J38,J40)</f>
        <v>150</v>
      </c>
      <c r="K42" s="295">
        <f t="shared" si="16"/>
        <v>99</v>
      </c>
      <c r="L42" s="300">
        <f t="shared" si="16"/>
        <v>51</v>
      </c>
      <c r="M42" s="299">
        <f>SUM(M28,M30,M32,M34,M36,M38,M40)</f>
        <v>155</v>
      </c>
      <c r="N42" s="295">
        <f t="shared" si="16"/>
        <v>96</v>
      </c>
      <c r="O42" s="300">
        <f t="shared" si="16"/>
        <v>59</v>
      </c>
      <c r="P42" s="297">
        <f>SUM(P28,P30,P32,P34,P36,P38,P40)</f>
        <v>150</v>
      </c>
      <c r="Q42" s="295">
        <f t="shared" si="16"/>
        <v>93</v>
      </c>
      <c r="R42" s="301">
        <f t="shared" si="16"/>
        <v>57</v>
      </c>
    </row>
    <row r="43" spans="1:19" ht="11.25" customHeight="1" x14ac:dyDescent="0.2">
      <c r="A43" s="861"/>
      <c r="B43" s="162"/>
    </row>
    <row r="44" spans="1:19" ht="16.5" customHeight="1" thickBot="1" x14ac:dyDescent="0.25">
      <c r="A44" s="1068" t="s">
        <v>402</v>
      </c>
      <c r="B44" s="1068"/>
    </row>
    <row r="45" spans="1:19" ht="16.5" customHeight="1" x14ac:dyDescent="0.2">
      <c r="A45" s="1071" t="s">
        <v>78</v>
      </c>
      <c r="B45" s="1073" t="s">
        <v>399</v>
      </c>
      <c r="C45" s="1074"/>
      <c r="D45" s="1074"/>
      <c r="E45" s="1074"/>
      <c r="F45" s="1075"/>
      <c r="G45" s="1104" t="s">
        <v>400</v>
      </c>
      <c r="H45" s="1074"/>
      <c r="I45" s="1074"/>
      <c r="J45" s="1074"/>
      <c r="K45" s="1074"/>
      <c r="L45" s="1074"/>
      <c r="M45" s="1074"/>
      <c r="N45" s="1074"/>
      <c r="O45" s="1074"/>
      <c r="P45" s="1074"/>
      <c r="Q45" s="1074"/>
      <c r="R45" s="1105"/>
      <c r="S45" s="496"/>
    </row>
    <row r="46" spans="1:19" ht="16.5" customHeight="1" x14ac:dyDescent="0.2">
      <c r="A46" s="1072"/>
      <c r="B46" s="1078" t="s">
        <v>389</v>
      </c>
      <c r="C46" s="1080" t="s">
        <v>401</v>
      </c>
      <c r="D46" s="1080"/>
      <c r="E46" s="1080"/>
      <c r="F46" s="1081" t="s">
        <v>391</v>
      </c>
      <c r="G46" s="1083" t="s">
        <v>389</v>
      </c>
      <c r="H46" s="1080"/>
      <c r="I46" s="1084"/>
      <c r="J46" s="1085" t="s">
        <v>92</v>
      </c>
      <c r="K46" s="1080"/>
      <c r="L46" s="1086"/>
      <c r="M46" s="1085" t="s">
        <v>93</v>
      </c>
      <c r="N46" s="1080"/>
      <c r="O46" s="1086"/>
      <c r="P46" s="1083" t="s">
        <v>94</v>
      </c>
      <c r="Q46" s="1080"/>
      <c r="R46" s="1087"/>
      <c r="S46" s="496"/>
    </row>
    <row r="47" spans="1:19" ht="39.4" customHeight="1" x14ac:dyDescent="0.2">
      <c r="A47" s="1072"/>
      <c r="B47" s="1079"/>
      <c r="C47" s="241" t="s">
        <v>92</v>
      </c>
      <c r="D47" s="241" t="s">
        <v>93</v>
      </c>
      <c r="E47" s="241" t="s">
        <v>94</v>
      </c>
      <c r="F47" s="1082"/>
      <c r="G47" s="497" t="s">
        <v>98</v>
      </c>
      <c r="H47" s="486" t="s">
        <v>99</v>
      </c>
      <c r="I47" s="487" t="s">
        <v>100</v>
      </c>
      <c r="J47" s="243" t="s">
        <v>98</v>
      </c>
      <c r="K47" s="486" t="s">
        <v>99</v>
      </c>
      <c r="L47" s="488" t="s">
        <v>100</v>
      </c>
      <c r="M47" s="243" t="s">
        <v>98</v>
      </c>
      <c r="N47" s="486" t="s">
        <v>99</v>
      </c>
      <c r="O47" s="488" t="s">
        <v>100</v>
      </c>
      <c r="P47" s="242" t="s">
        <v>98</v>
      </c>
      <c r="Q47" s="486" t="s">
        <v>99</v>
      </c>
      <c r="R47" s="489" t="s">
        <v>100</v>
      </c>
      <c r="S47" s="498"/>
    </row>
    <row r="48" spans="1:19" s="92" customFormat="1" ht="16.5" customHeight="1" x14ac:dyDescent="0.2">
      <c r="A48" s="244"/>
      <c r="B48" s="245">
        <f>SUM(C48:F48)</f>
        <v>0</v>
      </c>
      <c r="C48" s="246">
        <f>[3]data!M43</f>
        <v>0</v>
      </c>
      <c r="D48" s="246">
        <f>[3]data!N43</f>
        <v>0</v>
      </c>
      <c r="E48" s="246">
        <f>[3]data!O43</f>
        <v>0</v>
      </c>
      <c r="F48" s="247">
        <f>[3]data!P43</f>
        <v>0</v>
      </c>
      <c r="G48" s="265">
        <f>SUM(H48:I48)</f>
        <v>0</v>
      </c>
      <c r="H48" s="248">
        <f>SUM(Q48,N48,K48)</f>
        <v>0</v>
      </c>
      <c r="I48" s="266">
        <f>SUM(R48,O48,L48)</f>
        <v>0</v>
      </c>
      <c r="J48" s="267">
        <f>SUM(K48:L48)</f>
        <v>0</v>
      </c>
      <c r="K48" s="246">
        <f>[3]data!Z43</f>
        <v>0</v>
      </c>
      <c r="L48" s="490">
        <f>[3]data!AA43</f>
        <v>0</v>
      </c>
      <c r="M48" s="267">
        <f>SUM(N48:O48)</f>
        <v>0</v>
      </c>
      <c r="N48" s="246">
        <f>[3]data!AB43</f>
        <v>0</v>
      </c>
      <c r="O48" s="490">
        <f>[3]data!AC43</f>
        <v>0</v>
      </c>
      <c r="P48" s="265">
        <f>SUM(Q48:R48)</f>
        <v>0</v>
      </c>
      <c r="Q48" s="246">
        <f>[3]data!AD43</f>
        <v>0</v>
      </c>
      <c r="R48" s="491">
        <f>[3]data!AE43</f>
        <v>0</v>
      </c>
      <c r="S48" s="860"/>
    </row>
    <row r="49" spans="1:18" s="92" customFormat="1" ht="16.5" customHeight="1" x14ac:dyDescent="0.2">
      <c r="A49" s="257" t="s">
        <v>392</v>
      </c>
      <c r="B49" s="252">
        <f t="shared" ref="B49:B69" si="17">SUM(C49:F49)</f>
        <v>14</v>
      </c>
      <c r="C49" s="253">
        <f>[3]data!H43</f>
        <v>5</v>
      </c>
      <c r="D49" s="253">
        <f>[3]data!I43</f>
        <v>6</v>
      </c>
      <c r="E49" s="253">
        <f>[3]data!J43</f>
        <v>3</v>
      </c>
      <c r="F49" s="286">
        <f>[3]data!K43</f>
        <v>0</v>
      </c>
      <c r="G49" s="287">
        <f>SUM(H49:I49)</f>
        <v>71</v>
      </c>
      <c r="H49" s="253">
        <f>SUM(Q49,N49,K49)</f>
        <v>40</v>
      </c>
      <c r="I49" s="288">
        <f>SUM(R49,O49,L49)</f>
        <v>31</v>
      </c>
      <c r="J49" s="289">
        <f>SUM(K49:L49)</f>
        <v>23</v>
      </c>
      <c r="K49" s="253">
        <f>[3]data!S43</f>
        <v>13</v>
      </c>
      <c r="L49" s="254">
        <f>[3]data!T43</f>
        <v>10</v>
      </c>
      <c r="M49" s="289">
        <f>SUM(N49:O49)</f>
        <v>33</v>
      </c>
      <c r="N49" s="253">
        <f>[3]data!U43</f>
        <v>18</v>
      </c>
      <c r="O49" s="254">
        <f>[3]data!V43</f>
        <v>15</v>
      </c>
      <c r="P49" s="287">
        <f>SUM(Q49:R49)</f>
        <v>15</v>
      </c>
      <c r="Q49" s="253">
        <f>[3]data!W43</f>
        <v>9</v>
      </c>
      <c r="R49" s="256">
        <f>[3]data!X43</f>
        <v>6</v>
      </c>
    </row>
    <row r="50" spans="1:18" s="92" customFormat="1" ht="16.5" customHeight="1" x14ac:dyDescent="0.2">
      <c r="A50" s="302"/>
      <c r="B50" s="277">
        <f t="shared" si="17"/>
        <v>0</v>
      </c>
      <c r="C50" s="278">
        <f>[3]data!M50</f>
        <v>0</v>
      </c>
      <c r="D50" s="278">
        <f>[3]data!N50</f>
        <v>0</v>
      </c>
      <c r="E50" s="278">
        <f>[3]data!O50</f>
        <v>0</v>
      </c>
      <c r="F50" s="279">
        <f>[3]data!P50</f>
        <v>0</v>
      </c>
      <c r="G50" s="280">
        <f t="shared" ref="G50:G69" si="18">SUM(H50:I50)</f>
        <v>0</v>
      </c>
      <c r="H50" s="278">
        <f t="shared" ref="H50:I62" si="19">SUM(Q50,N50,K50)</f>
        <v>0</v>
      </c>
      <c r="I50" s="281">
        <f t="shared" si="19"/>
        <v>0</v>
      </c>
      <c r="J50" s="282">
        <f t="shared" ref="J50:J61" si="20">SUM(K50:L50)</f>
        <v>0</v>
      </c>
      <c r="K50" s="278">
        <f>[3]data!Z50</f>
        <v>0</v>
      </c>
      <c r="L50" s="283">
        <f>[3]data!AA50</f>
        <v>0</v>
      </c>
      <c r="M50" s="282">
        <f t="shared" ref="M50:M61" si="21">SUM(N50:O50)</f>
        <v>0</v>
      </c>
      <c r="N50" s="278">
        <f>[3]data!AB50</f>
        <v>0</v>
      </c>
      <c r="O50" s="283">
        <f>[3]data!AC50</f>
        <v>0</v>
      </c>
      <c r="P50" s="280">
        <f t="shared" ref="P50:P69" si="22">SUM(Q50:R50)</f>
        <v>0</v>
      </c>
      <c r="Q50" s="278">
        <f>[3]data!AD50</f>
        <v>0</v>
      </c>
      <c r="R50" s="284">
        <f>[3]data!AE50</f>
        <v>0</v>
      </c>
    </row>
    <row r="51" spans="1:18" s="92" customFormat="1" ht="16.5" customHeight="1" x14ac:dyDescent="0.2">
      <c r="A51" s="251" t="s">
        <v>111</v>
      </c>
      <c r="B51" s="252">
        <f t="shared" si="17"/>
        <v>9</v>
      </c>
      <c r="C51" s="253">
        <f>[3]data!H50</f>
        <v>4</v>
      </c>
      <c r="D51" s="253">
        <f>[3]data!I50</f>
        <v>3</v>
      </c>
      <c r="E51" s="253">
        <f>[3]data!J50</f>
        <v>2</v>
      </c>
      <c r="F51" s="286">
        <f>[3]data!K50</f>
        <v>0</v>
      </c>
      <c r="G51" s="287">
        <f t="shared" si="18"/>
        <v>43</v>
      </c>
      <c r="H51" s="253">
        <f t="shared" si="19"/>
        <v>26</v>
      </c>
      <c r="I51" s="288">
        <f t="shared" si="19"/>
        <v>17</v>
      </c>
      <c r="J51" s="289">
        <f t="shared" si="20"/>
        <v>20</v>
      </c>
      <c r="K51" s="253">
        <f>[3]data!S50</f>
        <v>12</v>
      </c>
      <c r="L51" s="254">
        <f>[3]data!T50</f>
        <v>8</v>
      </c>
      <c r="M51" s="289">
        <f t="shared" si="21"/>
        <v>15</v>
      </c>
      <c r="N51" s="253">
        <f>[3]data!U50</f>
        <v>10</v>
      </c>
      <c r="O51" s="254">
        <f>[3]data!V50</f>
        <v>5</v>
      </c>
      <c r="P51" s="287">
        <f t="shared" si="22"/>
        <v>8</v>
      </c>
      <c r="Q51" s="253">
        <f>[3]data!W50</f>
        <v>4</v>
      </c>
      <c r="R51" s="256">
        <f>[3]data!X50</f>
        <v>4</v>
      </c>
    </row>
    <row r="52" spans="1:18" s="92" customFormat="1" ht="16.5" customHeight="1" x14ac:dyDescent="0.2">
      <c r="A52" s="257"/>
      <c r="B52" s="277">
        <f>SUM(C52:F52)</f>
        <v>4</v>
      </c>
      <c r="C52" s="278">
        <f>[3]data!M44</f>
        <v>1</v>
      </c>
      <c r="D52" s="278">
        <f>[3]data!N44</f>
        <v>1</v>
      </c>
      <c r="E52" s="278">
        <f>[3]data!O44</f>
        <v>2</v>
      </c>
      <c r="F52" s="279">
        <f>[3]data!P44</f>
        <v>0</v>
      </c>
      <c r="G52" s="280">
        <f>SUM(H52:I52)</f>
        <v>10</v>
      </c>
      <c r="H52" s="278">
        <f>SUM(Q52,N52,K52)</f>
        <v>5</v>
      </c>
      <c r="I52" s="281">
        <f>SUM(R52,O52,L52)</f>
        <v>5</v>
      </c>
      <c r="J52" s="282">
        <f>SUM(K52:L52)</f>
        <v>3</v>
      </c>
      <c r="K52" s="278">
        <f>[3]data!Z44</f>
        <v>2</v>
      </c>
      <c r="L52" s="283">
        <f>[3]data!AA44</f>
        <v>1</v>
      </c>
      <c r="M52" s="282">
        <f>SUM(N52:O52)</f>
        <v>3</v>
      </c>
      <c r="N52" s="278">
        <f>[3]data!AB44</f>
        <v>2</v>
      </c>
      <c r="O52" s="283">
        <f>[3]data!AC44</f>
        <v>1</v>
      </c>
      <c r="P52" s="280">
        <f>SUM(Q52:R52)</f>
        <v>4</v>
      </c>
      <c r="Q52" s="278">
        <f>[3]data!AD44</f>
        <v>1</v>
      </c>
      <c r="R52" s="284">
        <f>[3]data!AE44</f>
        <v>3</v>
      </c>
    </row>
    <row r="53" spans="1:18" s="92" customFormat="1" ht="16.5" customHeight="1" x14ac:dyDescent="0.2">
      <c r="A53" s="257" t="s">
        <v>393</v>
      </c>
      <c r="B53" s="252">
        <f>SUM(C53:F53)</f>
        <v>18</v>
      </c>
      <c r="C53" s="253">
        <f>[3]data!H44</f>
        <v>5</v>
      </c>
      <c r="D53" s="253">
        <f>[3]data!I44</f>
        <v>7</v>
      </c>
      <c r="E53" s="253">
        <f>[3]data!J44</f>
        <v>6</v>
      </c>
      <c r="F53" s="286">
        <f>[3]data!K44</f>
        <v>0</v>
      </c>
      <c r="G53" s="287">
        <f>SUM(H53:I53)</f>
        <v>68</v>
      </c>
      <c r="H53" s="253">
        <f>SUM(Q53,N53,K53)</f>
        <v>38</v>
      </c>
      <c r="I53" s="288">
        <f>SUM(R53,O53,L53)</f>
        <v>30</v>
      </c>
      <c r="J53" s="289">
        <f>SUM(K53:L53)</f>
        <v>20</v>
      </c>
      <c r="K53" s="253">
        <f>[3]data!S44</f>
        <v>14</v>
      </c>
      <c r="L53" s="254">
        <f>[3]data!T44</f>
        <v>6</v>
      </c>
      <c r="M53" s="289">
        <f>SUM(N53:O53)</f>
        <v>26</v>
      </c>
      <c r="N53" s="253">
        <f>[3]data!U44</f>
        <v>12</v>
      </c>
      <c r="O53" s="254">
        <f>[3]data!V44</f>
        <v>14</v>
      </c>
      <c r="P53" s="287">
        <f>SUM(Q53:R53)</f>
        <v>22</v>
      </c>
      <c r="Q53" s="253">
        <f>[3]data!W44</f>
        <v>12</v>
      </c>
      <c r="R53" s="256">
        <f>[3]data!X44</f>
        <v>10</v>
      </c>
    </row>
    <row r="54" spans="1:18" s="92" customFormat="1" ht="16.5" customHeight="1" x14ac:dyDescent="0.2">
      <c r="A54" s="302"/>
      <c r="B54" s="277">
        <f t="shared" si="17"/>
        <v>1</v>
      </c>
      <c r="C54" s="278">
        <f>[3]data!M47</f>
        <v>0</v>
      </c>
      <c r="D54" s="278">
        <f>[3]data!N47</f>
        <v>0</v>
      </c>
      <c r="E54" s="278">
        <f>[3]data!O47</f>
        <v>1</v>
      </c>
      <c r="F54" s="279">
        <f>[3]data!P47</f>
        <v>0</v>
      </c>
      <c r="G54" s="280">
        <f t="shared" si="18"/>
        <v>2</v>
      </c>
      <c r="H54" s="278">
        <f t="shared" si="19"/>
        <v>2</v>
      </c>
      <c r="I54" s="281">
        <f t="shared" si="19"/>
        <v>0</v>
      </c>
      <c r="J54" s="282">
        <f t="shared" si="20"/>
        <v>0</v>
      </c>
      <c r="K54" s="278">
        <f>[3]data!Z47</f>
        <v>0</v>
      </c>
      <c r="L54" s="283">
        <f>[3]data!AA47</f>
        <v>0</v>
      </c>
      <c r="M54" s="282">
        <f t="shared" si="21"/>
        <v>0</v>
      </c>
      <c r="N54" s="278">
        <f>[3]data!AB47</f>
        <v>0</v>
      </c>
      <c r="O54" s="283">
        <f>[3]data!AC47</f>
        <v>0</v>
      </c>
      <c r="P54" s="280">
        <f t="shared" si="22"/>
        <v>2</v>
      </c>
      <c r="Q54" s="278">
        <f>[3]data!AD47</f>
        <v>2</v>
      </c>
      <c r="R54" s="284">
        <f>[3]data!AE47</f>
        <v>0</v>
      </c>
    </row>
    <row r="55" spans="1:18" s="92" customFormat="1" ht="16.5" customHeight="1" x14ac:dyDescent="0.2">
      <c r="A55" s="251" t="s">
        <v>394</v>
      </c>
      <c r="B55" s="252">
        <f t="shared" si="17"/>
        <v>15</v>
      </c>
      <c r="C55" s="253">
        <f>[3]data!H47</f>
        <v>5</v>
      </c>
      <c r="D55" s="253">
        <f>[3]data!I47</f>
        <v>3</v>
      </c>
      <c r="E55" s="253">
        <f>[3]data!J47</f>
        <v>7</v>
      </c>
      <c r="F55" s="286">
        <f>[3]data!K47</f>
        <v>0</v>
      </c>
      <c r="G55" s="287">
        <f t="shared" si="18"/>
        <v>45</v>
      </c>
      <c r="H55" s="253">
        <f t="shared" si="19"/>
        <v>28</v>
      </c>
      <c r="I55" s="288">
        <f t="shared" si="19"/>
        <v>17</v>
      </c>
      <c r="J55" s="289">
        <f t="shared" si="20"/>
        <v>15</v>
      </c>
      <c r="K55" s="856">
        <v>9</v>
      </c>
      <c r="L55" s="862">
        <v>6</v>
      </c>
      <c r="M55" s="289">
        <f t="shared" si="21"/>
        <v>8</v>
      </c>
      <c r="N55" s="253">
        <f>[3]data!U47</f>
        <v>4</v>
      </c>
      <c r="O55" s="254">
        <f>[3]data!V47</f>
        <v>4</v>
      </c>
      <c r="P55" s="287">
        <f t="shared" si="22"/>
        <v>22</v>
      </c>
      <c r="Q55" s="253">
        <f>[3]data!W47</f>
        <v>15</v>
      </c>
      <c r="R55" s="256">
        <f>[3]data!X47</f>
        <v>7</v>
      </c>
    </row>
    <row r="56" spans="1:18" s="92" customFormat="1" ht="16.5" customHeight="1" x14ac:dyDescent="0.2">
      <c r="A56" s="302"/>
      <c r="B56" s="277">
        <f t="shared" si="17"/>
        <v>0</v>
      </c>
      <c r="C56" s="278">
        <f>[3]data!M48</f>
        <v>0</v>
      </c>
      <c r="D56" s="278">
        <f>[3]data!N48</f>
        <v>0</v>
      </c>
      <c r="E56" s="278">
        <f>[3]data!O48</f>
        <v>0</v>
      </c>
      <c r="F56" s="279">
        <f>[3]data!P48</f>
        <v>0</v>
      </c>
      <c r="G56" s="280">
        <f t="shared" si="18"/>
        <v>0</v>
      </c>
      <c r="H56" s="278">
        <f t="shared" si="19"/>
        <v>0</v>
      </c>
      <c r="I56" s="281">
        <f t="shared" si="19"/>
        <v>0</v>
      </c>
      <c r="J56" s="282">
        <f t="shared" si="20"/>
        <v>0</v>
      </c>
      <c r="K56" s="278">
        <f>[3]data!Z48</f>
        <v>0</v>
      </c>
      <c r="L56" s="283">
        <f>[3]data!AA48</f>
        <v>0</v>
      </c>
      <c r="M56" s="282">
        <f t="shared" si="21"/>
        <v>0</v>
      </c>
      <c r="N56" s="278">
        <f>[3]data!AB48</f>
        <v>0</v>
      </c>
      <c r="O56" s="283">
        <f>[3]data!AC48</f>
        <v>0</v>
      </c>
      <c r="P56" s="280">
        <f t="shared" si="22"/>
        <v>0</v>
      </c>
      <c r="Q56" s="278">
        <f>[3]data!AD48</f>
        <v>0</v>
      </c>
      <c r="R56" s="284">
        <f>[3]data!AE48</f>
        <v>0</v>
      </c>
    </row>
    <row r="57" spans="1:18" s="92" customFormat="1" ht="16.5" customHeight="1" x14ac:dyDescent="0.2">
      <c r="A57" s="251" t="s">
        <v>395</v>
      </c>
      <c r="B57" s="252">
        <f t="shared" si="17"/>
        <v>19</v>
      </c>
      <c r="C57" s="253">
        <f>[3]data!H48</f>
        <v>7</v>
      </c>
      <c r="D57" s="253">
        <f>[3]data!I48</f>
        <v>5</v>
      </c>
      <c r="E57" s="253">
        <f>[3]data!J48</f>
        <v>7</v>
      </c>
      <c r="F57" s="286">
        <f>[3]data!K48</f>
        <v>0</v>
      </c>
      <c r="G57" s="287">
        <f t="shared" si="18"/>
        <v>97</v>
      </c>
      <c r="H57" s="253">
        <f t="shared" si="19"/>
        <v>60</v>
      </c>
      <c r="I57" s="288">
        <f t="shared" si="19"/>
        <v>37</v>
      </c>
      <c r="J57" s="289">
        <f t="shared" si="20"/>
        <v>34</v>
      </c>
      <c r="K57" s="253">
        <f>[3]data!S48</f>
        <v>23</v>
      </c>
      <c r="L57" s="254">
        <f>[3]data!T48</f>
        <v>11</v>
      </c>
      <c r="M57" s="289">
        <f t="shared" si="21"/>
        <v>24</v>
      </c>
      <c r="N57" s="253">
        <f>[3]data!U48</f>
        <v>15</v>
      </c>
      <c r="O57" s="254">
        <f>[3]data!V48</f>
        <v>9</v>
      </c>
      <c r="P57" s="287">
        <f t="shared" si="22"/>
        <v>39</v>
      </c>
      <c r="Q57" s="253">
        <f>[3]data!W48</f>
        <v>22</v>
      </c>
      <c r="R57" s="256">
        <f>[3]data!X48</f>
        <v>17</v>
      </c>
    </row>
    <row r="58" spans="1:18" s="92" customFormat="1" ht="16.5" customHeight="1" x14ac:dyDescent="0.2">
      <c r="A58" s="302"/>
      <c r="B58" s="277">
        <f t="shared" si="17"/>
        <v>0</v>
      </c>
      <c r="C58" s="278">
        <f>[3]data!M51</f>
        <v>0</v>
      </c>
      <c r="D58" s="278">
        <f>[3]data!N51</f>
        <v>0</v>
      </c>
      <c r="E58" s="278">
        <f>[3]data!O51</f>
        <v>0</v>
      </c>
      <c r="F58" s="279">
        <f>[3]data!P51</f>
        <v>0</v>
      </c>
      <c r="G58" s="280">
        <f t="shared" si="18"/>
        <v>0</v>
      </c>
      <c r="H58" s="278">
        <f t="shared" si="19"/>
        <v>0</v>
      </c>
      <c r="I58" s="281">
        <f t="shared" si="19"/>
        <v>0</v>
      </c>
      <c r="J58" s="282">
        <f t="shared" si="20"/>
        <v>0</v>
      </c>
      <c r="K58" s="278">
        <f>[3]data!Z51</f>
        <v>0</v>
      </c>
      <c r="L58" s="283">
        <f>[3]data!AA51</f>
        <v>0</v>
      </c>
      <c r="M58" s="282">
        <f t="shared" si="21"/>
        <v>0</v>
      </c>
      <c r="N58" s="278">
        <f>[3]data!AB51</f>
        <v>0</v>
      </c>
      <c r="O58" s="283">
        <f>[3]data!AC51</f>
        <v>0</v>
      </c>
      <c r="P58" s="280">
        <f t="shared" si="22"/>
        <v>0</v>
      </c>
      <c r="Q58" s="278">
        <f>[3]data!AD51</f>
        <v>0</v>
      </c>
      <c r="R58" s="284">
        <f>[3]data!AE51</f>
        <v>0</v>
      </c>
    </row>
    <row r="59" spans="1:18" s="92" customFormat="1" ht="16.5" customHeight="1" x14ac:dyDescent="0.2">
      <c r="A59" s="251" t="s">
        <v>396</v>
      </c>
      <c r="B59" s="252">
        <f t="shared" si="17"/>
        <v>19</v>
      </c>
      <c r="C59" s="253">
        <f>[3]data!H51</f>
        <v>6</v>
      </c>
      <c r="D59" s="253">
        <f>[3]data!I51</f>
        <v>5</v>
      </c>
      <c r="E59" s="253">
        <f>[3]data!J51</f>
        <v>8</v>
      </c>
      <c r="F59" s="286">
        <f>[3]data!K51</f>
        <v>0</v>
      </c>
      <c r="G59" s="287">
        <f t="shared" si="18"/>
        <v>116</v>
      </c>
      <c r="H59" s="253">
        <f t="shared" si="19"/>
        <v>74</v>
      </c>
      <c r="I59" s="288">
        <f t="shared" si="19"/>
        <v>42</v>
      </c>
      <c r="J59" s="289">
        <f t="shared" si="20"/>
        <v>43</v>
      </c>
      <c r="K59" s="253">
        <f>[3]data!S51</f>
        <v>27</v>
      </c>
      <c r="L59" s="254">
        <f>[3]data!T51</f>
        <v>16</v>
      </c>
      <c r="M59" s="289">
        <f t="shared" si="21"/>
        <v>33</v>
      </c>
      <c r="N59" s="253">
        <f>[3]data!U51</f>
        <v>18</v>
      </c>
      <c r="O59" s="254">
        <f>[3]data!V51</f>
        <v>15</v>
      </c>
      <c r="P59" s="287">
        <f>SUM(Q59:R59)</f>
        <v>40</v>
      </c>
      <c r="Q59" s="253">
        <f>[3]data!W51</f>
        <v>29</v>
      </c>
      <c r="R59" s="256">
        <f>[3]data!X51</f>
        <v>11</v>
      </c>
    </row>
    <row r="60" spans="1:18" s="92" customFormat="1" ht="16.5" customHeight="1" x14ac:dyDescent="0.2">
      <c r="A60" s="302"/>
      <c r="B60" s="277">
        <f>SUM(C60:F60)</f>
        <v>1</v>
      </c>
      <c r="C60" s="278">
        <f>[3]data!M49</f>
        <v>0</v>
      </c>
      <c r="D60" s="278">
        <f>[3]data!N49</f>
        <v>1</v>
      </c>
      <c r="E60" s="278">
        <f>[3]data!O49</f>
        <v>0</v>
      </c>
      <c r="F60" s="279">
        <f>[3]data!P49</f>
        <v>0</v>
      </c>
      <c r="G60" s="280">
        <f t="shared" si="18"/>
        <v>3</v>
      </c>
      <c r="H60" s="278">
        <f>SUM(Q60,N60,K60)</f>
        <v>1</v>
      </c>
      <c r="I60" s="281">
        <f t="shared" si="19"/>
        <v>2</v>
      </c>
      <c r="J60" s="282">
        <f t="shared" si="20"/>
        <v>0</v>
      </c>
      <c r="K60" s="278">
        <f>[3]data!Z49</f>
        <v>0</v>
      </c>
      <c r="L60" s="283">
        <f>[3]data!AA49</f>
        <v>0</v>
      </c>
      <c r="M60" s="282">
        <f t="shared" si="21"/>
        <v>3</v>
      </c>
      <c r="N60" s="278">
        <f>[3]data!AB49</f>
        <v>1</v>
      </c>
      <c r="O60" s="283">
        <f>[3]data!AC49</f>
        <v>2</v>
      </c>
      <c r="P60" s="280">
        <f t="shared" si="22"/>
        <v>0</v>
      </c>
      <c r="Q60" s="278">
        <f>[3]data!AD49</f>
        <v>0</v>
      </c>
      <c r="R60" s="284">
        <f>[3]data!AE49</f>
        <v>0</v>
      </c>
    </row>
    <row r="61" spans="1:18" s="92" customFormat="1" ht="16.5" customHeight="1" x14ac:dyDescent="0.2">
      <c r="A61" s="251" t="s">
        <v>397</v>
      </c>
      <c r="B61" s="252">
        <f t="shared" si="17"/>
        <v>10</v>
      </c>
      <c r="C61" s="253">
        <f>[3]data!H49</f>
        <v>3</v>
      </c>
      <c r="D61" s="253">
        <f>[3]data!I49</f>
        <v>4</v>
      </c>
      <c r="E61" s="253">
        <f>[3]data!J49</f>
        <v>3</v>
      </c>
      <c r="F61" s="286">
        <f>[3]data!K49</f>
        <v>0</v>
      </c>
      <c r="G61" s="287">
        <f t="shared" si="18"/>
        <v>24</v>
      </c>
      <c r="H61" s="253">
        <f t="shared" si="19"/>
        <v>13</v>
      </c>
      <c r="I61" s="288">
        <f t="shared" si="19"/>
        <v>11</v>
      </c>
      <c r="J61" s="289">
        <f t="shared" si="20"/>
        <v>7</v>
      </c>
      <c r="K61" s="253">
        <f>[3]data!S49</f>
        <v>6</v>
      </c>
      <c r="L61" s="254">
        <f>[3]data!T49</f>
        <v>1</v>
      </c>
      <c r="M61" s="289">
        <f t="shared" si="21"/>
        <v>10</v>
      </c>
      <c r="N61" s="253">
        <f>[3]data!U49</f>
        <v>4</v>
      </c>
      <c r="O61" s="254">
        <f>[3]data!V49</f>
        <v>6</v>
      </c>
      <c r="P61" s="287">
        <f t="shared" si="22"/>
        <v>7</v>
      </c>
      <c r="Q61" s="253">
        <f>[3]data!W49</f>
        <v>3</v>
      </c>
      <c r="R61" s="256">
        <f>[3]data!X49</f>
        <v>4</v>
      </c>
    </row>
    <row r="62" spans="1:18" s="92" customFormat="1" ht="15.95" customHeight="1" x14ac:dyDescent="0.2">
      <c r="A62" s="257"/>
      <c r="B62" s="277">
        <f t="shared" si="17"/>
        <v>0</v>
      </c>
      <c r="C62" s="278">
        <f>[3]data!M52</f>
        <v>0</v>
      </c>
      <c r="D62" s="278">
        <f>[3]data!N52</f>
        <v>0</v>
      </c>
      <c r="E62" s="278">
        <f>[3]data!O52</f>
        <v>0</v>
      </c>
      <c r="F62" s="279">
        <f>[3]data!P52</f>
        <v>0</v>
      </c>
      <c r="G62" s="280">
        <f t="shared" si="18"/>
        <v>0</v>
      </c>
      <c r="H62" s="278">
        <f t="shared" si="19"/>
        <v>0</v>
      </c>
      <c r="I62" s="281">
        <f t="shared" si="19"/>
        <v>0</v>
      </c>
      <c r="J62" s="282">
        <f t="shared" ref="J62:J69" si="23">SUM(K62:L62)</f>
        <v>0</v>
      </c>
      <c r="K62" s="278">
        <f>[3]data!Z52</f>
        <v>0</v>
      </c>
      <c r="L62" s="278">
        <f>[3]data!AA52</f>
        <v>0</v>
      </c>
      <c r="M62" s="282">
        <f t="shared" ref="M62:M69" si="24">SUM(N62:O62)</f>
        <v>0</v>
      </c>
      <c r="N62" s="278">
        <f>[3]data!AB52</f>
        <v>0</v>
      </c>
      <c r="O62" s="281">
        <f>[3]data!AC52</f>
        <v>0</v>
      </c>
      <c r="P62" s="499">
        <f t="shared" si="22"/>
        <v>0</v>
      </c>
      <c r="Q62" s="278">
        <f>[3]data!AD52</f>
        <v>0</v>
      </c>
      <c r="R62" s="284">
        <f>[3]data!AE52</f>
        <v>0</v>
      </c>
    </row>
    <row r="63" spans="1:18" s="92" customFormat="1" ht="16.5" customHeight="1" x14ac:dyDescent="0.2">
      <c r="A63" s="303" t="s">
        <v>403</v>
      </c>
      <c r="B63" s="252">
        <f t="shared" si="17"/>
        <v>12</v>
      </c>
      <c r="C63" s="253">
        <f>[3]data!H52</f>
        <v>4</v>
      </c>
      <c r="D63" s="253">
        <f>[3]data!I52</f>
        <v>4</v>
      </c>
      <c r="E63" s="253">
        <f>[3]data!J52</f>
        <v>4</v>
      </c>
      <c r="F63" s="288">
        <f>[3]data!K52</f>
        <v>0</v>
      </c>
      <c r="G63" s="500">
        <f t="shared" si="18"/>
        <v>113</v>
      </c>
      <c r="H63" s="253">
        <f>SUM(Q63,N63,K63)</f>
        <v>73</v>
      </c>
      <c r="I63" s="288">
        <f>SUM(R63,O63,L63)</f>
        <v>40</v>
      </c>
      <c r="J63" s="289">
        <f t="shared" si="23"/>
        <v>40</v>
      </c>
      <c r="K63" s="253">
        <f>[3]data!S52</f>
        <v>25</v>
      </c>
      <c r="L63" s="253">
        <f>[3]data!T52</f>
        <v>15</v>
      </c>
      <c r="M63" s="289">
        <f t="shared" si="24"/>
        <v>37</v>
      </c>
      <c r="N63" s="253">
        <f>[3]data!U52</f>
        <v>25</v>
      </c>
      <c r="O63" s="288">
        <f>[3]data!V52</f>
        <v>12</v>
      </c>
      <c r="P63" s="289">
        <f t="shared" si="22"/>
        <v>36</v>
      </c>
      <c r="Q63" s="253">
        <f>[3]data!W52</f>
        <v>23</v>
      </c>
      <c r="R63" s="256">
        <f>[3]data!X52</f>
        <v>13</v>
      </c>
    </row>
    <row r="64" spans="1:18" s="92" customFormat="1" ht="16.5" customHeight="1" x14ac:dyDescent="0.2">
      <c r="A64" s="342"/>
      <c r="B64" s="268">
        <f t="shared" si="17"/>
        <v>0</v>
      </c>
      <c r="C64" s="269">
        <f>[3]data!M53</f>
        <v>0</v>
      </c>
      <c r="D64" s="269">
        <f>[3]data!N53</f>
        <v>0</v>
      </c>
      <c r="E64" s="269">
        <f>[3]data!O53</f>
        <v>0</v>
      </c>
      <c r="F64" s="272">
        <f>[3]data!P53</f>
        <v>0</v>
      </c>
      <c r="G64" s="501">
        <f t="shared" si="18"/>
        <v>0</v>
      </c>
      <c r="H64" s="502">
        <f>SUM(Q64,N64,K64)</f>
        <v>0</v>
      </c>
      <c r="I64" s="503">
        <f>SUM(R64,O64,L64)</f>
        <v>0</v>
      </c>
      <c r="J64" s="499">
        <f t="shared" si="23"/>
        <v>0</v>
      </c>
      <c r="K64" s="502">
        <f>[3]data!Z53</f>
        <v>0</v>
      </c>
      <c r="L64" s="502">
        <f>[3]data!AA53</f>
        <v>0</v>
      </c>
      <c r="M64" s="499">
        <f t="shared" si="24"/>
        <v>0</v>
      </c>
      <c r="N64" s="502">
        <f>[3]data!AB53</f>
        <v>0</v>
      </c>
      <c r="O64" s="504">
        <f>[3]data!AC53</f>
        <v>0</v>
      </c>
      <c r="P64" s="271">
        <f t="shared" si="22"/>
        <v>0</v>
      </c>
      <c r="Q64" s="269">
        <f>[3]data!AD53</f>
        <v>0</v>
      </c>
      <c r="R64" s="275">
        <f>[3]data!AE53</f>
        <v>0</v>
      </c>
    </row>
    <row r="65" spans="1:18" s="92" customFormat="1" ht="16.5" customHeight="1" x14ac:dyDescent="0.2">
      <c r="A65" s="303" t="s">
        <v>444</v>
      </c>
      <c r="B65" s="252">
        <f t="shared" si="17"/>
        <v>13</v>
      </c>
      <c r="C65" s="253">
        <f>[3]data!H53</f>
        <v>4</v>
      </c>
      <c r="D65" s="253">
        <f>[3]data!I53</f>
        <v>5</v>
      </c>
      <c r="E65" s="253">
        <f>[3]data!J53</f>
        <v>4</v>
      </c>
      <c r="F65" s="288">
        <f>[3]data!K53</f>
        <v>0</v>
      </c>
      <c r="G65" s="500">
        <f t="shared" si="18"/>
        <v>121</v>
      </c>
      <c r="H65" s="253">
        <f t="shared" ref="H65:I68" si="25">SUM(Q65,N65,K65)</f>
        <v>94</v>
      </c>
      <c r="I65" s="288">
        <f t="shared" si="25"/>
        <v>27</v>
      </c>
      <c r="J65" s="289">
        <f t="shared" si="23"/>
        <v>38</v>
      </c>
      <c r="K65" s="253">
        <f>[3]data!S53</f>
        <v>27</v>
      </c>
      <c r="L65" s="253">
        <f>[3]data!T53</f>
        <v>11</v>
      </c>
      <c r="M65" s="289">
        <f t="shared" si="24"/>
        <v>49</v>
      </c>
      <c r="N65" s="253">
        <f>[3]data!U53</f>
        <v>44</v>
      </c>
      <c r="O65" s="254">
        <f>[3]data!V53</f>
        <v>5</v>
      </c>
      <c r="P65" s="287">
        <f t="shared" si="22"/>
        <v>34</v>
      </c>
      <c r="Q65" s="253">
        <f>[3]data!W53</f>
        <v>23</v>
      </c>
      <c r="R65" s="256">
        <f>[3]data!X53</f>
        <v>11</v>
      </c>
    </row>
    <row r="66" spans="1:18" s="92" customFormat="1" ht="16.5" customHeight="1" x14ac:dyDescent="0.2">
      <c r="A66" s="342"/>
      <c r="B66" s="268">
        <f t="shared" si="17"/>
        <v>0</v>
      </c>
      <c r="C66" s="269">
        <f>[3]data!M54</f>
        <v>0</v>
      </c>
      <c r="D66" s="269">
        <f>[3]data!N54</f>
        <v>0</v>
      </c>
      <c r="E66" s="269">
        <f>[3]data!O54</f>
        <v>0</v>
      </c>
      <c r="F66" s="272">
        <f>[3]data!P54</f>
        <v>0</v>
      </c>
      <c r="G66" s="501">
        <f t="shared" si="18"/>
        <v>0</v>
      </c>
      <c r="H66" s="269">
        <f t="shared" si="25"/>
        <v>0</v>
      </c>
      <c r="I66" s="272">
        <f t="shared" si="25"/>
        <v>0</v>
      </c>
      <c r="J66" s="273">
        <f t="shared" si="23"/>
        <v>0</v>
      </c>
      <c r="K66" s="269">
        <f>[3]data!Z54</f>
        <v>0</v>
      </c>
      <c r="L66" s="269">
        <f>[3]data!AA54</f>
        <v>0</v>
      </c>
      <c r="M66" s="273">
        <f>SUM(N66:O66)</f>
        <v>0</v>
      </c>
      <c r="N66" s="269">
        <f>[3]data!AB54</f>
        <v>0</v>
      </c>
      <c r="O66" s="274">
        <f>[3]data!AC54</f>
        <v>0</v>
      </c>
      <c r="P66" s="271">
        <f t="shared" si="22"/>
        <v>0</v>
      </c>
      <c r="Q66" s="269">
        <f>[3]data!AD54</f>
        <v>0</v>
      </c>
      <c r="R66" s="275">
        <f>[3]data!AE54</f>
        <v>0</v>
      </c>
    </row>
    <row r="67" spans="1:18" s="92" customFormat="1" ht="16.5" customHeight="1" x14ac:dyDescent="0.2">
      <c r="A67" s="342" t="s">
        <v>460</v>
      </c>
      <c r="B67" s="268">
        <f t="shared" si="17"/>
        <v>9</v>
      </c>
      <c r="C67" s="269">
        <f>[3]data!H54</f>
        <v>5</v>
      </c>
      <c r="D67" s="269">
        <f>[3]data!I54</f>
        <v>3</v>
      </c>
      <c r="E67" s="269">
        <f>[3]data!J54</f>
        <v>1</v>
      </c>
      <c r="F67" s="272">
        <f>[3]data!K54</f>
        <v>0</v>
      </c>
      <c r="G67" s="505">
        <f t="shared" si="18"/>
        <v>57</v>
      </c>
      <c r="H67" s="269">
        <f t="shared" si="25"/>
        <v>40</v>
      </c>
      <c r="I67" s="272">
        <f t="shared" si="25"/>
        <v>17</v>
      </c>
      <c r="J67" s="273">
        <f t="shared" si="23"/>
        <v>33</v>
      </c>
      <c r="K67" s="269">
        <f>[3]data!S54</f>
        <v>24</v>
      </c>
      <c r="L67" s="269">
        <f>[3]data!T54</f>
        <v>9</v>
      </c>
      <c r="M67" s="273">
        <f>SUM(N67:O67)</f>
        <v>22</v>
      </c>
      <c r="N67" s="269">
        <f>[3]data!U54</f>
        <v>15</v>
      </c>
      <c r="O67" s="274">
        <f>[3]data!V54</f>
        <v>7</v>
      </c>
      <c r="P67" s="271">
        <f t="shared" si="22"/>
        <v>2</v>
      </c>
      <c r="Q67" s="269">
        <f>[3]data!W54</f>
        <v>1</v>
      </c>
      <c r="R67" s="275">
        <f>[3]data!X54</f>
        <v>1</v>
      </c>
    </row>
    <row r="68" spans="1:18" s="92" customFormat="1" ht="16.5" customHeight="1" x14ac:dyDescent="0.2">
      <c r="A68" s="302"/>
      <c r="B68" s="277">
        <f t="shared" si="17"/>
        <v>6</v>
      </c>
      <c r="C68" s="278">
        <f t="shared" ref="C68:F69" si="26">SUM(C48,C50,C54,C56,C58,C60,C62,C52,C64,C66)</f>
        <v>1</v>
      </c>
      <c r="D68" s="278">
        <f t="shared" si="26"/>
        <v>2</v>
      </c>
      <c r="E68" s="278">
        <f t="shared" si="26"/>
        <v>3</v>
      </c>
      <c r="F68" s="279">
        <f t="shared" si="26"/>
        <v>0</v>
      </c>
      <c r="G68" s="280">
        <f t="shared" si="18"/>
        <v>15</v>
      </c>
      <c r="H68" s="278">
        <f t="shared" si="25"/>
        <v>8</v>
      </c>
      <c r="I68" s="281">
        <f t="shared" si="25"/>
        <v>7</v>
      </c>
      <c r="J68" s="282">
        <f t="shared" si="23"/>
        <v>3</v>
      </c>
      <c r="K68" s="278">
        <f>SUM(K50,K54,K56,K58,K60,K62,K48,K52,K64,K66)</f>
        <v>2</v>
      </c>
      <c r="L68" s="278">
        <f>SUM(L50,L54,L56,L58,L60,L62,L48,L52,L64,L66)</f>
        <v>1</v>
      </c>
      <c r="M68" s="282">
        <f t="shared" si="24"/>
        <v>6</v>
      </c>
      <c r="N68" s="278">
        <f>SUM(N50,N54,N56,N58,N60,N62,N48,N52,N64,N66)</f>
        <v>3</v>
      </c>
      <c r="O68" s="283">
        <f>SUM(O50,O54,O56,O58,O60,O62,O48,O52,O64,O66)</f>
        <v>3</v>
      </c>
      <c r="P68" s="280">
        <f t="shared" si="22"/>
        <v>6</v>
      </c>
      <c r="Q68" s="278">
        <f>SUM(Q50,Q54,Q56,Q58,Q60,Q62,Q48,Q52,Q64,Q66)</f>
        <v>3</v>
      </c>
      <c r="R68" s="284">
        <f>SUM(R50,R54,R56,R58,R60,R62,R48,R52,R64,R66)</f>
        <v>3</v>
      </c>
    </row>
    <row r="69" spans="1:18" s="92" customFormat="1" ht="16.5" customHeight="1" thickBot="1" x14ac:dyDescent="0.25">
      <c r="A69" s="494" t="s">
        <v>389</v>
      </c>
      <c r="B69" s="264">
        <f t="shared" si="17"/>
        <v>138</v>
      </c>
      <c r="C69" s="295">
        <f t="shared" si="26"/>
        <v>48</v>
      </c>
      <c r="D69" s="295">
        <f t="shared" si="26"/>
        <v>45</v>
      </c>
      <c r="E69" s="295">
        <f t="shared" si="26"/>
        <v>45</v>
      </c>
      <c r="F69" s="296">
        <f t="shared" si="26"/>
        <v>0</v>
      </c>
      <c r="G69" s="297">
        <f t="shared" si="18"/>
        <v>755</v>
      </c>
      <c r="H69" s="295">
        <f>SUM(Q69,N69,K69)</f>
        <v>486</v>
      </c>
      <c r="I69" s="298">
        <f>SUM(R69,O69,L69)</f>
        <v>269</v>
      </c>
      <c r="J69" s="299">
        <f t="shared" si="23"/>
        <v>273</v>
      </c>
      <c r="K69" s="295">
        <f>SUM(K49,K51,K55,K57,K59,K61,K63,K53,K65,K67)</f>
        <v>180</v>
      </c>
      <c r="L69" s="295">
        <f>SUM(L49,L51,L55,L57,L59,L61,L63,L53,L65,L67)</f>
        <v>93</v>
      </c>
      <c r="M69" s="299">
        <f t="shared" si="24"/>
        <v>257</v>
      </c>
      <c r="N69" s="295">
        <f>SUM(N49,N51,N55,N57,N59,N61,N63,N53,N65,N67)</f>
        <v>165</v>
      </c>
      <c r="O69" s="300">
        <f>SUM(O49,O51,O55,O57,O59,O61,O63,O53,O65,O67)</f>
        <v>92</v>
      </c>
      <c r="P69" s="297">
        <f t="shared" si="22"/>
        <v>225</v>
      </c>
      <c r="Q69" s="295">
        <f>SUM(Q49,Q51,Q55,Q57,Q59,Q61,Q63,Q53,Q65,Q67)</f>
        <v>141</v>
      </c>
      <c r="R69" s="301">
        <f>SUM(R49,R51,R55,R57,R59,R61,R63,R53,R65,R67)</f>
        <v>84</v>
      </c>
    </row>
    <row r="70" spans="1:18" ht="11.25" customHeight="1" x14ac:dyDescent="0.2">
      <c r="A70" s="861"/>
      <c r="B70" s="162"/>
    </row>
    <row r="71" spans="1:18" ht="20.25" customHeight="1" thickBot="1" x14ac:dyDescent="0.25">
      <c r="A71" s="240" t="s">
        <v>404</v>
      </c>
    </row>
    <row r="72" spans="1:18" ht="16.5" customHeight="1" x14ac:dyDescent="0.15">
      <c r="A72" s="1071" t="s">
        <v>78</v>
      </c>
      <c r="B72" s="1108" t="s">
        <v>399</v>
      </c>
      <c r="C72" s="1109"/>
      <c r="D72" s="1110"/>
      <c r="E72" s="1111" t="s">
        <v>405</v>
      </c>
      <c r="F72" s="1109"/>
      <c r="G72" s="1112"/>
    </row>
    <row r="73" spans="1:18" ht="16.5" customHeight="1" x14ac:dyDescent="0.15">
      <c r="A73" s="1072"/>
      <c r="B73" s="1113" t="s">
        <v>389</v>
      </c>
      <c r="C73" s="1115" t="s">
        <v>406</v>
      </c>
      <c r="D73" s="1117" t="s">
        <v>407</v>
      </c>
      <c r="E73" s="1119" t="s">
        <v>98</v>
      </c>
      <c r="F73" s="1121" t="s">
        <v>99</v>
      </c>
      <c r="G73" s="1123" t="s">
        <v>100</v>
      </c>
    </row>
    <row r="74" spans="1:18" ht="16.5" customHeight="1" x14ac:dyDescent="0.15">
      <c r="A74" s="1072"/>
      <c r="B74" s="1114"/>
      <c r="C74" s="1116"/>
      <c r="D74" s="1118"/>
      <c r="E74" s="1120"/>
      <c r="F74" s="1122"/>
      <c r="G74" s="1124"/>
    </row>
    <row r="75" spans="1:18" s="92" customFormat="1" ht="16.5" customHeight="1" x14ac:dyDescent="0.2">
      <c r="A75" s="244"/>
      <c r="B75" s="245">
        <f>SUM(C75:D75)</f>
        <v>0</v>
      </c>
      <c r="C75" s="248">
        <f t="shared" ref="C75:C88" si="27">SUM(C6:H6,C27:E27,C48:E48)</f>
        <v>0</v>
      </c>
      <c r="D75" s="506">
        <f t="shared" ref="D75:D88" si="28">SUM(I6,F27,F48)</f>
        <v>0</v>
      </c>
      <c r="E75" s="265">
        <f>SUM(F75:G75)</f>
        <v>0</v>
      </c>
      <c r="F75" s="248">
        <f t="shared" ref="F75:G88" si="29">SUM(K6,H27,H48)</f>
        <v>0</v>
      </c>
      <c r="G75" s="507">
        <f t="shared" si="29"/>
        <v>0</v>
      </c>
    </row>
    <row r="76" spans="1:18" s="92" customFormat="1" ht="16.5" customHeight="1" x14ac:dyDescent="0.2">
      <c r="A76" s="257" t="s">
        <v>392</v>
      </c>
      <c r="B76" s="268">
        <f>SUM(C76:D76)</f>
        <v>71</v>
      </c>
      <c r="C76" s="269">
        <f t="shared" si="27"/>
        <v>71</v>
      </c>
      <c r="D76" s="270">
        <f t="shared" si="28"/>
        <v>0</v>
      </c>
      <c r="E76" s="271">
        <f>SUM(F76:G76)</f>
        <v>320</v>
      </c>
      <c r="F76" s="269">
        <f t="shared" si="29"/>
        <v>206</v>
      </c>
      <c r="G76" s="275">
        <f t="shared" si="29"/>
        <v>114</v>
      </c>
    </row>
    <row r="77" spans="1:18" s="92" customFormat="1" ht="16.5" customHeight="1" x14ac:dyDescent="0.2">
      <c r="A77" s="302"/>
      <c r="B77" s="277">
        <f t="shared" ref="B77:B89" si="30">SUM(C77:D77)</f>
        <v>0</v>
      </c>
      <c r="C77" s="278">
        <f t="shared" si="27"/>
        <v>0</v>
      </c>
      <c r="D77" s="279">
        <f t="shared" si="28"/>
        <v>0</v>
      </c>
      <c r="E77" s="280">
        <f t="shared" ref="E77:E89" si="31">SUM(F77:G77)</f>
        <v>0</v>
      </c>
      <c r="F77" s="278">
        <f t="shared" si="29"/>
        <v>0</v>
      </c>
      <c r="G77" s="284">
        <f t="shared" si="29"/>
        <v>0</v>
      </c>
    </row>
    <row r="78" spans="1:18" s="92" customFormat="1" ht="16.5" customHeight="1" x14ac:dyDescent="0.2">
      <c r="A78" s="251" t="s">
        <v>111</v>
      </c>
      <c r="B78" s="252">
        <f>SUM(C78:D78)</f>
        <v>46</v>
      </c>
      <c r="C78" s="253">
        <f t="shared" si="27"/>
        <v>45</v>
      </c>
      <c r="D78" s="286">
        <f t="shared" si="28"/>
        <v>1</v>
      </c>
      <c r="E78" s="287">
        <f t="shared" si="31"/>
        <v>208</v>
      </c>
      <c r="F78" s="253">
        <f t="shared" si="29"/>
        <v>150</v>
      </c>
      <c r="G78" s="256">
        <f t="shared" si="29"/>
        <v>58</v>
      </c>
    </row>
    <row r="79" spans="1:18" s="92" customFormat="1" ht="16.5" customHeight="1" x14ac:dyDescent="0.2">
      <c r="A79" s="302"/>
      <c r="B79" s="277">
        <f t="shared" si="30"/>
        <v>6</v>
      </c>
      <c r="C79" s="278">
        <f t="shared" si="27"/>
        <v>5</v>
      </c>
      <c r="D79" s="279">
        <f t="shared" si="28"/>
        <v>1</v>
      </c>
      <c r="E79" s="280">
        <f>SUM(F79:G79)</f>
        <v>14</v>
      </c>
      <c r="F79" s="278">
        <f t="shared" si="29"/>
        <v>8</v>
      </c>
      <c r="G79" s="284">
        <f t="shared" si="29"/>
        <v>6</v>
      </c>
    </row>
    <row r="80" spans="1:18" s="92" customFormat="1" ht="16.5" customHeight="1" x14ac:dyDescent="0.2">
      <c r="A80" s="251" t="s">
        <v>393</v>
      </c>
      <c r="B80" s="252">
        <f t="shared" si="30"/>
        <v>66</v>
      </c>
      <c r="C80" s="253">
        <f t="shared" si="27"/>
        <v>64</v>
      </c>
      <c r="D80" s="286">
        <f t="shared" si="28"/>
        <v>2</v>
      </c>
      <c r="E80" s="287">
        <f>SUM(F80:G80)</f>
        <v>267</v>
      </c>
      <c r="F80" s="253">
        <f t="shared" si="29"/>
        <v>164</v>
      </c>
      <c r="G80" s="256">
        <f t="shared" si="29"/>
        <v>103</v>
      </c>
    </row>
    <row r="81" spans="1:22" s="92" customFormat="1" ht="16.5" customHeight="1" x14ac:dyDescent="0.2">
      <c r="A81" s="302"/>
      <c r="B81" s="277">
        <f t="shared" si="30"/>
        <v>10</v>
      </c>
      <c r="C81" s="278">
        <f t="shared" si="27"/>
        <v>9</v>
      </c>
      <c r="D81" s="279">
        <f t="shared" si="28"/>
        <v>1</v>
      </c>
      <c r="E81" s="863">
        <f t="shared" si="31"/>
        <v>22</v>
      </c>
      <c r="F81" s="857">
        <f t="shared" si="29"/>
        <v>13</v>
      </c>
      <c r="G81" s="864">
        <f t="shared" si="29"/>
        <v>9</v>
      </c>
    </row>
    <row r="82" spans="1:22" s="92" customFormat="1" ht="16.5" customHeight="1" x14ac:dyDescent="0.2">
      <c r="A82" s="251" t="s">
        <v>394</v>
      </c>
      <c r="B82" s="252">
        <f t="shared" si="30"/>
        <v>62</v>
      </c>
      <c r="C82" s="253">
        <f t="shared" si="27"/>
        <v>61</v>
      </c>
      <c r="D82" s="286">
        <f t="shared" si="28"/>
        <v>1</v>
      </c>
      <c r="E82" s="865">
        <f t="shared" si="31"/>
        <v>166</v>
      </c>
      <c r="F82" s="856">
        <f t="shared" si="29"/>
        <v>93</v>
      </c>
      <c r="G82" s="866">
        <f t="shared" si="29"/>
        <v>73</v>
      </c>
    </row>
    <row r="83" spans="1:22" s="92" customFormat="1" ht="16.5" customHeight="1" x14ac:dyDescent="0.2">
      <c r="A83" s="302"/>
      <c r="B83" s="277">
        <f t="shared" si="30"/>
        <v>0</v>
      </c>
      <c r="C83" s="278">
        <f t="shared" si="27"/>
        <v>0</v>
      </c>
      <c r="D83" s="279">
        <f t="shared" si="28"/>
        <v>0</v>
      </c>
      <c r="E83" s="280">
        <f t="shared" si="31"/>
        <v>0</v>
      </c>
      <c r="F83" s="278">
        <f t="shared" si="29"/>
        <v>0</v>
      </c>
      <c r="G83" s="284">
        <f t="shared" si="29"/>
        <v>0</v>
      </c>
    </row>
    <row r="84" spans="1:22" s="92" customFormat="1" ht="16.5" customHeight="1" x14ac:dyDescent="0.2">
      <c r="A84" s="251" t="s">
        <v>395</v>
      </c>
      <c r="B84" s="252">
        <f t="shared" si="30"/>
        <v>97</v>
      </c>
      <c r="C84" s="253">
        <f t="shared" si="27"/>
        <v>97</v>
      </c>
      <c r="D84" s="286">
        <f t="shared" si="28"/>
        <v>0</v>
      </c>
      <c r="E84" s="287">
        <f>SUM(F84:G84)</f>
        <v>424</v>
      </c>
      <c r="F84" s="253">
        <f t="shared" si="29"/>
        <v>295</v>
      </c>
      <c r="G84" s="256">
        <f t="shared" si="29"/>
        <v>129</v>
      </c>
    </row>
    <row r="85" spans="1:22" s="92" customFormat="1" ht="16.5" customHeight="1" x14ac:dyDescent="0.2">
      <c r="A85" s="302"/>
      <c r="B85" s="277">
        <f t="shared" si="30"/>
        <v>0</v>
      </c>
      <c r="C85" s="278">
        <f t="shared" si="27"/>
        <v>0</v>
      </c>
      <c r="D85" s="279">
        <f t="shared" si="28"/>
        <v>0</v>
      </c>
      <c r="E85" s="280">
        <f t="shared" si="31"/>
        <v>0</v>
      </c>
      <c r="F85" s="278">
        <f t="shared" si="29"/>
        <v>0</v>
      </c>
      <c r="G85" s="284">
        <f t="shared" si="29"/>
        <v>0</v>
      </c>
    </row>
    <row r="86" spans="1:22" s="92" customFormat="1" ht="16.5" customHeight="1" x14ac:dyDescent="0.2">
      <c r="A86" s="251" t="s">
        <v>396</v>
      </c>
      <c r="B86" s="252">
        <f t="shared" si="30"/>
        <v>75</v>
      </c>
      <c r="C86" s="253">
        <f t="shared" si="27"/>
        <v>75</v>
      </c>
      <c r="D86" s="286">
        <f t="shared" si="28"/>
        <v>0</v>
      </c>
      <c r="E86" s="287">
        <f t="shared" si="31"/>
        <v>362</v>
      </c>
      <c r="F86" s="253">
        <f t="shared" si="29"/>
        <v>258</v>
      </c>
      <c r="G86" s="256">
        <f t="shared" si="29"/>
        <v>104</v>
      </c>
    </row>
    <row r="87" spans="1:22" s="92" customFormat="1" ht="16.5" customHeight="1" x14ac:dyDescent="0.2">
      <c r="A87" s="257"/>
      <c r="B87" s="277">
        <f>SUM(C87:D87)</f>
        <v>7</v>
      </c>
      <c r="C87" s="278">
        <f t="shared" si="27"/>
        <v>4</v>
      </c>
      <c r="D87" s="279">
        <f t="shared" si="28"/>
        <v>3</v>
      </c>
      <c r="E87" s="280">
        <f>SUM(F87:G87)</f>
        <v>18</v>
      </c>
      <c r="F87" s="278">
        <f t="shared" si="29"/>
        <v>6</v>
      </c>
      <c r="G87" s="284">
        <f t="shared" si="29"/>
        <v>12</v>
      </c>
    </row>
    <row r="88" spans="1:22" s="92" customFormat="1" ht="16.5" customHeight="1" x14ac:dyDescent="0.2">
      <c r="A88" s="257" t="s">
        <v>397</v>
      </c>
      <c r="B88" s="252">
        <f>SUM(C88:D88)</f>
        <v>44</v>
      </c>
      <c r="C88" s="253">
        <f t="shared" si="27"/>
        <v>41</v>
      </c>
      <c r="D88" s="286">
        <f t="shared" si="28"/>
        <v>3</v>
      </c>
      <c r="E88" s="287">
        <f>SUM(F88:G88)</f>
        <v>102</v>
      </c>
      <c r="F88" s="253">
        <f t="shared" si="29"/>
        <v>47</v>
      </c>
      <c r="G88" s="256">
        <f t="shared" si="29"/>
        <v>55</v>
      </c>
    </row>
    <row r="89" spans="1:22" s="92" customFormat="1" ht="16.5" customHeight="1" x14ac:dyDescent="0.2">
      <c r="A89" s="302"/>
      <c r="B89" s="277">
        <f t="shared" si="30"/>
        <v>0</v>
      </c>
      <c r="C89" s="278">
        <f t="shared" ref="C89:C94" si="32">SUM(C62:E62)</f>
        <v>0</v>
      </c>
      <c r="D89" s="279">
        <f t="shared" ref="D89:D94" si="33">F62</f>
        <v>0</v>
      </c>
      <c r="E89" s="280">
        <f t="shared" si="31"/>
        <v>0</v>
      </c>
      <c r="F89" s="278">
        <f t="shared" ref="F89:G92" si="34">H62</f>
        <v>0</v>
      </c>
      <c r="G89" s="284">
        <f t="shared" si="34"/>
        <v>0</v>
      </c>
    </row>
    <row r="90" spans="1:22" s="92" customFormat="1" ht="16.5" customHeight="1" x14ac:dyDescent="0.2">
      <c r="A90" s="303" t="s">
        <v>403</v>
      </c>
      <c r="B90" s="252">
        <f t="shared" ref="B90:B96" si="35">SUM(C90:D90)</f>
        <v>12</v>
      </c>
      <c r="C90" s="253">
        <f t="shared" si="32"/>
        <v>12</v>
      </c>
      <c r="D90" s="286">
        <f t="shared" si="33"/>
        <v>0</v>
      </c>
      <c r="E90" s="287">
        <f t="shared" ref="E90:E96" si="36">SUM(F90:G90)</f>
        <v>113</v>
      </c>
      <c r="F90" s="253">
        <f t="shared" si="34"/>
        <v>73</v>
      </c>
      <c r="G90" s="256">
        <f t="shared" si="34"/>
        <v>40</v>
      </c>
    </row>
    <row r="91" spans="1:22" s="92" customFormat="1" ht="16.5" customHeight="1" x14ac:dyDescent="0.2">
      <c r="A91" s="342"/>
      <c r="B91" s="268">
        <f t="shared" si="35"/>
        <v>0</v>
      </c>
      <c r="C91" s="269">
        <f t="shared" si="32"/>
        <v>0</v>
      </c>
      <c r="D91" s="270">
        <f t="shared" si="33"/>
        <v>0</v>
      </c>
      <c r="E91" s="271">
        <f t="shared" si="36"/>
        <v>0</v>
      </c>
      <c r="F91" s="269">
        <f t="shared" si="34"/>
        <v>0</v>
      </c>
      <c r="G91" s="275">
        <f t="shared" si="34"/>
        <v>0</v>
      </c>
    </row>
    <row r="92" spans="1:22" s="92" customFormat="1" ht="16.5" customHeight="1" x14ac:dyDescent="0.2">
      <c r="A92" s="342" t="s">
        <v>444</v>
      </c>
      <c r="B92" s="268">
        <f t="shared" si="35"/>
        <v>13</v>
      </c>
      <c r="C92" s="269">
        <f t="shared" si="32"/>
        <v>13</v>
      </c>
      <c r="D92" s="270">
        <f t="shared" si="33"/>
        <v>0</v>
      </c>
      <c r="E92" s="271">
        <f t="shared" si="36"/>
        <v>121</v>
      </c>
      <c r="F92" s="269">
        <f t="shared" si="34"/>
        <v>94</v>
      </c>
      <c r="G92" s="275">
        <f t="shared" si="34"/>
        <v>27</v>
      </c>
    </row>
    <row r="93" spans="1:22" s="92" customFormat="1" ht="16.5" customHeight="1" x14ac:dyDescent="0.2">
      <c r="A93" s="855"/>
      <c r="B93" s="508">
        <f t="shared" si="35"/>
        <v>0</v>
      </c>
      <c r="C93" s="502">
        <f t="shared" si="32"/>
        <v>0</v>
      </c>
      <c r="D93" s="509">
        <f t="shared" si="33"/>
        <v>0</v>
      </c>
      <c r="E93" s="510">
        <f t="shared" si="36"/>
        <v>0</v>
      </c>
      <c r="F93" s="502">
        <f>H66</f>
        <v>0</v>
      </c>
      <c r="G93" s="511">
        <f>I66</f>
        <v>0</v>
      </c>
    </row>
    <row r="94" spans="1:22" s="92" customFormat="1" ht="16.5" customHeight="1" x14ac:dyDescent="0.2">
      <c r="A94" s="342" t="s">
        <v>461</v>
      </c>
      <c r="B94" s="268">
        <f t="shared" si="35"/>
        <v>9</v>
      </c>
      <c r="C94" s="269">
        <f t="shared" si="32"/>
        <v>9</v>
      </c>
      <c r="D94" s="270">
        <f t="shared" si="33"/>
        <v>0</v>
      </c>
      <c r="E94" s="271">
        <f t="shared" si="36"/>
        <v>57</v>
      </c>
      <c r="F94" s="269">
        <f>H67</f>
        <v>40</v>
      </c>
      <c r="G94" s="275">
        <f>I67</f>
        <v>17</v>
      </c>
    </row>
    <row r="95" spans="1:22" s="92" customFormat="1" ht="16.5" customHeight="1" x14ac:dyDescent="0.2">
      <c r="A95" s="302"/>
      <c r="B95" s="277">
        <f t="shared" si="35"/>
        <v>23</v>
      </c>
      <c r="C95" s="278">
        <f>SUM(C75,C77,C79,C81,C83,C85,C87,C89,C91,C93)</f>
        <v>18</v>
      </c>
      <c r="D95" s="279">
        <f>SUM(D75,D77,D79,D81,D83,D85,D87,D89,D91,D93)</f>
        <v>5</v>
      </c>
      <c r="E95" s="280">
        <f t="shared" si="36"/>
        <v>54</v>
      </c>
      <c r="F95" s="278">
        <f>SUM(F75,F77,F79,F81,F83,F85,F87,F89,F91,F93)</f>
        <v>27</v>
      </c>
      <c r="G95" s="284">
        <f>SUM(G75,G77,G79,G81,G83,G85,G87,G89,G91,G93)</f>
        <v>27</v>
      </c>
      <c r="I95" s="1106" t="s">
        <v>974</v>
      </c>
      <c r="J95" s="1106"/>
      <c r="K95" s="1106"/>
      <c r="L95" s="1106"/>
      <c r="M95" s="1106"/>
      <c r="N95" s="1106"/>
      <c r="O95" s="1106"/>
      <c r="P95" s="1106"/>
      <c r="Q95" s="1106"/>
      <c r="R95" s="1106"/>
      <c r="S95" s="1106"/>
      <c r="T95" s="1106"/>
      <c r="U95" s="1106"/>
      <c r="V95" s="1106"/>
    </row>
    <row r="96" spans="1:22" s="92" customFormat="1" ht="16.5" customHeight="1" thickBot="1" x14ac:dyDescent="0.25">
      <c r="A96" s="494" t="s">
        <v>389</v>
      </c>
      <c r="B96" s="264">
        <f t="shared" si="35"/>
        <v>495</v>
      </c>
      <c r="C96" s="295">
        <f>SUM(C76,C78,C80,C82,C84,C86,C88,C90,C92,C94)</f>
        <v>488</v>
      </c>
      <c r="D96" s="296">
        <f>SUM(D76,D78,D80,D82,D84,D86,D88,D90,D92,D94)</f>
        <v>7</v>
      </c>
      <c r="E96" s="512">
        <f t="shared" si="36"/>
        <v>2140</v>
      </c>
      <c r="F96" s="513">
        <f>SUM(F76,F78,F80,F82,F84,F86,F88,F90,F92,F94)</f>
        <v>1420</v>
      </c>
      <c r="G96" s="301">
        <f>SUM(G76,G78,G80,G82,G84,G86,G88,G90,G92,G94)</f>
        <v>720</v>
      </c>
      <c r="I96" s="1107"/>
      <c r="J96" s="1107"/>
      <c r="K96" s="1107"/>
      <c r="L96" s="1107"/>
      <c r="M96" s="1107"/>
      <c r="N96" s="1107"/>
      <c r="O96" s="1107"/>
      <c r="P96" s="1107"/>
      <c r="Q96" s="1107"/>
      <c r="R96" s="1107"/>
      <c r="S96" s="1107"/>
      <c r="T96" s="1107"/>
      <c r="U96" s="1107"/>
      <c r="V96" s="1107"/>
    </row>
  </sheetData>
  <mergeCells count="47">
    <mergeCell ref="I95:V96"/>
    <mergeCell ref="P46:R46"/>
    <mergeCell ref="A72:A74"/>
    <mergeCell ref="B72:D72"/>
    <mergeCell ref="E72:G72"/>
    <mergeCell ref="B73:B74"/>
    <mergeCell ref="C73:C74"/>
    <mergeCell ref="D73:D74"/>
    <mergeCell ref="E73:E74"/>
    <mergeCell ref="F73:F74"/>
    <mergeCell ref="G73:G74"/>
    <mergeCell ref="A44:B44"/>
    <mergeCell ref="A45:A47"/>
    <mergeCell ref="B45:F45"/>
    <mergeCell ref="G45:R45"/>
    <mergeCell ref="B46:B47"/>
    <mergeCell ref="C46:E46"/>
    <mergeCell ref="F46:F47"/>
    <mergeCell ref="G46:I46"/>
    <mergeCell ref="J46:L46"/>
    <mergeCell ref="M46:O46"/>
    <mergeCell ref="A24:A26"/>
    <mergeCell ref="B24:F24"/>
    <mergeCell ref="G24:R24"/>
    <mergeCell ref="B25:B26"/>
    <mergeCell ref="C25:E25"/>
    <mergeCell ref="F25:F26"/>
    <mergeCell ref="G25:I25"/>
    <mergeCell ref="J25:L25"/>
    <mergeCell ref="M25:O25"/>
    <mergeCell ref="P25:R25"/>
    <mergeCell ref="A23:B23"/>
    <mergeCell ref="A1:N1"/>
    <mergeCell ref="W2:AD2"/>
    <mergeCell ref="A3:A5"/>
    <mergeCell ref="B3:I3"/>
    <mergeCell ref="J3:AD3"/>
    <mergeCell ref="B4:B5"/>
    <mergeCell ref="C4:H4"/>
    <mergeCell ref="I4:I5"/>
    <mergeCell ref="J4:L4"/>
    <mergeCell ref="M4:O4"/>
    <mergeCell ref="P4:R4"/>
    <mergeCell ref="S4:U4"/>
    <mergeCell ref="V4:X4"/>
    <mergeCell ref="Y4:AA4"/>
    <mergeCell ref="AB4:AD4"/>
  </mergeCells>
  <phoneticPr fontId="2"/>
  <pageMargins left="0.78740157480314965" right="0.78740157480314965" top="0.78740157480314965" bottom="0.78740157480314965" header="0.51181102362204722" footer="0.51181102362204722"/>
  <pageSetup paperSize="9" scale="4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2EB8-44CD-41B4-BE4C-D1B556FBCC63}">
  <sheetPr>
    <pageSetUpPr fitToPage="1"/>
  </sheetPr>
  <dimension ref="A1:Z55"/>
  <sheetViews>
    <sheetView view="pageBreakPreview" zoomScale="115" zoomScaleNormal="130" zoomScaleSheetLayoutView="115" workbookViewId="0">
      <selection activeCell="AG22" sqref="AG22"/>
    </sheetView>
  </sheetViews>
  <sheetFormatPr defaultRowHeight="13.5" x14ac:dyDescent="0.15"/>
  <cols>
    <col min="1" max="1" width="7.875" customWidth="1"/>
    <col min="2" max="2" width="6.75" customWidth="1"/>
    <col min="3" max="25" width="3.75" customWidth="1"/>
    <col min="26" max="26" width="4.125" customWidth="1"/>
  </cols>
  <sheetData>
    <row r="1" spans="1:25" s="777" customFormat="1" ht="24" customHeight="1" x14ac:dyDescent="0.15">
      <c r="A1" s="796" t="s">
        <v>483</v>
      </c>
      <c r="B1" s="61"/>
      <c r="C1" s="61"/>
      <c r="D1" s="61"/>
      <c r="E1" s="61"/>
      <c r="F1" s="61"/>
      <c r="G1" s="61"/>
    </row>
    <row r="2" spans="1:25" s="777" customFormat="1" ht="17.25" x14ac:dyDescent="0.15">
      <c r="A2" s="797" t="s">
        <v>715</v>
      </c>
      <c r="B2" s="61"/>
      <c r="D2" s="61"/>
      <c r="E2" s="61"/>
      <c r="F2" s="61"/>
      <c r="G2" s="61"/>
      <c r="Y2" s="784" t="s">
        <v>708</v>
      </c>
    </row>
    <row r="3" spans="1:25" s="777" customFormat="1" ht="14.25" x14ac:dyDescent="0.15">
      <c r="A3" s="795"/>
      <c r="B3" s="794"/>
    </row>
    <row r="4" spans="1:25" s="777" customFormat="1" ht="14.25" x14ac:dyDescent="0.15">
      <c r="A4" s="785" t="s">
        <v>716</v>
      </c>
      <c r="Y4" s="784"/>
    </row>
    <row r="5" spans="1:25" s="777" customFormat="1" ht="20.100000000000001" customHeight="1" x14ac:dyDescent="0.15">
      <c r="A5" s="932" t="s">
        <v>702</v>
      </c>
      <c r="B5" s="936"/>
      <c r="C5" s="1136" t="s">
        <v>701</v>
      </c>
      <c r="D5" s="1136"/>
      <c r="E5" s="1136"/>
      <c r="F5" s="1136"/>
      <c r="G5" s="1136"/>
      <c r="H5" s="1136"/>
      <c r="I5" s="1136"/>
      <c r="J5" s="1136"/>
      <c r="K5" s="1136"/>
      <c r="L5" s="1136"/>
      <c r="M5" s="1136"/>
      <c r="N5" s="1136"/>
      <c r="O5" s="1136"/>
      <c r="P5" s="1136" t="s">
        <v>700</v>
      </c>
      <c r="Q5" s="1136"/>
      <c r="R5" s="1136"/>
      <c r="S5" s="1136"/>
      <c r="T5" s="1136"/>
      <c r="U5" s="1136"/>
      <c r="V5" s="1136"/>
      <c r="W5" s="1146" t="s">
        <v>699</v>
      </c>
      <c r="X5" s="1136"/>
      <c r="Y5" s="1136"/>
    </row>
    <row r="6" spans="1:25" s="777" customFormat="1" ht="39.950000000000003" customHeight="1" x14ac:dyDescent="0.15">
      <c r="A6" s="932"/>
      <c r="B6" s="936"/>
      <c r="C6" s="1136" t="s">
        <v>688</v>
      </c>
      <c r="D6" s="1136"/>
      <c r="E6" s="1136"/>
      <c r="F6" s="1133" t="s">
        <v>698</v>
      </c>
      <c r="G6" s="1133" t="s">
        <v>697</v>
      </c>
      <c r="H6" s="1133" t="s">
        <v>696</v>
      </c>
      <c r="I6" s="1133" t="s">
        <v>695</v>
      </c>
      <c r="J6" s="1133" t="s">
        <v>694</v>
      </c>
      <c r="K6" s="1133" t="s">
        <v>693</v>
      </c>
      <c r="L6" s="1133" t="s">
        <v>692</v>
      </c>
      <c r="M6" s="1133" t="s">
        <v>691</v>
      </c>
      <c r="N6" s="1133" t="s">
        <v>690</v>
      </c>
      <c r="O6" s="1133" t="s">
        <v>689</v>
      </c>
      <c r="P6" s="1136" t="s">
        <v>688</v>
      </c>
      <c r="Q6" s="1136"/>
      <c r="R6" s="1136"/>
      <c r="S6" s="1151" t="s">
        <v>687</v>
      </c>
      <c r="T6" s="1133" t="s">
        <v>685</v>
      </c>
      <c r="U6" s="1133" t="s">
        <v>684</v>
      </c>
      <c r="V6" s="1133" t="s">
        <v>683</v>
      </c>
      <c r="W6" s="1136"/>
      <c r="X6" s="1136"/>
      <c r="Y6" s="1136"/>
    </row>
    <row r="7" spans="1:25" s="777" customFormat="1" ht="20.100000000000001" customHeight="1" x14ac:dyDescent="0.15">
      <c r="A7" s="932"/>
      <c r="B7" s="936"/>
      <c r="C7" s="793" t="s">
        <v>4</v>
      </c>
      <c r="D7" s="793" t="s">
        <v>2</v>
      </c>
      <c r="E7" s="793" t="s">
        <v>3</v>
      </c>
      <c r="F7" s="1133"/>
      <c r="G7" s="1133"/>
      <c r="H7" s="1133"/>
      <c r="I7" s="1133"/>
      <c r="J7" s="1133"/>
      <c r="K7" s="1133"/>
      <c r="L7" s="1133"/>
      <c r="M7" s="1133"/>
      <c r="N7" s="1133"/>
      <c r="O7" s="1133"/>
      <c r="P7" s="793" t="s">
        <v>4</v>
      </c>
      <c r="Q7" s="793" t="s">
        <v>2</v>
      </c>
      <c r="R7" s="793" t="s">
        <v>3</v>
      </c>
      <c r="S7" s="1152"/>
      <c r="T7" s="1133"/>
      <c r="U7" s="1133"/>
      <c r="V7" s="1133"/>
      <c r="W7" s="793" t="s">
        <v>4</v>
      </c>
      <c r="X7" s="793" t="s">
        <v>2</v>
      </c>
      <c r="Y7" s="793" t="s">
        <v>3</v>
      </c>
    </row>
    <row r="8" spans="1:25" s="777" customFormat="1" ht="20.100000000000001" customHeight="1" x14ac:dyDescent="0.15">
      <c r="A8" s="1149" t="s">
        <v>888</v>
      </c>
      <c r="B8" s="1150"/>
      <c r="C8" s="789">
        <v>4580</v>
      </c>
      <c r="D8" s="789">
        <v>1620</v>
      </c>
      <c r="E8" s="789">
        <v>2960</v>
      </c>
      <c r="F8" s="789">
        <v>143</v>
      </c>
      <c r="G8" s="789">
        <v>4</v>
      </c>
      <c r="H8" s="789">
        <v>175</v>
      </c>
      <c r="I8" s="789">
        <v>73</v>
      </c>
      <c r="J8" s="789">
        <v>23</v>
      </c>
      <c r="K8" s="789">
        <v>3495</v>
      </c>
      <c r="L8" s="789">
        <v>163</v>
      </c>
      <c r="M8" s="789">
        <v>14</v>
      </c>
      <c r="N8" s="789">
        <v>96</v>
      </c>
      <c r="O8" s="789">
        <v>394</v>
      </c>
      <c r="P8" s="790">
        <v>493</v>
      </c>
      <c r="Q8" s="789">
        <v>170</v>
      </c>
      <c r="R8" s="789">
        <v>323</v>
      </c>
      <c r="S8" s="789">
        <v>227</v>
      </c>
      <c r="T8" s="789">
        <v>9</v>
      </c>
      <c r="U8" s="789">
        <v>181</v>
      </c>
      <c r="V8" s="789">
        <v>76</v>
      </c>
      <c r="W8" s="789">
        <v>5073</v>
      </c>
      <c r="X8" s="789">
        <v>1790</v>
      </c>
      <c r="Y8" s="789">
        <v>3283</v>
      </c>
    </row>
    <row r="9" spans="1:25" s="777" customFormat="1" ht="20.100000000000001" customHeight="1" x14ac:dyDescent="0.15">
      <c r="A9" s="1149" t="s">
        <v>682</v>
      </c>
      <c r="B9" s="1150"/>
      <c r="C9" s="789">
        <v>4726</v>
      </c>
      <c r="D9" s="789">
        <v>1663</v>
      </c>
      <c r="E9" s="789">
        <v>3063</v>
      </c>
      <c r="F9" s="789">
        <v>144</v>
      </c>
      <c r="G9" s="789">
        <v>4</v>
      </c>
      <c r="H9" s="789">
        <v>178</v>
      </c>
      <c r="I9" s="789">
        <v>83</v>
      </c>
      <c r="J9" s="789">
        <v>27</v>
      </c>
      <c r="K9" s="789">
        <v>3636</v>
      </c>
      <c r="L9" s="789">
        <v>169</v>
      </c>
      <c r="M9" s="789">
        <v>19</v>
      </c>
      <c r="N9" s="789">
        <v>93</v>
      </c>
      <c r="O9" s="789">
        <v>373</v>
      </c>
      <c r="P9" s="790">
        <v>508</v>
      </c>
      <c r="Q9" s="789">
        <v>178</v>
      </c>
      <c r="R9" s="789">
        <v>330</v>
      </c>
      <c r="S9" s="789">
        <v>233</v>
      </c>
      <c r="T9" s="789">
        <v>18</v>
      </c>
      <c r="U9" s="789">
        <v>177</v>
      </c>
      <c r="V9" s="789">
        <v>80</v>
      </c>
      <c r="W9" s="789">
        <v>5234</v>
      </c>
      <c r="X9" s="789">
        <v>1841</v>
      </c>
      <c r="Y9" s="789">
        <v>3393</v>
      </c>
    </row>
    <row r="10" spans="1:25" s="777" customFormat="1" ht="20.100000000000001" customHeight="1" x14ac:dyDescent="0.15">
      <c r="A10" s="1149" t="s">
        <v>681</v>
      </c>
      <c r="B10" s="1150"/>
      <c r="C10" s="789">
        <f>D10+E10</f>
        <v>4902</v>
      </c>
      <c r="D10" s="789">
        <v>1715</v>
      </c>
      <c r="E10" s="789">
        <v>3187</v>
      </c>
      <c r="F10" s="789">
        <v>145</v>
      </c>
      <c r="G10" s="789">
        <v>5</v>
      </c>
      <c r="H10" s="789">
        <v>184</v>
      </c>
      <c r="I10" s="789">
        <v>94</v>
      </c>
      <c r="J10" s="789">
        <v>39</v>
      </c>
      <c r="K10" s="789">
        <v>3727</v>
      </c>
      <c r="L10" s="789">
        <v>165</v>
      </c>
      <c r="M10" s="789">
        <v>21</v>
      </c>
      <c r="N10" s="789">
        <v>88</v>
      </c>
      <c r="O10" s="789">
        <v>434</v>
      </c>
      <c r="P10" s="789">
        <v>510</v>
      </c>
      <c r="Q10" s="789">
        <v>184</v>
      </c>
      <c r="R10" s="789">
        <v>326</v>
      </c>
      <c r="S10" s="789">
        <v>249</v>
      </c>
      <c r="T10" s="789">
        <v>14</v>
      </c>
      <c r="U10" s="789">
        <v>165</v>
      </c>
      <c r="V10" s="789">
        <v>82</v>
      </c>
      <c r="W10" s="789">
        <v>5412</v>
      </c>
      <c r="X10" s="789">
        <v>1899</v>
      </c>
      <c r="Y10" s="789">
        <v>3513</v>
      </c>
    </row>
    <row r="11" spans="1:25" s="777" customFormat="1" ht="20.100000000000001" customHeight="1" x14ac:dyDescent="0.15">
      <c r="A11" s="1153" t="s">
        <v>680</v>
      </c>
      <c r="B11" s="1154"/>
      <c r="C11" s="789">
        <v>5057</v>
      </c>
      <c r="D11" s="789">
        <v>1770</v>
      </c>
      <c r="E11" s="789">
        <v>3287</v>
      </c>
      <c r="F11" s="789">
        <v>144</v>
      </c>
      <c r="G11" s="789">
        <v>3</v>
      </c>
      <c r="H11" s="789">
        <v>188</v>
      </c>
      <c r="I11" s="789">
        <v>100</v>
      </c>
      <c r="J11" s="789">
        <v>63</v>
      </c>
      <c r="K11" s="789">
        <v>3871</v>
      </c>
      <c r="L11" s="789">
        <v>164</v>
      </c>
      <c r="M11" s="789">
        <v>20</v>
      </c>
      <c r="N11" s="789">
        <v>91</v>
      </c>
      <c r="O11" s="789">
        <v>413</v>
      </c>
      <c r="P11" s="790">
        <v>511</v>
      </c>
      <c r="Q11" s="789">
        <v>189</v>
      </c>
      <c r="R11" s="789">
        <v>322</v>
      </c>
      <c r="S11" s="789">
        <v>257</v>
      </c>
      <c r="T11" s="789">
        <v>19</v>
      </c>
      <c r="U11" s="789">
        <v>154</v>
      </c>
      <c r="V11" s="789">
        <v>81</v>
      </c>
      <c r="W11" s="789">
        <v>5568</v>
      </c>
      <c r="X11" s="789">
        <v>1959</v>
      </c>
      <c r="Y11" s="789">
        <v>3609</v>
      </c>
    </row>
    <row r="12" spans="1:25" s="777" customFormat="1" ht="20.100000000000001" customHeight="1" x14ac:dyDescent="0.15">
      <c r="A12" s="1149" t="s">
        <v>887</v>
      </c>
      <c r="B12" s="1150"/>
      <c r="C12" s="789">
        <v>5138</v>
      </c>
      <c r="D12" s="789">
        <v>1758</v>
      </c>
      <c r="E12" s="789">
        <v>3380</v>
      </c>
      <c r="F12" s="789">
        <v>143</v>
      </c>
      <c r="G12" s="789">
        <v>3</v>
      </c>
      <c r="H12" s="789">
        <v>190</v>
      </c>
      <c r="I12" s="789">
        <v>99</v>
      </c>
      <c r="J12" s="789">
        <v>96</v>
      </c>
      <c r="K12" s="789">
        <v>3918</v>
      </c>
      <c r="L12" s="789">
        <v>164</v>
      </c>
      <c r="M12" s="789">
        <v>18</v>
      </c>
      <c r="N12" s="789">
        <v>107</v>
      </c>
      <c r="O12" s="789">
        <v>400</v>
      </c>
      <c r="P12" s="790">
        <v>489</v>
      </c>
      <c r="Q12" s="789">
        <v>189</v>
      </c>
      <c r="R12" s="789">
        <v>300</v>
      </c>
      <c r="S12" s="789">
        <v>252</v>
      </c>
      <c r="T12" s="789">
        <v>2</v>
      </c>
      <c r="U12" s="789">
        <v>150</v>
      </c>
      <c r="V12" s="789">
        <v>85</v>
      </c>
      <c r="W12" s="789">
        <v>5627</v>
      </c>
      <c r="X12" s="789">
        <v>1947</v>
      </c>
      <c r="Y12" s="789">
        <v>3680</v>
      </c>
    </row>
    <row r="13" spans="1:25" s="777" customFormat="1" ht="10.5" x14ac:dyDescent="0.15">
      <c r="A13" s="777" t="s">
        <v>707</v>
      </c>
    </row>
    <row r="14" spans="1:25" s="777" customFormat="1" ht="10.5" x14ac:dyDescent="0.15"/>
    <row r="15" spans="1:25" s="777" customFormat="1" ht="14.25" x14ac:dyDescent="0.15">
      <c r="A15" s="785" t="s">
        <v>717</v>
      </c>
      <c r="Y15" s="784"/>
    </row>
    <row r="16" spans="1:25" x14ac:dyDescent="0.15">
      <c r="A16" s="1155" t="s">
        <v>702</v>
      </c>
      <c r="B16" s="1156"/>
      <c r="C16" s="1144" t="s">
        <v>701</v>
      </c>
      <c r="D16" s="1144"/>
      <c r="E16" s="1144"/>
      <c r="F16" s="1144"/>
      <c r="G16" s="1144"/>
      <c r="H16" s="1144"/>
      <c r="I16" s="1144"/>
      <c r="J16" s="1144"/>
      <c r="K16" s="1144"/>
      <c r="L16" s="1144"/>
      <c r="M16" s="1144"/>
      <c r="N16" s="1144"/>
      <c r="O16" s="1144"/>
      <c r="P16" s="1144" t="s">
        <v>700</v>
      </c>
      <c r="Q16" s="1144"/>
      <c r="R16" s="1144"/>
      <c r="S16" s="1144"/>
      <c r="T16" s="1144"/>
      <c r="U16" s="1144"/>
      <c r="V16" s="1144"/>
      <c r="W16" s="1145" t="s">
        <v>699</v>
      </c>
      <c r="X16" s="1144"/>
      <c r="Y16" s="1144"/>
    </row>
    <row r="17" spans="1:26" ht="39.950000000000003" customHeight="1" x14ac:dyDescent="0.15">
      <c r="A17" s="1155"/>
      <c r="B17" s="1156"/>
      <c r="C17" s="1144" t="s">
        <v>688</v>
      </c>
      <c r="D17" s="1144"/>
      <c r="E17" s="1144"/>
      <c r="F17" s="1137" t="s">
        <v>698</v>
      </c>
      <c r="G17" s="1137" t="s">
        <v>697</v>
      </c>
      <c r="H17" s="1137" t="s">
        <v>696</v>
      </c>
      <c r="I17" s="1137" t="s">
        <v>695</v>
      </c>
      <c r="J17" s="1137" t="s">
        <v>694</v>
      </c>
      <c r="K17" s="1137" t="s">
        <v>693</v>
      </c>
      <c r="L17" s="1137" t="s">
        <v>692</v>
      </c>
      <c r="M17" s="1137" t="s">
        <v>691</v>
      </c>
      <c r="N17" s="1137" t="s">
        <v>690</v>
      </c>
      <c r="O17" s="1137" t="s">
        <v>689</v>
      </c>
      <c r="P17" s="1144" t="s">
        <v>688</v>
      </c>
      <c r="Q17" s="1144"/>
      <c r="R17" s="1144"/>
      <c r="S17" s="1147" t="s">
        <v>687</v>
      </c>
      <c r="T17" s="1137" t="s">
        <v>685</v>
      </c>
      <c r="U17" s="1137" t="s">
        <v>684</v>
      </c>
      <c r="V17" s="1137" t="s">
        <v>683</v>
      </c>
      <c r="W17" s="1144"/>
      <c r="X17" s="1144"/>
      <c r="Y17" s="1144"/>
    </row>
    <row r="18" spans="1:26" ht="20.100000000000001" customHeight="1" x14ac:dyDescent="0.15">
      <c r="A18" s="1155"/>
      <c r="B18" s="1156"/>
      <c r="C18" s="783" t="s">
        <v>4</v>
      </c>
      <c r="D18" s="783" t="s">
        <v>2</v>
      </c>
      <c r="E18" s="783" t="s">
        <v>3</v>
      </c>
      <c r="F18" s="1137"/>
      <c r="G18" s="1137"/>
      <c r="H18" s="1137"/>
      <c r="I18" s="1137"/>
      <c r="J18" s="1137"/>
      <c r="K18" s="1137"/>
      <c r="L18" s="1137"/>
      <c r="M18" s="1137"/>
      <c r="N18" s="1137"/>
      <c r="O18" s="1137"/>
      <c r="P18" s="783" t="s">
        <v>4</v>
      </c>
      <c r="Q18" s="783" t="s">
        <v>2</v>
      </c>
      <c r="R18" s="783" t="s">
        <v>3</v>
      </c>
      <c r="S18" s="1148"/>
      <c r="T18" s="1137"/>
      <c r="U18" s="1137"/>
      <c r="V18" s="1137"/>
      <c r="W18" s="783" t="s">
        <v>4</v>
      </c>
      <c r="X18" s="783" t="s">
        <v>2</v>
      </c>
      <c r="Y18" s="783" t="s">
        <v>3</v>
      </c>
    </row>
    <row r="19" spans="1:26" ht="20.100000000000001" customHeight="1" x14ac:dyDescent="0.15">
      <c r="A19" s="1134" t="s">
        <v>888</v>
      </c>
      <c r="B19" s="1135"/>
      <c r="C19" s="789">
        <v>2578</v>
      </c>
      <c r="D19" s="789">
        <v>1393</v>
      </c>
      <c r="E19" s="789">
        <v>1185</v>
      </c>
      <c r="F19" s="792">
        <v>66</v>
      </c>
      <c r="G19" s="792">
        <v>5</v>
      </c>
      <c r="H19" s="792">
        <v>82</v>
      </c>
      <c r="I19" s="792">
        <v>65</v>
      </c>
      <c r="J19" s="792">
        <v>22</v>
      </c>
      <c r="K19" s="791">
        <v>1956</v>
      </c>
      <c r="L19" s="792">
        <v>76</v>
      </c>
      <c r="M19" s="792">
        <v>13</v>
      </c>
      <c r="N19" s="792">
        <v>12</v>
      </c>
      <c r="O19" s="792">
        <v>281</v>
      </c>
      <c r="P19" s="792">
        <f>SUM(Q19:R19)</f>
        <v>164</v>
      </c>
      <c r="Q19" s="792">
        <v>97</v>
      </c>
      <c r="R19" s="792">
        <v>67</v>
      </c>
      <c r="S19" s="792">
        <v>98</v>
      </c>
      <c r="T19" s="789"/>
      <c r="U19" s="789"/>
      <c r="V19" s="792">
        <v>66</v>
      </c>
      <c r="W19" s="791">
        <f>SUM(X19:Y19)</f>
        <v>2742</v>
      </c>
      <c r="X19" s="791">
        <f>D19+Q19</f>
        <v>1490</v>
      </c>
      <c r="Y19" s="791">
        <f t="shared" ref="Y19:Y21" si="0">E19+R19</f>
        <v>1252</v>
      </c>
    </row>
    <row r="20" spans="1:26" ht="20.100000000000001" customHeight="1" x14ac:dyDescent="0.15">
      <c r="A20" s="1134" t="s">
        <v>682</v>
      </c>
      <c r="B20" s="1135"/>
      <c r="C20" s="789">
        <v>2658</v>
      </c>
      <c r="D20" s="789">
        <v>1420</v>
      </c>
      <c r="E20" s="789">
        <v>1238</v>
      </c>
      <c r="F20" s="792">
        <v>65</v>
      </c>
      <c r="G20" s="792">
        <v>7</v>
      </c>
      <c r="H20" s="792">
        <v>79</v>
      </c>
      <c r="I20" s="792">
        <v>63</v>
      </c>
      <c r="J20" s="792">
        <v>27</v>
      </c>
      <c r="K20" s="791">
        <v>2045</v>
      </c>
      <c r="L20" s="792">
        <v>78</v>
      </c>
      <c r="M20" s="792">
        <v>9</v>
      </c>
      <c r="N20" s="792">
        <v>12</v>
      </c>
      <c r="O20" s="792">
        <v>273</v>
      </c>
      <c r="P20" s="792">
        <f>SUM(Q20:R20)</f>
        <v>155</v>
      </c>
      <c r="Q20" s="792">
        <v>86</v>
      </c>
      <c r="R20" s="792">
        <v>69</v>
      </c>
      <c r="S20" s="792">
        <v>97</v>
      </c>
      <c r="T20" s="789"/>
      <c r="U20" s="789"/>
      <c r="V20" s="792">
        <v>58</v>
      </c>
      <c r="W20" s="791">
        <f>SUM(X20:Y20)</f>
        <v>2813</v>
      </c>
      <c r="X20" s="791">
        <f>D20+Q20</f>
        <v>1506</v>
      </c>
      <c r="Y20" s="791">
        <f t="shared" si="0"/>
        <v>1307</v>
      </c>
    </row>
    <row r="21" spans="1:26" ht="20.100000000000001" customHeight="1" x14ac:dyDescent="0.15">
      <c r="A21" s="1134" t="s">
        <v>681</v>
      </c>
      <c r="B21" s="1135"/>
      <c r="C21" s="789">
        <v>2764</v>
      </c>
      <c r="D21" s="789">
        <v>1464</v>
      </c>
      <c r="E21" s="789">
        <v>1300</v>
      </c>
      <c r="F21" s="792">
        <v>66</v>
      </c>
      <c r="G21" s="792">
        <v>4</v>
      </c>
      <c r="H21" s="792">
        <v>86</v>
      </c>
      <c r="I21" s="792">
        <v>59</v>
      </c>
      <c r="J21" s="792">
        <v>33</v>
      </c>
      <c r="K21" s="791">
        <v>2111</v>
      </c>
      <c r="L21" s="792">
        <v>78</v>
      </c>
      <c r="M21" s="792">
        <v>10</v>
      </c>
      <c r="N21" s="792">
        <v>12</v>
      </c>
      <c r="O21" s="792">
        <v>305</v>
      </c>
      <c r="P21" s="792">
        <f>SUM(Q21:R21)</f>
        <v>166</v>
      </c>
      <c r="Q21" s="792">
        <v>85</v>
      </c>
      <c r="R21" s="792">
        <v>81</v>
      </c>
      <c r="S21" s="792">
        <v>107</v>
      </c>
      <c r="T21" s="789">
        <v>1</v>
      </c>
      <c r="U21" s="789"/>
      <c r="V21" s="792">
        <v>58</v>
      </c>
      <c r="W21" s="791">
        <f>SUM(X21:Y21)</f>
        <v>2930</v>
      </c>
      <c r="X21" s="791">
        <f t="shared" ref="X21" si="1">D21+Q21</f>
        <v>1549</v>
      </c>
      <c r="Y21" s="791">
        <f t="shared" si="0"/>
        <v>1381</v>
      </c>
    </row>
    <row r="22" spans="1:26" ht="20.100000000000001" customHeight="1" x14ac:dyDescent="0.15">
      <c r="A22" s="1134" t="s">
        <v>680</v>
      </c>
      <c r="B22" s="1135"/>
      <c r="C22" s="789">
        <v>2805</v>
      </c>
      <c r="D22" s="789">
        <v>1465</v>
      </c>
      <c r="E22" s="789">
        <v>1340</v>
      </c>
      <c r="F22" s="789">
        <v>67</v>
      </c>
      <c r="G22" s="789">
        <v>2</v>
      </c>
      <c r="H22" s="789">
        <v>87</v>
      </c>
      <c r="I22" s="789">
        <v>65</v>
      </c>
      <c r="J22" s="789">
        <v>38</v>
      </c>
      <c r="K22" s="789">
        <v>2182</v>
      </c>
      <c r="L22" s="789">
        <v>82</v>
      </c>
      <c r="M22" s="789">
        <v>9</v>
      </c>
      <c r="N22" s="789">
        <v>12</v>
      </c>
      <c r="O22" s="789">
        <v>261</v>
      </c>
      <c r="P22" s="790">
        <v>169</v>
      </c>
      <c r="Q22" s="789">
        <v>84</v>
      </c>
      <c r="R22" s="789">
        <v>85</v>
      </c>
      <c r="S22" s="789">
        <v>109</v>
      </c>
      <c r="T22" s="789">
        <v>2</v>
      </c>
      <c r="U22" s="789"/>
      <c r="V22" s="789">
        <v>58</v>
      </c>
      <c r="W22" s="789">
        <v>2974</v>
      </c>
      <c r="X22" s="789">
        <v>1549</v>
      </c>
      <c r="Y22" s="789">
        <v>1425</v>
      </c>
    </row>
    <row r="23" spans="1:26" ht="20.100000000000001" customHeight="1" x14ac:dyDescent="0.15">
      <c r="A23" s="1134" t="s">
        <v>887</v>
      </c>
      <c r="B23" s="1135"/>
      <c r="C23" s="789">
        <v>2917</v>
      </c>
      <c r="D23" s="789">
        <v>1505</v>
      </c>
      <c r="E23" s="789">
        <v>1412</v>
      </c>
      <c r="F23" s="792">
        <v>69</v>
      </c>
      <c r="G23" s="792">
        <v>2</v>
      </c>
      <c r="H23" s="792">
        <v>92</v>
      </c>
      <c r="I23" s="792">
        <v>67</v>
      </c>
      <c r="J23" s="792">
        <v>56</v>
      </c>
      <c r="K23" s="791">
        <v>2267</v>
      </c>
      <c r="L23" s="792">
        <v>90</v>
      </c>
      <c r="M23" s="792">
        <v>6</v>
      </c>
      <c r="N23" s="792">
        <v>11</v>
      </c>
      <c r="O23" s="792">
        <v>257</v>
      </c>
      <c r="P23" s="792">
        <v>172</v>
      </c>
      <c r="Q23" s="792">
        <v>85</v>
      </c>
      <c r="R23" s="792">
        <v>87</v>
      </c>
      <c r="S23" s="792">
        <v>114</v>
      </c>
      <c r="T23" s="789"/>
      <c r="U23" s="789"/>
      <c r="V23" s="792">
        <v>58</v>
      </c>
      <c r="W23" s="791">
        <v>3089</v>
      </c>
      <c r="X23" s="791">
        <v>1590</v>
      </c>
      <c r="Y23" s="791">
        <v>1499</v>
      </c>
    </row>
    <row r="25" spans="1:26" s="777" customFormat="1" ht="14.25" x14ac:dyDescent="0.15">
      <c r="A25" s="785" t="s">
        <v>706</v>
      </c>
      <c r="X25" s="788"/>
      <c r="Z25" s="787"/>
    </row>
    <row r="26" spans="1:26" ht="13.5" customHeight="1" x14ac:dyDescent="0.15">
      <c r="A26" s="1138" t="s">
        <v>705</v>
      </c>
      <c r="B26" s="1139"/>
      <c r="C26" s="1144" t="s">
        <v>701</v>
      </c>
      <c r="D26" s="1144"/>
      <c r="E26" s="1144"/>
      <c r="F26" s="1144"/>
      <c r="G26" s="1144"/>
      <c r="H26" s="1144"/>
      <c r="I26" s="1144"/>
      <c r="J26" s="1144"/>
      <c r="K26" s="1144"/>
      <c r="L26" s="1144"/>
      <c r="M26" s="1144"/>
      <c r="N26" s="1144"/>
      <c r="O26" s="1144"/>
      <c r="P26" s="1155" t="s">
        <v>700</v>
      </c>
      <c r="Q26" s="1157"/>
      <c r="R26" s="1157"/>
      <c r="S26" s="1157"/>
      <c r="T26" s="1157"/>
      <c r="U26" s="1157"/>
      <c r="V26" s="1158" t="s">
        <v>699</v>
      </c>
      <c r="W26" s="1159"/>
      <c r="X26" s="1160"/>
      <c r="Y26" s="786"/>
      <c r="Z26" s="786"/>
    </row>
    <row r="27" spans="1:26" ht="39.950000000000003" customHeight="1" x14ac:dyDescent="0.15">
      <c r="A27" s="1140"/>
      <c r="B27" s="1141"/>
      <c r="C27" s="1144" t="s">
        <v>688</v>
      </c>
      <c r="D27" s="1144"/>
      <c r="E27" s="1144"/>
      <c r="F27" s="1137" t="s">
        <v>698</v>
      </c>
      <c r="G27" s="1137" t="s">
        <v>697</v>
      </c>
      <c r="H27" s="1137" t="s">
        <v>696</v>
      </c>
      <c r="I27" s="1137" t="s">
        <v>695</v>
      </c>
      <c r="J27" s="1137" t="s">
        <v>694</v>
      </c>
      <c r="K27" s="1137" t="s">
        <v>693</v>
      </c>
      <c r="L27" s="1137" t="s">
        <v>692</v>
      </c>
      <c r="M27" s="1137" t="s">
        <v>691</v>
      </c>
      <c r="N27" s="1137" t="s">
        <v>690</v>
      </c>
      <c r="O27" s="1137" t="s">
        <v>689</v>
      </c>
      <c r="P27" s="1144" t="s">
        <v>688</v>
      </c>
      <c r="Q27" s="1144"/>
      <c r="R27" s="1144"/>
      <c r="S27" s="1147" t="s">
        <v>687</v>
      </c>
      <c r="T27" s="1137" t="s">
        <v>686</v>
      </c>
      <c r="U27" s="1137" t="s">
        <v>683</v>
      </c>
      <c r="V27" s="1161"/>
      <c r="W27" s="1162"/>
      <c r="X27" s="1163"/>
    </row>
    <row r="28" spans="1:26" x14ac:dyDescent="0.15">
      <c r="A28" s="1142"/>
      <c r="B28" s="1143"/>
      <c r="C28" s="798" t="s">
        <v>4</v>
      </c>
      <c r="D28" s="798" t="s">
        <v>2</v>
      </c>
      <c r="E28" s="798" t="s">
        <v>3</v>
      </c>
      <c r="F28" s="1137"/>
      <c r="G28" s="1137"/>
      <c r="H28" s="1137"/>
      <c r="I28" s="1137"/>
      <c r="J28" s="1137"/>
      <c r="K28" s="1137"/>
      <c r="L28" s="1137"/>
      <c r="M28" s="1137"/>
      <c r="N28" s="1137"/>
      <c r="O28" s="1137"/>
      <c r="P28" s="798" t="s">
        <v>4</v>
      </c>
      <c r="Q28" s="798" t="s">
        <v>2</v>
      </c>
      <c r="R28" s="798" t="s">
        <v>3</v>
      </c>
      <c r="S28" s="1148"/>
      <c r="T28" s="1137"/>
      <c r="U28" s="1137"/>
      <c r="V28" s="798" t="s">
        <v>4</v>
      </c>
      <c r="W28" s="798" t="s">
        <v>2</v>
      </c>
      <c r="X28" s="798" t="s">
        <v>3</v>
      </c>
    </row>
    <row r="29" spans="1:26" x14ac:dyDescent="0.15">
      <c r="A29" s="1125" t="s">
        <v>888</v>
      </c>
      <c r="B29" s="1127" t="s">
        <v>704</v>
      </c>
      <c r="C29" s="799">
        <f t="shared" ref="C29:C32" si="2">SUM(D29:E29)</f>
        <v>94</v>
      </c>
      <c r="D29" s="799">
        <v>50</v>
      </c>
      <c r="E29" s="799">
        <v>44</v>
      </c>
      <c r="F29" s="800"/>
      <c r="G29" s="800"/>
      <c r="H29" s="800"/>
      <c r="I29" s="800"/>
      <c r="J29" s="800"/>
      <c r="K29" s="799"/>
      <c r="L29" s="800"/>
      <c r="M29" s="800"/>
      <c r="N29" s="800"/>
      <c r="O29" s="800">
        <v>94</v>
      </c>
      <c r="P29" s="800"/>
      <c r="Q29" s="800"/>
      <c r="R29" s="800"/>
      <c r="S29" s="800"/>
      <c r="T29" s="800"/>
      <c r="U29" s="800"/>
      <c r="V29" s="799">
        <f t="shared" ref="V29:V36" si="3">SUM(W29:X29)</f>
        <v>94</v>
      </c>
      <c r="W29" s="799">
        <f t="shared" ref="W29:W36" si="4">D29+Q29</f>
        <v>50</v>
      </c>
      <c r="X29" s="799">
        <f t="shared" ref="X29:X36" si="5">E29+R29</f>
        <v>44</v>
      </c>
    </row>
    <row r="30" spans="1:26" x14ac:dyDescent="0.15">
      <c r="A30" s="1126"/>
      <c r="B30" s="1128"/>
      <c r="C30" s="801">
        <f t="shared" si="2"/>
        <v>290</v>
      </c>
      <c r="D30" s="801">
        <v>173</v>
      </c>
      <c r="E30" s="801">
        <v>117</v>
      </c>
      <c r="F30" s="802">
        <v>4</v>
      </c>
      <c r="G30" s="802">
        <v>1</v>
      </c>
      <c r="H30" s="802">
        <v>7</v>
      </c>
      <c r="I30" s="802">
        <v>6</v>
      </c>
      <c r="J30" s="802">
        <v>3</v>
      </c>
      <c r="K30" s="801">
        <v>235</v>
      </c>
      <c r="L30" s="802">
        <v>4</v>
      </c>
      <c r="M30" s="802"/>
      <c r="N30" s="802"/>
      <c r="O30" s="802">
        <v>30</v>
      </c>
      <c r="P30" s="802">
        <f>SUM(Q30:R30)</f>
        <v>38</v>
      </c>
      <c r="Q30" s="802">
        <v>26</v>
      </c>
      <c r="R30" s="802">
        <v>12</v>
      </c>
      <c r="S30" s="802">
        <v>21</v>
      </c>
      <c r="T30" s="802">
        <v>3</v>
      </c>
      <c r="U30" s="802">
        <v>14</v>
      </c>
      <c r="V30" s="801">
        <f t="shared" si="3"/>
        <v>328</v>
      </c>
      <c r="W30" s="801">
        <f t="shared" si="4"/>
        <v>199</v>
      </c>
      <c r="X30" s="801">
        <f t="shared" si="5"/>
        <v>129</v>
      </c>
    </row>
    <row r="31" spans="1:26" x14ac:dyDescent="0.15">
      <c r="A31" s="1125" t="s">
        <v>682</v>
      </c>
      <c r="B31" s="1127" t="s">
        <v>704</v>
      </c>
      <c r="C31" s="799">
        <f t="shared" si="2"/>
        <v>94</v>
      </c>
      <c r="D31" s="799">
        <v>53</v>
      </c>
      <c r="E31" s="799">
        <v>41</v>
      </c>
      <c r="F31" s="800"/>
      <c r="G31" s="800"/>
      <c r="H31" s="800"/>
      <c r="I31" s="800"/>
      <c r="J31" s="800"/>
      <c r="K31" s="799"/>
      <c r="L31" s="800"/>
      <c r="M31" s="800"/>
      <c r="N31" s="800"/>
      <c r="O31" s="800">
        <v>94</v>
      </c>
      <c r="P31" s="800"/>
      <c r="Q31" s="800"/>
      <c r="R31" s="800"/>
      <c r="S31" s="800"/>
      <c r="T31" s="800"/>
      <c r="U31" s="800"/>
      <c r="V31" s="799">
        <f t="shared" si="3"/>
        <v>94</v>
      </c>
      <c r="W31" s="799">
        <f t="shared" si="4"/>
        <v>53</v>
      </c>
      <c r="X31" s="799">
        <f t="shared" si="5"/>
        <v>41</v>
      </c>
    </row>
    <row r="32" spans="1:26" x14ac:dyDescent="0.15">
      <c r="A32" s="1126"/>
      <c r="B32" s="1128"/>
      <c r="C32" s="801">
        <f t="shared" si="2"/>
        <v>292</v>
      </c>
      <c r="D32" s="801">
        <v>172</v>
      </c>
      <c r="E32" s="801">
        <v>120</v>
      </c>
      <c r="F32" s="802">
        <v>4</v>
      </c>
      <c r="G32" s="802">
        <v>1</v>
      </c>
      <c r="H32" s="802">
        <v>7</v>
      </c>
      <c r="I32" s="802">
        <v>4</v>
      </c>
      <c r="J32" s="802">
        <v>2</v>
      </c>
      <c r="K32" s="801">
        <v>237</v>
      </c>
      <c r="L32" s="802">
        <v>4</v>
      </c>
      <c r="M32" s="802"/>
      <c r="N32" s="802"/>
      <c r="O32" s="802">
        <v>33</v>
      </c>
      <c r="P32" s="802">
        <v>34</v>
      </c>
      <c r="Q32" s="802">
        <v>23</v>
      </c>
      <c r="R32" s="802">
        <v>11</v>
      </c>
      <c r="S32" s="802">
        <v>19</v>
      </c>
      <c r="T32" s="802">
        <v>3</v>
      </c>
      <c r="U32" s="802">
        <v>12</v>
      </c>
      <c r="V32" s="801">
        <f t="shared" si="3"/>
        <v>326</v>
      </c>
      <c r="W32" s="801">
        <f t="shared" si="4"/>
        <v>195</v>
      </c>
      <c r="X32" s="801">
        <f t="shared" si="5"/>
        <v>131</v>
      </c>
    </row>
    <row r="33" spans="1:26" x14ac:dyDescent="0.15">
      <c r="A33" s="1125" t="s">
        <v>681</v>
      </c>
      <c r="B33" s="1127" t="s">
        <v>704</v>
      </c>
      <c r="C33" s="803">
        <v>90</v>
      </c>
      <c r="D33" s="803">
        <v>52</v>
      </c>
      <c r="E33" s="803">
        <v>38</v>
      </c>
      <c r="F33" s="804">
        <v>0</v>
      </c>
      <c r="G33" s="804">
        <v>0</v>
      </c>
      <c r="H33" s="804">
        <v>0</v>
      </c>
      <c r="I33" s="804">
        <v>0</v>
      </c>
      <c r="J33" s="804">
        <v>0</v>
      </c>
      <c r="K33" s="803">
        <v>0</v>
      </c>
      <c r="L33" s="805">
        <v>0</v>
      </c>
      <c r="M33" s="805">
        <v>0</v>
      </c>
      <c r="N33" s="805">
        <v>0</v>
      </c>
      <c r="O33" s="805">
        <v>90</v>
      </c>
      <c r="P33" s="805">
        <v>0</v>
      </c>
      <c r="Q33" s="805">
        <v>0</v>
      </c>
      <c r="R33" s="805">
        <v>0</v>
      </c>
      <c r="S33" s="805">
        <v>0</v>
      </c>
      <c r="T33" s="805">
        <v>0</v>
      </c>
      <c r="U33" s="805">
        <v>0</v>
      </c>
      <c r="V33" s="799">
        <f t="shared" si="3"/>
        <v>90</v>
      </c>
      <c r="W33" s="799">
        <f t="shared" si="4"/>
        <v>52</v>
      </c>
      <c r="X33" s="799">
        <f t="shared" si="5"/>
        <v>38</v>
      </c>
    </row>
    <row r="34" spans="1:26" x14ac:dyDescent="0.15">
      <c r="A34" s="1126"/>
      <c r="B34" s="1128"/>
      <c r="C34" s="801">
        <v>293</v>
      </c>
      <c r="D34" s="801">
        <v>173</v>
      </c>
      <c r="E34" s="801">
        <v>120</v>
      </c>
      <c r="F34" s="802">
        <v>4</v>
      </c>
      <c r="G34" s="802">
        <v>2</v>
      </c>
      <c r="H34" s="802">
        <v>6</v>
      </c>
      <c r="I34" s="802">
        <v>2</v>
      </c>
      <c r="J34" s="802">
        <v>6</v>
      </c>
      <c r="K34" s="801">
        <v>240</v>
      </c>
      <c r="L34" s="778">
        <v>4</v>
      </c>
      <c r="M34" s="778">
        <v>1</v>
      </c>
      <c r="N34" s="778"/>
      <c r="O34" s="778">
        <v>28</v>
      </c>
      <c r="P34" s="778">
        <v>33</v>
      </c>
      <c r="Q34" s="778">
        <v>25</v>
      </c>
      <c r="R34" s="778">
        <v>8</v>
      </c>
      <c r="S34" s="778">
        <v>19</v>
      </c>
      <c r="T34" s="778">
        <v>1</v>
      </c>
      <c r="U34" s="778">
        <v>13</v>
      </c>
      <c r="V34" s="801">
        <f t="shared" si="3"/>
        <v>326</v>
      </c>
      <c r="W34" s="801">
        <f t="shared" si="4"/>
        <v>198</v>
      </c>
      <c r="X34" s="801">
        <f t="shared" si="5"/>
        <v>128</v>
      </c>
    </row>
    <row r="35" spans="1:26" x14ac:dyDescent="0.15">
      <c r="A35" s="1125" t="s">
        <v>680</v>
      </c>
      <c r="B35" s="1127" t="s">
        <v>704</v>
      </c>
      <c r="C35" s="782">
        <v>82</v>
      </c>
      <c r="D35" s="782">
        <v>48</v>
      </c>
      <c r="E35" s="782">
        <v>34</v>
      </c>
      <c r="F35" s="781"/>
      <c r="G35" s="781"/>
      <c r="H35" s="781"/>
      <c r="I35" s="781"/>
      <c r="J35" s="781"/>
      <c r="K35" s="780"/>
      <c r="L35" s="781"/>
      <c r="M35" s="781"/>
      <c r="N35" s="781"/>
      <c r="O35" s="781">
        <v>82</v>
      </c>
      <c r="P35" s="781"/>
      <c r="Q35" s="781"/>
      <c r="R35" s="781"/>
      <c r="S35" s="781"/>
      <c r="T35" s="781"/>
      <c r="U35" s="781"/>
      <c r="V35" s="799">
        <f t="shared" si="3"/>
        <v>82</v>
      </c>
      <c r="W35" s="799">
        <f t="shared" si="4"/>
        <v>48</v>
      </c>
      <c r="X35" s="799">
        <f t="shared" si="5"/>
        <v>34</v>
      </c>
    </row>
    <row r="36" spans="1:26" x14ac:dyDescent="0.15">
      <c r="A36" s="1126"/>
      <c r="B36" s="1128"/>
      <c r="C36" s="778">
        <v>293</v>
      </c>
      <c r="D36" s="778">
        <v>179</v>
      </c>
      <c r="E36" s="778">
        <v>114</v>
      </c>
      <c r="F36" s="778">
        <v>4</v>
      </c>
      <c r="G36" s="778">
        <v>1</v>
      </c>
      <c r="H36" s="778">
        <v>7</v>
      </c>
      <c r="I36" s="778">
        <v>6</v>
      </c>
      <c r="J36" s="778">
        <v>6</v>
      </c>
      <c r="K36" s="778">
        <v>220</v>
      </c>
      <c r="L36" s="778">
        <v>4</v>
      </c>
      <c r="M36" s="778"/>
      <c r="N36" s="778"/>
      <c r="O36" s="778">
        <v>45</v>
      </c>
      <c r="P36" s="779">
        <v>35</v>
      </c>
      <c r="Q36" s="778">
        <v>27</v>
      </c>
      <c r="R36" s="778">
        <v>8</v>
      </c>
      <c r="S36" s="778">
        <v>21</v>
      </c>
      <c r="T36" s="778">
        <v>1</v>
      </c>
      <c r="U36" s="778">
        <v>13</v>
      </c>
      <c r="V36" s="801">
        <f t="shared" si="3"/>
        <v>328</v>
      </c>
      <c r="W36" s="801">
        <f t="shared" si="4"/>
        <v>206</v>
      </c>
      <c r="X36" s="801">
        <f t="shared" si="5"/>
        <v>122</v>
      </c>
    </row>
    <row r="37" spans="1:26" x14ac:dyDescent="0.15">
      <c r="A37" s="1125" t="s">
        <v>887</v>
      </c>
      <c r="B37" s="1127" t="s">
        <v>704</v>
      </c>
      <c r="C37" s="799">
        <v>74</v>
      </c>
      <c r="D37" s="799">
        <v>43</v>
      </c>
      <c r="E37" s="799">
        <v>31</v>
      </c>
      <c r="F37" s="800"/>
      <c r="G37" s="800"/>
      <c r="H37" s="800"/>
      <c r="I37" s="800"/>
      <c r="J37" s="800"/>
      <c r="K37" s="799"/>
      <c r="L37" s="800"/>
      <c r="M37" s="800"/>
      <c r="N37" s="800"/>
      <c r="O37" s="800">
        <v>74</v>
      </c>
      <c r="P37" s="800"/>
      <c r="Q37" s="800"/>
      <c r="R37" s="800"/>
      <c r="S37" s="800"/>
      <c r="T37" s="800"/>
      <c r="U37" s="800"/>
      <c r="V37" s="799">
        <v>74</v>
      </c>
      <c r="W37" s="799">
        <v>43</v>
      </c>
      <c r="X37" s="799">
        <v>31</v>
      </c>
    </row>
    <row r="38" spans="1:26" x14ac:dyDescent="0.15">
      <c r="A38" s="1126"/>
      <c r="B38" s="1128"/>
      <c r="C38" s="801">
        <v>287</v>
      </c>
      <c r="D38" s="801">
        <v>164</v>
      </c>
      <c r="E38" s="801">
        <v>123</v>
      </c>
      <c r="F38" s="802">
        <v>4</v>
      </c>
      <c r="G38" s="802">
        <v>1</v>
      </c>
      <c r="H38" s="802">
        <v>7</v>
      </c>
      <c r="I38" s="802">
        <v>8</v>
      </c>
      <c r="J38" s="802">
        <v>8</v>
      </c>
      <c r="K38" s="801">
        <v>210</v>
      </c>
      <c r="L38" s="802">
        <v>4</v>
      </c>
      <c r="M38" s="802"/>
      <c r="N38" s="802"/>
      <c r="O38" s="802">
        <v>45</v>
      </c>
      <c r="P38" s="802">
        <v>37</v>
      </c>
      <c r="Q38" s="802">
        <v>27</v>
      </c>
      <c r="R38" s="802">
        <v>10</v>
      </c>
      <c r="S38" s="802">
        <v>22</v>
      </c>
      <c r="T38" s="802">
        <v>2</v>
      </c>
      <c r="U38" s="802">
        <v>13</v>
      </c>
      <c r="V38" s="801">
        <v>324</v>
      </c>
      <c r="W38" s="801">
        <v>191</v>
      </c>
      <c r="X38" s="801">
        <v>133</v>
      </c>
    </row>
    <row r="39" spans="1:26" x14ac:dyDescent="0.15">
      <c r="A39" s="777" t="s">
        <v>679</v>
      </c>
    </row>
    <row r="41" spans="1:26" s="777" customFormat="1" ht="14.25" x14ac:dyDescent="0.15">
      <c r="A41" s="785" t="s">
        <v>703</v>
      </c>
      <c r="B41" s="806"/>
      <c r="C41" s="806"/>
      <c r="D41" s="806"/>
      <c r="E41" s="806"/>
      <c r="F41" s="806"/>
      <c r="G41" s="806"/>
      <c r="H41" s="806"/>
      <c r="I41" s="806"/>
      <c r="J41" s="806"/>
      <c r="K41" s="806"/>
      <c r="L41" s="806"/>
      <c r="M41" s="806"/>
      <c r="N41" s="806"/>
      <c r="O41" s="806"/>
      <c r="P41" s="806"/>
      <c r="Q41" s="806"/>
      <c r="R41" s="806"/>
      <c r="S41" s="806"/>
      <c r="T41" s="806"/>
      <c r="U41" s="806"/>
      <c r="V41" s="806"/>
      <c r="W41" s="806"/>
      <c r="X41" s="806"/>
      <c r="Y41" s="806"/>
      <c r="Z41" s="807"/>
    </row>
    <row r="42" spans="1:26" ht="13.5" customHeight="1" x14ac:dyDescent="0.15">
      <c r="A42" s="1155" t="s">
        <v>702</v>
      </c>
      <c r="B42" s="1156"/>
      <c r="C42" s="1144" t="s">
        <v>701</v>
      </c>
      <c r="D42" s="1144"/>
      <c r="E42" s="1144"/>
      <c r="F42" s="1144"/>
      <c r="G42" s="1144"/>
      <c r="H42" s="1144"/>
      <c r="I42" s="1144"/>
      <c r="J42" s="1144"/>
      <c r="K42" s="1144"/>
      <c r="L42" s="1144"/>
      <c r="M42" s="1144"/>
      <c r="N42" s="1144"/>
      <c r="O42" s="1144"/>
      <c r="P42" s="1155" t="s">
        <v>700</v>
      </c>
      <c r="Q42" s="1157"/>
      <c r="R42" s="1157"/>
      <c r="S42" s="1157"/>
      <c r="T42" s="1157"/>
      <c r="U42" s="1157"/>
      <c r="V42" s="1157"/>
      <c r="W42" s="1156"/>
      <c r="X42" s="1164" t="s">
        <v>699</v>
      </c>
      <c r="Y42" s="1165"/>
      <c r="Z42" s="1166"/>
    </row>
    <row r="43" spans="1:26" ht="39.950000000000003" customHeight="1" x14ac:dyDescent="0.15">
      <c r="A43" s="1155"/>
      <c r="B43" s="1156"/>
      <c r="C43" s="1144" t="s">
        <v>688</v>
      </c>
      <c r="D43" s="1144"/>
      <c r="E43" s="1144"/>
      <c r="F43" s="1137" t="s">
        <v>698</v>
      </c>
      <c r="G43" s="1137" t="s">
        <v>697</v>
      </c>
      <c r="H43" s="1137" t="s">
        <v>696</v>
      </c>
      <c r="I43" s="1137" t="s">
        <v>695</v>
      </c>
      <c r="J43" s="1137" t="s">
        <v>694</v>
      </c>
      <c r="K43" s="1137" t="s">
        <v>693</v>
      </c>
      <c r="L43" s="1137" t="s">
        <v>692</v>
      </c>
      <c r="M43" s="1137" t="s">
        <v>691</v>
      </c>
      <c r="N43" s="1137" t="s">
        <v>690</v>
      </c>
      <c r="O43" s="1137" t="s">
        <v>689</v>
      </c>
      <c r="P43" s="1144" t="s">
        <v>688</v>
      </c>
      <c r="Q43" s="1144"/>
      <c r="R43" s="1144"/>
      <c r="S43" s="1147" t="s">
        <v>687</v>
      </c>
      <c r="T43" s="1137" t="s">
        <v>686</v>
      </c>
      <c r="U43" s="1137" t="s">
        <v>685</v>
      </c>
      <c r="V43" s="1137" t="s">
        <v>684</v>
      </c>
      <c r="W43" s="1137" t="s">
        <v>683</v>
      </c>
      <c r="X43" s="1161"/>
      <c r="Y43" s="1162"/>
      <c r="Z43" s="1163"/>
    </row>
    <row r="44" spans="1:26" x14ac:dyDescent="0.15">
      <c r="A44" s="1155"/>
      <c r="B44" s="1156"/>
      <c r="C44" s="798" t="s">
        <v>4</v>
      </c>
      <c r="D44" s="798" t="s">
        <v>2</v>
      </c>
      <c r="E44" s="798" t="s">
        <v>3</v>
      </c>
      <c r="F44" s="1137"/>
      <c r="G44" s="1137"/>
      <c r="H44" s="1137"/>
      <c r="I44" s="1137"/>
      <c r="J44" s="1137"/>
      <c r="K44" s="1137"/>
      <c r="L44" s="1137"/>
      <c r="M44" s="1137"/>
      <c r="N44" s="1137"/>
      <c r="O44" s="1137"/>
      <c r="P44" s="798" t="s">
        <v>4</v>
      </c>
      <c r="Q44" s="798" t="s">
        <v>2</v>
      </c>
      <c r="R44" s="798" t="s">
        <v>3</v>
      </c>
      <c r="S44" s="1148"/>
      <c r="T44" s="1137"/>
      <c r="U44" s="1137"/>
      <c r="V44" s="1137"/>
      <c r="W44" s="1137"/>
      <c r="X44" s="798" t="s">
        <v>4</v>
      </c>
      <c r="Y44" s="798" t="s">
        <v>2</v>
      </c>
      <c r="Z44" s="798" t="s">
        <v>3</v>
      </c>
    </row>
    <row r="45" spans="1:26" x14ac:dyDescent="0.15">
      <c r="A45" s="1129" t="s">
        <v>888</v>
      </c>
      <c r="B45" s="1130"/>
      <c r="C45" s="782">
        <f t="shared" ref="C45:C48" si="6">SUM(D45:E45)</f>
        <v>17</v>
      </c>
      <c r="D45" s="805">
        <v>11</v>
      </c>
      <c r="E45" s="805">
        <v>6</v>
      </c>
      <c r="F45" s="805">
        <v>0</v>
      </c>
      <c r="G45" s="805">
        <v>0</v>
      </c>
      <c r="H45" s="805">
        <v>0</v>
      </c>
      <c r="I45" s="805">
        <v>0</v>
      </c>
      <c r="J45" s="805">
        <v>0</v>
      </c>
      <c r="K45" s="805">
        <v>0</v>
      </c>
      <c r="L45" s="805">
        <v>0</v>
      </c>
      <c r="M45" s="805">
        <v>0</v>
      </c>
      <c r="N45" s="805">
        <v>0</v>
      </c>
      <c r="O45" s="805">
        <v>17</v>
      </c>
      <c r="P45" s="808"/>
      <c r="Q45" s="805">
        <f>+Q33</f>
        <v>0</v>
      </c>
      <c r="R45" s="805">
        <f>+R33</f>
        <v>0</v>
      </c>
      <c r="S45" s="805">
        <f>+S33</f>
        <v>0</v>
      </c>
      <c r="T45" s="805">
        <f>+T33</f>
        <v>0</v>
      </c>
      <c r="U45" s="805"/>
      <c r="V45" s="805"/>
      <c r="W45" s="805"/>
      <c r="X45" s="782">
        <f t="shared" ref="X45:X51" si="7">SUM(Y45:Z45)</f>
        <v>17</v>
      </c>
      <c r="Y45" s="805">
        <f t="shared" ref="Y45:Y51" si="8">D45+Q45</f>
        <v>11</v>
      </c>
      <c r="Z45" s="805">
        <f t="shared" ref="Z45:Z52" si="9">E45+R45</f>
        <v>6</v>
      </c>
    </row>
    <row r="46" spans="1:26" x14ac:dyDescent="0.15">
      <c r="A46" s="1131"/>
      <c r="B46" s="1132"/>
      <c r="C46" s="778">
        <f t="shared" si="6"/>
        <v>902</v>
      </c>
      <c r="D46" s="778">
        <v>293</v>
      </c>
      <c r="E46" s="778">
        <v>609</v>
      </c>
      <c r="F46" s="778">
        <v>8</v>
      </c>
      <c r="G46" s="778"/>
      <c r="H46" s="778">
        <v>15</v>
      </c>
      <c r="I46" s="778">
        <v>13</v>
      </c>
      <c r="J46" s="778">
        <v>13</v>
      </c>
      <c r="K46" s="778">
        <v>605</v>
      </c>
      <c r="L46" s="778">
        <v>13</v>
      </c>
      <c r="M46" s="778">
        <v>2</v>
      </c>
      <c r="N46" s="778">
        <v>7</v>
      </c>
      <c r="O46" s="778">
        <v>226</v>
      </c>
      <c r="P46" s="779">
        <f>SUM(Q46:R46)</f>
        <v>36</v>
      </c>
      <c r="Q46" s="778">
        <v>14</v>
      </c>
      <c r="R46" s="778">
        <v>22</v>
      </c>
      <c r="S46" s="778">
        <v>33</v>
      </c>
      <c r="T46" s="778">
        <v>3</v>
      </c>
      <c r="U46" s="802"/>
      <c r="V46" s="802"/>
      <c r="W46" s="778"/>
      <c r="X46" s="778">
        <f t="shared" si="7"/>
        <v>938</v>
      </c>
      <c r="Y46" s="778">
        <f t="shared" si="8"/>
        <v>307</v>
      </c>
      <c r="Z46" s="778">
        <f t="shared" si="9"/>
        <v>631</v>
      </c>
    </row>
    <row r="47" spans="1:26" x14ac:dyDescent="0.15">
      <c r="A47" s="1129" t="s">
        <v>682</v>
      </c>
      <c r="B47" s="1130"/>
      <c r="C47" s="782">
        <f t="shared" si="6"/>
        <v>20</v>
      </c>
      <c r="D47" s="805">
        <v>10</v>
      </c>
      <c r="E47" s="805">
        <v>10</v>
      </c>
      <c r="F47" s="805">
        <v>0</v>
      </c>
      <c r="G47" s="805">
        <v>0</v>
      </c>
      <c r="H47" s="805">
        <v>0</v>
      </c>
      <c r="I47" s="805">
        <v>0</v>
      </c>
      <c r="J47" s="805">
        <v>0</v>
      </c>
      <c r="K47" s="805">
        <v>0</v>
      </c>
      <c r="L47" s="805">
        <v>0</v>
      </c>
      <c r="M47" s="805"/>
      <c r="N47" s="805">
        <v>0</v>
      </c>
      <c r="O47" s="805">
        <v>20</v>
      </c>
      <c r="P47" s="808"/>
      <c r="Q47" s="805">
        <f>+Q35</f>
        <v>0</v>
      </c>
      <c r="R47" s="805">
        <f>+R35</f>
        <v>0</v>
      </c>
      <c r="S47" s="805">
        <f>+S35</f>
        <v>0</v>
      </c>
      <c r="T47" s="805">
        <f>+T35</f>
        <v>0</v>
      </c>
      <c r="U47" s="805"/>
      <c r="V47" s="805"/>
      <c r="W47" s="805"/>
      <c r="X47" s="782">
        <f t="shared" si="7"/>
        <v>20</v>
      </c>
      <c r="Y47" s="805">
        <f t="shared" si="8"/>
        <v>10</v>
      </c>
      <c r="Z47" s="805">
        <f t="shared" si="9"/>
        <v>10</v>
      </c>
    </row>
    <row r="48" spans="1:26" x14ac:dyDescent="0.15">
      <c r="A48" s="1131"/>
      <c r="B48" s="1132"/>
      <c r="C48" s="778">
        <f t="shared" si="6"/>
        <v>960</v>
      </c>
      <c r="D48" s="778">
        <v>312</v>
      </c>
      <c r="E48" s="778">
        <v>648</v>
      </c>
      <c r="F48" s="778">
        <v>9</v>
      </c>
      <c r="G48" s="778">
        <v>1</v>
      </c>
      <c r="H48" s="778">
        <v>15</v>
      </c>
      <c r="I48" s="778">
        <v>13</v>
      </c>
      <c r="J48" s="778">
        <v>16</v>
      </c>
      <c r="K48" s="778">
        <v>643</v>
      </c>
      <c r="L48" s="778">
        <v>16</v>
      </c>
      <c r="M48" s="778"/>
      <c r="N48" s="778">
        <v>7</v>
      </c>
      <c r="O48" s="778">
        <v>240</v>
      </c>
      <c r="P48" s="779">
        <v>38</v>
      </c>
      <c r="Q48" s="778">
        <v>12</v>
      </c>
      <c r="R48" s="778">
        <v>26</v>
      </c>
      <c r="S48" s="778">
        <v>35</v>
      </c>
      <c r="T48" s="778">
        <v>3</v>
      </c>
      <c r="U48" s="802"/>
      <c r="V48" s="802"/>
      <c r="W48" s="778"/>
      <c r="X48" s="778">
        <f t="shared" si="7"/>
        <v>998</v>
      </c>
      <c r="Y48" s="778">
        <f t="shared" si="8"/>
        <v>324</v>
      </c>
      <c r="Z48" s="778">
        <f t="shared" si="9"/>
        <v>674</v>
      </c>
    </row>
    <row r="49" spans="1:26" x14ac:dyDescent="0.15">
      <c r="A49" s="1129" t="s">
        <v>681</v>
      </c>
      <c r="B49" s="1130"/>
      <c r="C49" s="805">
        <v>17</v>
      </c>
      <c r="D49" s="805">
        <v>9</v>
      </c>
      <c r="E49" s="805">
        <v>8</v>
      </c>
      <c r="F49" s="805">
        <v>0</v>
      </c>
      <c r="G49" s="805">
        <v>0</v>
      </c>
      <c r="H49" s="805">
        <v>0</v>
      </c>
      <c r="I49" s="805">
        <v>0</v>
      </c>
      <c r="J49" s="805">
        <v>0</v>
      </c>
      <c r="K49" s="805">
        <v>1</v>
      </c>
      <c r="L49" s="805">
        <v>0</v>
      </c>
      <c r="M49" s="805"/>
      <c r="N49" s="805">
        <v>0</v>
      </c>
      <c r="O49" s="805">
        <v>16</v>
      </c>
      <c r="P49" s="805">
        <v>0</v>
      </c>
      <c r="Q49" s="805">
        <v>0</v>
      </c>
      <c r="R49" s="805">
        <v>0</v>
      </c>
      <c r="S49" s="805">
        <v>0</v>
      </c>
      <c r="T49" s="805">
        <v>0</v>
      </c>
      <c r="U49" s="805">
        <v>0</v>
      </c>
      <c r="V49" s="805"/>
      <c r="W49" s="805"/>
      <c r="X49" s="782">
        <f t="shared" si="7"/>
        <v>17</v>
      </c>
      <c r="Y49" s="805">
        <f t="shared" si="8"/>
        <v>9</v>
      </c>
      <c r="Z49" s="805">
        <f t="shared" si="9"/>
        <v>8</v>
      </c>
    </row>
    <row r="50" spans="1:26" x14ac:dyDescent="0.15">
      <c r="A50" s="1131"/>
      <c r="B50" s="1132"/>
      <c r="C50" s="778">
        <v>965</v>
      </c>
      <c r="D50" s="778">
        <v>311</v>
      </c>
      <c r="E50" s="778">
        <v>654</v>
      </c>
      <c r="F50" s="778">
        <v>9</v>
      </c>
      <c r="G50" s="778">
        <v>1</v>
      </c>
      <c r="H50" s="778">
        <v>15</v>
      </c>
      <c r="I50" s="778">
        <v>15</v>
      </c>
      <c r="J50" s="778">
        <v>15</v>
      </c>
      <c r="K50" s="778">
        <v>669</v>
      </c>
      <c r="L50" s="778">
        <v>16</v>
      </c>
      <c r="M50" s="778"/>
      <c r="N50" s="778">
        <v>7</v>
      </c>
      <c r="O50" s="778">
        <v>218</v>
      </c>
      <c r="P50" s="778">
        <v>39</v>
      </c>
      <c r="Q50" s="778">
        <v>9</v>
      </c>
      <c r="R50" s="778">
        <v>30</v>
      </c>
      <c r="S50" s="778">
        <v>35</v>
      </c>
      <c r="T50" s="778">
        <v>2</v>
      </c>
      <c r="U50" s="802">
        <v>2</v>
      </c>
      <c r="V50" s="802"/>
      <c r="W50" s="778"/>
      <c r="X50" s="778">
        <f t="shared" si="7"/>
        <v>1004</v>
      </c>
      <c r="Y50" s="778">
        <f t="shared" si="8"/>
        <v>320</v>
      </c>
      <c r="Z50" s="778">
        <f t="shared" si="9"/>
        <v>684</v>
      </c>
    </row>
    <row r="51" spans="1:26" x14ac:dyDescent="0.15">
      <c r="A51" s="1129" t="s">
        <v>680</v>
      </c>
      <c r="B51" s="1130"/>
      <c r="C51" s="782">
        <v>19</v>
      </c>
      <c r="D51" s="782">
        <v>8</v>
      </c>
      <c r="E51" s="782">
        <v>11</v>
      </c>
      <c r="F51" s="781"/>
      <c r="G51" s="781"/>
      <c r="H51" s="781"/>
      <c r="I51" s="781"/>
      <c r="J51" s="781"/>
      <c r="K51" s="780">
        <v>2</v>
      </c>
      <c r="L51" s="781"/>
      <c r="M51" s="781"/>
      <c r="N51" s="781"/>
      <c r="O51" s="781">
        <v>17</v>
      </c>
      <c r="P51" s="781"/>
      <c r="Q51" s="781"/>
      <c r="R51" s="781"/>
      <c r="S51" s="781"/>
      <c r="T51" s="781"/>
      <c r="U51" s="782"/>
      <c r="V51" s="782"/>
      <c r="W51" s="781"/>
      <c r="X51" s="782">
        <f t="shared" si="7"/>
        <v>19</v>
      </c>
      <c r="Y51" s="805">
        <f t="shared" si="8"/>
        <v>8</v>
      </c>
      <c r="Z51" s="805">
        <f t="shared" si="9"/>
        <v>11</v>
      </c>
    </row>
    <row r="52" spans="1:26" x14ac:dyDescent="0.15">
      <c r="A52" s="1131"/>
      <c r="B52" s="1132"/>
      <c r="C52" s="778">
        <v>991</v>
      </c>
      <c r="D52" s="778">
        <v>321</v>
      </c>
      <c r="E52" s="778">
        <v>670</v>
      </c>
      <c r="F52" s="778">
        <v>10</v>
      </c>
      <c r="G52" s="778">
        <v>1</v>
      </c>
      <c r="H52" s="778">
        <v>16</v>
      </c>
      <c r="I52" s="778">
        <v>16</v>
      </c>
      <c r="J52" s="778">
        <v>16</v>
      </c>
      <c r="K52" s="778">
        <v>661</v>
      </c>
      <c r="L52" s="778">
        <v>17</v>
      </c>
      <c r="M52" s="778"/>
      <c r="N52" s="778">
        <v>7</v>
      </c>
      <c r="O52" s="778">
        <v>247</v>
      </c>
      <c r="P52" s="779">
        <v>41</v>
      </c>
      <c r="Q52" s="778">
        <v>13</v>
      </c>
      <c r="R52" s="778">
        <v>28</v>
      </c>
      <c r="S52" s="778">
        <v>38</v>
      </c>
      <c r="T52" s="778">
        <v>2</v>
      </c>
      <c r="U52" s="778">
        <v>1</v>
      </c>
      <c r="V52" s="778"/>
      <c r="W52" s="778"/>
      <c r="X52" s="778">
        <f>SUM(Y52:Z52)</f>
        <v>1032</v>
      </c>
      <c r="Y52" s="778">
        <f>D52+Q52</f>
        <v>334</v>
      </c>
      <c r="Z52" s="778">
        <f t="shared" si="9"/>
        <v>698</v>
      </c>
    </row>
    <row r="53" spans="1:26" x14ac:dyDescent="0.15">
      <c r="A53" s="1129" t="s">
        <v>887</v>
      </c>
      <c r="B53" s="1130"/>
      <c r="C53" s="782">
        <v>24</v>
      </c>
      <c r="D53" s="805">
        <v>13</v>
      </c>
      <c r="E53" s="805">
        <v>11</v>
      </c>
      <c r="F53" s="805"/>
      <c r="G53" s="805"/>
      <c r="H53" s="805"/>
      <c r="I53" s="805"/>
      <c r="J53" s="805"/>
      <c r="K53" s="805"/>
      <c r="L53" s="805"/>
      <c r="M53" s="805"/>
      <c r="N53" s="805"/>
      <c r="O53" s="805">
        <v>24</v>
      </c>
      <c r="P53" s="808"/>
      <c r="Q53" s="805"/>
      <c r="R53" s="805"/>
      <c r="S53" s="805"/>
      <c r="T53" s="805"/>
      <c r="U53" s="805"/>
      <c r="V53" s="805"/>
      <c r="W53" s="805"/>
      <c r="X53" s="782">
        <f>SUM(Y53:Z53)</f>
        <v>24</v>
      </c>
      <c r="Y53" s="805">
        <f>D53+Q53</f>
        <v>13</v>
      </c>
      <c r="Z53" s="805">
        <f>E53+R53</f>
        <v>11</v>
      </c>
    </row>
    <row r="54" spans="1:26" x14ac:dyDescent="0.15">
      <c r="A54" s="1131"/>
      <c r="B54" s="1132"/>
      <c r="C54" s="778">
        <v>1039</v>
      </c>
      <c r="D54" s="778">
        <v>335</v>
      </c>
      <c r="E54" s="778">
        <v>704</v>
      </c>
      <c r="F54" s="778">
        <v>10</v>
      </c>
      <c r="G54" s="778"/>
      <c r="H54" s="778">
        <v>17</v>
      </c>
      <c r="I54" s="778">
        <v>17</v>
      </c>
      <c r="J54" s="778">
        <v>25</v>
      </c>
      <c r="K54" s="778">
        <v>687</v>
      </c>
      <c r="L54" s="778">
        <v>17</v>
      </c>
      <c r="M54" s="778">
        <v>2</v>
      </c>
      <c r="N54" s="778">
        <v>7</v>
      </c>
      <c r="O54" s="778">
        <v>257</v>
      </c>
      <c r="P54" s="779">
        <v>38</v>
      </c>
      <c r="Q54" s="778">
        <v>15</v>
      </c>
      <c r="R54" s="778">
        <v>23</v>
      </c>
      <c r="S54" s="778">
        <v>36</v>
      </c>
      <c r="T54" s="778">
        <v>2</v>
      </c>
      <c r="U54" s="802"/>
      <c r="V54" s="802"/>
      <c r="W54" s="778"/>
      <c r="X54" s="778">
        <f>SUM(Y54:Z54)</f>
        <v>1077</v>
      </c>
      <c r="Y54" s="778">
        <f>D54+Q54</f>
        <v>350</v>
      </c>
      <c r="Z54" s="778">
        <f>E54+R54</f>
        <v>727</v>
      </c>
    </row>
    <row r="55" spans="1:26" x14ac:dyDescent="0.15">
      <c r="A55" s="777" t="s">
        <v>679</v>
      </c>
    </row>
  </sheetData>
  <mergeCells count="105">
    <mergeCell ref="A51:B52"/>
    <mergeCell ref="V26:X27"/>
    <mergeCell ref="A35:A36"/>
    <mergeCell ref="A33:A34"/>
    <mergeCell ref="A31:A32"/>
    <mergeCell ref="A29:A30"/>
    <mergeCell ref="B35:B36"/>
    <mergeCell ref="B33:B34"/>
    <mergeCell ref="B31:B32"/>
    <mergeCell ref="B29:B30"/>
    <mergeCell ref="I27:I28"/>
    <mergeCell ref="J27:J28"/>
    <mergeCell ref="K27:K28"/>
    <mergeCell ref="L27:L28"/>
    <mergeCell ref="M27:M28"/>
    <mergeCell ref="A47:B48"/>
    <mergeCell ref="A45:B46"/>
    <mergeCell ref="I43:I44"/>
    <mergeCell ref="T27:T28"/>
    <mergeCell ref="X42:Z43"/>
    <mergeCell ref="P43:R43"/>
    <mergeCell ref="S43:S44"/>
    <mergeCell ref="U43:U44"/>
    <mergeCell ref="V43:V44"/>
    <mergeCell ref="A42:B44"/>
    <mergeCell ref="C42:O42"/>
    <mergeCell ref="T43:T44"/>
    <mergeCell ref="P42:W42"/>
    <mergeCell ref="C43:E43"/>
    <mergeCell ref="F43:F44"/>
    <mergeCell ref="G43:G44"/>
    <mergeCell ref="H43:H44"/>
    <mergeCell ref="W43:W44"/>
    <mergeCell ref="J43:J44"/>
    <mergeCell ref="K43:K44"/>
    <mergeCell ref="L43:L44"/>
    <mergeCell ref="M43:M44"/>
    <mergeCell ref="P27:R27"/>
    <mergeCell ref="S27:S28"/>
    <mergeCell ref="P5:V5"/>
    <mergeCell ref="A9:B9"/>
    <mergeCell ref="A10:B10"/>
    <mergeCell ref="S6:S7"/>
    <mergeCell ref="A11:B11"/>
    <mergeCell ref="A8:B8"/>
    <mergeCell ref="O6:O7"/>
    <mergeCell ref="P6:R6"/>
    <mergeCell ref="L17:L18"/>
    <mergeCell ref="A16:B18"/>
    <mergeCell ref="J17:J18"/>
    <mergeCell ref="K17:K18"/>
    <mergeCell ref="A12:B12"/>
    <mergeCell ref="A23:B23"/>
    <mergeCell ref="P26:U26"/>
    <mergeCell ref="C27:E27"/>
    <mergeCell ref="F27:F28"/>
    <mergeCell ref="U27:U28"/>
    <mergeCell ref="W16:Y17"/>
    <mergeCell ref="C17:E17"/>
    <mergeCell ref="F17:F18"/>
    <mergeCell ref="T6:T7"/>
    <mergeCell ref="U6:U7"/>
    <mergeCell ref="V6:V7"/>
    <mergeCell ref="W5:Y6"/>
    <mergeCell ref="C6:E6"/>
    <mergeCell ref="C16:O16"/>
    <mergeCell ref="P16:V16"/>
    <mergeCell ref="N17:N18"/>
    <mergeCell ref="O17:O18"/>
    <mergeCell ref="P17:R17"/>
    <mergeCell ref="S17:S18"/>
    <mergeCell ref="T17:T18"/>
    <mergeCell ref="G17:G18"/>
    <mergeCell ref="H17:H18"/>
    <mergeCell ref="I17:I18"/>
    <mergeCell ref="U17:U18"/>
    <mergeCell ref="V17:V18"/>
    <mergeCell ref="M17:M18"/>
    <mergeCell ref="L6:L7"/>
    <mergeCell ref="M6:M7"/>
    <mergeCell ref="N6:N7"/>
    <mergeCell ref="A37:A38"/>
    <mergeCell ref="B37:B38"/>
    <mergeCell ref="A53:B54"/>
    <mergeCell ref="J6:J7"/>
    <mergeCell ref="K6:K7"/>
    <mergeCell ref="F6:F7"/>
    <mergeCell ref="G6:G7"/>
    <mergeCell ref="H6:H7"/>
    <mergeCell ref="I6:I7"/>
    <mergeCell ref="A22:B22"/>
    <mergeCell ref="A19:B19"/>
    <mergeCell ref="A20:B20"/>
    <mergeCell ref="A21:B21"/>
    <mergeCell ref="A5:B7"/>
    <mergeCell ref="C5:O5"/>
    <mergeCell ref="G27:G28"/>
    <mergeCell ref="H27:H28"/>
    <mergeCell ref="N27:N28"/>
    <mergeCell ref="O27:O28"/>
    <mergeCell ref="A26:B28"/>
    <mergeCell ref="C26:O26"/>
    <mergeCell ref="A49:B50"/>
    <mergeCell ref="N43:N44"/>
    <mergeCell ref="O43:O44"/>
  </mergeCells>
  <phoneticPr fontId="2"/>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0AE0-002E-49D8-8CCA-19F7AB99E9D6}">
  <dimension ref="A1:Z154"/>
  <sheetViews>
    <sheetView showZeros="0" view="pageBreakPreview" zoomScale="115" zoomScaleNormal="130" zoomScaleSheetLayoutView="115" workbookViewId="0">
      <selection activeCell="AC7" sqref="AC7:AC8"/>
    </sheetView>
  </sheetViews>
  <sheetFormatPr defaultRowHeight="14.25" x14ac:dyDescent="0.15"/>
  <cols>
    <col min="1" max="1" width="4.75" style="545" customWidth="1"/>
    <col min="2" max="2" width="8.75" style="546" customWidth="1"/>
    <col min="3" max="3" width="5" style="545" customWidth="1"/>
    <col min="4" max="6" width="4.5" style="545" customWidth="1"/>
    <col min="7" max="9" width="3.75" style="545" customWidth="1"/>
    <col min="10" max="10" width="4.25" style="545" customWidth="1"/>
    <col min="11" max="11" width="3.75" style="545" customWidth="1"/>
    <col min="12" max="12" width="5" style="545" customWidth="1"/>
    <col min="13" max="14" width="6.25" style="545" customWidth="1"/>
    <col min="15" max="15" width="4.25" style="545" customWidth="1"/>
    <col min="16" max="16" width="4.625" style="545" customWidth="1"/>
    <col min="17" max="19" width="3.5" style="545" customWidth="1"/>
    <col min="20" max="21" width="4.375" style="545" customWidth="1"/>
    <col min="22" max="22" width="3.25" style="545" customWidth="1"/>
    <col min="23" max="23" width="5" style="545" customWidth="1"/>
    <col min="24" max="25" width="4.5" style="545" customWidth="1"/>
    <col min="26" max="26" width="4.625" style="545" customWidth="1"/>
    <col min="27" max="256" width="9" style="545"/>
    <col min="257" max="257" width="4.75" style="545" customWidth="1"/>
    <col min="258" max="258" width="8.75" style="545" customWidth="1"/>
    <col min="259" max="259" width="5" style="545" customWidth="1"/>
    <col min="260" max="262" width="4.5" style="545" customWidth="1"/>
    <col min="263" max="265" width="3.75" style="545" customWidth="1"/>
    <col min="266" max="266" width="4.25" style="545" customWidth="1"/>
    <col min="267" max="267" width="3.75" style="545" customWidth="1"/>
    <col min="268" max="268" width="5" style="545" customWidth="1"/>
    <col min="269" max="270" width="6.25" style="545" customWidth="1"/>
    <col min="271" max="271" width="4.25" style="545" customWidth="1"/>
    <col min="272" max="272" width="4.625" style="545" customWidth="1"/>
    <col min="273" max="275" width="3.5" style="545" customWidth="1"/>
    <col min="276" max="277" width="4.375" style="545" customWidth="1"/>
    <col min="278" max="278" width="3.25" style="545" customWidth="1"/>
    <col min="279" max="279" width="5" style="545" customWidth="1"/>
    <col min="280" max="281" width="4.5" style="545" customWidth="1"/>
    <col min="282" max="282" width="4.625" style="545" customWidth="1"/>
    <col min="283" max="512" width="9" style="545"/>
    <col min="513" max="513" width="4.75" style="545" customWidth="1"/>
    <col min="514" max="514" width="8.75" style="545" customWidth="1"/>
    <col min="515" max="515" width="5" style="545" customWidth="1"/>
    <col min="516" max="518" width="4.5" style="545" customWidth="1"/>
    <col min="519" max="521" width="3.75" style="545" customWidth="1"/>
    <col min="522" max="522" width="4.25" style="545" customWidth="1"/>
    <col min="523" max="523" width="3.75" style="545" customWidth="1"/>
    <col min="524" max="524" width="5" style="545" customWidth="1"/>
    <col min="525" max="526" width="6.25" style="545" customWidth="1"/>
    <col min="527" max="527" width="4.25" style="545" customWidth="1"/>
    <col min="528" max="528" width="4.625" style="545" customWidth="1"/>
    <col min="529" max="531" width="3.5" style="545" customWidth="1"/>
    <col min="532" max="533" width="4.375" style="545" customWidth="1"/>
    <col min="534" max="534" width="3.25" style="545" customWidth="1"/>
    <col min="535" max="535" width="5" style="545" customWidth="1"/>
    <col min="536" max="537" width="4.5" style="545" customWidth="1"/>
    <col min="538" max="538" width="4.625" style="545" customWidth="1"/>
    <col min="539" max="768" width="9" style="545"/>
    <col min="769" max="769" width="4.75" style="545" customWidth="1"/>
    <col min="770" max="770" width="8.75" style="545" customWidth="1"/>
    <col min="771" max="771" width="5" style="545" customWidth="1"/>
    <col min="772" max="774" width="4.5" style="545" customWidth="1"/>
    <col min="775" max="777" width="3.75" style="545" customWidth="1"/>
    <col min="778" max="778" width="4.25" style="545" customWidth="1"/>
    <col min="779" max="779" width="3.75" style="545" customWidth="1"/>
    <col min="780" max="780" width="5" style="545" customWidth="1"/>
    <col min="781" max="782" width="6.25" style="545" customWidth="1"/>
    <col min="783" max="783" width="4.25" style="545" customWidth="1"/>
    <col min="784" max="784" width="4.625" style="545" customWidth="1"/>
    <col min="785" max="787" width="3.5" style="545" customWidth="1"/>
    <col min="788" max="789" width="4.375" style="545" customWidth="1"/>
    <col min="790" max="790" width="3.25" style="545" customWidth="1"/>
    <col min="791" max="791" width="5" style="545" customWidth="1"/>
    <col min="792" max="793" width="4.5" style="545" customWidth="1"/>
    <col min="794" max="794" width="4.625" style="545" customWidth="1"/>
    <col min="795" max="1024" width="9" style="545"/>
    <col min="1025" max="1025" width="4.75" style="545" customWidth="1"/>
    <col min="1026" max="1026" width="8.75" style="545" customWidth="1"/>
    <col min="1027" max="1027" width="5" style="545" customWidth="1"/>
    <col min="1028" max="1030" width="4.5" style="545" customWidth="1"/>
    <col min="1031" max="1033" width="3.75" style="545" customWidth="1"/>
    <col min="1034" max="1034" width="4.25" style="545" customWidth="1"/>
    <col min="1035" max="1035" width="3.75" style="545" customWidth="1"/>
    <col min="1036" max="1036" width="5" style="545" customWidth="1"/>
    <col min="1037" max="1038" width="6.25" style="545" customWidth="1"/>
    <col min="1039" max="1039" width="4.25" style="545" customWidth="1"/>
    <col min="1040" max="1040" width="4.625" style="545" customWidth="1"/>
    <col min="1041" max="1043" width="3.5" style="545" customWidth="1"/>
    <col min="1044" max="1045" width="4.375" style="545" customWidth="1"/>
    <col min="1046" max="1046" width="3.25" style="545" customWidth="1"/>
    <col min="1047" max="1047" width="5" style="545" customWidth="1"/>
    <col min="1048" max="1049" width="4.5" style="545" customWidth="1"/>
    <col min="1050" max="1050" width="4.625" style="545" customWidth="1"/>
    <col min="1051" max="1280" width="9" style="545"/>
    <col min="1281" max="1281" width="4.75" style="545" customWidth="1"/>
    <col min="1282" max="1282" width="8.75" style="545" customWidth="1"/>
    <col min="1283" max="1283" width="5" style="545" customWidth="1"/>
    <col min="1284" max="1286" width="4.5" style="545" customWidth="1"/>
    <col min="1287" max="1289" width="3.75" style="545" customWidth="1"/>
    <col min="1290" max="1290" width="4.25" style="545" customWidth="1"/>
    <col min="1291" max="1291" width="3.75" style="545" customWidth="1"/>
    <col min="1292" max="1292" width="5" style="545" customWidth="1"/>
    <col min="1293" max="1294" width="6.25" style="545" customWidth="1"/>
    <col min="1295" max="1295" width="4.25" style="545" customWidth="1"/>
    <col min="1296" max="1296" width="4.625" style="545" customWidth="1"/>
    <col min="1297" max="1299" width="3.5" style="545" customWidth="1"/>
    <col min="1300" max="1301" width="4.375" style="545" customWidth="1"/>
    <col min="1302" max="1302" width="3.25" style="545" customWidth="1"/>
    <col min="1303" max="1303" width="5" style="545" customWidth="1"/>
    <col min="1304" max="1305" width="4.5" style="545" customWidth="1"/>
    <col min="1306" max="1306" width="4.625" style="545" customWidth="1"/>
    <col min="1307" max="1536" width="9" style="545"/>
    <col min="1537" max="1537" width="4.75" style="545" customWidth="1"/>
    <col min="1538" max="1538" width="8.75" style="545" customWidth="1"/>
    <col min="1539" max="1539" width="5" style="545" customWidth="1"/>
    <col min="1540" max="1542" width="4.5" style="545" customWidth="1"/>
    <col min="1543" max="1545" width="3.75" style="545" customWidth="1"/>
    <col min="1546" max="1546" width="4.25" style="545" customWidth="1"/>
    <col min="1547" max="1547" width="3.75" style="545" customWidth="1"/>
    <col min="1548" max="1548" width="5" style="545" customWidth="1"/>
    <col min="1549" max="1550" width="6.25" style="545" customWidth="1"/>
    <col min="1551" max="1551" width="4.25" style="545" customWidth="1"/>
    <col min="1552" max="1552" width="4.625" style="545" customWidth="1"/>
    <col min="1553" max="1555" width="3.5" style="545" customWidth="1"/>
    <col min="1556" max="1557" width="4.375" style="545" customWidth="1"/>
    <col min="1558" max="1558" width="3.25" style="545" customWidth="1"/>
    <col min="1559" max="1559" width="5" style="545" customWidth="1"/>
    <col min="1560" max="1561" width="4.5" style="545" customWidth="1"/>
    <col min="1562" max="1562" width="4.625" style="545" customWidth="1"/>
    <col min="1563" max="1792" width="9" style="545"/>
    <col min="1793" max="1793" width="4.75" style="545" customWidth="1"/>
    <col min="1794" max="1794" width="8.75" style="545" customWidth="1"/>
    <col min="1795" max="1795" width="5" style="545" customWidth="1"/>
    <col min="1796" max="1798" width="4.5" style="545" customWidth="1"/>
    <col min="1799" max="1801" width="3.75" style="545" customWidth="1"/>
    <col min="1802" max="1802" width="4.25" style="545" customWidth="1"/>
    <col min="1803" max="1803" width="3.75" style="545" customWidth="1"/>
    <col min="1804" max="1804" width="5" style="545" customWidth="1"/>
    <col min="1805" max="1806" width="6.25" style="545" customWidth="1"/>
    <col min="1807" max="1807" width="4.25" style="545" customWidth="1"/>
    <col min="1808" max="1808" width="4.625" style="545" customWidth="1"/>
    <col min="1809" max="1811" width="3.5" style="545" customWidth="1"/>
    <col min="1812" max="1813" width="4.375" style="545" customWidth="1"/>
    <col min="1814" max="1814" width="3.25" style="545" customWidth="1"/>
    <col min="1815" max="1815" width="5" style="545" customWidth="1"/>
    <col min="1816" max="1817" width="4.5" style="545" customWidth="1"/>
    <col min="1818" max="1818" width="4.625" style="545" customWidth="1"/>
    <col min="1819" max="2048" width="9" style="545"/>
    <col min="2049" max="2049" width="4.75" style="545" customWidth="1"/>
    <col min="2050" max="2050" width="8.75" style="545" customWidth="1"/>
    <col min="2051" max="2051" width="5" style="545" customWidth="1"/>
    <col min="2052" max="2054" width="4.5" style="545" customWidth="1"/>
    <col min="2055" max="2057" width="3.75" style="545" customWidth="1"/>
    <col min="2058" max="2058" width="4.25" style="545" customWidth="1"/>
    <col min="2059" max="2059" width="3.75" style="545" customWidth="1"/>
    <col min="2060" max="2060" width="5" style="545" customWidth="1"/>
    <col min="2061" max="2062" width="6.25" style="545" customWidth="1"/>
    <col min="2063" max="2063" width="4.25" style="545" customWidth="1"/>
    <col min="2064" max="2064" width="4.625" style="545" customWidth="1"/>
    <col min="2065" max="2067" width="3.5" style="545" customWidth="1"/>
    <col min="2068" max="2069" width="4.375" style="545" customWidth="1"/>
    <col min="2070" max="2070" width="3.25" style="545" customWidth="1"/>
    <col min="2071" max="2071" width="5" style="545" customWidth="1"/>
    <col min="2072" max="2073" width="4.5" style="545" customWidth="1"/>
    <col min="2074" max="2074" width="4.625" style="545" customWidth="1"/>
    <col min="2075" max="2304" width="9" style="545"/>
    <col min="2305" max="2305" width="4.75" style="545" customWidth="1"/>
    <col min="2306" max="2306" width="8.75" style="545" customWidth="1"/>
    <col min="2307" max="2307" width="5" style="545" customWidth="1"/>
    <col min="2308" max="2310" width="4.5" style="545" customWidth="1"/>
    <col min="2311" max="2313" width="3.75" style="545" customWidth="1"/>
    <col min="2314" max="2314" width="4.25" style="545" customWidth="1"/>
    <col min="2315" max="2315" width="3.75" style="545" customWidth="1"/>
    <col min="2316" max="2316" width="5" style="545" customWidth="1"/>
    <col min="2317" max="2318" width="6.25" style="545" customWidth="1"/>
    <col min="2319" max="2319" width="4.25" style="545" customWidth="1"/>
    <col min="2320" max="2320" width="4.625" style="545" customWidth="1"/>
    <col min="2321" max="2323" width="3.5" style="545" customWidth="1"/>
    <col min="2324" max="2325" width="4.375" style="545" customWidth="1"/>
    <col min="2326" max="2326" width="3.25" style="545" customWidth="1"/>
    <col min="2327" max="2327" width="5" style="545" customWidth="1"/>
    <col min="2328" max="2329" width="4.5" style="545" customWidth="1"/>
    <col min="2330" max="2330" width="4.625" style="545" customWidth="1"/>
    <col min="2331" max="2560" width="9" style="545"/>
    <col min="2561" max="2561" width="4.75" style="545" customWidth="1"/>
    <col min="2562" max="2562" width="8.75" style="545" customWidth="1"/>
    <col min="2563" max="2563" width="5" style="545" customWidth="1"/>
    <col min="2564" max="2566" width="4.5" style="545" customWidth="1"/>
    <col min="2567" max="2569" width="3.75" style="545" customWidth="1"/>
    <col min="2570" max="2570" width="4.25" style="545" customWidth="1"/>
    <col min="2571" max="2571" width="3.75" style="545" customWidth="1"/>
    <col min="2572" max="2572" width="5" style="545" customWidth="1"/>
    <col min="2573" max="2574" width="6.25" style="545" customWidth="1"/>
    <col min="2575" max="2575" width="4.25" style="545" customWidth="1"/>
    <col min="2576" max="2576" width="4.625" style="545" customWidth="1"/>
    <col min="2577" max="2579" width="3.5" style="545" customWidth="1"/>
    <col min="2580" max="2581" width="4.375" style="545" customWidth="1"/>
    <col min="2582" max="2582" width="3.25" style="545" customWidth="1"/>
    <col min="2583" max="2583" width="5" style="545" customWidth="1"/>
    <col min="2584" max="2585" width="4.5" style="545" customWidth="1"/>
    <col min="2586" max="2586" width="4.625" style="545" customWidth="1"/>
    <col min="2587" max="2816" width="9" style="545"/>
    <col min="2817" max="2817" width="4.75" style="545" customWidth="1"/>
    <col min="2818" max="2818" width="8.75" style="545" customWidth="1"/>
    <col min="2819" max="2819" width="5" style="545" customWidth="1"/>
    <col min="2820" max="2822" width="4.5" style="545" customWidth="1"/>
    <col min="2823" max="2825" width="3.75" style="545" customWidth="1"/>
    <col min="2826" max="2826" width="4.25" style="545" customWidth="1"/>
    <col min="2827" max="2827" width="3.75" style="545" customWidth="1"/>
    <col min="2828" max="2828" width="5" style="545" customWidth="1"/>
    <col min="2829" max="2830" width="6.25" style="545" customWidth="1"/>
    <col min="2831" max="2831" width="4.25" style="545" customWidth="1"/>
    <col min="2832" max="2832" width="4.625" style="545" customWidth="1"/>
    <col min="2833" max="2835" width="3.5" style="545" customWidth="1"/>
    <col min="2836" max="2837" width="4.375" style="545" customWidth="1"/>
    <col min="2838" max="2838" width="3.25" style="545" customWidth="1"/>
    <col min="2839" max="2839" width="5" style="545" customWidth="1"/>
    <col min="2840" max="2841" width="4.5" style="545" customWidth="1"/>
    <col min="2842" max="2842" width="4.625" style="545" customWidth="1"/>
    <col min="2843" max="3072" width="9" style="545"/>
    <col min="3073" max="3073" width="4.75" style="545" customWidth="1"/>
    <col min="3074" max="3074" width="8.75" style="545" customWidth="1"/>
    <col min="3075" max="3075" width="5" style="545" customWidth="1"/>
    <col min="3076" max="3078" width="4.5" style="545" customWidth="1"/>
    <col min="3079" max="3081" width="3.75" style="545" customWidth="1"/>
    <col min="3082" max="3082" width="4.25" style="545" customWidth="1"/>
    <col min="3083" max="3083" width="3.75" style="545" customWidth="1"/>
    <col min="3084" max="3084" width="5" style="545" customWidth="1"/>
    <col min="3085" max="3086" width="6.25" style="545" customWidth="1"/>
    <col min="3087" max="3087" width="4.25" style="545" customWidth="1"/>
    <col min="3088" max="3088" width="4.625" style="545" customWidth="1"/>
    <col min="3089" max="3091" width="3.5" style="545" customWidth="1"/>
    <col min="3092" max="3093" width="4.375" style="545" customWidth="1"/>
    <col min="3094" max="3094" width="3.25" style="545" customWidth="1"/>
    <col min="3095" max="3095" width="5" style="545" customWidth="1"/>
    <col min="3096" max="3097" width="4.5" style="545" customWidth="1"/>
    <col min="3098" max="3098" width="4.625" style="545" customWidth="1"/>
    <col min="3099" max="3328" width="9" style="545"/>
    <col min="3329" max="3329" width="4.75" style="545" customWidth="1"/>
    <col min="3330" max="3330" width="8.75" style="545" customWidth="1"/>
    <col min="3331" max="3331" width="5" style="545" customWidth="1"/>
    <col min="3332" max="3334" width="4.5" style="545" customWidth="1"/>
    <col min="3335" max="3337" width="3.75" style="545" customWidth="1"/>
    <col min="3338" max="3338" width="4.25" style="545" customWidth="1"/>
    <col min="3339" max="3339" width="3.75" style="545" customWidth="1"/>
    <col min="3340" max="3340" width="5" style="545" customWidth="1"/>
    <col min="3341" max="3342" width="6.25" style="545" customWidth="1"/>
    <col min="3343" max="3343" width="4.25" style="545" customWidth="1"/>
    <col min="3344" max="3344" width="4.625" style="545" customWidth="1"/>
    <col min="3345" max="3347" width="3.5" style="545" customWidth="1"/>
    <col min="3348" max="3349" width="4.375" style="545" customWidth="1"/>
    <col min="3350" max="3350" width="3.25" style="545" customWidth="1"/>
    <col min="3351" max="3351" width="5" style="545" customWidth="1"/>
    <col min="3352" max="3353" width="4.5" style="545" customWidth="1"/>
    <col min="3354" max="3354" width="4.625" style="545" customWidth="1"/>
    <col min="3355" max="3584" width="9" style="545"/>
    <col min="3585" max="3585" width="4.75" style="545" customWidth="1"/>
    <col min="3586" max="3586" width="8.75" style="545" customWidth="1"/>
    <col min="3587" max="3587" width="5" style="545" customWidth="1"/>
    <col min="3588" max="3590" width="4.5" style="545" customWidth="1"/>
    <col min="3591" max="3593" width="3.75" style="545" customWidth="1"/>
    <col min="3594" max="3594" width="4.25" style="545" customWidth="1"/>
    <col min="3595" max="3595" width="3.75" style="545" customWidth="1"/>
    <col min="3596" max="3596" width="5" style="545" customWidth="1"/>
    <col min="3597" max="3598" width="6.25" style="545" customWidth="1"/>
    <col min="3599" max="3599" width="4.25" style="545" customWidth="1"/>
    <col min="3600" max="3600" width="4.625" style="545" customWidth="1"/>
    <col min="3601" max="3603" width="3.5" style="545" customWidth="1"/>
    <col min="3604" max="3605" width="4.375" style="545" customWidth="1"/>
    <col min="3606" max="3606" width="3.25" style="545" customWidth="1"/>
    <col min="3607" max="3607" width="5" style="545" customWidth="1"/>
    <col min="3608" max="3609" width="4.5" style="545" customWidth="1"/>
    <col min="3610" max="3610" width="4.625" style="545" customWidth="1"/>
    <col min="3611" max="3840" width="9" style="545"/>
    <col min="3841" max="3841" width="4.75" style="545" customWidth="1"/>
    <col min="3842" max="3842" width="8.75" style="545" customWidth="1"/>
    <col min="3843" max="3843" width="5" style="545" customWidth="1"/>
    <col min="3844" max="3846" width="4.5" style="545" customWidth="1"/>
    <col min="3847" max="3849" width="3.75" style="545" customWidth="1"/>
    <col min="3850" max="3850" width="4.25" style="545" customWidth="1"/>
    <col min="3851" max="3851" width="3.75" style="545" customWidth="1"/>
    <col min="3852" max="3852" width="5" style="545" customWidth="1"/>
    <col min="3853" max="3854" width="6.25" style="545" customWidth="1"/>
    <col min="3855" max="3855" width="4.25" style="545" customWidth="1"/>
    <col min="3856" max="3856" width="4.625" style="545" customWidth="1"/>
    <col min="3857" max="3859" width="3.5" style="545" customWidth="1"/>
    <col min="3860" max="3861" width="4.375" style="545" customWidth="1"/>
    <col min="3862" max="3862" width="3.25" style="545" customWidth="1"/>
    <col min="3863" max="3863" width="5" style="545" customWidth="1"/>
    <col min="3864" max="3865" width="4.5" style="545" customWidth="1"/>
    <col min="3866" max="3866" width="4.625" style="545" customWidth="1"/>
    <col min="3867" max="4096" width="9" style="545"/>
    <col min="4097" max="4097" width="4.75" style="545" customWidth="1"/>
    <col min="4098" max="4098" width="8.75" style="545" customWidth="1"/>
    <col min="4099" max="4099" width="5" style="545" customWidth="1"/>
    <col min="4100" max="4102" width="4.5" style="545" customWidth="1"/>
    <col min="4103" max="4105" width="3.75" style="545" customWidth="1"/>
    <col min="4106" max="4106" width="4.25" style="545" customWidth="1"/>
    <col min="4107" max="4107" width="3.75" style="545" customWidth="1"/>
    <col min="4108" max="4108" width="5" style="545" customWidth="1"/>
    <col min="4109" max="4110" width="6.25" style="545" customWidth="1"/>
    <col min="4111" max="4111" width="4.25" style="545" customWidth="1"/>
    <col min="4112" max="4112" width="4.625" style="545" customWidth="1"/>
    <col min="4113" max="4115" width="3.5" style="545" customWidth="1"/>
    <col min="4116" max="4117" width="4.375" style="545" customWidth="1"/>
    <col min="4118" max="4118" width="3.25" style="545" customWidth="1"/>
    <col min="4119" max="4119" width="5" style="545" customWidth="1"/>
    <col min="4120" max="4121" width="4.5" style="545" customWidth="1"/>
    <col min="4122" max="4122" width="4.625" style="545" customWidth="1"/>
    <col min="4123" max="4352" width="9" style="545"/>
    <col min="4353" max="4353" width="4.75" style="545" customWidth="1"/>
    <col min="4354" max="4354" width="8.75" style="545" customWidth="1"/>
    <col min="4355" max="4355" width="5" style="545" customWidth="1"/>
    <col min="4356" max="4358" width="4.5" style="545" customWidth="1"/>
    <col min="4359" max="4361" width="3.75" style="545" customWidth="1"/>
    <col min="4362" max="4362" width="4.25" style="545" customWidth="1"/>
    <col min="4363" max="4363" width="3.75" style="545" customWidth="1"/>
    <col min="4364" max="4364" width="5" style="545" customWidth="1"/>
    <col min="4365" max="4366" width="6.25" style="545" customWidth="1"/>
    <col min="4367" max="4367" width="4.25" style="545" customWidth="1"/>
    <col min="4368" max="4368" width="4.625" style="545" customWidth="1"/>
    <col min="4369" max="4371" width="3.5" style="545" customWidth="1"/>
    <col min="4372" max="4373" width="4.375" style="545" customWidth="1"/>
    <col min="4374" max="4374" width="3.25" style="545" customWidth="1"/>
    <col min="4375" max="4375" width="5" style="545" customWidth="1"/>
    <col min="4376" max="4377" width="4.5" style="545" customWidth="1"/>
    <col min="4378" max="4378" width="4.625" style="545" customWidth="1"/>
    <col min="4379" max="4608" width="9" style="545"/>
    <col min="4609" max="4609" width="4.75" style="545" customWidth="1"/>
    <col min="4610" max="4610" width="8.75" style="545" customWidth="1"/>
    <col min="4611" max="4611" width="5" style="545" customWidth="1"/>
    <col min="4612" max="4614" width="4.5" style="545" customWidth="1"/>
    <col min="4615" max="4617" width="3.75" style="545" customWidth="1"/>
    <col min="4618" max="4618" width="4.25" style="545" customWidth="1"/>
    <col min="4619" max="4619" width="3.75" style="545" customWidth="1"/>
    <col min="4620" max="4620" width="5" style="545" customWidth="1"/>
    <col min="4621" max="4622" width="6.25" style="545" customWidth="1"/>
    <col min="4623" max="4623" width="4.25" style="545" customWidth="1"/>
    <col min="4624" max="4624" width="4.625" style="545" customWidth="1"/>
    <col min="4625" max="4627" width="3.5" style="545" customWidth="1"/>
    <col min="4628" max="4629" width="4.375" style="545" customWidth="1"/>
    <col min="4630" max="4630" width="3.25" style="545" customWidth="1"/>
    <col min="4631" max="4631" width="5" style="545" customWidth="1"/>
    <col min="4632" max="4633" width="4.5" style="545" customWidth="1"/>
    <col min="4634" max="4634" width="4.625" style="545" customWidth="1"/>
    <col min="4635" max="4864" width="9" style="545"/>
    <col min="4865" max="4865" width="4.75" style="545" customWidth="1"/>
    <col min="4866" max="4866" width="8.75" style="545" customWidth="1"/>
    <col min="4867" max="4867" width="5" style="545" customWidth="1"/>
    <col min="4868" max="4870" width="4.5" style="545" customWidth="1"/>
    <col min="4871" max="4873" width="3.75" style="545" customWidth="1"/>
    <col min="4874" max="4874" width="4.25" style="545" customWidth="1"/>
    <col min="4875" max="4875" width="3.75" style="545" customWidth="1"/>
    <col min="4876" max="4876" width="5" style="545" customWidth="1"/>
    <col min="4877" max="4878" width="6.25" style="545" customWidth="1"/>
    <col min="4879" max="4879" width="4.25" style="545" customWidth="1"/>
    <col min="4880" max="4880" width="4.625" style="545" customWidth="1"/>
    <col min="4881" max="4883" width="3.5" style="545" customWidth="1"/>
    <col min="4884" max="4885" width="4.375" style="545" customWidth="1"/>
    <col min="4886" max="4886" width="3.25" style="545" customWidth="1"/>
    <col min="4887" max="4887" width="5" style="545" customWidth="1"/>
    <col min="4888" max="4889" width="4.5" style="545" customWidth="1"/>
    <col min="4890" max="4890" width="4.625" style="545" customWidth="1"/>
    <col min="4891" max="5120" width="9" style="545"/>
    <col min="5121" max="5121" width="4.75" style="545" customWidth="1"/>
    <col min="5122" max="5122" width="8.75" style="545" customWidth="1"/>
    <col min="5123" max="5123" width="5" style="545" customWidth="1"/>
    <col min="5124" max="5126" width="4.5" style="545" customWidth="1"/>
    <col min="5127" max="5129" width="3.75" style="545" customWidth="1"/>
    <col min="5130" max="5130" width="4.25" style="545" customWidth="1"/>
    <col min="5131" max="5131" width="3.75" style="545" customWidth="1"/>
    <col min="5132" max="5132" width="5" style="545" customWidth="1"/>
    <col min="5133" max="5134" width="6.25" style="545" customWidth="1"/>
    <col min="5135" max="5135" width="4.25" style="545" customWidth="1"/>
    <col min="5136" max="5136" width="4.625" style="545" customWidth="1"/>
    <col min="5137" max="5139" width="3.5" style="545" customWidth="1"/>
    <col min="5140" max="5141" width="4.375" style="545" customWidth="1"/>
    <col min="5142" max="5142" width="3.25" style="545" customWidth="1"/>
    <col min="5143" max="5143" width="5" style="545" customWidth="1"/>
    <col min="5144" max="5145" width="4.5" style="545" customWidth="1"/>
    <col min="5146" max="5146" width="4.625" style="545" customWidth="1"/>
    <col min="5147" max="5376" width="9" style="545"/>
    <col min="5377" max="5377" width="4.75" style="545" customWidth="1"/>
    <col min="5378" max="5378" width="8.75" style="545" customWidth="1"/>
    <col min="5379" max="5379" width="5" style="545" customWidth="1"/>
    <col min="5380" max="5382" width="4.5" style="545" customWidth="1"/>
    <col min="5383" max="5385" width="3.75" style="545" customWidth="1"/>
    <col min="5386" max="5386" width="4.25" style="545" customWidth="1"/>
    <col min="5387" max="5387" width="3.75" style="545" customWidth="1"/>
    <col min="5388" max="5388" width="5" style="545" customWidth="1"/>
    <col min="5389" max="5390" width="6.25" style="545" customWidth="1"/>
    <col min="5391" max="5391" width="4.25" style="545" customWidth="1"/>
    <col min="5392" max="5392" width="4.625" style="545" customWidth="1"/>
    <col min="5393" max="5395" width="3.5" style="545" customWidth="1"/>
    <col min="5396" max="5397" width="4.375" style="545" customWidth="1"/>
    <col min="5398" max="5398" width="3.25" style="545" customWidth="1"/>
    <col min="5399" max="5399" width="5" style="545" customWidth="1"/>
    <col min="5400" max="5401" width="4.5" style="545" customWidth="1"/>
    <col min="5402" max="5402" width="4.625" style="545" customWidth="1"/>
    <col min="5403" max="5632" width="9" style="545"/>
    <col min="5633" max="5633" width="4.75" style="545" customWidth="1"/>
    <col min="5634" max="5634" width="8.75" style="545" customWidth="1"/>
    <col min="5635" max="5635" width="5" style="545" customWidth="1"/>
    <col min="5636" max="5638" width="4.5" style="545" customWidth="1"/>
    <col min="5639" max="5641" width="3.75" style="545" customWidth="1"/>
    <col min="5642" max="5642" width="4.25" style="545" customWidth="1"/>
    <col min="5643" max="5643" width="3.75" style="545" customWidth="1"/>
    <col min="5644" max="5644" width="5" style="545" customWidth="1"/>
    <col min="5645" max="5646" width="6.25" style="545" customWidth="1"/>
    <col min="5647" max="5647" width="4.25" style="545" customWidth="1"/>
    <col min="5648" max="5648" width="4.625" style="545" customWidth="1"/>
    <col min="5649" max="5651" width="3.5" style="545" customWidth="1"/>
    <col min="5652" max="5653" width="4.375" style="545" customWidth="1"/>
    <col min="5654" max="5654" width="3.25" style="545" customWidth="1"/>
    <col min="5655" max="5655" width="5" style="545" customWidth="1"/>
    <col min="5656" max="5657" width="4.5" style="545" customWidth="1"/>
    <col min="5658" max="5658" width="4.625" style="545" customWidth="1"/>
    <col min="5659" max="5888" width="9" style="545"/>
    <col min="5889" max="5889" width="4.75" style="545" customWidth="1"/>
    <col min="5890" max="5890" width="8.75" style="545" customWidth="1"/>
    <col min="5891" max="5891" width="5" style="545" customWidth="1"/>
    <col min="5892" max="5894" width="4.5" style="545" customWidth="1"/>
    <col min="5895" max="5897" width="3.75" style="545" customWidth="1"/>
    <col min="5898" max="5898" width="4.25" style="545" customWidth="1"/>
    <col min="5899" max="5899" width="3.75" style="545" customWidth="1"/>
    <col min="5900" max="5900" width="5" style="545" customWidth="1"/>
    <col min="5901" max="5902" width="6.25" style="545" customWidth="1"/>
    <col min="5903" max="5903" width="4.25" style="545" customWidth="1"/>
    <col min="5904" max="5904" width="4.625" style="545" customWidth="1"/>
    <col min="5905" max="5907" width="3.5" style="545" customWidth="1"/>
    <col min="5908" max="5909" width="4.375" style="545" customWidth="1"/>
    <col min="5910" max="5910" width="3.25" style="545" customWidth="1"/>
    <col min="5911" max="5911" width="5" style="545" customWidth="1"/>
    <col min="5912" max="5913" width="4.5" style="545" customWidth="1"/>
    <col min="5914" max="5914" width="4.625" style="545" customWidth="1"/>
    <col min="5915" max="6144" width="9" style="545"/>
    <col min="6145" max="6145" width="4.75" style="545" customWidth="1"/>
    <col min="6146" max="6146" width="8.75" style="545" customWidth="1"/>
    <col min="6147" max="6147" width="5" style="545" customWidth="1"/>
    <col min="6148" max="6150" width="4.5" style="545" customWidth="1"/>
    <col min="6151" max="6153" width="3.75" style="545" customWidth="1"/>
    <col min="6154" max="6154" width="4.25" style="545" customWidth="1"/>
    <col min="6155" max="6155" width="3.75" style="545" customWidth="1"/>
    <col min="6156" max="6156" width="5" style="545" customWidth="1"/>
    <col min="6157" max="6158" width="6.25" style="545" customWidth="1"/>
    <col min="6159" max="6159" width="4.25" style="545" customWidth="1"/>
    <col min="6160" max="6160" width="4.625" style="545" customWidth="1"/>
    <col min="6161" max="6163" width="3.5" style="545" customWidth="1"/>
    <col min="6164" max="6165" width="4.375" style="545" customWidth="1"/>
    <col min="6166" max="6166" width="3.25" style="545" customWidth="1"/>
    <col min="6167" max="6167" width="5" style="545" customWidth="1"/>
    <col min="6168" max="6169" width="4.5" style="545" customWidth="1"/>
    <col min="6170" max="6170" width="4.625" style="545" customWidth="1"/>
    <col min="6171" max="6400" width="9" style="545"/>
    <col min="6401" max="6401" width="4.75" style="545" customWidth="1"/>
    <col min="6402" max="6402" width="8.75" style="545" customWidth="1"/>
    <col min="6403" max="6403" width="5" style="545" customWidth="1"/>
    <col min="6404" max="6406" width="4.5" style="545" customWidth="1"/>
    <col min="6407" max="6409" width="3.75" style="545" customWidth="1"/>
    <col min="6410" max="6410" width="4.25" style="545" customWidth="1"/>
    <col min="6411" max="6411" width="3.75" style="545" customWidth="1"/>
    <col min="6412" max="6412" width="5" style="545" customWidth="1"/>
    <col min="6413" max="6414" width="6.25" style="545" customWidth="1"/>
    <col min="6415" max="6415" width="4.25" style="545" customWidth="1"/>
    <col min="6416" max="6416" width="4.625" style="545" customWidth="1"/>
    <col min="6417" max="6419" width="3.5" style="545" customWidth="1"/>
    <col min="6420" max="6421" width="4.375" style="545" customWidth="1"/>
    <col min="6422" max="6422" width="3.25" style="545" customWidth="1"/>
    <col min="6423" max="6423" width="5" style="545" customWidth="1"/>
    <col min="6424" max="6425" width="4.5" style="545" customWidth="1"/>
    <col min="6426" max="6426" width="4.625" style="545" customWidth="1"/>
    <col min="6427" max="6656" width="9" style="545"/>
    <col min="6657" max="6657" width="4.75" style="545" customWidth="1"/>
    <col min="6658" max="6658" width="8.75" style="545" customWidth="1"/>
    <col min="6659" max="6659" width="5" style="545" customWidth="1"/>
    <col min="6660" max="6662" width="4.5" style="545" customWidth="1"/>
    <col min="6663" max="6665" width="3.75" style="545" customWidth="1"/>
    <col min="6666" max="6666" width="4.25" style="545" customWidth="1"/>
    <col min="6667" max="6667" width="3.75" style="545" customWidth="1"/>
    <col min="6668" max="6668" width="5" style="545" customWidth="1"/>
    <col min="6669" max="6670" width="6.25" style="545" customWidth="1"/>
    <col min="6671" max="6671" width="4.25" style="545" customWidth="1"/>
    <col min="6672" max="6672" width="4.625" style="545" customWidth="1"/>
    <col min="6673" max="6675" width="3.5" style="545" customWidth="1"/>
    <col min="6676" max="6677" width="4.375" style="545" customWidth="1"/>
    <col min="6678" max="6678" width="3.25" style="545" customWidth="1"/>
    <col min="6679" max="6679" width="5" style="545" customWidth="1"/>
    <col min="6680" max="6681" width="4.5" style="545" customWidth="1"/>
    <col min="6682" max="6682" width="4.625" style="545" customWidth="1"/>
    <col min="6683" max="6912" width="9" style="545"/>
    <col min="6913" max="6913" width="4.75" style="545" customWidth="1"/>
    <col min="6914" max="6914" width="8.75" style="545" customWidth="1"/>
    <col min="6915" max="6915" width="5" style="545" customWidth="1"/>
    <col min="6916" max="6918" width="4.5" style="545" customWidth="1"/>
    <col min="6919" max="6921" width="3.75" style="545" customWidth="1"/>
    <col min="6922" max="6922" width="4.25" style="545" customWidth="1"/>
    <col min="6923" max="6923" width="3.75" style="545" customWidth="1"/>
    <col min="6924" max="6924" width="5" style="545" customWidth="1"/>
    <col min="6925" max="6926" width="6.25" style="545" customWidth="1"/>
    <col min="6927" max="6927" width="4.25" style="545" customWidth="1"/>
    <col min="6928" max="6928" width="4.625" style="545" customWidth="1"/>
    <col min="6929" max="6931" width="3.5" style="545" customWidth="1"/>
    <col min="6932" max="6933" width="4.375" style="545" customWidth="1"/>
    <col min="6934" max="6934" width="3.25" style="545" customWidth="1"/>
    <col min="6935" max="6935" width="5" style="545" customWidth="1"/>
    <col min="6936" max="6937" width="4.5" style="545" customWidth="1"/>
    <col min="6938" max="6938" width="4.625" style="545" customWidth="1"/>
    <col min="6939" max="7168" width="9" style="545"/>
    <col min="7169" max="7169" width="4.75" style="545" customWidth="1"/>
    <col min="7170" max="7170" width="8.75" style="545" customWidth="1"/>
    <col min="7171" max="7171" width="5" style="545" customWidth="1"/>
    <col min="7172" max="7174" width="4.5" style="545" customWidth="1"/>
    <col min="7175" max="7177" width="3.75" style="545" customWidth="1"/>
    <col min="7178" max="7178" width="4.25" style="545" customWidth="1"/>
    <col min="7179" max="7179" width="3.75" style="545" customWidth="1"/>
    <col min="7180" max="7180" width="5" style="545" customWidth="1"/>
    <col min="7181" max="7182" width="6.25" style="545" customWidth="1"/>
    <col min="7183" max="7183" width="4.25" style="545" customWidth="1"/>
    <col min="7184" max="7184" width="4.625" style="545" customWidth="1"/>
    <col min="7185" max="7187" width="3.5" style="545" customWidth="1"/>
    <col min="7188" max="7189" width="4.375" style="545" customWidth="1"/>
    <col min="7190" max="7190" width="3.25" style="545" customWidth="1"/>
    <col min="7191" max="7191" width="5" style="545" customWidth="1"/>
    <col min="7192" max="7193" width="4.5" style="545" customWidth="1"/>
    <col min="7194" max="7194" width="4.625" style="545" customWidth="1"/>
    <col min="7195" max="7424" width="9" style="545"/>
    <col min="7425" max="7425" width="4.75" style="545" customWidth="1"/>
    <col min="7426" max="7426" width="8.75" style="545" customWidth="1"/>
    <col min="7427" max="7427" width="5" style="545" customWidth="1"/>
    <col min="7428" max="7430" width="4.5" style="545" customWidth="1"/>
    <col min="7431" max="7433" width="3.75" style="545" customWidth="1"/>
    <col min="7434" max="7434" width="4.25" style="545" customWidth="1"/>
    <col min="7435" max="7435" width="3.75" style="545" customWidth="1"/>
    <col min="7436" max="7436" width="5" style="545" customWidth="1"/>
    <col min="7437" max="7438" width="6.25" style="545" customWidth="1"/>
    <col min="7439" max="7439" width="4.25" style="545" customWidth="1"/>
    <col min="7440" max="7440" width="4.625" style="545" customWidth="1"/>
    <col min="7441" max="7443" width="3.5" style="545" customWidth="1"/>
    <col min="7444" max="7445" width="4.375" style="545" customWidth="1"/>
    <col min="7446" max="7446" width="3.25" style="545" customWidth="1"/>
    <col min="7447" max="7447" width="5" style="545" customWidth="1"/>
    <col min="7448" max="7449" width="4.5" style="545" customWidth="1"/>
    <col min="7450" max="7450" width="4.625" style="545" customWidth="1"/>
    <col min="7451" max="7680" width="9" style="545"/>
    <col min="7681" max="7681" width="4.75" style="545" customWidth="1"/>
    <col min="7682" max="7682" width="8.75" style="545" customWidth="1"/>
    <col min="7683" max="7683" width="5" style="545" customWidth="1"/>
    <col min="7684" max="7686" width="4.5" style="545" customWidth="1"/>
    <col min="7687" max="7689" width="3.75" style="545" customWidth="1"/>
    <col min="7690" max="7690" width="4.25" style="545" customWidth="1"/>
    <col min="7691" max="7691" width="3.75" style="545" customWidth="1"/>
    <col min="7692" max="7692" width="5" style="545" customWidth="1"/>
    <col min="7693" max="7694" width="6.25" style="545" customWidth="1"/>
    <col min="7695" max="7695" width="4.25" style="545" customWidth="1"/>
    <col min="7696" max="7696" width="4.625" style="545" customWidth="1"/>
    <col min="7697" max="7699" width="3.5" style="545" customWidth="1"/>
    <col min="7700" max="7701" width="4.375" style="545" customWidth="1"/>
    <col min="7702" max="7702" width="3.25" style="545" customWidth="1"/>
    <col min="7703" max="7703" width="5" style="545" customWidth="1"/>
    <col min="7704" max="7705" width="4.5" style="545" customWidth="1"/>
    <col min="7706" max="7706" width="4.625" style="545" customWidth="1"/>
    <col min="7707" max="7936" width="9" style="545"/>
    <col min="7937" max="7937" width="4.75" style="545" customWidth="1"/>
    <col min="7938" max="7938" width="8.75" style="545" customWidth="1"/>
    <col min="7939" max="7939" width="5" style="545" customWidth="1"/>
    <col min="7940" max="7942" width="4.5" style="545" customWidth="1"/>
    <col min="7943" max="7945" width="3.75" style="545" customWidth="1"/>
    <col min="7946" max="7946" width="4.25" style="545" customWidth="1"/>
    <col min="7947" max="7947" width="3.75" style="545" customWidth="1"/>
    <col min="7948" max="7948" width="5" style="545" customWidth="1"/>
    <col min="7949" max="7950" width="6.25" style="545" customWidth="1"/>
    <col min="7951" max="7951" width="4.25" style="545" customWidth="1"/>
    <col min="7952" max="7952" width="4.625" style="545" customWidth="1"/>
    <col min="7953" max="7955" width="3.5" style="545" customWidth="1"/>
    <col min="7956" max="7957" width="4.375" style="545" customWidth="1"/>
    <col min="7958" max="7958" width="3.25" style="545" customWidth="1"/>
    <col min="7959" max="7959" width="5" style="545" customWidth="1"/>
    <col min="7960" max="7961" width="4.5" style="545" customWidth="1"/>
    <col min="7962" max="7962" width="4.625" style="545" customWidth="1"/>
    <col min="7963" max="8192" width="9" style="545"/>
    <col min="8193" max="8193" width="4.75" style="545" customWidth="1"/>
    <col min="8194" max="8194" width="8.75" style="545" customWidth="1"/>
    <col min="8195" max="8195" width="5" style="545" customWidth="1"/>
    <col min="8196" max="8198" width="4.5" style="545" customWidth="1"/>
    <col min="8199" max="8201" width="3.75" style="545" customWidth="1"/>
    <col min="8202" max="8202" width="4.25" style="545" customWidth="1"/>
    <col min="8203" max="8203" width="3.75" style="545" customWidth="1"/>
    <col min="8204" max="8204" width="5" style="545" customWidth="1"/>
    <col min="8205" max="8206" width="6.25" style="545" customWidth="1"/>
    <col min="8207" max="8207" width="4.25" style="545" customWidth="1"/>
    <col min="8208" max="8208" width="4.625" style="545" customWidth="1"/>
    <col min="8209" max="8211" width="3.5" style="545" customWidth="1"/>
    <col min="8212" max="8213" width="4.375" style="545" customWidth="1"/>
    <col min="8214" max="8214" width="3.25" style="545" customWidth="1"/>
    <col min="8215" max="8215" width="5" style="545" customWidth="1"/>
    <col min="8216" max="8217" width="4.5" style="545" customWidth="1"/>
    <col min="8218" max="8218" width="4.625" style="545" customWidth="1"/>
    <col min="8219" max="8448" width="9" style="545"/>
    <col min="8449" max="8449" width="4.75" style="545" customWidth="1"/>
    <col min="8450" max="8450" width="8.75" style="545" customWidth="1"/>
    <col min="8451" max="8451" width="5" style="545" customWidth="1"/>
    <col min="8452" max="8454" width="4.5" style="545" customWidth="1"/>
    <col min="8455" max="8457" width="3.75" style="545" customWidth="1"/>
    <col min="8458" max="8458" width="4.25" style="545" customWidth="1"/>
    <col min="8459" max="8459" width="3.75" style="545" customWidth="1"/>
    <col min="8460" max="8460" width="5" style="545" customWidth="1"/>
    <col min="8461" max="8462" width="6.25" style="545" customWidth="1"/>
    <col min="8463" max="8463" width="4.25" style="545" customWidth="1"/>
    <col min="8464" max="8464" width="4.625" style="545" customWidth="1"/>
    <col min="8465" max="8467" width="3.5" style="545" customWidth="1"/>
    <col min="8468" max="8469" width="4.375" style="545" customWidth="1"/>
    <col min="8470" max="8470" width="3.25" style="545" customWidth="1"/>
    <col min="8471" max="8471" width="5" style="545" customWidth="1"/>
    <col min="8472" max="8473" width="4.5" style="545" customWidth="1"/>
    <col min="8474" max="8474" width="4.625" style="545" customWidth="1"/>
    <col min="8475" max="8704" width="9" style="545"/>
    <col min="8705" max="8705" width="4.75" style="545" customWidth="1"/>
    <col min="8706" max="8706" width="8.75" style="545" customWidth="1"/>
    <col min="8707" max="8707" width="5" style="545" customWidth="1"/>
    <col min="8708" max="8710" width="4.5" style="545" customWidth="1"/>
    <col min="8711" max="8713" width="3.75" style="545" customWidth="1"/>
    <col min="8714" max="8714" width="4.25" style="545" customWidth="1"/>
    <col min="8715" max="8715" width="3.75" style="545" customWidth="1"/>
    <col min="8716" max="8716" width="5" style="545" customWidth="1"/>
    <col min="8717" max="8718" width="6.25" style="545" customWidth="1"/>
    <col min="8719" max="8719" width="4.25" style="545" customWidth="1"/>
    <col min="8720" max="8720" width="4.625" style="545" customWidth="1"/>
    <col min="8721" max="8723" width="3.5" style="545" customWidth="1"/>
    <col min="8724" max="8725" width="4.375" style="545" customWidth="1"/>
    <col min="8726" max="8726" width="3.25" style="545" customWidth="1"/>
    <col min="8727" max="8727" width="5" style="545" customWidth="1"/>
    <col min="8728" max="8729" width="4.5" style="545" customWidth="1"/>
    <col min="8730" max="8730" width="4.625" style="545" customWidth="1"/>
    <col min="8731" max="8960" width="9" style="545"/>
    <col min="8961" max="8961" width="4.75" style="545" customWidth="1"/>
    <col min="8962" max="8962" width="8.75" style="545" customWidth="1"/>
    <col min="8963" max="8963" width="5" style="545" customWidth="1"/>
    <col min="8964" max="8966" width="4.5" style="545" customWidth="1"/>
    <col min="8967" max="8969" width="3.75" style="545" customWidth="1"/>
    <col min="8970" max="8970" width="4.25" style="545" customWidth="1"/>
    <col min="8971" max="8971" width="3.75" style="545" customWidth="1"/>
    <col min="8972" max="8972" width="5" style="545" customWidth="1"/>
    <col min="8973" max="8974" width="6.25" style="545" customWidth="1"/>
    <col min="8975" max="8975" width="4.25" style="545" customWidth="1"/>
    <col min="8976" max="8976" width="4.625" style="545" customWidth="1"/>
    <col min="8977" max="8979" width="3.5" style="545" customWidth="1"/>
    <col min="8980" max="8981" width="4.375" style="545" customWidth="1"/>
    <col min="8982" max="8982" width="3.25" style="545" customWidth="1"/>
    <col min="8983" max="8983" width="5" style="545" customWidth="1"/>
    <col min="8984" max="8985" width="4.5" style="545" customWidth="1"/>
    <col min="8986" max="8986" width="4.625" style="545" customWidth="1"/>
    <col min="8987" max="9216" width="9" style="545"/>
    <col min="9217" max="9217" width="4.75" style="545" customWidth="1"/>
    <col min="9218" max="9218" width="8.75" style="545" customWidth="1"/>
    <col min="9219" max="9219" width="5" style="545" customWidth="1"/>
    <col min="9220" max="9222" width="4.5" style="545" customWidth="1"/>
    <col min="9223" max="9225" width="3.75" style="545" customWidth="1"/>
    <col min="9226" max="9226" width="4.25" style="545" customWidth="1"/>
    <col min="9227" max="9227" width="3.75" style="545" customWidth="1"/>
    <col min="9228" max="9228" width="5" style="545" customWidth="1"/>
    <col min="9229" max="9230" width="6.25" style="545" customWidth="1"/>
    <col min="9231" max="9231" width="4.25" style="545" customWidth="1"/>
    <col min="9232" max="9232" width="4.625" style="545" customWidth="1"/>
    <col min="9233" max="9235" width="3.5" style="545" customWidth="1"/>
    <col min="9236" max="9237" width="4.375" style="545" customWidth="1"/>
    <col min="9238" max="9238" width="3.25" style="545" customWidth="1"/>
    <col min="9239" max="9239" width="5" style="545" customWidth="1"/>
    <col min="9240" max="9241" width="4.5" style="545" customWidth="1"/>
    <col min="9242" max="9242" width="4.625" style="545" customWidth="1"/>
    <col min="9243" max="9472" width="9" style="545"/>
    <col min="9473" max="9473" width="4.75" style="545" customWidth="1"/>
    <col min="9474" max="9474" width="8.75" style="545" customWidth="1"/>
    <col min="9475" max="9475" width="5" style="545" customWidth="1"/>
    <col min="9476" max="9478" width="4.5" style="545" customWidth="1"/>
    <col min="9479" max="9481" width="3.75" style="545" customWidth="1"/>
    <col min="9482" max="9482" width="4.25" style="545" customWidth="1"/>
    <col min="9483" max="9483" width="3.75" style="545" customWidth="1"/>
    <col min="9484" max="9484" width="5" style="545" customWidth="1"/>
    <col min="9485" max="9486" width="6.25" style="545" customWidth="1"/>
    <col min="9487" max="9487" width="4.25" style="545" customWidth="1"/>
    <col min="9488" max="9488" width="4.625" style="545" customWidth="1"/>
    <col min="9489" max="9491" width="3.5" style="545" customWidth="1"/>
    <col min="9492" max="9493" width="4.375" style="545" customWidth="1"/>
    <col min="9494" max="9494" width="3.25" style="545" customWidth="1"/>
    <col min="9495" max="9495" width="5" style="545" customWidth="1"/>
    <col min="9496" max="9497" width="4.5" style="545" customWidth="1"/>
    <col min="9498" max="9498" width="4.625" style="545" customWidth="1"/>
    <col min="9499" max="9728" width="9" style="545"/>
    <col min="9729" max="9729" width="4.75" style="545" customWidth="1"/>
    <col min="9730" max="9730" width="8.75" style="545" customWidth="1"/>
    <col min="9731" max="9731" width="5" style="545" customWidth="1"/>
    <col min="9732" max="9734" width="4.5" style="545" customWidth="1"/>
    <col min="9735" max="9737" width="3.75" style="545" customWidth="1"/>
    <col min="9738" max="9738" width="4.25" style="545" customWidth="1"/>
    <col min="9739" max="9739" width="3.75" style="545" customWidth="1"/>
    <col min="9740" max="9740" width="5" style="545" customWidth="1"/>
    <col min="9741" max="9742" width="6.25" style="545" customWidth="1"/>
    <col min="9743" max="9743" width="4.25" style="545" customWidth="1"/>
    <col min="9744" max="9744" width="4.625" style="545" customWidth="1"/>
    <col min="9745" max="9747" width="3.5" style="545" customWidth="1"/>
    <col min="9748" max="9749" width="4.375" style="545" customWidth="1"/>
    <col min="9750" max="9750" width="3.25" style="545" customWidth="1"/>
    <col min="9751" max="9751" width="5" style="545" customWidth="1"/>
    <col min="9752" max="9753" width="4.5" style="545" customWidth="1"/>
    <col min="9754" max="9754" width="4.625" style="545" customWidth="1"/>
    <col min="9755" max="9984" width="9" style="545"/>
    <col min="9985" max="9985" width="4.75" style="545" customWidth="1"/>
    <col min="9986" max="9986" width="8.75" style="545" customWidth="1"/>
    <col min="9987" max="9987" width="5" style="545" customWidth="1"/>
    <col min="9988" max="9990" width="4.5" style="545" customWidth="1"/>
    <col min="9991" max="9993" width="3.75" style="545" customWidth="1"/>
    <col min="9994" max="9994" width="4.25" style="545" customWidth="1"/>
    <col min="9995" max="9995" width="3.75" style="545" customWidth="1"/>
    <col min="9996" max="9996" width="5" style="545" customWidth="1"/>
    <col min="9997" max="9998" width="6.25" style="545" customWidth="1"/>
    <col min="9999" max="9999" width="4.25" style="545" customWidth="1"/>
    <col min="10000" max="10000" width="4.625" style="545" customWidth="1"/>
    <col min="10001" max="10003" width="3.5" style="545" customWidth="1"/>
    <col min="10004" max="10005" width="4.375" style="545" customWidth="1"/>
    <col min="10006" max="10006" width="3.25" style="545" customWidth="1"/>
    <col min="10007" max="10007" width="5" style="545" customWidth="1"/>
    <col min="10008" max="10009" width="4.5" style="545" customWidth="1"/>
    <col min="10010" max="10010" width="4.625" style="545" customWidth="1"/>
    <col min="10011" max="10240" width="9" style="545"/>
    <col min="10241" max="10241" width="4.75" style="545" customWidth="1"/>
    <col min="10242" max="10242" width="8.75" style="545" customWidth="1"/>
    <col min="10243" max="10243" width="5" style="545" customWidth="1"/>
    <col min="10244" max="10246" width="4.5" style="545" customWidth="1"/>
    <col min="10247" max="10249" width="3.75" style="545" customWidth="1"/>
    <col min="10250" max="10250" width="4.25" style="545" customWidth="1"/>
    <col min="10251" max="10251" width="3.75" style="545" customWidth="1"/>
    <col min="10252" max="10252" width="5" style="545" customWidth="1"/>
    <col min="10253" max="10254" width="6.25" style="545" customWidth="1"/>
    <col min="10255" max="10255" width="4.25" style="545" customWidth="1"/>
    <col min="10256" max="10256" width="4.625" style="545" customWidth="1"/>
    <col min="10257" max="10259" width="3.5" style="545" customWidth="1"/>
    <col min="10260" max="10261" width="4.375" style="545" customWidth="1"/>
    <col min="10262" max="10262" width="3.25" style="545" customWidth="1"/>
    <col min="10263" max="10263" width="5" style="545" customWidth="1"/>
    <col min="10264" max="10265" width="4.5" style="545" customWidth="1"/>
    <col min="10266" max="10266" width="4.625" style="545" customWidth="1"/>
    <col min="10267" max="10496" width="9" style="545"/>
    <col min="10497" max="10497" width="4.75" style="545" customWidth="1"/>
    <col min="10498" max="10498" width="8.75" style="545" customWidth="1"/>
    <col min="10499" max="10499" width="5" style="545" customWidth="1"/>
    <col min="10500" max="10502" width="4.5" style="545" customWidth="1"/>
    <col min="10503" max="10505" width="3.75" style="545" customWidth="1"/>
    <col min="10506" max="10506" width="4.25" style="545" customWidth="1"/>
    <col min="10507" max="10507" width="3.75" style="545" customWidth="1"/>
    <col min="10508" max="10508" width="5" style="545" customWidth="1"/>
    <col min="10509" max="10510" width="6.25" style="545" customWidth="1"/>
    <col min="10511" max="10511" width="4.25" style="545" customWidth="1"/>
    <col min="10512" max="10512" width="4.625" style="545" customWidth="1"/>
    <col min="10513" max="10515" width="3.5" style="545" customWidth="1"/>
    <col min="10516" max="10517" width="4.375" style="545" customWidth="1"/>
    <col min="10518" max="10518" width="3.25" style="545" customWidth="1"/>
    <col min="10519" max="10519" width="5" style="545" customWidth="1"/>
    <col min="10520" max="10521" width="4.5" style="545" customWidth="1"/>
    <col min="10522" max="10522" width="4.625" style="545" customWidth="1"/>
    <col min="10523" max="10752" width="9" style="545"/>
    <col min="10753" max="10753" width="4.75" style="545" customWidth="1"/>
    <col min="10754" max="10754" width="8.75" style="545" customWidth="1"/>
    <col min="10755" max="10755" width="5" style="545" customWidth="1"/>
    <col min="10756" max="10758" width="4.5" style="545" customWidth="1"/>
    <col min="10759" max="10761" width="3.75" style="545" customWidth="1"/>
    <col min="10762" max="10762" width="4.25" style="545" customWidth="1"/>
    <col min="10763" max="10763" width="3.75" style="545" customWidth="1"/>
    <col min="10764" max="10764" width="5" style="545" customWidth="1"/>
    <col min="10765" max="10766" width="6.25" style="545" customWidth="1"/>
    <col min="10767" max="10767" width="4.25" style="545" customWidth="1"/>
    <col min="10768" max="10768" width="4.625" style="545" customWidth="1"/>
    <col min="10769" max="10771" width="3.5" style="545" customWidth="1"/>
    <col min="10772" max="10773" width="4.375" style="545" customWidth="1"/>
    <col min="10774" max="10774" width="3.25" style="545" customWidth="1"/>
    <col min="10775" max="10775" width="5" style="545" customWidth="1"/>
    <col min="10776" max="10777" width="4.5" style="545" customWidth="1"/>
    <col min="10778" max="10778" width="4.625" style="545" customWidth="1"/>
    <col min="10779" max="11008" width="9" style="545"/>
    <col min="11009" max="11009" width="4.75" style="545" customWidth="1"/>
    <col min="11010" max="11010" width="8.75" style="545" customWidth="1"/>
    <col min="11011" max="11011" width="5" style="545" customWidth="1"/>
    <col min="11012" max="11014" width="4.5" style="545" customWidth="1"/>
    <col min="11015" max="11017" width="3.75" style="545" customWidth="1"/>
    <col min="11018" max="11018" width="4.25" style="545" customWidth="1"/>
    <col min="11019" max="11019" width="3.75" style="545" customWidth="1"/>
    <col min="11020" max="11020" width="5" style="545" customWidth="1"/>
    <col min="11021" max="11022" width="6.25" style="545" customWidth="1"/>
    <col min="11023" max="11023" width="4.25" style="545" customWidth="1"/>
    <col min="11024" max="11024" width="4.625" style="545" customWidth="1"/>
    <col min="11025" max="11027" width="3.5" style="545" customWidth="1"/>
    <col min="11028" max="11029" width="4.375" style="545" customWidth="1"/>
    <col min="11030" max="11030" width="3.25" style="545" customWidth="1"/>
    <col min="11031" max="11031" width="5" style="545" customWidth="1"/>
    <col min="11032" max="11033" width="4.5" style="545" customWidth="1"/>
    <col min="11034" max="11034" width="4.625" style="545" customWidth="1"/>
    <col min="11035" max="11264" width="9" style="545"/>
    <col min="11265" max="11265" width="4.75" style="545" customWidth="1"/>
    <col min="11266" max="11266" width="8.75" style="545" customWidth="1"/>
    <col min="11267" max="11267" width="5" style="545" customWidth="1"/>
    <col min="11268" max="11270" width="4.5" style="545" customWidth="1"/>
    <col min="11271" max="11273" width="3.75" style="545" customWidth="1"/>
    <col min="11274" max="11274" width="4.25" style="545" customWidth="1"/>
    <col min="11275" max="11275" width="3.75" style="545" customWidth="1"/>
    <col min="11276" max="11276" width="5" style="545" customWidth="1"/>
    <col min="11277" max="11278" width="6.25" style="545" customWidth="1"/>
    <col min="11279" max="11279" width="4.25" style="545" customWidth="1"/>
    <col min="11280" max="11280" width="4.625" style="545" customWidth="1"/>
    <col min="11281" max="11283" width="3.5" style="545" customWidth="1"/>
    <col min="11284" max="11285" width="4.375" style="545" customWidth="1"/>
    <col min="11286" max="11286" width="3.25" style="545" customWidth="1"/>
    <col min="11287" max="11287" width="5" style="545" customWidth="1"/>
    <col min="11288" max="11289" width="4.5" style="545" customWidth="1"/>
    <col min="11290" max="11290" width="4.625" style="545" customWidth="1"/>
    <col min="11291" max="11520" width="9" style="545"/>
    <col min="11521" max="11521" width="4.75" style="545" customWidth="1"/>
    <col min="11522" max="11522" width="8.75" style="545" customWidth="1"/>
    <col min="11523" max="11523" width="5" style="545" customWidth="1"/>
    <col min="11524" max="11526" width="4.5" style="545" customWidth="1"/>
    <col min="11527" max="11529" width="3.75" style="545" customWidth="1"/>
    <col min="11530" max="11530" width="4.25" style="545" customWidth="1"/>
    <col min="11531" max="11531" width="3.75" style="545" customWidth="1"/>
    <col min="11532" max="11532" width="5" style="545" customWidth="1"/>
    <col min="11533" max="11534" width="6.25" style="545" customWidth="1"/>
    <col min="11535" max="11535" width="4.25" style="545" customWidth="1"/>
    <col min="11536" max="11536" width="4.625" style="545" customWidth="1"/>
    <col min="11537" max="11539" width="3.5" style="545" customWidth="1"/>
    <col min="11540" max="11541" width="4.375" style="545" customWidth="1"/>
    <col min="11542" max="11542" width="3.25" style="545" customWidth="1"/>
    <col min="11543" max="11543" width="5" style="545" customWidth="1"/>
    <col min="11544" max="11545" width="4.5" style="545" customWidth="1"/>
    <col min="11546" max="11546" width="4.625" style="545" customWidth="1"/>
    <col min="11547" max="11776" width="9" style="545"/>
    <col min="11777" max="11777" width="4.75" style="545" customWidth="1"/>
    <col min="11778" max="11778" width="8.75" style="545" customWidth="1"/>
    <col min="11779" max="11779" width="5" style="545" customWidth="1"/>
    <col min="11780" max="11782" width="4.5" style="545" customWidth="1"/>
    <col min="11783" max="11785" width="3.75" style="545" customWidth="1"/>
    <col min="11786" max="11786" width="4.25" style="545" customWidth="1"/>
    <col min="11787" max="11787" width="3.75" style="545" customWidth="1"/>
    <col min="11788" max="11788" width="5" style="545" customWidth="1"/>
    <col min="11789" max="11790" width="6.25" style="545" customWidth="1"/>
    <col min="11791" max="11791" width="4.25" style="545" customWidth="1"/>
    <col min="11792" max="11792" width="4.625" style="545" customWidth="1"/>
    <col min="11793" max="11795" width="3.5" style="545" customWidth="1"/>
    <col min="11796" max="11797" width="4.375" style="545" customWidth="1"/>
    <col min="11798" max="11798" width="3.25" style="545" customWidth="1"/>
    <col min="11799" max="11799" width="5" style="545" customWidth="1"/>
    <col min="11800" max="11801" width="4.5" style="545" customWidth="1"/>
    <col min="11802" max="11802" width="4.625" style="545" customWidth="1"/>
    <col min="11803" max="12032" width="9" style="545"/>
    <col min="12033" max="12033" width="4.75" style="545" customWidth="1"/>
    <col min="12034" max="12034" width="8.75" style="545" customWidth="1"/>
    <col min="12035" max="12035" width="5" style="545" customWidth="1"/>
    <col min="12036" max="12038" width="4.5" style="545" customWidth="1"/>
    <col min="12039" max="12041" width="3.75" style="545" customWidth="1"/>
    <col min="12042" max="12042" width="4.25" style="545" customWidth="1"/>
    <col min="12043" max="12043" width="3.75" style="545" customWidth="1"/>
    <col min="12044" max="12044" width="5" style="545" customWidth="1"/>
    <col min="12045" max="12046" width="6.25" style="545" customWidth="1"/>
    <col min="12047" max="12047" width="4.25" style="545" customWidth="1"/>
    <col min="12048" max="12048" width="4.625" style="545" customWidth="1"/>
    <col min="12049" max="12051" width="3.5" style="545" customWidth="1"/>
    <col min="12052" max="12053" width="4.375" style="545" customWidth="1"/>
    <col min="12054" max="12054" width="3.25" style="545" customWidth="1"/>
    <col min="12055" max="12055" width="5" style="545" customWidth="1"/>
    <col min="12056" max="12057" width="4.5" style="545" customWidth="1"/>
    <col min="12058" max="12058" width="4.625" style="545" customWidth="1"/>
    <col min="12059" max="12288" width="9" style="545"/>
    <col min="12289" max="12289" width="4.75" style="545" customWidth="1"/>
    <col min="12290" max="12290" width="8.75" style="545" customWidth="1"/>
    <col min="12291" max="12291" width="5" style="545" customWidth="1"/>
    <col min="12292" max="12294" width="4.5" style="545" customWidth="1"/>
    <col min="12295" max="12297" width="3.75" style="545" customWidth="1"/>
    <col min="12298" max="12298" width="4.25" style="545" customWidth="1"/>
    <col min="12299" max="12299" width="3.75" style="545" customWidth="1"/>
    <col min="12300" max="12300" width="5" style="545" customWidth="1"/>
    <col min="12301" max="12302" width="6.25" style="545" customWidth="1"/>
    <col min="12303" max="12303" width="4.25" style="545" customWidth="1"/>
    <col min="12304" max="12304" width="4.625" style="545" customWidth="1"/>
    <col min="12305" max="12307" width="3.5" style="545" customWidth="1"/>
    <col min="12308" max="12309" width="4.375" style="545" customWidth="1"/>
    <col min="12310" max="12310" width="3.25" style="545" customWidth="1"/>
    <col min="12311" max="12311" width="5" style="545" customWidth="1"/>
    <col min="12312" max="12313" width="4.5" style="545" customWidth="1"/>
    <col min="12314" max="12314" width="4.625" style="545" customWidth="1"/>
    <col min="12315" max="12544" width="9" style="545"/>
    <col min="12545" max="12545" width="4.75" style="545" customWidth="1"/>
    <col min="12546" max="12546" width="8.75" style="545" customWidth="1"/>
    <col min="12547" max="12547" width="5" style="545" customWidth="1"/>
    <col min="12548" max="12550" width="4.5" style="545" customWidth="1"/>
    <col min="12551" max="12553" width="3.75" style="545" customWidth="1"/>
    <col min="12554" max="12554" width="4.25" style="545" customWidth="1"/>
    <col min="12555" max="12555" width="3.75" style="545" customWidth="1"/>
    <col min="12556" max="12556" width="5" style="545" customWidth="1"/>
    <col min="12557" max="12558" width="6.25" style="545" customWidth="1"/>
    <col min="12559" max="12559" width="4.25" style="545" customWidth="1"/>
    <col min="12560" max="12560" width="4.625" style="545" customWidth="1"/>
    <col min="12561" max="12563" width="3.5" style="545" customWidth="1"/>
    <col min="12564" max="12565" width="4.375" style="545" customWidth="1"/>
    <col min="12566" max="12566" width="3.25" style="545" customWidth="1"/>
    <col min="12567" max="12567" width="5" style="545" customWidth="1"/>
    <col min="12568" max="12569" width="4.5" style="545" customWidth="1"/>
    <col min="12570" max="12570" width="4.625" style="545" customWidth="1"/>
    <col min="12571" max="12800" width="9" style="545"/>
    <col min="12801" max="12801" width="4.75" style="545" customWidth="1"/>
    <col min="12802" max="12802" width="8.75" style="545" customWidth="1"/>
    <col min="12803" max="12803" width="5" style="545" customWidth="1"/>
    <col min="12804" max="12806" width="4.5" style="545" customWidth="1"/>
    <col min="12807" max="12809" width="3.75" style="545" customWidth="1"/>
    <col min="12810" max="12810" width="4.25" style="545" customWidth="1"/>
    <col min="12811" max="12811" width="3.75" style="545" customWidth="1"/>
    <col min="12812" max="12812" width="5" style="545" customWidth="1"/>
    <col min="12813" max="12814" width="6.25" style="545" customWidth="1"/>
    <col min="12815" max="12815" width="4.25" style="545" customWidth="1"/>
    <col min="12816" max="12816" width="4.625" style="545" customWidth="1"/>
    <col min="12817" max="12819" width="3.5" style="545" customWidth="1"/>
    <col min="12820" max="12821" width="4.375" style="545" customWidth="1"/>
    <col min="12822" max="12822" width="3.25" style="545" customWidth="1"/>
    <col min="12823" max="12823" width="5" style="545" customWidth="1"/>
    <col min="12824" max="12825" width="4.5" style="545" customWidth="1"/>
    <col min="12826" max="12826" width="4.625" style="545" customWidth="1"/>
    <col min="12827" max="13056" width="9" style="545"/>
    <col min="13057" max="13057" width="4.75" style="545" customWidth="1"/>
    <col min="13058" max="13058" width="8.75" style="545" customWidth="1"/>
    <col min="13059" max="13059" width="5" style="545" customWidth="1"/>
    <col min="13060" max="13062" width="4.5" style="545" customWidth="1"/>
    <col min="13063" max="13065" width="3.75" style="545" customWidth="1"/>
    <col min="13066" max="13066" width="4.25" style="545" customWidth="1"/>
    <col min="13067" max="13067" width="3.75" style="545" customWidth="1"/>
    <col min="13068" max="13068" width="5" style="545" customWidth="1"/>
    <col min="13069" max="13070" width="6.25" style="545" customWidth="1"/>
    <col min="13071" max="13071" width="4.25" style="545" customWidth="1"/>
    <col min="13072" max="13072" width="4.625" style="545" customWidth="1"/>
    <col min="13073" max="13075" width="3.5" style="545" customWidth="1"/>
    <col min="13076" max="13077" width="4.375" style="545" customWidth="1"/>
    <col min="13078" max="13078" width="3.25" style="545" customWidth="1"/>
    <col min="13079" max="13079" width="5" style="545" customWidth="1"/>
    <col min="13080" max="13081" width="4.5" style="545" customWidth="1"/>
    <col min="13082" max="13082" width="4.625" style="545" customWidth="1"/>
    <col min="13083" max="13312" width="9" style="545"/>
    <col min="13313" max="13313" width="4.75" style="545" customWidth="1"/>
    <col min="13314" max="13314" width="8.75" style="545" customWidth="1"/>
    <col min="13315" max="13315" width="5" style="545" customWidth="1"/>
    <col min="13316" max="13318" width="4.5" style="545" customWidth="1"/>
    <col min="13319" max="13321" width="3.75" style="545" customWidth="1"/>
    <col min="13322" max="13322" width="4.25" style="545" customWidth="1"/>
    <col min="13323" max="13323" width="3.75" style="545" customWidth="1"/>
    <col min="13324" max="13324" width="5" style="545" customWidth="1"/>
    <col min="13325" max="13326" width="6.25" style="545" customWidth="1"/>
    <col min="13327" max="13327" width="4.25" style="545" customWidth="1"/>
    <col min="13328" max="13328" width="4.625" style="545" customWidth="1"/>
    <col min="13329" max="13331" width="3.5" style="545" customWidth="1"/>
    <col min="13332" max="13333" width="4.375" style="545" customWidth="1"/>
    <col min="13334" max="13334" width="3.25" style="545" customWidth="1"/>
    <col min="13335" max="13335" width="5" style="545" customWidth="1"/>
    <col min="13336" max="13337" width="4.5" style="545" customWidth="1"/>
    <col min="13338" max="13338" width="4.625" style="545" customWidth="1"/>
    <col min="13339" max="13568" width="9" style="545"/>
    <col min="13569" max="13569" width="4.75" style="545" customWidth="1"/>
    <col min="13570" max="13570" width="8.75" style="545" customWidth="1"/>
    <col min="13571" max="13571" width="5" style="545" customWidth="1"/>
    <col min="13572" max="13574" width="4.5" style="545" customWidth="1"/>
    <col min="13575" max="13577" width="3.75" style="545" customWidth="1"/>
    <col min="13578" max="13578" width="4.25" style="545" customWidth="1"/>
    <col min="13579" max="13579" width="3.75" style="545" customWidth="1"/>
    <col min="13580" max="13580" width="5" style="545" customWidth="1"/>
    <col min="13581" max="13582" width="6.25" style="545" customWidth="1"/>
    <col min="13583" max="13583" width="4.25" style="545" customWidth="1"/>
    <col min="13584" max="13584" width="4.625" style="545" customWidth="1"/>
    <col min="13585" max="13587" width="3.5" style="545" customWidth="1"/>
    <col min="13588" max="13589" width="4.375" style="545" customWidth="1"/>
    <col min="13590" max="13590" width="3.25" style="545" customWidth="1"/>
    <col min="13591" max="13591" width="5" style="545" customWidth="1"/>
    <col min="13592" max="13593" width="4.5" style="545" customWidth="1"/>
    <col min="13594" max="13594" width="4.625" style="545" customWidth="1"/>
    <col min="13595" max="13824" width="9" style="545"/>
    <col min="13825" max="13825" width="4.75" style="545" customWidth="1"/>
    <col min="13826" max="13826" width="8.75" style="545" customWidth="1"/>
    <col min="13827" max="13827" width="5" style="545" customWidth="1"/>
    <col min="13828" max="13830" width="4.5" style="545" customWidth="1"/>
    <col min="13831" max="13833" width="3.75" style="545" customWidth="1"/>
    <col min="13834" max="13834" width="4.25" style="545" customWidth="1"/>
    <col min="13835" max="13835" width="3.75" style="545" customWidth="1"/>
    <col min="13836" max="13836" width="5" style="545" customWidth="1"/>
    <col min="13837" max="13838" width="6.25" style="545" customWidth="1"/>
    <col min="13839" max="13839" width="4.25" style="545" customWidth="1"/>
    <col min="13840" max="13840" width="4.625" style="545" customWidth="1"/>
    <col min="13841" max="13843" width="3.5" style="545" customWidth="1"/>
    <col min="13844" max="13845" width="4.375" style="545" customWidth="1"/>
    <col min="13846" max="13846" width="3.25" style="545" customWidth="1"/>
    <col min="13847" max="13847" width="5" style="545" customWidth="1"/>
    <col min="13848" max="13849" width="4.5" style="545" customWidth="1"/>
    <col min="13850" max="13850" width="4.625" style="545" customWidth="1"/>
    <col min="13851" max="14080" width="9" style="545"/>
    <col min="14081" max="14081" width="4.75" style="545" customWidth="1"/>
    <col min="14082" max="14082" width="8.75" style="545" customWidth="1"/>
    <col min="14083" max="14083" width="5" style="545" customWidth="1"/>
    <col min="14084" max="14086" width="4.5" style="545" customWidth="1"/>
    <col min="14087" max="14089" width="3.75" style="545" customWidth="1"/>
    <col min="14090" max="14090" width="4.25" style="545" customWidth="1"/>
    <col min="14091" max="14091" width="3.75" style="545" customWidth="1"/>
    <col min="14092" max="14092" width="5" style="545" customWidth="1"/>
    <col min="14093" max="14094" width="6.25" style="545" customWidth="1"/>
    <col min="14095" max="14095" width="4.25" style="545" customWidth="1"/>
    <col min="14096" max="14096" width="4.625" style="545" customWidth="1"/>
    <col min="14097" max="14099" width="3.5" style="545" customWidth="1"/>
    <col min="14100" max="14101" width="4.375" style="545" customWidth="1"/>
    <col min="14102" max="14102" width="3.25" style="545" customWidth="1"/>
    <col min="14103" max="14103" width="5" style="545" customWidth="1"/>
    <col min="14104" max="14105" width="4.5" style="545" customWidth="1"/>
    <col min="14106" max="14106" width="4.625" style="545" customWidth="1"/>
    <col min="14107" max="14336" width="9" style="545"/>
    <col min="14337" max="14337" width="4.75" style="545" customWidth="1"/>
    <col min="14338" max="14338" width="8.75" style="545" customWidth="1"/>
    <col min="14339" max="14339" width="5" style="545" customWidth="1"/>
    <col min="14340" max="14342" width="4.5" style="545" customWidth="1"/>
    <col min="14343" max="14345" width="3.75" style="545" customWidth="1"/>
    <col min="14346" max="14346" width="4.25" style="545" customWidth="1"/>
    <col min="14347" max="14347" width="3.75" style="545" customWidth="1"/>
    <col min="14348" max="14348" width="5" style="545" customWidth="1"/>
    <col min="14349" max="14350" width="6.25" style="545" customWidth="1"/>
    <col min="14351" max="14351" width="4.25" style="545" customWidth="1"/>
    <col min="14352" max="14352" width="4.625" style="545" customWidth="1"/>
    <col min="14353" max="14355" width="3.5" style="545" customWidth="1"/>
    <col min="14356" max="14357" width="4.375" style="545" customWidth="1"/>
    <col min="14358" max="14358" width="3.25" style="545" customWidth="1"/>
    <col min="14359" max="14359" width="5" style="545" customWidth="1"/>
    <col min="14360" max="14361" width="4.5" style="545" customWidth="1"/>
    <col min="14362" max="14362" width="4.625" style="545" customWidth="1"/>
    <col min="14363" max="14592" width="9" style="545"/>
    <col min="14593" max="14593" width="4.75" style="545" customWidth="1"/>
    <col min="14594" max="14594" width="8.75" style="545" customWidth="1"/>
    <col min="14595" max="14595" width="5" style="545" customWidth="1"/>
    <col min="14596" max="14598" width="4.5" style="545" customWidth="1"/>
    <col min="14599" max="14601" width="3.75" style="545" customWidth="1"/>
    <col min="14602" max="14602" width="4.25" style="545" customWidth="1"/>
    <col min="14603" max="14603" width="3.75" style="545" customWidth="1"/>
    <col min="14604" max="14604" width="5" style="545" customWidth="1"/>
    <col min="14605" max="14606" width="6.25" style="545" customWidth="1"/>
    <col min="14607" max="14607" width="4.25" style="545" customWidth="1"/>
    <col min="14608" max="14608" width="4.625" style="545" customWidth="1"/>
    <col min="14609" max="14611" width="3.5" style="545" customWidth="1"/>
    <col min="14612" max="14613" width="4.375" style="545" customWidth="1"/>
    <col min="14614" max="14614" width="3.25" style="545" customWidth="1"/>
    <col min="14615" max="14615" width="5" style="545" customWidth="1"/>
    <col min="14616" max="14617" width="4.5" style="545" customWidth="1"/>
    <col min="14618" max="14618" width="4.625" style="545" customWidth="1"/>
    <col min="14619" max="14848" width="9" style="545"/>
    <col min="14849" max="14849" width="4.75" style="545" customWidth="1"/>
    <col min="14850" max="14850" width="8.75" style="545" customWidth="1"/>
    <col min="14851" max="14851" width="5" style="545" customWidth="1"/>
    <col min="14852" max="14854" width="4.5" style="545" customWidth="1"/>
    <col min="14855" max="14857" width="3.75" style="545" customWidth="1"/>
    <col min="14858" max="14858" width="4.25" style="545" customWidth="1"/>
    <col min="14859" max="14859" width="3.75" style="545" customWidth="1"/>
    <col min="14860" max="14860" width="5" style="545" customWidth="1"/>
    <col min="14861" max="14862" width="6.25" style="545" customWidth="1"/>
    <col min="14863" max="14863" width="4.25" style="545" customWidth="1"/>
    <col min="14864" max="14864" width="4.625" style="545" customWidth="1"/>
    <col min="14865" max="14867" width="3.5" style="545" customWidth="1"/>
    <col min="14868" max="14869" width="4.375" style="545" customWidth="1"/>
    <col min="14870" max="14870" width="3.25" style="545" customWidth="1"/>
    <col min="14871" max="14871" width="5" style="545" customWidth="1"/>
    <col min="14872" max="14873" width="4.5" style="545" customWidth="1"/>
    <col min="14874" max="14874" width="4.625" style="545" customWidth="1"/>
    <col min="14875" max="15104" width="9" style="545"/>
    <col min="15105" max="15105" width="4.75" style="545" customWidth="1"/>
    <col min="15106" max="15106" width="8.75" style="545" customWidth="1"/>
    <col min="15107" max="15107" width="5" style="545" customWidth="1"/>
    <col min="15108" max="15110" width="4.5" style="545" customWidth="1"/>
    <col min="15111" max="15113" width="3.75" style="545" customWidth="1"/>
    <col min="15114" max="15114" width="4.25" style="545" customWidth="1"/>
    <col min="15115" max="15115" width="3.75" style="545" customWidth="1"/>
    <col min="15116" max="15116" width="5" style="545" customWidth="1"/>
    <col min="15117" max="15118" width="6.25" style="545" customWidth="1"/>
    <col min="15119" max="15119" width="4.25" style="545" customWidth="1"/>
    <col min="15120" max="15120" width="4.625" style="545" customWidth="1"/>
    <col min="15121" max="15123" width="3.5" style="545" customWidth="1"/>
    <col min="15124" max="15125" width="4.375" style="545" customWidth="1"/>
    <col min="15126" max="15126" width="3.25" style="545" customWidth="1"/>
    <col min="15127" max="15127" width="5" style="545" customWidth="1"/>
    <col min="15128" max="15129" width="4.5" style="545" customWidth="1"/>
    <col min="15130" max="15130" width="4.625" style="545" customWidth="1"/>
    <col min="15131" max="15360" width="9" style="545"/>
    <col min="15361" max="15361" width="4.75" style="545" customWidth="1"/>
    <col min="15362" max="15362" width="8.75" style="545" customWidth="1"/>
    <col min="15363" max="15363" width="5" style="545" customWidth="1"/>
    <col min="15364" max="15366" width="4.5" style="545" customWidth="1"/>
    <col min="15367" max="15369" width="3.75" style="545" customWidth="1"/>
    <col min="15370" max="15370" width="4.25" style="545" customWidth="1"/>
    <col min="15371" max="15371" width="3.75" style="545" customWidth="1"/>
    <col min="15372" max="15372" width="5" style="545" customWidth="1"/>
    <col min="15373" max="15374" width="6.25" style="545" customWidth="1"/>
    <col min="15375" max="15375" width="4.25" style="545" customWidth="1"/>
    <col min="15376" max="15376" width="4.625" style="545" customWidth="1"/>
    <col min="15377" max="15379" width="3.5" style="545" customWidth="1"/>
    <col min="15380" max="15381" width="4.375" style="545" customWidth="1"/>
    <col min="15382" max="15382" width="3.25" style="545" customWidth="1"/>
    <col min="15383" max="15383" width="5" style="545" customWidth="1"/>
    <col min="15384" max="15385" width="4.5" style="545" customWidth="1"/>
    <col min="15386" max="15386" width="4.625" style="545" customWidth="1"/>
    <col min="15387" max="15616" width="9" style="545"/>
    <col min="15617" max="15617" width="4.75" style="545" customWidth="1"/>
    <col min="15618" max="15618" width="8.75" style="545" customWidth="1"/>
    <col min="15619" max="15619" width="5" style="545" customWidth="1"/>
    <col min="15620" max="15622" width="4.5" style="545" customWidth="1"/>
    <col min="15623" max="15625" width="3.75" style="545" customWidth="1"/>
    <col min="15626" max="15626" width="4.25" style="545" customWidth="1"/>
    <col min="15627" max="15627" width="3.75" style="545" customWidth="1"/>
    <col min="15628" max="15628" width="5" style="545" customWidth="1"/>
    <col min="15629" max="15630" width="6.25" style="545" customWidth="1"/>
    <col min="15631" max="15631" width="4.25" style="545" customWidth="1"/>
    <col min="15632" max="15632" width="4.625" style="545" customWidth="1"/>
    <col min="15633" max="15635" width="3.5" style="545" customWidth="1"/>
    <col min="15636" max="15637" width="4.375" style="545" customWidth="1"/>
    <col min="15638" max="15638" width="3.25" style="545" customWidth="1"/>
    <col min="15639" max="15639" width="5" style="545" customWidth="1"/>
    <col min="15640" max="15641" width="4.5" style="545" customWidth="1"/>
    <col min="15642" max="15642" width="4.625" style="545" customWidth="1"/>
    <col min="15643" max="15872" width="9" style="545"/>
    <col min="15873" max="15873" width="4.75" style="545" customWidth="1"/>
    <col min="15874" max="15874" width="8.75" style="545" customWidth="1"/>
    <col min="15875" max="15875" width="5" style="545" customWidth="1"/>
    <col min="15876" max="15878" width="4.5" style="545" customWidth="1"/>
    <col min="15879" max="15881" width="3.75" style="545" customWidth="1"/>
    <col min="15882" max="15882" width="4.25" style="545" customWidth="1"/>
    <col min="15883" max="15883" width="3.75" style="545" customWidth="1"/>
    <col min="15884" max="15884" width="5" style="545" customWidth="1"/>
    <col min="15885" max="15886" width="6.25" style="545" customWidth="1"/>
    <col min="15887" max="15887" width="4.25" style="545" customWidth="1"/>
    <col min="15888" max="15888" width="4.625" style="545" customWidth="1"/>
    <col min="15889" max="15891" width="3.5" style="545" customWidth="1"/>
    <col min="15892" max="15893" width="4.375" style="545" customWidth="1"/>
    <col min="15894" max="15894" width="3.25" style="545" customWidth="1"/>
    <col min="15895" max="15895" width="5" style="545" customWidth="1"/>
    <col min="15896" max="15897" width="4.5" style="545" customWidth="1"/>
    <col min="15898" max="15898" width="4.625" style="545" customWidth="1"/>
    <col min="15899" max="16128" width="9" style="545"/>
    <col min="16129" max="16129" width="4.75" style="545" customWidth="1"/>
    <col min="16130" max="16130" width="8.75" style="545" customWidth="1"/>
    <col min="16131" max="16131" width="5" style="545" customWidth="1"/>
    <col min="16132" max="16134" width="4.5" style="545" customWidth="1"/>
    <col min="16135" max="16137" width="3.75" style="545" customWidth="1"/>
    <col min="16138" max="16138" width="4.25" style="545" customWidth="1"/>
    <col min="16139" max="16139" width="3.75" style="545" customWidth="1"/>
    <col min="16140" max="16140" width="5" style="545" customWidth="1"/>
    <col min="16141" max="16142" width="6.25" style="545" customWidth="1"/>
    <col min="16143" max="16143" width="4.25" style="545" customWidth="1"/>
    <col min="16144" max="16144" width="4.625" style="545" customWidth="1"/>
    <col min="16145" max="16147" width="3.5" style="545" customWidth="1"/>
    <col min="16148" max="16149" width="4.375" style="545" customWidth="1"/>
    <col min="16150" max="16150" width="3.25" style="545" customWidth="1"/>
    <col min="16151" max="16151" width="5" style="545" customWidth="1"/>
    <col min="16152" max="16153" width="4.5" style="545" customWidth="1"/>
    <col min="16154" max="16154" width="4.625" style="545" customWidth="1"/>
    <col min="16155" max="16384" width="9" style="545"/>
  </cols>
  <sheetData>
    <row r="1" spans="1:26" ht="24" customHeight="1" x14ac:dyDescent="0.15">
      <c r="A1" s="539" t="s">
        <v>718</v>
      </c>
      <c r="B1" s="575"/>
      <c r="C1" s="576"/>
      <c r="D1" s="539"/>
      <c r="E1" s="539"/>
      <c r="F1" s="539"/>
      <c r="G1" s="539"/>
      <c r="H1" s="539"/>
      <c r="I1" s="539"/>
      <c r="J1" s="539"/>
      <c r="K1" s="539"/>
      <c r="L1" s="539"/>
      <c r="M1" s="539"/>
      <c r="T1" s="1167" t="s">
        <v>889</v>
      </c>
      <c r="U1" s="1167"/>
      <c r="V1" s="1167"/>
      <c r="W1" s="1167"/>
      <c r="X1" s="1167"/>
      <c r="Y1" s="1167"/>
      <c r="Z1" s="547"/>
    </row>
    <row r="2" spans="1:26" ht="21.95" customHeight="1" x14ac:dyDescent="0.15">
      <c r="A2" s="1168" t="s">
        <v>77</v>
      </c>
      <c r="B2" s="1171" t="s">
        <v>78</v>
      </c>
      <c r="C2" s="1173" t="s">
        <v>510</v>
      </c>
      <c r="D2" s="1174"/>
      <c r="E2" s="1174"/>
      <c r="F2" s="1174"/>
      <c r="G2" s="1174"/>
      <c r="H2" s="1174"/>
      <c r="I2" s="1174"/>
      <c r="J2" s="1174"/>
      <c r="K2" s="1174"/>
      <c r="L2" s="1174"/>
      <c r="M2" s="1174"/>
      <c r="N2" s="1174"/>
      <c r="O2" s="1174"/>
      <c r="P2" s="1173" t="s">
        <v>635</v>
      </c>
      <c r="Q2" s="1174"/>
      <c r="R2" s="1174"/>
      <c r="S2" s="1174"/>
      <c r="T2" s="1174"/>
      <c r="U2" s="1174"/>
      <c r="V2" s="1175"/>
      <c r="W2" s="1176" t="s">
        <v>511</v>
      </c>
      <c r="X2" s="1176"/>
      <c r="Y2" s="1177"/>
      <c r="Z2" s="1186"/>
    </row>
    <row r="3" spans="1:26" ht="39.950000000000003" customHeight="1" x14ac:dyDescent="0.15">
      <c r="A3" s="1169"/>
      <c r="B3" s="1172"/>
      <c r="C3" s="1188" t="s">
        <v>512</v>
      </c>
      <c r="D3" s="1189"/>
      <c r="E3" s="1189"/>
      <c r="F3" s="1180" t="s">
        <v>513</v>
      </c>
      <c r="G3" s="1180" t="s">
        <v>514</v>
      </c>
      <c r="H3" s="1180" t="s">
        <v>515</v>
      </c>
      <c r="I3" s="1180" t="s">
        <v>516</v>
      </c>
      <c r="J3" s="1180" t="s">
        <v>517</v>
      </c>
      <c r="K3" s="1180" t="s">
        <v>518</v>
      </c>
      <c r="L3" s="1194" t="s">
        <v>519</v>
      </c>
      <c r="M3" s="1196" t="s">
        <v>673</v>
      </c>
      <c r="N3" s="1194" t="s">
        <v>520</v>
      </c>
      <c r="O3" s="1192" t="s">
        <v>521</v>
      </c>
      <c r="P3" s="1188" t="s">
        <v>512</v>
      </c>
      <c r="Q3" s="1189"/>
      <c r="R3" s="1189"/>
      <c r="S3" s="1180" t="s">
        <v>665</v>
      </c>
      <c r="T3" s="1184" t="s">
        <v>522</v>
      </c>
      <c r="U3" s="1184" t="s">
        <v>523</v>
      </c>
      <c r="V3" s="1182" t="s">
        <v>524</v>
      </c>
      <c r="W3" s="1178"/>
      <c r="X3" s="1178"/>
      <c r="Y3" s="1179"/>
      <c r="Z3" s="1187"/>
    </row>
    <row r="4" spans="1:26" ht="15.2" customHeight="1" x14ac:dyDescent="0.15">
      <c r="A4" s="1170"/>
      <c r="B4" s="1172"/>
      <c r="C4" s="766" t="s">
        <v>512</v>
      </c>
      <c r="D4" s="767" t="s">
        <v>525</v>
      </c>
      <c r="E4" s="767" t="s">
        <v>526</v>
      </c>
      <c r="F4" s="1181"/>
      <c r="G4" s="1181"/>
      <c r="H4" s="1181"/>
      <c r="I4" s="1181"/>
      <c r="J4" s="1181"/>
      <c r="K4" s="1181"/>
      <c r="L4" s="1195"/>
      <c r="M4" s="1197"/>
      <c r="N4" s="1195"/>
      <c r="O4" s="1193"/>
      <c r="P4" s="766" t="s">
        <v>512</v>
      </c>
      <c r="Q4" s="767" t="s">
        <v>525</v>
      </c>
      <c r="R4" s="767" t="s">
        <v>526</v>
      </c>
      <c r="S4" s="1181"/>
      <c r="T4" s="1185"/>
      <c r="U4" s="1185"/>
      <c r="V4" s="1183"/>
      <c r="W4" s="657" t="s">
        <v>512</v>
      </c>
      <c r="X4" s="767" t="s">
        <v>525</v>
      </c>
      <c r="Y4" s="578" t="s">
        <v>526</v>
      </c>
      <c r="Z4" s="1187"/>
    </row>
    <row r="5" spans="1:26" ht="18" customHeight="1" x14ac:dyDescent="0.15">
      <c r="A5" s="549">
        <v>1</v>
      </c>
      <c r="B5" s="550" t="s">
        <v>528</v>
      </c>
      <c r="C5" s="551">
        <v>59</v>
      </c>
      <c r="D5" s="552">
        <v>15</v>
      </c>
      <c r="E5" s="552">
        <v>44</v>
      </c>
      <c r="F5" s="552">
        <v>1</v>
      </c>
      <c r="G5" s="552">
        <v>1</v>
      </c>
      <c r="H5" s="552">
        <v>1</v>
      </c>
      <c r="I5" s="552">
        <v>2</v>
      </c>
      <c r="J5" s="552">
        <v>1</v>
      </c>
      <c r="K5" s="552">
        <v>40</v>
      </c>
      <c r="L5" s="552">
        <v>2</v>
      </c>
      <c r="M5" s="552">
        <v>0</v>
      </c>
      <c r="N5" s="552">
        <v>1</v>
      </c>
      <c r="O5" s="552">
        <v>10</v>
      </c>
      <c r="P5" s="551">
        <v>8</v>
      </c>
      <c r="Q5" s="552">
        <v>2</v>
      </c>
      <c r="R5" s="552">
        <v>6</v>
      </c>
      <c r="S5" s="552">
        <v>3</v>
      </c>
      <c r="T5" s="552">
        <v>0</v>
      </c>
      <c r="U5" s="552">
        <v>5</v>
      </c>
      <c r="V5" s="658">
        <v>0</v>
      </c>
      <c r="W5" s="558">
        <v>67</v>
      </c>
      <c r="X5" s="552">
        <v>17</v>
      </c>
      <c r="Y5" s="579">
        <v>50</v>
      </c>
      <c r="Z5" s="577"/>
    </row>
    <row r="6" spans="1:26" ht="18" customHeight="1" x14ac:dyDescent="0.15">
      <c r="A6" s="553">
        <v>2</v>
      </c>
      <c r="B6" s="550" t="s">
        <v>529</v>
      </c>
      <c r="C6" s="551">
        <v>34</v>
      </c>
      <c r="D6" s="552">
        <v>11</v>
      </c>
      <c r="E6" s="552">
        <v>23</v>
      </c>
      <c r="F6" s="552">
        <v>1</v>
      </c>
      <c r="G6" s="552">
        <v>0</v>
      </c>
      <c r="H6" s="552">
        <v>1</v>
      </c>
      <c r="I6" s="552">
        <v>1</v>
      </c>
      <c r="J6" s="552">
        <v>1</v>
      </c>
      <c r="K6" s="552">
        <v>25</v>
      </c>
      <c r="L6" s="552">
        <v>1</v>
      </c>
      <c r="M6" s="552">
        <v>0</v>
      </c>
      <c r="N6" s="552">
        <v>1</v>
      </c>
      <c r="O6" s="552">
        <v>3</v>
      </c>
      <c r="P6" s="551">
        <v>1</v>
      </c>
      <c r="Q6" s="552">
        <v>0</v>
      </c>
      <c r="R6" s="552">
        <v>1</v>
      </c>
      <c r="S6" s="552">
        <v>1</v>
      </c>
      <c r="T6" s="552">
        <v>0</v>
      </c>
      <c r="U6" s="552">
        <v>0</v>
      </c>
      <c r="V6" s="658">
        <v>0</v>
      </c>
      <c r="W6" s="558">
        <v>35</v>
      </c>
      <c r="X6" s="552">
        <v>11</v>
      </c>
      <c r="Y6" s="579">
        <v>24</v>
      </c>
      <c r="Z6" s="559"/>
    </row>
    <row r="7" spans="1:26" ht="18" customHeight="1" x14ac:dyDescent="0.15">
      <c r="A7" s="553">
        <v>3</v>
      </c>
      <c r="B7" s="550" t="s">
        <v>530</v>
      </c>
      <c r="C7" s="551">
        <v>35</v>
      </c>
      <c r="D7" s="552">
        <v>17</v>
      </c>
      <c r="E7" s="552">
        <v>18</v>
      </c>
      <c r="F7" s="552">
        <v>1</v>
      </c>
      <c r="G7" s="552">
        <v>0</v>
      </c>
      <c r="H7" s="552">
        <v>1</v>
      </c>
      <c r="I7" s="552">
        <v>1</v>
      </c>
      <c r="J7" s="552">
        <v>0</v>
      </c>
      <c r="K7" s="552">
        <v>28</v>
      </c>
      <c r="L7" s="552">
        <v>1</v>
      </c>
      <c r="M7" s="552">
        <v>0</v>
      </c>
      <c r="N7" s="552">
        <v>1</v>
      </c>
      <c r="O7" s="552">
        <v>2</v>
      </c>
      <c r="P7" s="551">
        <v>4</v>
      </c>
      <c r="Q7" s="552">
        <v>0</v>
      </c>
      <c r="R7" s="552">
        <v>4</v>
      </c>
      <c r="S7" s="552">
        <v>1</v>
      </c>
      <c r="T7" s="552">
        <v>0</v>
      </c>
      <c r="U7" s="552">
        <v>3</v>
      </c>
      <c r="V7" s="658">
        <v>0</v>
      </c>
      <c r="W7" s="558">
        <v>39</v>
      </c>
      <c r="X7" s="552">
        <v>17</v>
      </c>
      <c r="Y7" s="579">
        <v>22</v>
      </c>
      <c r="Z7" s="559"/>
    </row>
    <row r="8" spans="1:26" ht="18" customHeight="1" x14ac:dyDescent="0.15">
      <c r="A8" s="553">
        <v>8</v>
      </c>
      <c r="B8" s="550" t="s">
        <v>531</v>
      </c>
      <c r="C8" s="551">
        <v>34</v>
      </c>
      <c r="D8" s="552">
        <v>9</v>
      </c>
      <c r="E8" s="552">
        <v>25</v>
      </c>
      <c r="F8" s="552">
        <v>1</v>
      </c>
      <c r="G8" s="552">
        <v>0</v>
      </c>
      <c r="H8" s="552">
        <v>1</v>
      </c>
      <c r="I8" s="552">
        <v>1</v>
      </c>
      <c r="J8" s="552">
        <v>2</v>
      </c>
      <c r="K8" s="552">
        <v>24</v>
      </c>
      <c r="L8" s="552">
        <v>1</v>
      </c>
      <c r="M8" s="552">
        <v>0</v>
      </c>
      <c r="N8" s="552">
        <v>1</v>
      </c>
      <c r="O8" s="552">
        <v>3</v>
      </c>
      <c r="P8" s="551">
        <v>1</v>
      </c>
      <c r="Q8" s="552">
        <v>0</v>
      </c>
      <c r="R8" s="552">
        <v>1</v>
      </c>
      <c r="S8" s="552">
        <v>1</v>
      </c>
      <c r="T8" s="552">
        <v>0</v>
      </c>
      <c r="U8" s="552">
        <v>0</v>
      </c>
      <c r="V8" s="658">
        <v>0</v>
      </c>
      <c r="W8" s="558">
        <v>35</v>
      </c>
      <c r="X8" s="552">
        <v>9</v>
      </c>
      <c r="Y8" s="579">
        <v>26</v>
      </c>
      <c r="Z8" s="559"/>
    </row>
    <row r="9" spans="1:26" ht="18" customHeight="1" x14ac:dyDescent="0.15">
      <c r="A9" s="553">
        <v>9</v>
      </c>
      <c r="B9" s="550" t="s">
        <v>532</v>
      </c>
      <c r="C9" s="551">
        <v>48</v>
      </c>
      <c r="D9" s="552">
        <v>20</v>
      </c>
      <c r="E9" s="552">
        <v>28</v>
      </c>
      <c r="F9" s="552">
        <v>1</v>
      </c>
      <c r="G9" s="552">
        <v>0</v>
      </c>
      <c r="H9" s="552">
        <v>2</v>
      </c>
      <c r="I9" s="552">
        <v>1</v>
      </c>
      <c r="J9" s="552">
        <v>0</v>
      </c>
      <c r="K9" s="552">
        <v>40</v>
      </c>
      <c r="L9" s="552">
        <v>2</v>
      </c>
      <c r="M9" s="552">
        <v>0</v>
      </c>
      <c r="N9" s="552">
        <v>1</v>
      </c>
      <c r="O9" s="552">
        <v>1</v>
      </c>
      <c r="P9" s="551">
        <v>2</v>
      </c>
      <c r="Q9" s="552">
        <v>0</v>
      </c>
      <c r="R9" s="552">
        <v>2</v>
      </c>
      <c r="S9" s="552">
        <v>2</v>
      </c>
      <c r="T9" s="552">
        <v>0</v>
      </c>
      <c r="U9" s="552">
        <v>0</v>
      </c>
      <c r="V9" s="658">
        <v>0</v>
      </c>
      <c r="W9" s="558">
        <v>50</v>
      </c>
      <c r="X9" s="552">
        <v>20</v>
      </c>
      <c r="Y9" s="579">
        <v>30</v>
      </c>
      <c r="Z9" s="559"/>
    </row>
    <row r="10" spans="1:26" ht="18" customHeight="1" x14ac:dyDescent="0.15">
      <c r="A10" s="553">
        <v>10</v>
      </c>
      <c r="B10" s="550" t="s">
        <v>533</v>
      </c>
      <c r="C10" s="551">
        <v>20</v>
      </c>
      <c r="D10" s="552">
        <v>6</v>
      </c>
      <c r="E10" s="552">
        <v>14</v>
      </c>
      <c r="F10" s="552">
        <v>1</v>
      </c>
      <c r="G10" s="552">
        <v>0</v>
      </c>
      <c r="H10" s="552">
        <v>1</v>
      </c>
      <c r="I10" s="552">
        <v>1</v>
      </c>
      <c r="J10" s="552">
        <v>0</v>
      </c>
      <c r="K10" s="552">
        <v>15</v>
      </c>
      <c r="L10" s="552">
        <v>1</v>
      </c>
      <c r="M10" s="552">
        <v>0</v>
      </c>
      <c r="N10" s="552">
        <v>0</v>
      </c>
      <c r="O10" s="552">
        <v>1</v>
      </c>
      <c r="P10" s="551">
        <v>11</v>
      </c>
      <c r="Q10" s="552">
        <v>5</v>
      </c>
      <c r="R10" s="552">
        <v>6</v>
      </c>
      <c r="S10" s="552">
        <v>10</v>
      </c>
      <c r="T10" s="552">
        <v>0</v>
      </c>
      <c r="U10" s="552">
        <v>1</v>
      </c>
      <c r="V10" s="658">
        <v>0</v>
      </c>
      <c r="W10" s="558">
        <v>31</v>
      </c>
      <c r="X10" s="552">
        <v>11</v>
      </c>
      <c r="Y10" s="579">
        <v>20</v>
      </c>
      <c r="Z10" s="559"/>
    </row>
    <row r="11" spans="1:26" ht="18" customHeight="1" x14ac:dyDescent="0.15">
      <c r="A11" s="553">
        <v>11</v>
      </c>
      <c r="B11" s="550" t="s">
        <v>534</v>
      </c>
      <c r="C11" s="551">
        <v>34</v>
      </c>
      <c r="D11" s="552">
        <v>12</v>
      </c>
      <c r="E11" s="552">
        <v>22</v>
      </c>
      <c r="F11" s="552">
        <v>1</v>
      </c>
      <c r="G11" s="552">
        <v>1</v>
      </c>
      <c r="H11" s="552">
        <v>1</v>
      </c>
      <c r="I11" s="552">
        <v>0</v>
      </c>
      <c r="J11" s="552">
        <v>1</v>
      </c>
      <c r="K11" s="552">
        <v>27</v>
      </c>
      <c r="L11" s="552">
        <v>1</v>
      </c>
      <c r="M11" s="552">
        <v>0</v>
      </c>
      <c r="N11" s="552">
        <v>1</v>
      </c>
      <c r="O11" s="552">
        <v>1</v>
      </c>
      <c r="P11" s="551">
        <v>5</v>
      </c>
      <c r="Q11" s="552">
        <v>0</v>
      </c>
      <c r="R11" s="552">
        <v>5</v>
      </c>
      <c r="S11" s="552">
        <v>1</v>
      </c>
      <c r="T11" s="552">
        <v>0</v>
      </c>
      <c r="U11" s="552">
        <v>4</v>
      </c>
      <c r="V11" s="658">
        <v>0</v>
      </c>
      <c r="W11" s="558">
        <v>39</v>
      </c>
      <c r="X11" s="552">
        <v>12</v>
      </c>
      <c r="Y11" s="579">
        <v>27</v>
      </c>
      <c r="Z11" s="559"/>
    </row>
    <row r="12" spans="1:26" ht="18" customHeight="1" x14ac:dyDescent="0.15">
      <c r="A12" s="553">
        <v>12</v>
      </c>
      <c r="B12" s="550" t="s">
        <v>101</v>
      </c>
      <c r="C12" s="551">
        <v>47</v>
      </c>
      <c r="D12" s="552">
        <v>18</v>
      </c>
      <c r="E12" s="552">
        <v>29</v>
      </c>
      <c r="F12" s="552">
        <v>1</v>
      </c>
      <c r="G12" s="552">
        <v>0</v>
      </c>
      <c r="H12" s="552">
        <v>2</v>
      </c>
      <c r="I12" s="552">
        <v>2</v>
      </c>
      <c r="J12" s="552">
        <v>1</v>
      </c>
      <c r="K12" s="552">
        <v>35</v>
      </c>
      <c r="L12" s="552">
        <v>2</v>
      </c>
      <c r="M12" s="552">
        <v>0</v>
      </c>
      <c r="N12" s="552">
        <v>1</v>
      </c>
      <c r="O12" s="552">
        <v>3</v>
      </c>
      <c r="P12" s="551">
        <v>6</v>
      </c>
      <c r="Q12" s="552">
        <v>0</v>
      </c>
      <c r="R12" s="552">
        <v>6</v>
      </c>
      <c r="S12" s="552">
        <v>3</v>
      </c>
      <c r="T12" s="552">
        <v>0</v>
      </c>
      <c r="U12" s="552">
        <v>3</v>
      </c>
      <c r="V12" s="658">
        <v>0</v>
      </c>
      <c r="W12" s="558">
        <v>53</v>
      </c>
      <c r="X12" s="552">
        <v>18</v>
      </c>
      <c r="Y12" s="579">
        <v>35</v>
      </c>
      <c r="Z12" s="559"/>
    </row>
    <row r="13" spans="1:26" ht="18" customHeight="1" x14ac:dyDescent="0.15">
      <c r="A13" s="553">
        <v>13</v>
      </c>
      <c r="B13" s="550" t="s">
        <v>535</v>
      </c>
      <c r="C13" s="551">
        <v>21</v>
      </c>
      <c r="D13" s="552">
        <v>8</v>
      </c>
      <c r="E13" s="552">
        <v>13</v>
      </c>
      <c r="F13" s="552">
        <v>1</v>
      </c>
      <c r="G13" s="552">
        <v>0</v>
      </c>
      <c r="H13" s="552">
        <v>1</v>
      </c>
      <c r="I13" s="552">
        <v>2</v>
      </c>
      <c r="J13" s="552">
        <v>0</v>
      </c>
      <c r="K13" s="552">
        <v>14</v>
      </c>
      <c r="L13" s="552">
        <v>1</v>
      </c>
      <c r="M13" s="552">
        <v>0</v>
      </c>
      <c r="N13" s="552">
        <v>0</v>
      </c>
      <c r="O13" s="552">
        <v>2</v>
      </c>
      <c r="P13" s="551">
        <v>2</v>
      </c>
      <c r="Q13" s="552">
        <v>0</v>
      </c>
      <c r="R13" s="552">
        <v>2</v>
      </c>
      <c r="S13" s="552">
        <v>1</v>
      </c>
      <c r="T13" s="552">
        <v>0</v>
      </c>
      <c r="U13" s="552">
        <v>1</v>
      </c>
      <c r="V13" s="658">
        <v>0</v>
      </c>
      <c r="W13" s="558">
        <v>23</v>
      </c>
      <c r="X13" s="552">
        <v>8</v>
      </c>
      <c r="Y13" s="579">
        <v>15</v>
      </c>
      <c r="Z13" s="559"/>
    </row>
    <row r="14" spans="1:26" ht="18" customHeight="1" x14ac:dyDescent="0.15">
      <c r="A14" s="553">
        <v>14</v>
      </c>
      <c r="B14" s="550" t="s">
        <v>536</v>
      </c>
      <c r="C14" s="551">
        <v>28</v>
      </c>
      <c r="D14" s="552">
        <v>10</v>
      </c>
      <c r="E14" s="552">
        <v>18</v>
      </c>
      <c r="F14" s="552">
        <v>1</v>
      </c>
      <c r="G14" s="552">
        <v>0</v>
      </c>
      <c r="H14" s="552">
        <v>1</v>
      </c>
      <c r="I14" s="552">
        <v>0</v>
      </c>
      <c r="J14" s="552">
        <v>0</v>
      </c>
      <c r="K14" s="552">
        <v>22</v>
      </c>
      <c r="L14" s="552">
        <v>1</v>
      </c>
      <c r="M14" s="552">
        <v>0</v>
      </c>
      <c r="N14" s="552">
        <v>1</v>
      </c>
      <c r="O14" s="552">
        <v>2</v>
      </c>
      <c r="P14" s="551">
        <v>1</v>
      </c>
      <c r="Q14" s="552">
        <v>0</v>
      </c>
      <c r="R14" s="552">
        <v>1</v>
      </c>
      <c r="S14" s="552">
        <v>1</v>
      </c>
      <c r="T14" s="552">
        <v>0</v>
      </c>
      <c r="U14" s="552">
        <v>0</v>
      </c>
      <c r="V14" s="658">
        <v>0</v>
      </c>
      <c r="W14" s="558">
        <v>29</v>
      </c>
      <c r="X14" s="552">
        <v>10</v>
      </c>
      <c r="Y14" s="579">
        <v>19</v>
      </c>
      <c r="Z14" s="559"/>
    </row>
    <row r="15" spans="1:26" ht="18" customHeight="1" x14ac:dyDescent="0.15">
      <c r="A15" s="553">
        <v>15</v>
      </c>
      <c r="B15" s="550" t="s">
        <v>537</v>
      </c>
      <c r="C15" s="551">
        <v>19</v>
      </c>
      <c r="D15" s="552">
        <v>10</v>
      </c>
      <c r="E15" s="552">
        <v>9</v>
      </c>
      <c r="F15" s="552">
        <v>1</v>
      </c>
      <c r="G15" s="552">
        <v>0</v>
      </c>
      <c r="H15" s="552">
        <v>1</v>
      </c>
      <c r="I15" s="552">
        <v>1</v>
      </c>
      <c r="J15" s="552">
        <v>0</v>
      </c>
      <c r="K15" s="552">
        <v>13</v>
      </c>
      <c r="L15" s="552">
        <v>1</v>
      </c>
      <c r="M15" s="552">
        <v>0</v>
      </c>
      <c r="N15" s="552">
        <v>1</v>
      </c>
      <c r="O15" s="552">
        <v>1</v>
      </c>
      <c r="P15" s="551">
        <v>1</v>
      </c>
      <c r="Q15" s="552">
        <v>0</v>
      </c>
      <c r="R15" s="552">
        <v>1</v>
      </c>
      <c r="S15" s="552">
        <v>1</v>
      </c>
      <c r="T15" s="552">
        <v>0</v>
      </c>
      <c r="U15" s="552">
        <v>0</v>
      </c>
      <c r="V15" s="658">
        <v>0</v>
      </c>
      <c r="W15" s="558">
        <v>20</v>
      </c>
      <c r="X15" s="552">
        <v>10</v>
      </c>
      <c r="Y15" s="579">
        <v>10</v>
      </c>
      <c r="Z15" s="559"/>
    </row>
    <row r="16" spans="1:26" ht="18" customHeight="1" x14ac:dyDescent="0.15">
      <c r="A16" s="553">
        <v>16</v>
      </c>
      <c r="B16" s="550" t="s">
        <v>102</v>
      </c>
      <c r="C16" s="551">
        <v>41</v>
      </c>
      <c r="D16" s="552">
        <v>12</v>
      </c>
      <c r="E16" s="552">
        <v>29</v>
      </c>
      <c r="F16" s="552">
        <v>1</v>
      </c>
      <c r="G16" s="552">
        <v>0</v>
      </c>
      <c r="H16" s="552">
        <v>2</v>
      </c>
      <c r="I16" s="552">
        <v>0</v>
      </c>
      <c r="J16" s="552">
        <v>0</v>
      </c>
      <c r="K16" s="552">
        <v>35</v>
      </c>
      <c r="L16" s="552">
        <v>1</v>
      </c>
      <c r="M16" s="552">
        <v>0</v>
      </c>
      <c r="N16" s="552">
        <v>0</v>
      </c>
      <c r="O16" s="552">
        <v>2</v>
      </c>
      <c r="P16" s="551">
        <v>14</v>
      </c>
      <c r="Q16" s="552">
        <v>8</v>
      </c>
      <c r="R16" s="552">
        <v>6</v>
      </c>
      <c r="S16" s="552">
        <v>2</v>
      </c>
      <c r="T16" s="552">
        <v>0</v>
      </c>
      <c r="U16" s="552">
        <v>4</v>
      </c>
      <c r="V16" s="658">
        <v>8</v>
      </c>
      <c r="W16" s="558">
        <v>55</v>
      </c>
      <c r="X16" s="552">
        <v>20</v>
      </c>
      <c r="Y16" s="579">
        <v>35</v>
      </c>
      <c r="Z16" s="559"/>
    </row>
    <row r="17" spans="1:26" ht="18" customHeight="1" x14ac:dyDescent="0.15">
      <c r="A17" s="553">
        <v>17</v>
      </c>
      <c r="B17" s="550" t="s">
        <v>538</v>
      </c>
      <c r="C17" s="551">
        <v>35</v>
      </c>
      <c r="D17" s="552">
        <v>11</v>
      </c>
      <c r="E17" s="552">
        <v>24</v>
      </c>
      <c r="F17" s="552">
        <v>1</v>
      </c>
      <c r="G17" s="552">
        <v>0</v>
      </c>
      <c r="H17" s="552">
        <v>1</v>
      </c>
      <c r="I17" s="552">
        <v>0</v>
      </c>
      <c r="J17" s="552">
        <v>0</v>
      </c>
      <c r="K17" s="552">
        <v>28</v>
      </c>
      <c r="L17" s="552">
        <v>1</v>
      </c>
      <c r="M17" s="552">
        <v>0</v>
      </c>
      <c r="N17" s="552">
        <v>2</v>
      </c>
      <c r="O17" s="552">
        <v>2</v>
      </c>
      <c r="P17" s="551">
        <v>3</v>
      </c>
      <c r="Q17" s="552">
        <v>0</v>
      </c>
      <c r="R17" s="552">
        <v>3</v>
      </c>
      <c r="S17" s="552">
        <v>2</v>
      </c>
      <c r="T17" s="552">
        <v>1</v>
      </c>
      <c r="U17" s="552">
        <v>0</v>
      </c>
      <c r="V17" s="658">
        <v>0</v>
      </c>
      <c r="W17" s="558">
        <v>38</v>
      </c>
      <c r="X17" s="552">
        <v>11</v>
      </c>
      <c r="Y17" s="579">
        <v>27</v>
      </c>
      <c r="Z17" s="559"/>
    </row>
    <row r="18" spans="1:26" ht="18" customHeight="1" x14ac:dyDescent="0.15">
      <c r="A18" s="553">
        <v>18</v>
      </c>
      <c r="B18" s="550" t="s">
        <v>539</v>
      </c>
      <c r="C18" s="551">
        <v>24</v>
      </c>
      <c r="D18" s="552">
        <v>10</v>
      </c>
      <c r="E18" s="552">
        <v>14</v>
      </c>
      <c r="F18" s="552">
        <v>1</v>
      </c>
      <c r="G18" s="552">
        <v>0</v>
      </c>
      <c r="H18" s="552">
        <v>1</v>
      </c>
      <c r="I18" s="552">
        <v>1</v>
      </c>
      <c r="J18" s="552">
        <v>0</v>
      </c>
      <c r="K18" s="552">
        <v>20</v>
      </c>
      <c r="L18" s="552">
        <v>1</v>
      </c>
      <c r="M18" s="552">
        <v>0</v>
      </c>
      <c r="N18" s="552">
        <v>0</v>
      </c>
      <c r="O18" s="552">
        <v>0</v>
      </c>
      <c r="P18" s="551">
        <v>3</v>
      </c>
      <c r="Q18" s="552">
        <v>1</v>
      </c>
      <c r="R18" s="552">
        <v>2</v>
      </c>
      <c r="S18" s="552">
        <v>1</v>
      </c>
      <c r="T18" s="552">
        <v>0</v>
      </c>
      <c r="U18" s="552">
        <v>2</v>
      </c>
      <c r="V18" s="658">
        <v>0</v>
      </c>
      <c r="W18" s="558">
        <v>27</v>
      </c>
      <c r="X18" s="552">
        <v>11</v>
      </c>
      <c r="Y18" s="579">
        <v>16</v>
      </c>
      <c r="Z18" s="559"/>
    </row>
    <row r="19" spans="1:26" ht="18" customHeight="1" x14ac:dyDescent="0.15">
      <c r="A19" s="553">
        <v>19</v>
      </c>
      <c r="B19" s="550" t="s">
        <v>103</v>
      </c>
      <c r="C19" s="551">
        <v>23</v>
      </c>
      <c r="D19" s="552">
        <v>9</v>
      </c>
      <c r="E19" s="552">
        <v>14</v>
      </c>
      <c r="F19" s="552">
        <v>1</v>
      </c>
      <c r="G19" s="552">
        <v>0</v>
      </c>
      <c r="H19" s="552">
        <v>1</v>
      </c>
      <c r="I19" s="552">
        <v>1</v>
      </c>
      <c r="J19" s="552">
        <v>0</v>
      </c>
      <c r="K19" s="552">
        <v>15</v>
      </c>
      <c r="L19" s="552">
        <v>1</v>
      </c>
      <c r="M19" s="552">
        <v>0</v>
      </c>
      <c r="N19" s="552">
        <v>0</v>
      </c>
      <c r="O19" s="552">
        <v>4</v>
      </c>
      <c r="P19" s="551">
        <v>10</v>
      </c>
      <c r="Q19" s="552">
        <v>7</v>
      </c>
      <c r="R19" s="552">
        <v>3</v>
      </c>
      <c r="S19" s="552">
        <v>1</v>
      </c>
      <c r="T19" s="552">
        <v>0</v>
      </c>
      <c r="U19" s="552">
        <v>2</v>
      </c>
      <c r="V19" s="658">
        <v>7</v>
      </c>
      <c r="W19" s="558">
        <v>33</v>
      </c>
      <c r="X19" s="552">
        <v>16</v>
      </c>
      <c r="Y19" s="579">
        <v>17</v>
      </c>
      <c r="Z19" s="559"/>
    </row>
    <row r="20" spans="1:26" ht="18" customHeight="1" x14ac:dyDescent="0.15">
      <c r="A20" s="553">
        <v>20</v>
      </c>
      <c r="B20" s="550" t="s">
        <v>540</v>
      </c>
      <c r="C20" s="551">
        <v>45</v>
      </c>
      <c r="D20" s="552">
        <v>13</v>
      </c>
      <c r="E20" s="552">
        <v>32</v>
      </c>
      <c r="F20" s="552">
        <v>1</v>
      </c>
      <c r="G20" s="552">
        <v>0</v>
      </c>
      <c r="H20" s="552">
        <v>2</v>
      </c>
      <c r="I20" s="552">
        <v>1</v>
      </c>
      <c r="J20" s="552">
        <v>2</v>
      </c>
      <c r="K20" s="552">
        <v>32</v>
      </c>
      <c r="L20" s="552">
        <v>1</v>
      </c>
      <c r="M20" s="552">
        <v>0</v>
      </c>
      <c r="N20" s="552">
        <v>1</v>
      </c>
      <c r="O20" s="552">
        <v>5</v>
      </c>
      <c r="P20" s="551">
        <v>13</v>
      </c>
      <c r="Q20" s="552">
        <v>6</v>
      </c>
      <c r="R20" s="552">
        <v>7</v>
      </c>
      <c r="S20" s="552">
        <v>13</v>
      </c>
      <c r="T20" s="552">
        <v>0</v>
      </c>
      <c r="U20" s="552">
        <v>0</v>
      </c>
      <c r="V20" s="658">
        <v>0</v>
      </c>
      <c r="W20" s="558">
        <v>58</v>
      </c>
      <c r="X20" s="552">
        <v>19</v>
      </c>
      <c r="Y20" s="579">
        <v>39</v>
      </c>
      <c r="Z20" s="559"/>
    </row>
    <row r="21" spans="1:26" ht="18" customHeight="1" x14ac:dyDescent="0.15">
      <c r="A21" s="553">
        <v>21</v>
      </c>
      <c r="B21" s="550" t="s">
        <v>541</v>
      </c>
      <c r="C21" s="551">
        <v>61</v>
      </c>
      <c r="D21" s="552">
        <v>23</v>
      </c>
      <c r="E21" s="552">
        <v>38</v>
      </c>
      <c r="F21" s="552">
        <v>1</v>
      </c>
      <c r="G21" s="552">
        <v>0</v>
      </c>
      <c r="H21" s="552">
        <v>2</v>
      </c>
      <c r="I21" s="552">
        <v>2</v>
      </c>
      <c r="J21" s="552">
        <v>2</v>
      </c>
      <c r="K21" s="552">
        <v>47</v>
      </c>
      <c r="L21" s="552">
        <v>2</v>
      </c>
      <c r="M21" s="552">
        <v>1</v>
      </c>
      <c r="N21" s="552">
        <v>1</v>
      </c>
      <c r="O21" s="552">
        <v>3</v>
      </c>
      <c r="P21" s="551">
        <v>2</v>
      </c>
      <c r="Q21" s="552">
        <v>0</v>
      </c>
      <c r="R21" s="552">
        <v>2</v>
      </c>
      <c r="S21" s="552">
        <v>2</v>
      </c>
      <c r="T21" s="552">
        <v>0</v>
      </c>
      <c r="U21" s="552">
        <v>0</v>
      </c>
      <c r="V21" s="658">
        <v>0</v>
      </c>
      <c r="W21" s="558">
        <v>63</v>
      </c>
      <c r="X21" s="552">
        <v>23</v>
      </c>
      <c r="Y21" s="579">
        <v>40</v>
      </c>
      <c r="Z21" s="559"/>
    </row>
    <row r="22" spans="1:26" ht="18" customHeight="1" x14ac:dyDescent="0.15">
      <c r="A22" s="553">
        <v>22</v>
      </c>
      <c r="B22" s="550" t="s">
        <v>542</v>
      </c>
      <c r="C22" s="551">
        <v>29</v>
      </c>
      <c r="D22" s="552">
        <v>10</v>
      </c>
      <c r="E22" s="552">
        <v>19</v>
      </c>
      <c r="F22" s="552">
        <v>1</v>
      </c>
      <c r="G22" s="552">
        <v>0</v>
      </c>
      <c r="H22" s="552">
        <v>1</v>
      </c>
      <c r="I22" s="552">
        <v>1</v>
      </c>
      <c r="J22" s="552">
        <v>1</v>
      </c>
      <c r="K22" s="552">
        <v>21</v>
      </c>
      <c r="L22" s="552">
        <v>1</v>
      </c>
      <c r="M22" s="552">
        <v>1</v>
      </c>
      <c r="N22" s="552">
        <v>1</v>
      </c>
      <c r="O22" s="552">
        <v>1</v>
      </c>
      <c r="P22" s="551">
        <v>1</v>
      </c>
      <c r="Q22" s="552">
        <v>1</v>
      </c>
      <c r="R22" s="552">
        <v>0</v>
      </c>
      <c r="S22" s="552">
        <v>1</v>
      </c>
      <c r="T22" s="552">
        <v>0</v>
      </c>
      <c r="U22" s="552">
        <v>0</v>
      </c>
      <c r="V22" s="658">
        <v>0</v>
      </c>
      <c r="W22" s="558">
        <v>30</v>
      </c>
      <c r="X22" s="552">
        <v>11</v>
      </c>
      <c r="Y22" s="579">
        <v>19</v>
      </c>
      <c r="Z22" s="559"/>
    </row>
    <row r="23" spans="1:26" ht="18" customHeight="1" x14ac:dyDescent="0.15">
      <c r="A23" s="553">
        <v>23</v>
      </c>
      <c r="B23" s="550" t="s">
        <v>543</v>
      </c>
      <c r="C23" s="551">
        <v>52</v>
      </c>
      <c r="D23" s="552">
        <v>17</v>
      </c>
      <c r="E23" s="552">
        <v>35</v>
      </c>
      <c r="F23" s="552">
        <v>1</v>
      </c>
      <c r="G23" s="552">
        <v>0</v>
      </c>
      <c r="H23" s="552">
        <v>2</v>
      </c>
      <c r="I23" s="552">
        <v>0</v>
      </c>
      <c r="J23" s="552">
        <v>1</v>
      </c>
      <c r="K23" s="552">
        <v>40</v>
      </c>
      <c r="L23" s="552">
        <v>2</v>
      </c>
      <c r="M23" s="552">
        <v>0</v>
      </c>
      <c r="N23" s="552">
        <v>1</v>
      </c>
      <c r="O23" s="552">
        <v>5</v>
      </c>
      <c r="P23" s="551">
        <v>2</v>
      </c>
      <c r="Q23" s="552">
        <v>0</v>
      </c>
      <c r="R23" s="552">
        <v>2</v>
      </c>
      <c r="S23" s="552">
        <v>2</v>
      </c>
      <c r="T23" s="552">
        <v>0</v>
      </c>
      <c r="U23" s="552">
        <v>0</v>
      </c>
      <c r="V23" s="658">
        <v>0</v>
      </c>
      <c r="W23" s="558">
        <v>54</v>
      </c>
      <c r="X23" s="552">
        <v>17</v>
      </c>
      <c r="Y23" s="579">
        <v>37</v>
      </c>
      <c r="Z23" s="559"/>
    </row>
    <row r="24" spans="1:26" ht="18" customHeight="1" x14ac:dyDescent="0.15">
      <c r="A24" s="553">
        <v>24</v>
      </c>
      <c r="B24" s="550" t="s">
        <v>544</v>
      </c>
      <c r="C24" s="551">
        <v>24</v>
      </c>
      <c r="D24" s="552">
        <v>9</v>
      </c>
      <c r="E24" s="552">
        <v>15</v>
      </c>
      <c r="F24" s="552">
        <v>1</v>
      </c>
      <c r="G24" s="552">
        <v>0</v>
      </c>
      <c r="H24" s="552">
        <v>1</v>
      </c>
      <c r="I24" s="552">
        <v>2</v>
      </c>
      <c r="J24" s="552">
        <v>1</v>
      </c>
      <c r="K24" s="552">
        <v>15</v>
      </c>
      <c r="L24" s="552">
        <v>1</v>
      </c>
      <c r="M24" s="552">
        <v>0</v>
      </c>
      <c r="N24" s="552">
        <v>1</v>
      </c>
      <c r="O24" s="552">
        <v>2</v>
      </c>
      <c r="P24" s="551">
        <v>1</v>
      </c>
      <c r="Q24" s="552">
        <v>0</v>
      </c>
      <c r="R24" s="552">
        <v>1</v>
      </c>
      <c r="S24" s="552">
        <v>1</v>
      </c>
      <c r="T24" s="552">
        <v>0</v>
      </c>
      <c r="U24" s="552">
        <v>0</v>
      </c>
      <c r="V24" s="658">
        <v>0</v>
      </c>
      <c r="W24" s="558">
        <v>25</v>
      </c>
      <c r="X24" s="552">
        <v>9</v>
      </c>
      <c r="Y24" s="579">
        <v>16</v>
      </c>
      <c r="Z24" s="559"/>
    </row>
    <row r="25" spans="1:26" ht="18" customHeight="1" x14ac:dyDescent="0.15">
      <c r="A25" s="553">
        <v>25</v>
      </c>
      <c r="B25" s="550" t="s">
        <v>545</v>
      </c>
      <c r="C25" s="551">
        <v>49</v>
      </c>
      <c r="D25" s="552">
        <v>16</v>
      </c>
      <c r="E25" s="552">
        <v>33</v>
      </c>
      <c r="F25" s="552">
        <v>1</v>
      </c>
      <c r="G25" s="552">
        <v>0</v>
      </c>
      <c r="H25" s="552">
        <v>2</v>
      </c>
      <c r="I25" s="552">
        <v>0</v>
      </c>
      <c r="J25" s="552">
        <v>1</v>
      </c>
      <c r="K25" s="552">
        <v>37</v>
      </c>
      <c r="L25" s="552">
        <v>2</v>
      </c>
      <c r="M25" s="552">
        <v>0</v>
      </c>
      <c r="N25" s="552">
        <v>1</v>
      </c>
      <c r="O25" s="552">
        <v>5</v>
      </c>
      <c r="P25" s="551">
        <v>2</v>
      </c>
      <c r="Q25" s="552">
        <v>0</v>
      </c>
      <c r="R25" s="552">
        <v>2</v>
      </c>
      <c r="S25" s="552">
        <v>2</v>
      </c>
      <c r="T25" s="552">
        <v>0</v>
      </c>
      <c r="U25" s="552">
        <v>0</v>
      </c>
      <c r="V25" s="658">
        <v>0</v>
      </c>
      <c r="W25" s="558">
        <v>51</v>
      </c>
      <c r="X25" s="552">
        <v>16</v>
      </c>
      <c r="Y25" s="579">
        <v>35</v>
      </c>
      <c r="Z25" s="559"/>
    </row>
    <row r="26" spans="1:26" ht="18" customHeight="1" x14ac:dyDescent="0.15">
      <c r="A26" s="553">
        <v>26</v>
      </c>
      <c r="B26" s="550" t="s">
        <v>546</v>
      </c>
      <c r="C26" s="551">
        <v>36</v>
      </c>
      <c r="D26" s="552">
        <v>14</v>
      </c>
      <c r="E26" s="552">
        <v>22</v>
      </c>
      <c r="F26" s="552">
        <v>1</v>
      </c>
      <c r="G26" s="552">
        <v>0</v>
      </c>
      <c r="H26" s="552">
        <v>1</v>
      </c>
      <c r="I26" s="552">
        <v>1</v>
      </c>
      <c r="J26" s="552">
        <v>0</v>
      </c>
      <c r="K26" s="552">
        <v>28</v>
      </c>
      <c r="L26" s="552">
        <v>1</v>
      </c>
      <c r="M26" s="552">
        <v>0</v>
      </c>
      <c r="N26" s="552">
        <v>0</v>
      </c>
      <c r="O26" s="552">
        <v>4</v>
      </c>
      <c r="P26" s="551">
        <v>3</v>
      </c>
      <c r="Q26" s="552">
        <v>1</v>
      </c>
      <c r="R26" s="552">
        <v>2</v>
      </c>
      <c r="S26" s="552">
        <v>1</v>
      </c>
      <c r="T26" s="552">
        <v>0</v>
      </c>
      <c r="U26" s="552">
        <v>2</v>
      </c>
      <c r="V26" s="658">
        <v>0</v>
      </c>
      <c r="W26" s="558">
        <v>39</v>
      </c>
      <c r="X26" s="552">
        <v>15</v>
      </c>
      <c r="Y26" s="579">
        <v>24</v>
      </c>
      <c r="Z26" s="559"/>
    </row>
    <row r="27" spans="1:26" ht="18" customHeight="1" x14ac:dyDescent="0.15">
      <c r="A27" s="553">
        <v>27</v>
      </c>
      <c r="B27" s="550" t="s">
        <v>547</v>
      </c>
      <c r="C27" s="551">
        <v>26</v>
      </c>
      <c r="D27" s="552">
        <v>14</v>
      </c>
      <c r="E27" s="552">
        <v>12</v>
      </c>
      <c r="F27" s="552">
        <v>1</v>
      </c>
      <c r="G27" s="552">
        <v>0</v>
      </c>
      <c r="H27" s="552">
        <v>1</v>
      </c>
      <c r="I27" s="552">
        <v>1</v>
      </c>
      <c r="J27" s="552">
        <v>0</v>
      </c>
      <c r="K27" s="552">
        <v>20</v>
      </c>
      <c r="L27" s="552">
        <v>1</v>
      </c>
      <c r="M27" s="552">
        <v>0</v>
      </c>
      <c r="N27" s="552">
        <v>0</v>
      </c>
      <c r="O27" s="552">
        <v>2</v>
      </c>
      <c r="P27" s="551">
        <v>3</v>
      </c>
      <c r="Q27" s="552">
        <v>1</v>
      </c>
      <c r="R27" s="552">
        <v>2</v>
      </c>
      <c r="S27" s="552">
        <v>1</v>
      </c>
      <c r="T27" s="552">
        <v>0</v>
      </c>
      <c r="U27" s="552">
        <v>2</v>
      </c>
      <c r="V27" s="658">
        <v>0</v>
      </c>
      <c r="W27" s="558">
        <v>29</v>
      </c>
      <c r="X27" s="552">
        <v>15</v>
      </c>
      <c r="Y27" s="579">
        <v>14</v>
      </c>
      <c r="Z27" s="559"/>
    </row>
    <row r="28" spans="1:26" ht="18" customHeight="1" x14ac:dyDescent="0.15">
      <c r="A28" s="553">
        <v>28</v>
      </c>
      <c r="B28" s="550" t="s">
        <v>548</v>
      </c>
      <c r="C28" s="551">
        <v>42</v>
      </c>
      <c r="D28" s="552">
        <v>15</v>
      </c>
      <c r="E28" s="552">
        <v>27</v>
      </c>
      <c r="F28" s="552">
        <v>1</v>
      </c>
      <c r="G28" s="552">
        <v>0</v>
      </c>
      <c r="H28" s="552">
        <v>2</v>
      </c>
      <c r="I28" s="552">
        <v>0</v>
      </c>
      <c r="J28" s="552">
        <v>1</v>
      </c>
      <c r="K28" s="552">
        <v>32</v>
      </c>
      <c r="L28" s="552">
        <v>1</v>
      </c>
      <c r="M28" s="552">
        <v>0</v>
      </c>
      <c r="N28" s="552">
        <v>2</v>
      </c>
      <c r="O28" s="552">
        <v>3</v>
      </c>
      <c r="P28" s="551">
        <v>4</v>
      </c>
      <c r="Q28" s="552">
        <v>2</v>
      </c>
      <c r="R28" s="552">
        <v>2</v>
      </c>
      <c r="S28" s="552">
        <v>2</v>
      </c>
      <c r="T28" s="552">
        <v>0</v>
      </c>
      <c r="U28" s="552">
        <v>2</v>
      </c>
      <c r="V28" s="658">
        <v>0</v>
      </c>
      <c r="W28" s="558">
        <v>46</v>
      </c>
      <c r="X28" s="552">
        <v>17</v>
      </c>
      <c r="Y28" s="579">
        <v>29</v>
      </c>
      <c r="Z28" s="559"/>
    </row>
    <row r="29" spans="1:26" ht="18" customHeight="1" x14ac:dyDescent="0.15">
      <c r="A29" s="553">
        <v>29</v>
      </c>
      <c r="B29" s="550" t="s">
        <v>549</v>
      </c>
      <c r="C29" s="551">
        <v>57</v>
      </c>
      <c r="D29" s="552">
        <v>22</v>
      </c>
      <c r="E29" s="552">
        <v>35</v>
      </c>
      <c r="F29" s="552">
        <v>1</v>
      </c>
      <c r="G29" s="552">
        <v>0</v>
      </c>
      <c r="H29" s="552">
        <v>2</v>
      </c>
      <c r="I29" s="552">
        <v>0</v>
      </c>
      <c r="J29" s="552">
        <v>0</v>
      </c>
      <c r="K29" s="552">
        <v>39</v>
      </c>
      <c r="L29" s="552">
        <v>1</v>
      </c>
      <c r="M29" s="552">
        <v>1</v>
      </c>
      <c r="N29" s="552">
        <v>1</v>
      </c>
      <c r="O29" s="552">
        <v>12</v>
      </c>
      <c r="P29" s="551">
        <v>10</v>
      </c>
      <c r="Q29" s="552">
        <v>8</v>
      </c>
      <c r="R29" s="552">
        <v>2</v>
      </c>
      <c r="S29" s="552">
        <v>2</v>
      </c>
      <c r="T29" s="552">
        <v>0</v>
      </c>
      <c r="U29" s="552">
        <v>0</v>
      </c>
      <c r="V29" s="658">
        <v>8</v>
      </c>
      <c r="W29" s="558">
        <v>67</v>
      </c>
      <c r="X29" s="552">
        <v>30</v>
      </c>
      <c r="Y29" s="579">
        <v>37</v>
      </c>
      <c r="Z29" s="559"/>
    </row>
    <row r="30" spans="1:26" ht="18" customHeight="1" x14ac:dyDescent="0.15">
      <c r="A30" s="553">
        <v>30</v>
      </c>
      <c r="B30" s="550" t="s">
        <v>550</v>
      </c>
      <c r="C30" s="551">
        <v>13</v>
      </c>
      <c r="D30" s="552">
        <v>8</v>
      </c>
      <c r="E30" s="552">
        <v>5</v>
      </c>
      <c r="F30" s="552">
        <v>0</v>
      </c>
      <c r="G30" s="552">
        <v>0</v>
      </c>
      <c r="H30" s="552">
        <v>1</v>
      </c>
      <c r="I30" s="552">
        <v>1</v>
      </c>
      <c r="J30" s="552">
        <v>0</v>
      </c>
      <c r="K30" s="552">
        <v>9</v>
      </c>
      <c r="L30" s="552">
        <v>1</v>
      </c>
      <c r="M30" s="552">
        <v>0</v>
      </c>
      <c r="N30" s="552">
        <v>1</v>
      </c>
      <c r="O30" s="552">
        <v>0</v>
      </c>
      <c r="P30" s="551">
        <v>2</v>
      </c>
      <c r="Q30" s="552">
        <v>2</v>
      </c>
      <c r="R30" s="552">
        <v>0</v>
      </c>
      <c r="S30" s="552">
        <v>1</v>
      </c>
      <c r="T30" s="552">
        <v>0</v>
      </c>
      <c r="U30" s="552">
        <v>1</v>
      </c>
      <c r="V30" s="658">
        <v>0</v>
      </c>
      <c r="W30" s="558">
        <v>15</v>
      </c>
      <c r="X30" s="552">
        <v>10</v>
      </c>
      <c r="Y30" s="579">
        <v>5</v>
      </c>
      <c r="Z30" s="559"/>
    </row>
    <row r="31" spans="1:26" ht="18" customHeight="1" x14ac:dyDescent="0.15">
      <c r="A31" s="553">
        <v>31</v>
      </c>
      <c r="B31" s="550" t="s">
        <v>551</v>
      </c>
      <c r="C31" s="551">
        <v>57</v>
      </c>
      <c r="D31" s="552">
        <v>15</v>
      </c>
      <c r="E31" s="552">
        <v>42</v>
      </c>
      <c r="F31" s="552">
        <v>1</v>
      </c>
      <c r="G31" s="552">
        <v>0</v>
      </c>
      <c r="H31" s="552">
        <v>2</v>
      </c>
      <c r="I31" s="552">
        <v>0</v>
      </c>
      <c r="J31" s="552">
        <v>1</v>
      </c>
      <c r="K31" s="552">
        <v>46</v>
      </c>
      <c r="L31" s="552">
        <v>2</v>
      </c>
      <c r="M31" s="552">
        <v>0</v>
      </c>
      <c r="N31" s="552">
        <v>1</v>
      </c>
      <c r="O31" s="552">
        <v>4</v>
      </c>
      <c r="P31" s="551">
        <v>2</v>
      </c>
      <c r="Q31" s="552">
        <v>1</v>
      </c>
      <c r="R31" s="552">
        <v>1</v>
      </c>
      <c r="S31" s="552">
        <v>2</v>
      </c>
      <c r="T31" s="552">
        <v>0</v>
      </c>
      <c r="U31" s="552">
        <v>0</v>
      </c>
      <c r="V31" s="658">
        <v>0</v>
      </c>
      <c r="W31" s="558">
        <v>59</v>
      </c>
      <c r="X31" s="552">
        <v>16</v>
      </c>
      <c r="Y31" s="579">
        <v>43</v>
      </c>
      <c r="Z31" s="559"/>
    </row>
    <row r="32" spans="1:26" ht="18" customHeight="1" x14ac:dyDescent="0.15">
      <c r="A32" s="553">
        <v>32</v>
      </c>
      <c r="B32" s="550" t="s">
        <v>552</v>
      </c>
      <c r="C32" s="551">
        <v>17</v>
      </c>
      <c r="D32" s="552">
        <v>6</v>
      </c>
      <c r="E32" s="552">
        <v>11</v>
      </c>
      <c r="F32" s="552">
        <v>1</v>
      </c>
      <c r="G32" s="552">
        <v>0</v>
      </c>
      <c r="H32" s="552">
        <v>1</v>
      </c>
      <c r="I32" s="552">
        <v>0</v>
      </c>
      <c r="J32" s="552">
        <v>0</v>
      </c>
      <c r="K32" s="552">
        <v>13</v>
      </c>
      <c r="L32" s="552">
        <v>1</v>
      </c>
      <c r="M32" s="552">
        <v>0</v>
      </c>
      <c r="N32" s="552">
        <v>0</v>
      </c>
      <c r="O32" s="552">
        <v>1</v>
      </c>
      <c r="P32" s="551">
        <v>2</v>
      </c>
      <c r="Q32" s="552">
        <v>0</v>
      </c>
      <c r="R32" s="552">
        <v>2</v>
      </c>
      <c r="S32" s="552">
        <v>1</v>
      </c>
      <c r="T32" s="552">
        <v>0</v>
      </c>
      <c r="U32" s="552">
        <v>1</v>
      </c>
      <c r="V32" s="658">
        <v>0</v>
      </c>
      <c r="W32" s="558">
        <v>19</v>
      </c>
      <c r="X32" s="552">
        <v>6</v>
      </c>
      <c r="Y32" s="579">
        <v>13</v>
      </c>
      <c r="Z32" s="559"/>
    </row>
    <row r="33" spans="1:26" ht="18" customHeight="1" x14ac:dyDescent="0.15">
      <c r="A33" s="553">
        <v>33</v>
      </c>
      <c r="B33" s="550" t="s">
        <v>553</v>
      </c>
      <c r="C33" s="551">
        <v>42</v>
      </c>
      <c r="D33" s="552">
        <v>13</v>
      </c>
      <c r="E33" s="552">
        <v>29</v>
      </c>
      <c r="F33" s="552">
        <v>1</v>
      </c>
      <c r="G33" s="552">
        <v>0</v>
      </c>
      <c r="H33" s="552">
        <v>2</v>
      </c>
      <c r="I33" s="552">
        <v>2</v>
      </c>
      <c r="J33" s="552">
        <v>0</v>
      </c>
      <c r="K33" s="552">
        <v>32</v>
      </c>
      <c r="L33" s="552">
        <v>1</v>
      </c>
      <c r="M33" s="552">
        <v>0</v>
      </c>
      <c r="N33" s="552">
        <v>1</v>
      </c>
      <c r="O33" s="552">
        <v>3</v>
      </c>
      <c r="P33" s="551">
        <v>6</v>
      </c>
      <c r="Q33" s="552">
        <v>2</v>
      </c>
      <c r="R33" s="552">
        <v>4</v>
      </c>
      <c r="S33" s="552">
        <v>2</v>
      </c>
      <c r="T33" s="552">
        <v>0</v>
      </c>
      <c r="U33" s="552">
        <v>4</v>
      </c>
      <c r="V33" s="658">
        <v>0</v>
      </c>
      <c r="W33" s="558">
        <v>48</v>
      </c>
      <c r="X33" s="552">
        <v>15</v>
      </c>
      <c r="Y33" s="579">
        <v>33</v>
      </c>
      <c r="Z33" s="559"/>
    </row>
    <row r="34" spans="1:26" ht="18" customHeight="1" x14ac:dyDescent="0.15">
      <c r="A34" s="553">
        <v>34</v>
      </c>
      <c r="B34" s="550" t="s">
        <v>554</v>
      </c>
      <c r="C34" s="551">
        <v>53</v>
      </c>
      <c r="D34" s="552">
        <v>15</v>
      </c>
      <c r="E34" s="552">
        <v>38</v>
      </c>
      <c r="F34" s="552">
        <v>1</v>
      </c>
      <c r="G34" s="552">
        <v>0</v>
      </c>
      <c r="H34" s="552">
        <v>2</v>
      </c>
      <c r="I34" s="552">
        <v>1</v>
      </c>
      <c r="J34" s="552">
        <v>1</v>
      </c>
      <c r="K34" s="552">
        <v>42</v>
      </c>
      <c r="L34" s="552">
        <v>2</v>
      </c>
      <c r="M34" s="552">
        <v>0</v>
      </c>
      <c r="N34" s="552">
        <v>1</v>
      </c>
      <c r="O34" s="552">
        <v>3</v>
      </c>
      <c r="P34" s="551">
        <v>3</v>
      </c>
      <c r="Q34" s="552">
        <v>1</v>
      </c>
      <c r="R34" s="552">
        <v>2</v>
      </c>
      <c r="S34" s="552">
        <v>3</v>
      </c>
      <c r="T34" s="552">
        <v>0</v>
      </c>
      <c r="U34" s="552">
        <v>0</v>
      </c>
      <c r="V34" s="658">
        <v>0</v>
      </c>
      <c r="W34" s="558">
        <v>56</v>
      </c>
      <c r="X34" s="552">
        <v>16</v>
      </c>
      <c r="Y34" s="579">
        <v>40</v>
      </c>
      <c r="Z34" s="559"/>
    </row>
    <row r="35" spans="1:26" ht="18" customHeight="1" x14ac:dyDescent="0.15">
      <c r="A35" s="553">
        <v>35</v>
      </c>
      <c r="B35" s="550" t="s">
        <v>555</v>
      </c>
      <c r="C35" s="551">
        <v>32</v>
      </c>
      <c r="D35" s="552">
        <v>9</v>
      </c>
      <c r="E35" s="552">
        <v>23</v>
      </c>
      <c r="F35" s="552">
        <v>1</v>
      </c>
      <c r="G35" s="552">
        <v>0</v>
      </c>
      <c r="H35" s="552">
        <v>1</v>
      </c>
      <c r="I35" s="552">
        <v>2</v>
      </c>
      <c r="J35" s="552">
        <v>1</v>
      </c>
      <c r="K35" s="552">
        <v>22</v>
      </c>
      <c r="L35" s="552">
        <v>1</v>
      </c>
      <c r="M35" s="552">
        <v>0</v>
      </c>
      <c r="N35" s="552">
        <v>1</v>
      </c>
      <c r="O35" s="552">
        <v>3</v>
      </c>
      <c r="P35" s="551">
        <v>1</v>
      </c>
      <c r="Q35" s="552">
        <v>0</v>
      </c>
      <c r="R35" s="552">
        <v>1</v>
      </c>
      <c r="S35" s="552">
        <v>1</v>
      </c>
      <c r="T35" s="552">
        <v>0</v>
      </c>
      <c r="U35" s="552">
        <v>0</v>
      </c>
      <c r="V35" s="658">
        <v>0</v>
      </c>
      <c r="W35" s="558">
        <v>33</v>
      </c>
      <c r="X35" s="552">
        <v>9</v>
      </c>
      <c r="Y35" s="579">
        <v>24</v>
      </c>
      <c r="Z35" s="559"/>
    </row>
    <row r="36" spans="1:26" ht="18" customHeight="1" x14ac:dyDescent="0.15">
      <c r="A36" s="553">
        <v>36</v>
      </c>
      <c r="B36" s="550" t="s">
        <v>105</v>
      </c>
      <c r="C36" s="551">
        <v>58</v>
      </c>
      <c r="D36" s="552">
        <v>18</v>
      </c>
      <c r="E36" s="552">
        <v>40</v>
      </c>
      <c r="F36" s="552">
        <v>1</v>
      </c>
      <c r="G36" s="552">
        <v>0</v>
      </c>
      <c r="H36" s="552">
        <v>2</v>
      </c>
      <c r="I36" s="552">
        <v>0</v>
      </c>
      <c r="J36" s="552">
        <v>0</v>
      </c>
      <c r="K36" s="552">
        <v>46</v>
      </c>
      <c r="L36" s="552">
        <v>2</v>
      </c>
      <c r="M36" s="552">
        <v>1</v>
      </c>
      <c r="N36" s="552">
        <v>1</v>
      </c>
      <c r="O36" s="552">
        <v>5</v>
      </c>
      <c r="P36" s="551">
        <v>3</v>
      </c>
      <c r="Q36" s="552">
        <v>1</v>
      </c>
      <c r="R36" s="552">
        <v>2</v>
      </c>
      <c r="S36" s="552">
        <v>3</v>
      </c>
      <c r="T36" s="552">
        <v>0</v>
      </c>
      <c r="U36" s="552">
        <v>0</v>
      </c>
      <c r="V36" s="658">
        <v>0</v>
      </c>
      <c r="W36" s="558">
        <v>61</v>
      </c>
      <c r="X36" s="552">
        <v>19</v>
      </c>
      <c r="Y36" s="579">
        <v>42</v>
      </c>
      <c r="Z36" s="559"/>
    </row>
    <row r="37" spans="1:26" ht="18" customHeight="1" x14ac:dyDescent="0.15">
      <c r="A37" s="553">
        <v>37</v>
      </c>
      <c r="B37" s="550" t="s">
        <v>556</v>
      </c>
      <c r="C37" s="551">
        <v>32</v>
      </c>
      <c r="D37" s="552">
        <v>9</v>
      </c>
      <c r="E37" s="552">
        <v>23</v>
      </c>
      <c r="F37" s="552">
        <v>1</v>
      </c>
      <c r="G37" s="552">
        <v>0</v>
      </c>
      <c r="H37" s="552">
        <v>1</v>
      </c>
      <c r="I37" s="552">
        <v>0</v>
      </c>
      <c r="J37" s="552">
        <v>2</v>
      </c>
      <c r="K37" s="552">
        <v>25</v>
      </c>
      <c r="L37" s="552">
        <v>1</v>
      </c>
      <c r="M37" s="552">
        <v>0</v>
      </c>
      <c r="N37" s="552">
        <v>0</v>
      </c>
      <c r="O37" s="552">
        <v>2</v>
      </c>
      <c r="P37" s="551">
        <v>3</v>
      </c>
      <c r="Q37" s="552">
        <v>1</v>
      </c>
      <c r="R37" s="552">
        <v>2</v>
      </c>
      <c r="S37" s="552">
        <v>1</v>
      </c>
      <c r="T37" s="552">
        <v>0</v>
      </c>
      <c r="U37" s="552">
        <v>2</v>
      </c>
      <c r="V37" s="658">
        <v>0</v>
      </c>
      <c r="W37" s="558">
        <v>35</v>
      </c>
      <c r="X37" s="552">
        <v>10</v>
      </c>
      <c r="Y37" s="579">
        <v>25</v>
      </c>
      <c r="Z37" s="559"/>
    </row>
    <row r="38" spans="1:26" ht="18" customHeight="1" x14ac:dyDescent="0.15">
      <c r="A38" s="553">
        <v>38</v>
      </c>
      <c r="B38" s="550" t="s">
        <v>557</v>
      </c>
      <c r="C38" s="551">
        <v>39</v>
      </c>
      <c r="D38" s="552">
        <v>11</v>
      </c>
      <c r="E38" s="552">
        <v>28</v>
      </c>
      <c r="F38" s="552">
        <v>1</v>
      </c>
      <c r="G38" s="552">
        <v>0</v>
      </c>
      <c r="H38" s="552">
        <v>1</v>
      </c>
      <c r="I38" s="552">
        <v>0</v>
      </c>
      <c r="J38" s="552">
        <v>1</v>
      </c>
      <c r="K38" s="552">
        <v>28</v>
      </c>
      <c r="L38" s="552">
        <v>1</v>
      </c>
      <c r="M38" s="552">
        <v>1</v>
      </c>
      <c r="N38" s="552">
        <v>2</v>
      </c>
      <c r="O38" s="552">
        <v>4</v>
      </c>
      <c r="P38" s="551">
        <v>1</v>
      </c>
      <c r="Q38" s="552">
        <v>1</v>
      </c>
      <c r="R38" s="552">
        <v>0</v>
      </c>
      <c r="S38" s="552">
        <v>1</v>
      </c>
      <c r="T38" s="552">
        <v>0</v>
      </c>
      <c r="U38" s="552">
        <v>0</v>
      </c>
      <c r="V38" s="658">
        <v>0</v>
      </c>
      <c r="W38" s="558">
        <v>40</v>
      </c>
      <c r="X38" s="552">
        <v>12</v>
      </c>
      <c r="Y38" s="579">
        <v>28</v>
      </c>
      <c r="Z38" s="559"/>
    </row>
    <row r="39" spans="1:26" ht="18" customHeight="1" x14ac:dyDescent="0.15">
      <c r="A39" s="553">
        <v>39</v>
      </c>
      <c r="B39" s="550" t="s">
        <v>558</v>
      </c>
      <c r="C39" s="551">
        <v>27</v>
      </c>
      <c r="D39" s="552">
        <v>9</v>
      </c>
      <c r="E39" s="552">
        <v>18</v>
      </c>
      <c r="F39" s="552">
        <v>1</v>
      </c>
      <c r="G39" s="552">
        <v>0</v>
      </c>
      <c r="H39" s="552">
        <v>1</v>
      </c>
      <c r="I39" s="552">
        <v>1</v>
      </c>
      <c r="J39" s="552">
        <v>1</v>
      </c>
      <c r="K39" s="552">
        <v>20</v>
      </c>
      <c r="L39" s="552">
        <v>1</v>
      </c>
      <c r="M39" s="552">
        <v>0</v>
      </c>
      <c r="N39" s="552">
        <v>1</v>
      </c>
      <c r="O39" s="552">
        <v>1</v>
      </c>
      <c r="P39" s="551">
        <v>1</v>
      </c>
      <c r="Q39" s="552">
        <v>0</v>
      </c>
      <c r="R39" s="552">
        <v>1</v>
      </c>
      <c r="S39" s="552">
        <v>1</v>
      </c>
      <c r="T39" s="552">
        <v>0</v>
      </c>
      <c r="U39" s="552">
        <v>0</v>
      </c>
      <c r="V39" s="658">
        <v>0</v>
      </c>
      <c r="W39" s="558">
        <v>28</v>
      </c>
      <c r="X39" s="552">
        <v>9</v>
      </c>
      <c r="Y39" s="579">
        <v>19</v>
      </c>
      <c r="Z39" s="559"/>
    </row>
    <row r="40" spans="1:26" ht="18" customHeight="1" x14ac:dyDescent="0.15">
      <c r="A40" s="554">
        <v>40</v>
      </c>
      <c r="B40" s="555" t="s">
        <v>559</v>
      </c>
      <c r="C40" s="556">
        <v>46</v>
      </c>
      <c r="D40" s="552">
        <v>21</v>
      </c>
      <c r="E40" s="552">
        <v>25</v>
      </c>
      <c r="F40" s="552">
        <v>1</v>
      </c>
      <c r="G40" s="552">
        <v>0</v>
      </c>
      <c r="H40" s="552">
        <v>2</v>
      </c>
      <c r="I40" s="552">
        <v>0</v>
      </c>
      <c r="J40" s="552">
        <v>1</v>
      </c>
      <c r="K40" s="552">
        <v>36</v>
      </c>
      <c r="L40" s="557">
        <v>1</v>
      </c>
      <c r="M40" s="557">
        <v>0</v>
      </c>
      <c r="N40" s="552">
        <v>1</v>
      </c>
      <c r="O40" s="552">
        <v>4</v>
      </c>
      <c r="P40" s="556">
        <v>3</v>
      </c>
      <c r="Q40" s="557">
        <v>2</v>
      </c>
      <c r="R40" s="557">
        <v>1</v>
      </c>
      <c r="S40" s="552">
        <v>3</v>
      </c>
      <c r="T40" s="557">
        <v>0</v>
      </c>
      <c r="U40" s="552">
        <v>0</v>
      </c>
      <c r="V40" s="658">
        <v>0</v>
      </c>
      <c r="W40" s="560">
        <v>49</v>
      </c>
      <c r="X40" s="557">
        <v>23</v>
      </c>
      <c r="Y40" s="580">
        <v>26</v>
      </c>
      <c r="Z40" s="561"/>
    </row>
    <row r="41" spans="1:26" ht="18" customHeight="1" x14ac:dyDescent="0.15">
      <c r="A41" s="553">
        <v>41</v>
      </c>
      <c r="B41" s="550" t="s">
        <v>560</v>
      </c>
      <c r="C41" s="558">
        <v>28</v>
      </c>
      <c r="D41" s="552">
        <v>9</v>
      </c>
      <c r="E41" s="552">
        <v>19</v>
      </c>
      <c r="F41" s="552">
        <v>1</v>
      </c>
      <c r="G41" s="552">
        <v>0</v>
      </c>
      <c r="H41" s="552">
        <v>1</v>
      </c>
      <c r="I41" s="552">
        <v>1</v>
      </c>
      <c r="J41" s="552">
        <v>0</v>
      </c>
      <c r="K41" s="552">
        <v>22</v>
      </c>
      <c r="L41" s="552">
        <v>1</v>
      </c>
      <c r="M41" s="552">
        <v>0</v>
      </c>
      <c r="N41" s="552">
        <v>1</v>
      </c>
      <c r="O41" s="552">
        <v>1</v>
      </c>
      <c r="P41" s="551">
        <v>9</v>
      </c>
      <c r="Q41" s="552">
        <v>9</v>
      </c>
      <c r="R41" s="552">
        <v>0</v>
      </c>
      <c r="S41" s="552">
        <v>1</v>
      </c>
      <c r="T41" s="552">
        <v>0</v>
      </c>
      <c r="U41" s="552">
        <v>0</v>
      </c>
      <c r="V41" s="658">
        <v>8</v>
      </c>
      <c r="W41" s="558">
        <v>37</v>
      </c>
      <c r="X41" s="552">
        <v>18</v>
      </c>
      <c r="Y41" s="579">
        <v>19</v>
      </c>
      <c r="Z41" s="559"/>
    </row>
    <row r="42" spans="1:26" ht="18" customHeight="1" x14ac:dyDescent="0.15">
      <c r="A42" s="553">
        <v>42</v>
      </c>
      <c r="B42" s="550" t="s">
        <v>561</v>
      </c>
      <c r="C42" s="558">
        <v>42</v>
      </c>
      <c r="D42" s="552">
        <v>13</v>
      </c>
      <c r="E42" s="552">
        <v>29</v>
      </c>
      <c r="F42" s="552">
        <v>1</v>
      </c>
      <c r="G42" s="552">
        <v>0</v>
      </c>
      <c r="H42" s="552">
        <v>2</v>
      </c>
      <c r="I42" s="552">
        <v>1</v>
      </c>
      <c r="J42" s="552">
        <v>2</v>
      </c>
      <c r="K42" s="552">
        <v>33</v>
      </c>
      <c r="L42" s="552">
        <v>1</v>
      </c>
      <c r="M42" s="552">
        <v>0</v>
      </c>
      <c r="N42" s="552">
        <v>1</v>
      </c>
      <c r="O42" s="552">
        <v>1</v>
      </c>
      <c r="P42" s="551">
        <v>12</v>
      </c>
      <c r="Q42" s="552">
        <v>11</v>
      </c>
      <c r="R42" s="552">
        <v>1</v>
      </c>
      <c r="S42" s="552">
        <v>2</v>
      </c>
      <c r="T42" s="552">
        <v>0</v>
      </c>
      <c r="U42" s="552">
        <v>0</v>
      </c>
      <c r="V42" s="658">
        <v>10</v>
      </c>
      <c r="W42" s="558">
        <v>54</v>
      </c>
      <c r="X42" s="552">
        <v>24</v>
      </c>
      <c r="Y42" s="579">
        <v>30</v>
      </c>
      <c r="Z42" s="559"/>
    </row>
    <row r="43" spans="1:26" ht="18" customHeight="1" x14ac:dyDescent="0.15">
      <c r="A43" s="553">
        <v>43</v>
      </c>
      <c r="B43" s="550" t="s">
        <v>106</v>
      </c>
      <c r="C43" s="558">
        <v>43</v>
      </c>
      <c r="D43" s="552">
        <v>19</v>
      </c>
      <c r="E43" s="552">
        <v>24</v>
      </c>
      <c r="F43" s="552">
        <v>1</v>
      </c>
      <c r="G43" s="552">
        <v>0</v>
      </c>
      <c r="H43" s="552">
        <v>2</v>
      </c>
      <c r="I43" s="552">
        <v>1</v>
      </c>
      <c r="J43" s="552">
        <v>2</v>
      </c>
      <c r="K43" s="552">
        <v>32</v>
      </c>
      <c r="L43" s="552">
        <v>1</v>
      </c>
      <c r="M43" s="552">
        <v>1</v>
      </c>
      <c r="N43" s="552">
        <v>0</v>
      </c>
      <c r="O43" s="552">
        <v>3</v>
      </c>
      <c r="P43" s="551">
        <v>4</v>
      </c>
      <c r="Q43" s="552">
        <v>1</v>
      </c>
      <c r="R43" s="552">
        <v>3</v>
      </c>
      <c r="S43" s="552">
        <v>2</v>
      </c>
      <c r="T43" s="552">
        <v>0</v>
      </c>
      <c r="U43" s="552">
        <v>2</v>
      </c>
      <c r="V43" s="658">
        <v>0</v>
      </c>
      <c r="W43" s="558">
        <v>47</v>
      </c>
      <c r="X43" s="552">
        <v>20</v>
      </c>
      <c r="Y43" s="579">
        <v>27</v>
      </c>
      <c r="Z43" s="559"/>
    </row>
    <row r="44" spans="1:26" ht="18" customHeight="1" x14ac:dyDescent="0.15">
      <c r="A44" s="553">
        <v>44</v>
      </c>
      <c r="B44" s="550" t="s">
        <v>562</v>
      </c>
      <c r="C44" s="558">
        <v>54</v>
      </c>
      <c r="D44" s="552">
        <v>18</v>
      </c>
      <c r="E44" s="552">
        <v>36</v>
      </c>
      <c r="F44" s="552">
        <v>1</v>
      </c>
      <c r="G44" s="552">
        <v>0</v>
      </c>
      <c r="H44" s="552">
        <v>2</v>
      </c>
      <c r="I44" s="552">
        <v>1</v>
      </c>
      <c r="J44" s="552">
        <v>1</v>
      </c>
      <c r="K44" s="552">
        <v>43</v>
      </c>
      <c r="L44" s="552">
        <v>2</v>
      </c>
      <c r="M44" s="552">
        <v>0</v>
      </c>
      <c r="N44" s="552">
        <v>1</v>
      </c>
      <c r="O44" s="552">
        <v>3</v>
      </c>
      <c r="P44" s="551">
        <v>2</v>
      </c>
      <c r="Q44" s="552">
        <v>1</v>
      </c>
      <c r="R44" s="552">
        <v>1</v>
      </c>
      <c r="S44" s="552">
        <v>2</v>
      </c>
      <c r="T44" s="552">
        <v>0</v>
      </c>
      <c r="U44" s="552">
        <v>0</v>
      </c>
      <c r="V44" s="658">
        <v>0</v>
      </c>
      <c r="W44" s="558">
        <v>56</v>
      </c>
      <c r="X44" s="552">
        <v>19</v>
      </c>
      <c r="Y44" s="579">
        <v>37</v>
      </c>
      <c r="Z44" s="559"/>
    </row>
    <row r="45" spans="1:26" ht="18" customHeight="1" x14ac:dyDescent="0.15">
      <c r="A45" s="553">
        <v>45</v>
      </c>
      <c r="B45" s="550" t="s">
        <v>563</v>
      </c>
      <c r="C45" s="558">
        <v>24</v>
      </c>
      <c r="D45" s="552">
        <v>6</v>
      </c>
      <c r="E45" s="552">
        <v>18</v>
      </c>
      <c r="F45" s="552">
        <v>1</v>
      </c>
      <c r="G45" s="552">
        <v>0</v>
      </c>
      <c r="H45" s="552">
        <v>1</v>
      </c>
      <c r="I45" s="552">
        <v>1</v>
      </c>
      <c r="J45" s="552">
        <v>0</v>
      </c>
      <c r="K45" s="552">
        <v>17</v>
      </c>
      <c r="L45" s="552">
        <v>1</v>
      </c>
      <c r="M45" s="552">
        <v>0</v>
      </c>
      <c r="N45" s="552">
        <v>0</v>
      </c>
      <c r="O45" s="552">
        <v>3</v>
      </c>
      <c r="P45" s="551">
        <v>3</v>
      </c>
      <c r="Q45" s="552">
        <v>1</v>
      </c>
      <c r="R45" s="552">
        <v>2</v>
      </c>
      <c r="S45" s="552">
        <v>1</v>
      </c>
      <c r="T45" s="552">
        <v>0</v>
      </c>
      <c r="U45" s="552">
        <v>2</v>
      </c>
      <c r="V45" s="658">
        <v>0</v>
      </c>
      <c r="W45" s="558">
        <v>27</v>
      </c>
      <c r="X45" s="552">
        <v>7</v>
      </c>
      <c r="Y45" s="579">
        <v>20</v>
      </c>
      <c r="Z45" s="559"/>
    </row>
    <row r="46" spans="1:26" ht="18" customHeight="1" x14ac:dyDescent="0.15">
      <c r="A46" s="553">
        <v>46</v>
      </c>
      <c r="B46" s="550" t="s">
        <v>564</v>
      </c>
      <c r="C46" s="558">
        <v>43</v>
      </c>
      <c r="D46" s="552">
        <v>10</v>
      </c>
      <c r="E46" s="552">
        <v>33</v>
      </c>
      <c r="F46" s="552">
        <v>1</v>
      </c>
      <c r="G46" s="552">
        <v>0</v>
      </c>
      <c r="H46" s="552">
        <v>2</v>
      </c>
      <c r="I46" s="552">
        <v>1</v>
      </c>
      <c r="J46" s="552">
        <v>2</v>
      </c>
      <c r="K46" s="552">
        <v>32</v>
      </c>
      <c r="L46" s="552">
        <v>1</v>
      </c>
      <c r="M46" s="552">
        <v>0</v>
      </c>
      <c r="N46" s="552">
        <v>2</v>
      </c>
      <c r="O46" s="552">
        <v>2</v>
      </c>
      <c r="P46" s="551">
        <v>2</v>
      </c>
      <c r="Q46" s="552">
        <v>1</v>
      </c>
      <c r="R46" s="552">
        <v>1</v>
      </c>
      <c r="S46" s="552">
        <v>2</v>
      </c>
      <c r="T46" s="552">
        <v>0</v>
      </c>
      <c r="U46" s="552">
        <v>0</v>
      </c>
      <c r="V46" s="658">
        <v>0</v>
      </c>
      <c r="W46" s="558">
        <v>45</v>
      </c>
      <c r="X46" s="552">
        <v>11</v>
      </c>
      <c r="Y46" s="579">
        <v>34</v>
      </c>
      <c r="Z46" s="559"/>
    </row>
    <row r="47" spans="1:26" ht="18" customHeight="1" x14ac:dyDescent="0.15">
      <c r="A47" s="553">
        <v>47</v>
      </c>
      <c r="B47" s="550" t="s">
        <v>565</v>
      </c>
      <c r="C47" s="558">
        <v>44</v>
      </c>
      <c r="D47" s="552">
        <v>17</v>
      </c>
      <c r="E47" s="552">
        <v>27</v>
      </c>
      <c r="F47" s="552">
        <v>1</v>
      </c>
      <c r="G47" s="552">
        <v>0</v>
      </c>
      <c r="H47" s="552">
        <v>2</v>
      </c>
      <c r="I47" s="552">
        <v>1</v>
      </c>
      <c r="J47" s="552">
        <v>0</v>
      </c>
      <c r="K47" s="552">
        <v>34</v>
      </c>
      <c r="L47" s="552">
        <v>1</v>
      </c>
      <c r="M47" s="552">
        <v>0</v>
      </c>
      <c r="N47" s="552">
        <v>0</v>
      </c>
      <c r="O47" s="552">
        <v>5</v>
      </c>
      <c r="P47" s="551">
        <v>5</v>
      </c>
      <c r="Q47" s="552">
        <v>2</v>
      </c>
      <c r="R47" s="552">
        <v>3</v>
      </c>
      <c r="S47" s="552">
        <v>2</v>
      </c>
      <c r="T47" s="552">
        <v>0</v>
      </c>
      <c r="U47" s="552">
        <v>3</v>
      </c>
      <c r="V47" s="658">
        <v>0</v>
      </c>
      <c r="W47" s="558">
        <v>49</v>
      </c>
      <c r="X47" s="552">
        <v>19</v>
      </c>
      <c r="Y47" s="579">
        <v>30</v>
      </c>
      <c r="Z47" s="559"/>
    </row>
    <row r="48" spans="1:26" ht="18" customHeight="1" x14ac:dyDescent="0.15">
      <c r="A48" s="553">
        <v>48</v>
      </c>
      <c r="B48" s="550" t="s">
        <v>566</v>
      </c>
      <c r="C48" s="558">
        <v>64</v>
      </c>
      <c r="D48" s="552">
        <v>21</v>
      </c>
      <c r="E48" s="552">
        <v>43</v>
      </c>
      <c r="F48" s="552">
        <v>1</v>
      </c>
      <c r="G48" s="552">
        <v>0</v>
      </c>
      <c r="H48" s="552">
        <v>2</v>
      </c>
      <c r="I48" s="552">
        <v>1</v>
      </c>
      <c r="J48" s="552">
        <v>0</v>
      </c>
      <c r="K48" s="552">
        <v>48</v>
      </c>
      <c r="L48" s="552">
        <v>2</v>
      </c>
      <c r="M48" s="552">
        <v>0</v>
      </c>
      <c r="N48" s="552">
        <v>1</v>
      </c>
      <c r="O48" s="552">
        <v>9</v>
      </c>
      <c r="P48" s="551">
        <v>2</v>
      </c>
      <c r="Q48" s="552">
        <v>1</v>
      </c>
      <c r="R48" s="552">
        <v>1</v>
      </c>
      <c r="S48" s="552">
        <v>2</v>
      </c>
      <c r="T48" s="552">
        <v>0</v>
      </c>
      <c r="U48" s="552">
        <v>0</v>
      </c>
      <c r="V48" s="658">
        <v>0</v>
      </c>
      <c r="W48" s="558">
        <v>66</v>
      </c>
      <c r="X48" s="552">
        <v>22</v>
      </c>
      <c r="Y48" s="579">
        <v>44</v>
      </c>
      <c r="Z48" s="559"/>
    </row>
    <row r="49" spans="1:26" ht="18" customHeight="1" x14ac:dyDescent="0.15">
      <c r="A49" s="553">
        <v>49</v>
      </c>
      <c r="B49" s="550" t="s">
        <v>107</v>
      </c>
      <c r="C49" s="558">
        <v>39</v>
      </c>
      <c r="D49" s="552">
        <v>9</v>
      </c>
      <c r="E49" s="552">
        <v>30</v>
      </c>
      <c r="F49" s="552">
        <v>1</v>
      </c>
      <c r="G49" s="552">
        <v>0</v>
      </c>
      <c r="H49" s="552">
        <v>1</v>
      </c>
      <c r="I49" s="552">
        <v>1</v>
      </c>
      <c r="J49" s="552">
        <v>1</v>
      </c>
      <c r="K49" s="552">
        <v>27</v>
      </c>
      <c r="L49" s="552">
        <v>1</v>
      </c>
      <c r="M49" s="552">
        <v>1</v>
      </c>
      <c r="N49" s="552">
        <v>1</v>
      </c>
      <c r="O49" s="552">
        <v>5</v>
      </c>
      <c r="P49" s="551">
        <v>1</v>
      </c>
      <c r="Q49" s="552">
        <v>0</v>
      </c>
      <c r="R49" s="552">
        <v>1</v>
      </c>
      <c r="S49" s="552">
        <v>1</v>
      </c>
      <c r="T49" s="552">
        <v>0</v>
      </c>
      <c r="U49" s="552">
        <v>0</v>
      </c>
      <c r="V49" s="658">
        <v>0</v>
      </c>
      <c r="W49" s="558">
        <v>40</v>
      </c>
      <c r="X49" s="552">
        <v>9</v>
      </c>
      <c r="Y49" s="579">
        <v>31</v>
      </c>
      <c r="Z49" s="559"/>
    </row>
    <row r="50" spans="1:26" ht="18" customHeight="1" x14ac:dyDescent="0.15">
      <c r="A50" s="553">
        <v>50</v>
      </c>
      <c r="B50" s="550" t="s">
        <v>108</v>
      </c>
      <c r="C50" s="558">
        <v>54</v>
      </c>
      <c r="D50" s="552">
        <v>22</v>
      </c>
      <c r="E50" s="552">
        <v>32</v>
      </c>
      <c r="F50" s="552">
        <v>1</v>
      </c>
      <c r="G50" s="552">
        <v>0</v>
      </c>
      <c r="H50" s="552">
        <v>2</v>
      </c>
      <c r="I50" s="552">
        <v>1</v>
      </c>
      <c r="J50" s="552">
        <v>2</v>
      </c>
      <c r="K50" s="552">
        <v>38</v>
      </c>
      <c r="L50" s="552">
        <v>2</v>
      </c>
      <c r="M50" s="552">
        <v>0</v>
      </c>
      <c r="N50" s="552">
        <v>2</v>
      </c>
      <c r="O50" s="552">
        <v>6</v>
      </c>
      <c r="P50" s="551">
        <v>3</v>
      </c>
      <c r="Q50" s="552">
        <v>0</v>
      </c>
      <c r="R50" s="552">
        <v>3</v>
      </c>
      <c r="S50" s="552">
        <v>3</v>
      </c>
      <c r="T50" s="552">
        <v>0</v>
      </c>
      <c r="U50" s="552">
        <v>0</v>
      </c>
      <c r="V50" s="658">
        <v>0</v>
      </c>
      <c r="W50" s="558">
        <v>57</v>
      </c>
      <c r="X50" s="552">
        <v>22</v>
      </c>
      <c r="Y50" s="579">
        <v>35</v>
      </c>
      <c r="Z50" s="559"/>
    </row>
    <row r="51" spans="1:26" ht="18" customHeight="1" x14ac:dyDescent="0.15">
      <c r="A51" s="584">
        <v>51</v>
      </c>
      <c r="B51" s="659" t="s">
        <v>567</v>
      </c>
      <c r="C51" s="568">
        <v>21</v>
      </c>
      <c r="D51" s="585">
        <v>5</v>
      </c>
      <c r="E51" s="585">
        <v>16</v>
      </c>
      <c r="F51" s="585">
        <v>1</v>
      </c>
      <c r="G51" s="585">
        <v>0</v>
      </c>
      <c r="H51" s="585">
        <v>1</v>
      </c>
      <c r="I51" s="585">
        <v>0</v>
      </c>
      <c r="J51" s="585">
        <v>1</v>
      </c>
      <c r="K51" s="585">
        <v>16</v>
      </c>
      <c r="L51" s="585">
        <v>1</v>
      </c>
      <c r="M51" s="585">
        <v>0</v>
      </c>
      <c r="N51" s="585">
        <v>1</v>
      </c>
      <c r="O51" s="585">
        <v>0</v>
      </c>
      <c r="P51" s="586">
        <v>1</v>
      </c>
      <c r="Q51" s="585">
        <v>0</v>
      </c>
      <c r="R51" s="585">
        <v>1</v>
      </c>
      <c r="S51" s="585">
        <v>1</v>
      </c>
      <c r="T51" s="585">
        <v>0</v>
      </c>
      <c r="U51" s="585">
        <v>0</v>
      </c>
      <c r="V51" s="660">
        <v>0</v>
      </c>
      <c r="W51" s="568">
        <v>22</v>
      </c>
      <c r="X51" s="585">
        <v>5</v>
      </c>
      <c r="Y51" s="661">
        <v>17</v>
      </c>
      <c r="Z51" s="559"/>
    </row>
    <row r="52" spans="1:26" ht="18" customHeight="1" x14ac:dyDescent="0.15">
      <c r="A52" s="553">
        <v>52</v>
      </c>
      <c r="B52" s="550" t="s">
        <v>109</v>
      </c>
      <c r="C52" s="558">
        <v>45</v>
      </c>
      <c r="D52" s="552">
        <v>13</v>
      </c>
      <c r="E52" s="552">
        <v>32</v>
      </c>
      <c r="F52" s="552">
        <v>1</v>
      </c>
      <c r="G52" s="552">
        <v>0</v>
      </c>
      <c r="H52" s="552">
        <v>2</v>
      </c>
      <c r="I52" s="552">
        <v>0</v>
      </c>
      <c r="J52" s="552">
        <v>2</v>
      </c>
      <c r="K52" s="552">
        <v>33</v>
      </c>
      <c r="L52" s="552">
        <v>1</v>
      </c>
      <c r="M52" s="552">
        <v>0</v>
      </c>
      <c r="N52" s="552">
        <v>1</v>
      </c>
      <c r="O52" s="552">
        <v>5</v>
      </c>
      <c r="P52" s="551">
        <v>2</v>
      </c>
      <c r="Q52" s="552">
        <v>1</v>
      </c>
      <c r="R52" s="552">
        <v>1</v>
      </c>
      <c r="S52" s="552">
        <v>2</v>
      </c>
      <c r="T52" s="552">
        <v>0</v>
      </c>
      <c r="U52" s="552">
        <v>0</v>
      </c>
      <c r="V52" s="658">
        <v>0</v>
      </c>
      <c r="W52" s="558">
        <v>47</v>
      </c>
      <c r="X52" s="552">
        <v>14</v>
      </c>
      <c r="Y52" s="579">
        <v>33</v>
      </c>
      <c r="Z52" s="559"/>
    </row>
    <row r="53" spans="1:26" ht="18" customHeight="1" x14ac:dyDescent="0.15">
      <c r="A53" s="553">
        <v>53</v>
      </c>
      <c r="B53" s="550" t="s">
        <v>110</v>
      </c>
      <c r="C53" s="558">
        <v>39</v>
      </c>
      <c r="D53" s="552">
        <v>14</v>
      </c>
      <c r="E53" s="552">
        <v>25</v>
      </c>
      <c r="F53" s="552">
        <v>1</v>
      </c>
      <c r="G53" s="552">
        <v>0</v>
      </c>
      <c r="H53" s="552">
        <v>1</v>
      </c>
      <c r="I53" s="552">
        <v>0</v>
      </c>
      <c r="J53" s="552">
        <v>1</v>
      </c>
      <c r="K53" s="552">
        <v>29</v>
      </c>
      <c r="L53" s="552">
        <v>1</v>
      </c>
      <c r="M53" s="552">
        <v>0</v>
      </c>
      <c r="N53" s="552">
        <v>1</v>
      </c>
      <c r="O53" s="552">
        <v>5</v>
      </c>
      <c r="P53" s="551">
        <v>8</v>
      </c>
      <c r="Q53" s="552">
        <v>7</v>
      </c>
      <c r="R53" s="552">
        <v>1</v>
      </c>
      <c r="S53" s="552">
        <v>1</v>
      </c>
      <c r="T53" s="552">
        <v>0</v>
      </c>
      <c r="U53" s="552">
        <v>0</v>
      </c>
      <c r="V53" s="658">
        <v>7</v>
      </c>
      <c r="W53" s="558">
        <v>47</v>
      </c>
      <c r="X53" s="552">
        <v>21</v>
      </c>
      <c r="Y53" s="579">
        <v>26</v>
      </c>
      <c r="Z53" s="559"/>
    </row>
    <row r="54" spans="1:26" ht="18" customHeight="1" x14ac:dyDescent="0.15">
      <c r="A54" s="553">
        <v>55</v>
      </c>
      <c r="B54" s="550" t="s">
        <v>568</v>
      </c>
      <c r="C54" s="558">
        <v>46</v>
      </c>
      <c r="D54" s="552">
        <v>11</v>
      </c>
      <c r="E54" s="552">
        <v>35</v>
      </c>
      <c r="F54" s="552">
        <v>1</v>
      </c>
      <c r="G54" s="552">
        <v>0</v>
      </c>
      <c r="H54" s="552">
        <v>2</v>
      </c>
      <c r="I54" s="552">
        <v>2</v>
      </c>
      <c r="J54" s="552">
        <v>0</v>
      </c>
      <c r="K54" s="552">
        <v>37</v>
      </c>
      <c r="L54" s="552">
        <v>1</v>
      </c>
      <c r="M54" s="552">
        <v>0</v>
      </c>
      <c r="N54" s="552">
        <v>1</v>
      </c>
      <c r="O54" s="552">
        <v>2</v>
      </c>
      <c r="P54" s="551">
        <v>2</v>
      </c>
      <c r="Q54" s="552">
        <v>0</v>
      </c>
      <c r="R54" s="552">
        <v>2</v>
      </c>
      <c r="S54" s="552">
        <v>2</v>
      </c>
      <c r="T54" s="552">
        <v>0</v>
      </c>
      <c r="U54" s="552">
        <v>0</v>
      </c>
      <c r="V54" s="658">
        <v>0</v>
      </c>
      <c r="W54" s="558">
        <v>48</v>
      </c>
      <c r="X54" s="552">
        <v>11</v>
      </c>
      <c r="Y54" s="579">
        <v>37</v>
      </c>
      <c r="Z54" s="559"/>
    </row>
    <row r="55" spans="1:26" ht="18" customHeight="1" x14ac:dyDescent="0.15">
      <c r="A55" s="662">
        <v>56</v>
      </c>
      <c r="B55" s="663" t="s">
        <v>569</v>
      </c>
      <c r="C55" s="664">
        <v>40</v>
      </c>
      <c r="D55" s="665">
        <v>10</v>
      </c>
      <c r="E55" s="665">
        <v>30</v>
      </c>
      <c r="F55" s="665">
        <v>1</v>
      </c>
      <c r="G55" s="665">
        <v>0</v>
      </c>
      <c r="H55" s="665">
        <v>2</v>
      </c>
      <c r="I55" s="665">
        <v>1</v>
      </c>
      <c r="J55" s="665">
        <v>1</v>
      </c>
      <c r="K55" s="665">
        <v>31</v>
      </c>
      <c r="L55" s="665">
        <v>1</v>
      </c>
      <c r="M55" s="665">
        <v>0</v>
      </c>
      <c r="N55" s="665">
        <v>0</v>
      </c>
      <c r="O55" s="665">
        <v>3</v>
      </c>
      <c r="P55" s="666">
        <v>5</v>
      </c>
      <c r="Q55" s="665">
        <v>3</v>
      </c>
      <c r="R55" s="665">
        <v>2</v>
      </c>
      <c r="S55" s="665">
        <v>2</v>
      </c>
      <c r="T55" s="665">
        <v>0</v>
      </c>
      <c r="U55" s="665">
        <v>3</v>
      </c>
      <c r="V55" s="667">
        <v>0</v>
      </c>
      <c r="W55" s="664">
        <v>45</v>
      </c>
      <c r="X55" s="665">
        <v>13</v>
      </c>
      <c r="Y55" s="668">
        <v>32</v>
      </c>
      <c r="Z55" s="770"/>
    </row>
    <row r="56" spans="1:26" ht="18" customHeight="1" x14ac:dyDescent="0.15">
      <c r="A56" s="584">
        <v>57</v>
      </c>
      <c r="B56" s="659" t="s">
        <v>570</v>
      </c>
      <c r="C56" s="568">
        <v>51</v>
      </c>
      <c r="D56" s="585">
        <v>12</v>
      </c>
      <c r="E56" s="585">
        <v>39</v>
      </c>
      <c r="F56" s="585">
        <v>1</v>
      </c>
      <c r="G56" s="585">
        <v>0</v>
      </c>
      <c r="H56" s="585">
        <v>2</v>
      </c>
      <c r="I56" s="585">
        <v>0</v>
      </c>
      <c r="J56" s="585">
        <v>2</v>
      </c>
      <c r="K56" s="585">
        <v>41</v>
      </c>
      <c r="L56" s="585">
        <v>2</v>
      </c>
      <c r="M56" s="585">
        <v>0</v>
      </c>
      <c r="N56" s="585">
        <v>1</v>
      </c>
      <c r="O56" s="661">
        <v>2</v>
      </c>
      <c r="P56" s="586">
        <v>2</v>
      </c>
      <c r="Q56" s="585">
        <v>2</v>
      </c>
      <c r="R56" s="585">
        <v>0</v>
      </c>
      <c r="S56" s="585">
        <v>2</v>
      </c>
      <c r="T56" s="585">
        <v>0</v>
      </c>
      <c r="U56" s="585">
        <v>0</v>
      </c>
      <c r="V56" s="660">
        <v>0</v>
      </c>
      <c r="W56" s="568">
        <v>53</v>
      </c>
      <c r="X56" s="585">
        <v>14</v>
      </c>
      <c r="Y56" s="661">
        <v>39</v>
      </c>
      <c r="Z56" s="769"/>
    </row>
    <row r="57" spans="1:26" ht="18" customHeight="1" x14ac:dyDescent="0.15">
      <c r="A57" s="553">
        <v>58</v>
      </c>
      <c r="B57" s="659" t="s">
        <v>571</v>
      </c>
      <c r="C57" s="568">
        <v>33</v>
      </c>
      <c r="D57" s="585">
        <v>11</v>
      </c>
      <c r="E57" s="585">
        <v>22</v>
      </c>
      <c r="F57" s="585">
        <v>1</v>
      </c>
      <c r="G57" s="585">
        <v>0</v>
      </c>
      <c r="H57" s="585">
        <v>1</v>
      </c>
      <c r="I57" s="585">
        <v>0</v>
      </c>
      <c r="J57" s="585">
        <v>1</v>
      </c>
      <c r="K57" s="585">
        <v>27</v>
      </c>
      <c r="L57" s="585">
        <v>1</v>
      </c>
      <c r="M57" s="585">
        <v>0</v>
      </c>
      <c r="N57" s="585">
        <v>1</v>
      </c>
      <c r="O57" s="585">
        <v>1</v>
      </c>
      <c r="P57" s="586">
        <v>1</v>
      </c>
      <c r="Q57" s="585">
        <v>0</v>
      </c>
      <c r="R57" s="585">
        <v>1</v>
      </c>
      <c r="S57" s="585">
        <v>1</v>
      </c>
      <c r="T57" s="585">
        <v>0</v>
      </c>
      <c r="U57" s="585">
        <v>0</v>
      </c>
      <c r="V57" s="660">
        <v>0</v>
      </c>
      <c r="W57" s="568">
        <v>34</v>
      </c>
      <c r="X57" s="585">
        <v>11</v>
      </c>
      <c r="Y57" s="661">
        <v>23</v>
      </c>
      <c r="Z57" s="559"/>
    </row>
    <row r="58" spans="1:26" ht="18" customHeight="1" x14ac:dyDescent="0.15">
      <c r="A58" s="553">
        <v>59</v>
      </c>
      <c r="B58" s="550" t="s">
        <v>572</v>
      </c>
      <c r="C58" s="558">
        <v>53</v>
      </c>
      <c r="D58" s="552">
        <v>19</v>
      </c>
      <c r="E58" s="552">
        <v>34</v>
      </c>
      <c r="F58" s="552">
        <v>1</v>
      </c>
      <c r="G58" s="552">
        <v>0</v>
      </c>
      <c r="H58" s="552">
        <v>2</v>
      </c>
      <c r="I58" s="552">
        <v>0</v>
      </c>
      <c r="J58" s="552">
        <v>1</v>
      </c>
      <c r="K58" s="552">
        <v>43</v>
      </c>
      <c r="L58" s="552">
        <v>2</v>
      </c>
      <c r="M58" s="552">
        <v>0</v>
      </c>
      <c r="N58" s="552">
        <v>1</v>
      </c>
      <c r="O58" s="552">
        <v>3</v>
      </c>
      <c r="P58" s="551">
        <v>6</v>
      </c>
      <c r="Q58" s="552">
        <v>0</v>
      </c>
      <c r="R58" s="552">
        <v>6</v>
      </c>
      <c r="S58" s="552">
        <v>2</v>
      </c>
      <c r="T58" s="552">
        <v>0</v>
      </c>
      <c r="U58" s="552">
        <v>4</v>
      </c>
      <c r="V58" s="658">
        <v>0</v>
      </c>
      <c r="W58" s="558">
        <v>59</v>
      </c>
      <c r="X58" s="552">
        <v>19</v>
      </c>
      <c r="Y58" s="579">
        <v>40</v>
      </c>
      <c r="Z58" s="559"/>
    </row>
    <row r="59" spans="1:26" ht="18" customHeight="1" x14ac:dyDescent="0.15">
      <c r="A59" s="553">
        <v>60</v>
      </c>
      <c r="B59" s="550" t="s">
        <v>573</v>
      </c>
      <c r="C59" s="558">
        <v>32</v>
      </c>
      <c r="D59" s="552">
        <v>10</v>
      </c>
      <c r="E59" s="552">
        <v>22</v>
      </c>
      <c r="F59" s="552">
        <v>1</v>
      </c>
      <c r="G59" s="552">
        <v>0</v>
      </c>
      <c r="H59" s="552">
        <v>1</v>
      </c>
      <c r="I59" s="552">
        <v>1</v>
      </c>
      <c r="J59" s="552">
        <v>2</v>
      </c>
      <c r="K59" s="552">
        <v>24</v>
      </c>
      <c r="L59" s="552">
        <v>1</v>
      </c>
      <c r="M59" s="552">
        <v>0</v>
      </c>
      <c r="N59" s="552">
        <v>1</v>
      </c>
      <c r="O59" s="552">
        <v>1</v>
      </c>
      <c r="P59" s="551">
        <v>1</v>
      </c>
      <c r="Q59" s="552">
        <v>0</v>
      </c>
      <c r="R59" s="552">
        <v>1</v>
      </c>
      <c r="S59" s="552">
        <v>1</v>
      </c>
      <c r="T59" s="552">
        <v>0</v>
      </c>
      <c r="U59" s="552">
        <v>0</v>
      </c>
      <c r="V59" s="658">
        <v>0</v>
      </c>
      <c r="W59" s="558">
        <v>33</v>
      </c>
      <c r="X59" s="552">
        <v>10</v>
      </c>
      <c r="Y59" s="579">
        <v>23</v>
      </c>
      <c r="Z59" s="559"/>
    </row>
    <row r="60" spans="1:26" ht="18" customHeight="1" x14ac:dyDescent="0.15">
      <c r="A60" s="553">
        <v>61</v>
      </c>
      <c r="B60" s="550" t="s">
        <v>574</v>
      </c>
      <c r="C60" s="558">
        <v>28</v>
      </c>
      <c r="D60" s="552">
        <v>9</v>
      </c>
      <c r="E60" s="552">
        <v>19</v>
      </c>
      <c r="F60" s="552">
        <v>1</v>
      </c>
      <c r="G60" s="552">
        <v>0</v>
      </c>
      <c r="H60" s="552">
        <v>1</v>
      </c>
      <c r="I60" s="552">
        <v>1</v>
      </c>
      <c r="J60" s="552">
        <v>0</v>
      </c>
      <c r="K60" s="552">
        <v>20</v>
      </c>
      <c r="L60" s="552">
        <v>1</v>
      </c>
      <c r="M60" s="552">
        <v>0</v>
      </c>
      <c r="N60" s="552">
        <v>1</v>
      </c>
      <c r="O60" s="552">
        <v>3</v>
      </c>
      <c r="P60" s="551">
        <v>1</v>
      </c>
      <c r="Q60" s="552">
        <v>0</v>
      </c>
      <c r="R60" s="552">
        <v>1</v>
      </c>
      <c r="S60" s="552">
        <v>1</v>
      </c>
      <c r="T60" s="552">
        <v>0</v>
      </c>
      <c r="U60" s="552">
        <v>0</v>
      </c>
      <c r="V60" s="658">
        <v>0</v>
      </c>
      <c r="W60" s="558">
        <v>29</v>
      </c>
      <c r="X60" s="552">
        <v>9</v>
      </c>
      <c r="Y60" s="579">
        <v>20</v>
      </c>
      <c r="Z60" s="559"/>
    </row>
    <row r="61" spans="1:26" ht="18" customHeight="1" x14ac:dyDescent="0.15">
      <c r="A61" s="553">
        <v>63</v>
      </c>
      <c r="B61" s="550" t="s">
        <v>112</v>
      </c>
      <c r="C61" s="558">
        <v>37</v>
      </c>
      <c r="D61" s="552">
        <v>15</v>
      </c>
      <c r="E61" s="552">
        <v>22</v>
      </c>
      <c r="F61" s="552">
        <v>1</v>
      </c>
      <c r="G61" s="552">
        <v>0</v>
      </c>
      <c r="H61" s="552">
        <v>1</v>
      </c>
      <c r="I61" s="552">
        <v>0</v>
      </c>
      <c r="J61" s="552">
        <v>1</v>
      </c>
      <c r="K61" s="552">
        <v>29</v>
      </c>
      <c r="L61" s="552">
        <v>1</v>
      </c>
      <c r="M61" s="552">
        <v>0</v>
      </c>
      <c r="N61" s="552">
        <v>1</v>
      </c>
      <c r="O61" s="552">
        <v>3</v>
      </c>
      <c r="P61" s="551">
        <v>1</v>
      </c>
      <c r="Q61" s="552">
        <v>0</v>
      </c>
      <c r="R61" s="552">
        <v>1</v>
      </c>
      <c r="S61" s="552">
        <v>1</v>
      </c>
      <c r="T61" s="552">
        <v>0</v>
      </c>
      <c r="U61" s="552">
        <v>0</v>
      </c>
      <c r="V61" s="658">
        <v>0</v>
      </c>
      <c r="W61" s="558">
        <v>38</v>
      </c>
      <c r="X61" s="552">
        <v>15</v>
      </c>
      <c r="Y61" s="579">
        <v>23</v>
      </c>
      <c r="Z61" s="559"/>
    </row>
    <row r="62" spans="1:26" ht="18" customHeight="1" x14ac:dyDescent="0.15">
      <c r="A62" s="553">
        <v>64</v>
      </c>
      <c r="B62" s="550" t="s">
        <v>575</v>
      </c>
      <c r="C62" s="558">
        <v>38</v>
      </c>
      <c r="D62" s="552">
        <v>16</v>
      </c>
      <c r="E62" s="552">
        <v>22</v>
      </c>
      <c r="F62" s="552">
        <v>1</v>
      </c>
      <c r="G62" s="552">
        <v>0</v>
      </c>
      <c r="H62" s="552">
        <v>1</v>
      </c>
      <c r="I62" s="552">
        <v>1</v>
      </c>
      <c r="J62" s="552">
        <v>0</v>
      </c>
      <c r="K62" s="552">
        <v>30</v>
      </c>
      <c r="L62" s="552">
        <v>1</v>
      </c>
      <c r="M62" s="552">
        <v>0</v>
      </c>
      <c r="N62" s="552">
        <v>2</v>
      </c>
      <c r="O62" s="552">
        <v>2</v>
      </c>
      <c r="P62" s="551">
        <v>3</v>
      </c>
      <c r="Q62" s="552">
        <v>1</v>
      </c>
      <c r="R62" s="552">
        <v>2</v>
      </c>
      <c r="S62" s="552">
        <v>2</v>
      </c>
      <c r="T62" s="552">
        <v>1</v>
      </c>
      <c r="U62" s="552">
        <v>0</v>
      </c>
      <c r="V62" s="658">
        <v>0</v>
      </c>
      <c r="W62" s="558">
        <v>41</v>
      </c>
      <c r="X62" s="552">
        <v>17</v>
      </c>
      <c r="Y62" s="579">
        <v>24</v>
      </c>
      <c r="Z62" s="559"/>
    </row>
    <row r="63" spans="1:26" ht="18" customHeight="1" x14ac:dyDescent="0.15">
      <c r="A63" s="553">
        <v>65</v>
      </c>
      <c r="B63" s="550" t="s">
        <v>576</v>
      </c>
      <c r="C63" s="558">
        <v>13</v>
      </c>
      <c r="D63" s="552">
        <v>6</v>
      </c>
      <c r="E63" s="552">
        <v>7</v>
      </c>
      <c r="F63" s="552">
        <v>1</v>
      </c>
      <c r="G63" s="552">
        <v>0</v>
      </c>
      <c r="H63" s="552">
        <v>1</v>
      </c>
      <c r="I63" s="552">
        <v>1</v>
      </c>
      <c r="J63" s="552">
        <v>0</v>
      </c>
      <c r="K63" s="552">
        <v>9</v>
      </c>
      <c r="L63" s="552">
        <v>1</v>
      </c>
      <c r="M63" s="552">
        <v>0</v>
      </c>
      <c r="N63" s="552">
        <v>0</v>
      </c>
      <c r="O63" s="552">
        <v>0</v>
      </c>
      <c r="P63" s="551">
        <v>2</v>
      </c>
      <c r="Q63" s="552">
        <v>0</v>
      </c>
      <c r="R63" s="552">
        <v>2</v>
      </c>
      <c r="S63" s="552">
        <v>1</v>
      </c>
      <c r="T63" s="552">
        <v>0</v>
      </c>
      <c r="U63" s="552">
        <v>1</v>
      </c>
      <c r="V63" s="658">
        <v>0</v>
      </c>
      <c r="W63" s="558">
        <v>15</v>
      </c>
      <c r="X63" s="552">
        <v>6</v>
      </c>
      <c r="Y63" s="579">
        <v>9</v>
      </c>
      <c r="Z63" s="559"/>
    </row>
    <row r="64" spans="1:26" ht="18" customHeight="1" x14ac:dyDescent="0.15">
      <c r="A64" s="553">
        <v>66</v>
      </c>
      <c r="B64" s="550" t="s">
        <v>577</v>
      </c>
      <c r="C64" s="558">
        <v>4</v>
      </c>
      <c r="D64" s="552">
        <v>3</v>
      </c>
      <c r="E64" s="552">
        <v>1</v>
      </c>
      <c r="F64" s="552">
        <v>0</v>
      </c>
      <c r="G64" s="552">
        <v>0</v>
      </c>
      <c r="H64" s="552">
        <v>1</v>
      </c>
      <c r="I64" s="552">
        <v>0</v>
      </c>
      <c r="J64" s="552">
        <v>0</v>
      </c>
      <c r="K64" s="552">
        <v>3</v>
      </c>
      <c r="L64" s="552">
        <v>0</v>
      </c>
      <c r="M64" s="552">
        <v>0</v>
      </c>
      <c r="N64" s="552">
        <v>0</v>
      </c>
      <c r="O64" s="552">
        <v>0</v>
      </c>
      <c r="P64" s="551">
        <v>2</v>
      </c>
      <c r="Q64" s="552">
        <v>1</v>
      </c>
      <c r="R64" s="552">
        <v>1</v>
      </c>
      <c r="S64" s="552">
        <v>1</v>
      </c>
      <c r="T64" s="552">
        <v>0</v>
      </c>
      <c r="U64" s="552">
        <v>1</v>
      </c>
      <c r="V64" s="658">
        <v>0</v>
      </c>
      <c r="W64" s="558">
        <v>6</v>
      </c>
      <c r="X64" s="552">
        <v>4</v>
      </c>
      <c r="Y64" s="579">
        <v>2</v>
      </c>
      <c r="Z64" s="559"/>
    </row>
    <row r="65" spans="1:26" ht="18" customHeight="1" x14ac:dyDescent="0.15">
      <c r="A65" s="553">
        <v>67</v>
      </c>
      <c r="B65" s="550" t="s">
        <v>578</v>
      </c>
      <c r="C65" s="558">
        <v>7</v>
      </c>
      <c r="D65" s="552">
        <v>3</v>
      </c>
      <c r="E65" s="552">
        <v>4</v>
      </c>
      <c r="F65" s="552">
        <v>0</v>
      </c>
      <c r="G65" s="552">
        <v>0</v>
      </c>
      <c r="H65" s="552">
        <v>1</v>
      </c>
      <c r="I65" s="552">
        <v>0</v>
      </c>
      <c r="J65" s="552">
        <v>0</v>
      </c>
      <c r="K65" s="552">
        <v>4</v>
      </c>
      <c r="L65" s="552">
        <v>1</v>
      </c>
      <c r="M65" s="552">
        <v>0</v>
      </c>
      <c r="N65" s="552">
        <v>0</v>
      </c>
      <c r="O65" s="552">
        <v>1</v>
      </c>
      <c r="P65" s="551">
        <v>2</v>
      </c>
      <c r="Q65" s="552">
        <v>1</v>
      </c>
      <c r="R65" s="552">
        <v>1</v>
      </c>
      <c r="S65" s="552">
        <v>1</v>
      </c>
      <c r="T65" s="552">
        <v>0</v>
      </c>
      <c r="U65" s="552">
        <v>1</v>
      </c>
      <c r="V65" s="658">
        <v>0</v>
      </c>
      <c r="W65" s="558">
        <v>9</v>
      </c>
      <c r="X65" s="552">
        <v>4</v>
      </c>
      <c r="Y65" s="579">
        <v>5</v>
      </c>
      <c r="Z65" s="559"/>
    </row>
    <row r="66" spans="1:26" ht="18" customHeight="1" x14ac:dyDescent="0.15">
      <c r="A66" s="553">
        <v>68</v>
      </c>
      <c r="B66" s="550" t="s">
        <v>579</v>
      </c>
      <c r="C66" s="558">
        <v>52</v>
      </c>
      <c r="D66" s="552">
        <v>14</v>
      </c>
      <c r="E66" s="552">
        <v>38</v>
      </c>
      <c r="F66" s="552">
        <v>1</v>
      </c>
      <c r="G66" s="552">
        <v>0</v>
      </c>
      <c r="H66" s="552">
        <v>2</v>
      </c>
      <c r="I66" s="552">
        <v>1</v>
      </c>
      <c r="J66" s="552">
        <v>1</v>
      </c>
      <c r="K66" s="552">
        <v>40</v>
      </c>
      <c r="L66" s="552">
        <v>2</v>
      </c>
      <c r="M66" s="552">
        <v>0</v>
      </c>
      <c r="N66" s="552">
        <v>2</v>
      </c>
      <c r="O66" s="552">
        <v>3</v>
      </c>
      <c r="P66" s="551">
        <v>2</v>
      </c>
      <c r="Q66" s="552">
        <v>1</v>
      </c>
      <c r="R66" s="552">
        <v>1</v>
      </c>
      <c r="S66" s="552">
        <v>2</v>
      </c>
      <c r="T66" s="552">
        <v>0</v>
      </c>
      <c r="U66" s="552">
        <v>0</v>
      </c>
      <c r="V66" s="658">
        <v>0</v>
      </c>
      <c r="W66" s="558">
        <v>54</v>
      </c>
      <c r="X66" s="552">
        <v>15</v>
      </c>
      <c r="Y66" s="579">
        <v>39</v>
      </c>
      <c r="Z66" s="559"/>
    </row>
    <row r="67" spans="1:26" ht="18" customHeight="1" x14ac:dyDescent="0.15">
      <c r="A67" s="553">
        <v>69</v>
      </c>
      <c r="B67" s="550" t="s">
        <v>580</v>
      </c>
      <c r="C67" s="558">
        <v>52</v>
      </c>
      <c r="D67" s="552">
        <v>18</v>
      </c>
      <c r="E67" s="552">
        <v>34</v>
      </c>
      <c r="F67" s="552">
        <v>1</v>
      </c>
      <c r="G67" s="552">
        <v>0</v>
      </c>
      <c r="H67" s="552">
        <v>2</v>
      </c>
      <c r="I67" s="552">
        <v>0</v>
      </c>
      <c r="J67" s="552">
        <v>2</v>
      </c>
      <c r="K67" s="552">
        <v>41</v>
      </c>
      <c r="L67" s="552">
        <v>2</v>
      </c>
      <c r="M67" s="552">
        <v>0</v>
      </c>
      <c r="N67" s="552">
        <v>1</v>
      </c>
      <c r="O67" s="552">
        <v>3</v>
      </c>
      <c r="P67" s="551">
        <v>9</v>
      </c>
      <c r="Q67" s="552">
        <v>7</v>
      </c>
      <c r="R67" s="552">
        <v>2</v>
      </c>
      <c r="S67" s="552">
        <v>2</v>
      </c>
      <c r="T67" s="552">
        <v>0</v>
      </c>
      <c r="U67" s="552">
        <v>0</v>
      </c>
      <c r="V67" s="658">
        <v>7</v>
      </c>
      <c r="W67" s="558">
        <v>61</v>
      </c>
      <c r="X67" s="552">
        <v>25</v>
      </c>
      <c r="Y67" s="579">
        <v>36</v>
      </c>
      <c r="Z67" s="559"/>
    </row>
    <row r="68" spans="1:26" ht="18" customHeight="1" x14ac:dyDescent="0.15">
      <c r="A68" s="553">
        <v>70</v>
      </c>
      <c r="B68" s="550" t="s">
        <v>581</v>
      </c>
      <c r="C68" s="558">
        <v>42</v>
      </c>
      <c r="D68" s="552">
        <v>13</v>
      </c>
      <c r="E68" s="552">
        <v>29</v>
      </c>
      <c r="F68" s="552">
        <v>1</v>
      </c>
      <c r="G68" s="552">
        <v>0</v>
      </c>
      <c r="H68" s="552">
        <v>2</v>
      </c>
      <c r="I68" s="552">
        <v>0</v>
      </c>
      <c r="J68" s="552">
        <v>0</v>
      </c>
      <c r="K68" s="552">
        <v>33</v>
      </c>
      <c r="L68" s="552">
        <v>1</v>
      </c>
      <c r="M68" s="552">
        <v>0</v>
      </c>
      <c r="N68" s="552">
        <v>1</v>
      </c>
      <c r="O68" s="552">
        <v>4</v>
      </c>
      <c r="P68" s="551">
        <v>2</v>
      </c>
      <c r="Q68" s="552">
        <v>0</v>
      </c>
      <c r="R68" s="552">
        <v>2</v>
      </c>
      <c r="S68" s="552">
        <v>2</v>
      </c>
      <c r="T68" s="552">
        <v>0</v>
      </c>
      <c r="U68" s="552">
        <v>0</v>
      </c>
      <c r="V68" s="658">
        <v>0</v>
      </c>
      <c r="W68" s="558">
        <v>44</v>
      </c>
      <c r="X68" s="552">
        <v>13</v>
      </c>
      <c r="Y68" s="579">
        <v>31</v>
      </c>
      <c r="Z68" s="559"/>
    </row>
    <row r="69" spans="1:26" ht="18" customHeight="1" x14ac:dyDescent="0.15">
      <c r="A69" s="553">
        <v>71</v>
      </c>
      <c r="B69" s="550" t="s">
        <v>582</v>
      </c>
      <c r="C69" s="558">
        <v>31</v>
      </c>
      <c r="D69" s="552">
        <v>12</v>
      </c>
      <c r="E69" s="552">
        <v>19</v>
      </c>
      <c r="F69" s="552">
        <v>1</v>
      </c>
      <c r="G69" s="552">
        <v>0</v>
      </c>
      <c r="H69" s="552">
        <v>1</v>
      </c>
      <c r="I69" s="552">
        <v>0</v>
      </c>
      <c r="J69" s="552">
        <v>1</v>
      </c>
      <c r="K69" s="552">
        <v>24</v>
      </c>
      <c r="L69" s="552">
        <v>1</v>
      </c>
      <c r="M69" s="552">
        <v>0</v>
      </c>
      <c r="N69" s="552">
        <v>0</v>
      </c>
      <c r="O69" s="552">
        <v>3</v>
      </c>
      <c r="P69" s="551">
        <v>3</v>
      </c>
      <c r="Q69" s="552">
        <v>0</v>
      </c>
      <c r="R69" s="552">
        <v>3</v>
      </c>
      <c r="S69" s="552">
        <v>1</v>
      </c>
      <c r="T69" s="552">
        <v>0</v>
      </c>
      <c r="U69" s="552">
        <v>2</v>
      </c>
      <c r="V69" s="658">
        <v>0</v>
      </c>
      <c r="W69" s="558">
        <v>34</v>
      </c>
      <c r="X69" s="552">
        <v>12</v>
      </c>
      <c r="Y69" s="579">
        <v>22</v>
      </c>
      <c r="Z69" s="559"/>
    </row>
    <row r="70" spans="1:26" ht="18" customHeight="1" x14ac:dyDescent="0.15">
      <c r="A70" s="553">
        <v>72</v>
      </c>
      <c r="B70" s="550" t="s">
        <v>583</v>
      </c>
      <c r="C70" s="558">
        <v>55</v>
      </c>
      <c r="D70" s="552">
        <v>19</v>
      </c>
      <c r="E70" s="552">
        <v>36</v>
      </c>
      <c r="F70" s="552">
        <v>1</v>
      </c>
      <c r="G70" s="552">
        <v>0</v>
      </c>
      <c r="H70" s="552">
        <v>2</v>
      </c>
      <c r="I70" s="552">
        <v>0</v>
      </c>
      <c r="J70" s="552">
        <v>0</v>
      </c>
      <c r="K70" s="552">
        <v>43</v>
      </c>
      <c r="L70" s="552">
        <v>1</v>
      </c>
      <c r="M70" s="552">
        <v>0</v>
      </c>
      <c r="N70" s="552">
        <v>0</v>
      </c>
      <c r="O70" s="552">
        <v>8</v>
      </c>
      <c r="P70" s="551">
        <v>5</v>
      </c>
      <c r="Q70" s="552">
        <v>2</v>
      </c>
      <c r="R70" s="552">
        <v>3</v>
      </c>
      <c r="S70" s="552">
        <v>2</v>
      </c>
      <c r="T70" s="552">
        <v>0</v>
      </c>
      <c r="U70" s="552">
        <v>3</v>
      </c>
      <c r="V70" s="658">
        <v>0</v>
      </c>
      <c r="W70" s="558">
        <v>60</v>
      </c>
      <c r="X70" s="552">
        <v>21</v>
      </c>
      <c r="Y70" s="579">
        <v>39</v>
      </c>
      <c r="Z70" s="559"/>
    </row>
    <row r="71" spans="1:26" ht="18" customHeight="1" x14ac:dyDescent="0.15">
      <c r="A71" s="553">
        <v>73</v>
      </c>
      <c r="B71" s="550" t="s">
        <v>584</v>
      </c>
      <c r="C71" s="558">
        <v>34</v>
      </c>
      <c r="D71" s="552">
        <v>8</v>
      </c>
      <c r="E71" s="552">
        <v>26</v>
      </c>
      <c r="F71" s="552">
        <v>1</v>
      </c>
      <c r="G71" s="552">
        <v>0</v>
      </c>
      <c r="H71" s="552">
        <v>1</v>
      </c>
      <c r="I71" s="552">
        <v>0</v>
      </c>
      <c r="J71" s="552">
        <v>0</v>
      </c>
      <c r="K71" s="552">
        <v>28</v>
      </c>
      <c r="L71" s="552">
        <v>1</v>
      </c>
      <c r="M71" s="552">
        <v>0</v>
      </c>
      <c r="N71" s="552">
        <v>1</v>
      </c>
      <c r="O71" s="552">
        <v>2</v>
      </c>
      <c r="P71" s="551">
        <v>1</v>
      </c>
      <c r="Q71" s="552">
        <v>0</v>
      </c>
      <c r="R71" s="552">
        <v>1</v>
      </c>
      <c r="S71" s="552">
        <v>1</v>
      </c>
      <c r="T71" s="552">
        <v>0</v>
      </c>
      <c r="U71" s="552">
        <v>0</v>
      </c>
      <c r="V71" s="658">
        <v>0</v>
      </c>
      <c r="W71" s="558">
        <v>35</v>
      </c>
      <c r="X71" s="552">
        <v>8</v>
      </c>
      <c r="Y71" s="579">
        <v>27</v>
      </c>
      <c r="Z71" s="559"/>
    </row>
    <row r="72" spans="1:26" ht="18" customHeight="1" x14ac:dyDescent="0.15">
      <c r="A72" s="553">
        <v>74</v>
      </c>
      <c r="B72" s="550" t="s">
        <v>585</v>
      </c>
      <c r="C72" s="558">
        <v>37</v>
      </c>
      <c r="D72" s="552">
        <v>14</v>
      </c>
      <c r="E72" s="552">
        <v>23</v>
      </c>
      <c r="F72" s="552">
        <v>1</v>
      </c>
      <c r="G72" s="552">
        <v>0</v>
      </c>
      <c r="H72" s="552">
        <v>1</v>
      </c>
      <c r="I72" s="552">
        <v>1</v>
      </c>
      <c r="J72" s="552">
        <v>1</v>
      </c>
      <c r="K72" s="552">
        <v>25</v>
      </c>
      <c r="L72" s="552">
        <v>1</v>
      </c>
      <c r="M72" s="552">
        <v>1</v>
      </c>
      <c r="N72" s="552">
        <v>2</v>
      </c>
      <c r="O72" s="552">
        <v>4</v>
      </c>
      <c r="P72" s="551">
        <v>1</v>
      </c>
      <c r="Q72" s="552">
        <v>0</v>
      </c>
      <c r="R72" s="552">
        <v>1</v>
      </c>
      <c r="S72" s="552">
        <v>1</v>
      </c>
      <c r="T72" s="552">
        <v>0</v>
      </c>
      <c r="U72" s="552">
        <v>0</v>
      </c>
      <c r="V72" s="658">
        <v>0</v>
      </c>
      <c r="W72" s="558">
        <v>38</v>
      </c>
      <c r="X72" s="552">
        <v>14</v>
      </c>
      <c r="Y72" s="579">
        <v>24</v>
      </c>
      <c r="Z72" s="559"/>
    </row>
    <row r="73" spans="1:26" ht="18" customHeight="1" x14ac:dyDescent="0.15">
      <c r="A73" s="553">
        <v>75</v>
      </c>
      <c r="B73" s="550" t="s">
        <v>113</v>
      </c>
      <c r="C73" s="558">
        <v>44</v>
      </c>
      <c r="D73" s="552">
        <v>14</v>
      </c>
      <c r="E73" s="552">
        <v>30</v>
      </c>
      <c r="F73" s="552">
        <v>1</v>
      </c>
      <c r="G73" s="552">
        <v>0</v>
      </c>
      <c r="H73" s="552">
        <v>3</v>
      </c>
      <c r="I73" s="552">
        <v>0</v>
      </c>
      <c r="J73" s="552">
        <v>0</v>
      </c>
      <c r="K73" s="552">
        <v>35</v>
      </c>
      <c r="L73" s="552">
        <v>1</v>
      </c>
      <c r="M73" s="552">
        <v>0</v>
      </c>
      <c r="N73" s="552">
        <v>0</v>
      </c>
      <c r="O73" s="552">
        <v>4</v>
      </c>
      <c r="P73" s="551">
        <v>6</v>
      </c>
      <c r="Q73" s="552">
        <v>1</v>
      </c>
      <c r="R73" s="552">
        <v>5</v>
      </c>
      <c r="S73" s="552">
        <v>2</v>
      </c>
      <c r="T73" s="552">
        <v>0</v>
      </c>
      <c r="U73" s="552">
        <v>4</v>
      </c>
      <c r="V73" s="658">
        <v>0</v>
      </c>
      <c r="W73" s="558">
        <v>50</v>
      </c>
      <c r="X73" s="552">
        <v>15</v>
      </c>
      <c r="Y73" s="579">
        <v>35</v>
      </c>
      <c r="Z73" s="559"/>
    </row>
    <row r="74" spans="1:26" ht="18" customHeight="1" x14ac:dyDescent="0.15">
      <c r="A74" s="554">
        <v>76</v>
      </c>
      <c r="B74" s="555" t="s">
        <v>114</v>
      </c>
      <c r="C74" s="560">
        <v>47</v>
      </c>
      <c r="D74" s="552">
        <v>14</v>
      </c>
      <c r="E74" s="552">
        <v>33</v>
      </c>
      <c r="F74" s="552">
        <v>1</v>
      </c>
      <c r="G74" s="552">
        <v>0</v>
      </c>
      <c r="H74" s="552">
        <v>2</v>
      </c>
      <c r="I74" s="552">
        <v>1</v>
      </c>
      <c r="J74" s="552">
        <v>0</v>
      </c>
      <c r="K74" s="552">
        <v>39</v>
      </c>
      <c r="L74" s="557">
        <v>2</v>
      </c>
      <c r="M74" s="557">
        <v>0</v>
      </c>
      <c r="N74" s="552">
        <v>1</v>
      </c>
      <c r="O74" s="552">
        <v>1</v>
      </c>
      <c r="P74" s="556">
        <v>2</v>
      </c>
      <c r="Q74" s="557">
        <v>1</v>
      </c>
      <c r="R74" s="557">
        <v>1</v>
      </c>
      <c r="S74" s="552">
        <v>2</v>
      </c>
      <c r="T74" s="557">
        <v>0</v>
      </c>
      <c r="U74" s="552">
        <v>0</v>
      </c>
      <c r="V74" s="658">
        <v>0</v>
      </c>
      <c r="W74" s="560">
        <v>49</v>
      </c>
      <c r="X74" s="557">
        <v>15</v>
      </c>
      <c r="Y74" s="580">
        <v>34</v>
      </c>
      <c r="Z74" s="561"/>
    </row>
    <row r="75" spans="1:26" ht="18" customHeight="1" x14ac:dyDescent="0.15">
      <c r="A75" s="553">
        <v>77</v>
      </c>
      <c r="B75" s="550" t="s">
        <v>586</v>
      </c>
      <c r="C75" s="558">
        <v>28</v>
      </c>
      <c r="D75" s="552">
        <v>12</v>
      </c>
      <c r="E75" s="552">
        <v>16</v>
      </c>
      <c r="F75" s="552">
        <v>1</v>
      </c>
      <c r="G75" s="552">
        <v>0</v>
      </c>
      <c r="H75" s="552">
        <v>1</v>
      </c>
      <c r="I75" s="552">
        <v>1</v>
      </c>
      <c r="J75" s="552">
        <v>1</v>
      </c>
      <c r="K75" s="552">
        <v>19</v>
      </c>
      <c r="L75" s="552">
        <v>1</v>
      </c>
      <c r="M75" s="552">
        <v>0</v>
      </c>
      <c r="N75" s="552">
        <v>1</v>
      </c>
      <c r="O75" s="552">
        <v>3</v>
      </c>
      <c r="P75" s="551">
        <v>10</v>
      </c>
      <c r="Q75" s="552">
        <v>6</v>
      </c>
      <c r="R75" s="552">
        <v>4</v>
      </c>
      <c r="S75" s="552">
        <v>10</v>
      </c>
      <c r="T75" s="552">
        <v>0</v>
      </c>
      <c r="U75" s="552">
        <v>0</v>
      </c>
      <c r="V75" s="658">
        <v>0</v>
      </c>
      <c r="W75" s="558">
        <v>38</v>
      </c>
      <c r="X75" s="552">
        <v>18</v>
      </c>
      <c r="Y75" s="579">
        <v>20</v>
      </c>
      <c r="Z75" s="559"/>
    </row>
    <row r="76" spans="1:26" ht="18" customHeight="1" x14ac:dyDescent="0.15">
      <c r="A76" s="553">
        <v>78</v>
      </c>
      <c r="B76" s="550" t="s">
        <v>115</v>
      </c>
      <c r="C76" s="558">
        <v>33</v>
      </c>
      <c r="D76" s="552">
        <v>8</v>
      </c>
      <c r="E76" s="552">
        <v>25</v>
      </c>
      <c r="F76" s="552">
        <v>1</v>
      </c>
      <c r="G76" s="552">
        <v>0</v>
      </c>
      <c r="H76" s="552">
        <v>1</v>
      </c>
      <c r="I76" s="552">
        <v>1</v>
      </c>
      <c r="J76" s="552">
        <v>0</v>
      </c>
      <c r="K76" s="552">
        <v>25</v>
      </c>
      <c r="L76" s="552">
        <v>1</v>
      </c>
      <c r="M76" s="552">
        <v>0</v>
      </c>
      <c r="N76" s="552">
        <v>1</v>
      </c>
      <c r="O76" s="552">
        <v>3</v>
      </c>
      <c r="P76" s="551">
        <v>1</v>
      </c>
      <c r="Q76" s="552">
        <v>1</v>
      </c>
      <c r="R76" s="552">
        <v>0</v>
      </c>
      <c r="S76" s="552">
        <v>1</v>
      </c>
      <c r="T76" s="552">
        <v>0</v>
      </c>
      <c r="U76" s="552">
        <v>0</v>
      </c>
      <c r="V76" s="658">
        <v>0</v>
      </c>
      <c r="W76" s="558">
        <v>34</v>
      </c>
      <c r="X76" s="552">
        <v>9</v>
      </c>
      <c r="Y76" s="579">
        <v>25</v>
      </c>
      <c r="Z76" s="559"/>
    </row>
    <row r="77" spans="1:26" ht="18" customHeight="1" x14ac:dyDescent="0.15">
      <c r="A77" s="553">
        <v>79</v>
      </c>
      <c r="B77" s="550" t="s">
        <v>587</v>
      </c>
      <c r="C77" s="558">
        <v>34</v>
      </c>
      <c r="D77" s="552">
        <v>14</v>
      </c>
      <c r="E77" s="552">
        <v>20</v>
      </c>
      <c r="F77" s="552">
        <v>1</v>
      </c>
      <c r="G77" s="552">
        <v>0</v>
      </c>
      <c r="H77" s="552">
        <v>1</v>
      </c>
      <c r="I77" s="552">
        <v>0</v>
      </c>
      <c r="J77" s="552">
        <v>0</v>
      </c>
      <c r="K77" s="552">
        <v>30</v>
      </c>
      <c r="L77" s="552">
        <v>0</v>
      </c>
      <c r="M77" s="552">
        <v>1</v>
      </c>
      <c r="N77" s="552">
        <v>0</v>
      </c>
      <c r="O77" s="552">
        <v>1</v>
      </c>
      <c r="P77" s="551">
        <v>3</v>
      </c>
      <c r="Q77" s="552">
        <v>0</v>
      </c>
      <c r="R77" s="552">
        <v>3</v>
      </c>
      <c r="S77" s="552">
        <v>1</v>
      </c>
      <c r="T77" s="552">
        <v>0</v>
      </c>
      <c r="U77" s="552">
        <v>2</v>
      </c>
      <c r="V77" s="658">
        <v>0</v>
      </c>
      <c r="W77" s="558">
        <v>37</v>
      </c>
      <c r="X77" s="552">
        <v>14</v>
      </c>
      <c r="Y77" s="579">
        <v>23</v>
      </c>
      <c r="Z77" s="559"/>
    </row>
    <row r="78" spans="1:26" ht="18" customHeight="1" x14ac:dyDescent="0.15">
      <c r="A78" s="553">
        <v>80</v>
      </c>
      <c r="B78" s="550" t="s">
        <v>588</v>
      </c>
      <c r="C78" s="558">
        <v>20</v>
      </c>
      <c r="D78" s="552">
        <v>8</v>
      </c>
      <c r="E78" s="552">
        <v>12</v>
      </c>
      <c r="F78" s="552">
        <v>1</v>
      </c>
      <c r="G78" s="552">
        <v>0</v>
      </c>
      <c r="H78" s="552">
        <v>1</v>
      </c>
      <c r="I78" s="552">
        <v>0</v>
      </c>
      <c r="J78" s="552">
        <v>0</v>
      </c>
      <c r="K78" s="552">
        <v>16</v>
      </c>
      <c r="L78" s="552">
        <v>1</v>
      </c>
      <c r="M78" s="552">
        <v>0</v>
      </c>
      <c r="N78" s="552">
        <v>0</v>
      </c>
      <c r="O78" s="552">
        <v>1</v>
      </c>
      <c r="P78" s="551">
        <v>2</v>
      </c>
      <c r="Q78" s="552">
        <v>1</v>
      </c>
      <c r="R78" s="552">
        <v>1</v>
      </c>
      <c r="S78" s="552">
        <v>1</v>
      </c>
      <c r="T78" s="552">
        <v>0</v>
      </c>
      <c r="U78" s="552">
        <v>1</v>
      </c>
      <c r="V78" s="658">
        <v>0</v>
      </c>
      <c r="W78" s="558">
        <v>22</v>
      </c>
      <c r="X78" s="552">
        <v>9</v>
      </c>
      <c r="Y78" s="579">
        <v>13</v>
      </c>
      <c r="Z78" s="559"/>
    </row>
    <row r="79" spans="1:26" ht="18" customHeight="1" x14ac:dyDescent="0.15">
      <c r="A79" s="553">
        <v>81</v>
      </c>
      <c r="B79" s="550" t="s">
        <v>589</v>
      </c>
      <c r="C79" s="558">
        <v>34</v>
      </c>
      <c r="D79" s="552">
        <v>12</v>
      </c>
      <c r="E79" s="552">
        <v>22</v>
      </c>
      <c r="F79" s="552">
        <v>1</v>
      </c>
      <c r="G79" s="552">
        <v>0</v>
      </c>
      <c r="H79" s="552">
        <v>1</v>
      </c>
      <c r="I79" s="552">
        <v>1</v>
      </c>
      <c r="J79" s="552">
        <v>0</v>
      </c>
      <c r="K79" s="552">
        <v>28</v>
      </c>
      <c r="L79" s="552">
        <v>1</v>
      </c>
      <c r="M79" s="552">
        <v>0</v>
      </c>
      <c r="N79" s="552">
        <v>1</v>
      </c>
      <c r="O79" s="552">
        <v>1</v>
      </c>
      <c r="P79" s="551">
        <v>1</v>
      </c>
      <c r="Q79" s="552">
        <v>0</v>
      </c>
      <c r="R79" s="552">
        <v>1</v>
      </c>
      <c r="S79" s="552">
        <v>1</v>
      </c>
      <c r="T79" s="552">
        <v>0</v>
      </c>
      <c r="U79" s="552">
        <v>0</v>
      </c>
      <c r="V79" s="658">
        <v>0</v>
      </c>
      <c r="W79" s="558">
        <v>35</v>
      </c>
      <c r="X79" s="552">
        <v>12</v>
      </c>
      <c r="Y79" s="579">
        <v>23</v>
      </c>
      <c r="Z79" s="559"/>
    </row>
    <row r="80" spans="1:26" ht="18" customHeight="1" x14ac:dyDescent="0.15">
      <c r="A80" s="553">
        <v>82</v>
      </c>
      <c r="B80" s="550" t="s">
        <v>590</v>
      </c>
      <c r="C80" s="558">
        <v>47</v>
      </c>
      <c r="D80" s="552">
        <v>15</v>
      </c>
      <c r="E80" s="552">
        <v>32</v>
      </c>
      <c r="F80" s="552">
        <v>1</v>
      </c>
      <c r="G80" s="552">
        <v>0</v>
      </c>
      <c r="H80" s="552">
        <v>2</v>
      </c>
      <c r="I80" s="552">
        <v>1</v>
      </c>
      <c r="J80" s="552">
        <v>2</v>
      </c>
      <c r="K80" s="552">
        <v>33</v>
      </c>
      <c r="L80" s="552">
        <v>1</v>
      </c>
      <c r="M80" s="552">
        <v>1</v>
      </c>
      <c r="N80" s="552">
        <v>1</v>
      </c>
      <c r="O80" s="552">
        <v>5</v>
      </c>
      <c r="P80" s="551">
        <v>2</v>
      </c>
      <c r="Q80" s="552">
        <v>0</v>
      </c>
      <c r="R80" s="552">
        <v>2</v>
      </c>
      <c r="S80" s="552">
        <v>2</v>
      </c>
      <c r="T80" s="552">
        <v>0</v>
      </c>
      <c r="U80" s="552">
        <v>0</v>
      </c>
      <c r="V80" s="658">
        <v>0</v>
      </c>
      <c r="W80" s="558">
        <v>49</v>
      </c>
      <c r="X80" s="552">
        <v>15</v>
      </c>
      <c r="Y80" s="579">
        <v>34</v>
      </c>
      <c r="Z80" s="559"/>
    </row>
    <row r="81" spans="1:26" ht="18" customHeight="1" x14ac:dyDescent="0.15">
      <c r="A81" s="553">
        <v>83</v>
      </c>
      <c r="B81" s="550" t="s">
        <v>591</v>
      </c>
      <c r="C81" s="558">
        <v>7</v>
      </c>
      <c r="D81" s="552">
        <v>2</v>
      </c>
      <c r="E81" s="552">
        <v>5</v>
      </c>
      <c r="F81" s="552">
        <v>1</v>
      </c>
      <c r="G81" s="552">
        <v>0</v>
      </c>
      <c r="H81" s="552">
        <v>0</v>
      </c>
      <c r="I81" s="552">
        <v>0</v>
      </c>
      <c r="J81" s="552">
        <v>1</v>
      </c>
      <c r="K81" s="552">
        <v>4</v>
      </c>
      <c r="L81" s="552">
        <v>1</v>
      </c>
      <c r="M81" s="552">
        <v>0</v>
      </c>
      <c r="N81" s="552">
        <v>0</v>
      </c>
      <c r="O81" s="552">
        <v>0</v>
      </c>
      <c r="P81" s="551">
        <v>2</v>
      </c>
      <c r="Q81" s="552">
        <v>0</v>
      </c>
      <c r="R81" s="552">
        <v>2</v>
      </c>
      <c r="S81" s="552">
        <v>1</v>
      </c>
      <c r="T81" s="552">
        <v>0</v>
      </c>
      <c r="U81" s="552">
        <v>1</v>
      </c>
      <c r="V81" s="658">
        <v>0</v>
      </c>
      <c r="W81" s="558">
        <v>9</v>
      </c>
      <c r="X81" s="552">
        <v>2</v>
      </c>
      <c r="Y81" s="579">
        <v>7</v>
      </c>
      <c r="Z81" s="559"/>
    </row>
    <row r="82" spans="1:26" ht="18" customHeight="1" x14ac:dyDescent="0.15">
      <c r="A82" s="553">
        <v>84</v>
      </c>
      <c r="B82" s="550" t="s">
        <v>116</v>
      </c>
      <c r="C82" s="558">
        <v>8</v>
      </c>
      <c r="D82" s="552">
        <v>4</v>
      </c>
      <c r="E82" s="552">
        <v>4</v>
      </c>
      <c r="F82" s="552">
        <v>1</v>
      </c>
      <c r="G82" s="552">
        <v>0</v>
      </c>
      <c r="H82" s="552">
        <v>0</v>
      </c>
      <c r="I82" s="552">
        <v>0</v>
      </c>
      <c r="J82" s="552">
        <v>1</v>
      </c>
      <c r="K82" s="552">
        <v>5</v>
      </c>
      <c r="L82" s="552">
        <v>1</v>
      </c>
      <c r="M82" s="552">
        <v>0</v>
      </c>
      <c r="N82" s="552">
        <v>0</v>
      </c>
      <c r="O82" s="552">
        <v>0</v>
      </c>
      <c r="P82" s="551">
        <v>2</v>
      </c>
      <c r="Q82" s="552">
        <v>1</v>
      </c>
      <c r="R82" s="552">
        <v>1</v>
      </c>
      <c r="S82" s="552">
        <v>1</v>
      </c>
      <c r="T82" s="552">
        <v>0</v>
      </c>
      <c r="U82" s="552">
        <v>1</v>
      </c>
      <c r="V82" s="658">
        <v>0</v>
      </c>
      <c r="W82" s="558">
        <v>10</v>
      </c>
      <c r="X82" s="552">
        <v>5</v>
      </c>
      <c r="Y82" s="579">
        <v>5</v>
      </c>
      <c r="Z82" s="559"/>
    </row>
    <row r="83" spans="1:26" ht="18" customHeight="1" x14ac:dyDescent="0.15">
      <c r="A83" s="553">
        <v>85</v>
      </c>
      <c r="B83" s="550" t="s">
        <v>117</v>
      </c>
      <c r="C83" s="558">
        <v>28</v>
      </c>
      <c r="D83" s="552">
        <v>12</v>
      </c>
      <c r="E83" s="552">
        <v>16</v>
      </c>
      <c r="F83" s="552">
        <v>1</v>
      </c>
      <c r="G83" s="552">
        <v>0</v>
      </c>
      <c r="H83" s="552">
        <v>1</v>
      </c>
      <c r="I83" s="552">
        <v>1</v>
      </c>
      <c r="J83" s="552">
        <v>1</v>
      </c>
      <c r="K83" s="552">
        <v>21</v>
      </c>
      <c r="L83" s="552">
        <v>1</v>
      </c>
      <c r="M83" s="552">
        <v>0</v>
      </c>
      <c r="N83" s="552">
        <v>1</v>
      </c>
      <c r="O83" s="552">
        <v>1</v>
      </c>
      <c r="P83" s="551">
        <v>4</v>
      </c>
      <c r="Q83" s="552">
        <v>1</v>
      </c>
      <c r="R83" s="552">
        <v>3</v>
      </c>
      <c r="S83" s="552">
        <v>2</v>
      </c>
      <c r="T83" s="552">
        <v>0</v>
      </c>
      <c r="U83" s="552">
        <v>2</v>
      </c>
      <c r="V83" s="658">
        <v>0</v>
      </c>
      <c r="W83" s="558">
        <v>32</v>
      </c>
      <c r="X83" s="552">
        <v>13</v>
      </c>
      <c r="Y83" s="579">
        <v>19</v>
      </c>
      <c r="Z83" s="559"/>
    </row>
    <row r="84" spans="1:26" ht="18" customHeight="1" x14ac:dyDescent="0.15">
      <c r="A84" s="553">
        <v>86</v>
      </c>
      <c r="B84" s="550" t="s">
        <v>118</v>
      </c>
      <c r="C84" s="558">
        <v>29</v>
      </c>
      <c r="D84" s="552">
        <v>9</v>
      </c>
      <c r="E84" s="552">
        <v>20</v>
      </c>
      <c r="F84" s="552">
        <v>1</v>
      </c>
      <c r="G84" s="552">
        <v>0</v>
      </c>
      <c r="H84" s="552">
        <v>1</v>
      </c>
      <c r="I84" s="552">
        <v>1</v>
      </c>
      <c r="J84" s="552">
        <v>0</v>
      </c>
      <c r="K84" s="552">
        <v>25</v>
      </c>
      <c r="L84" s="552">
        <v>1</v>
      </c>
      <c r="M84" s="552">
        <v>0</v>
      </c>
      <c r="N84" s="552">
        <v>0</v>
      </c>
      <c r="O84" s="552">
        <v>0</v>
      </c>
      <c r="P84" s="551">
        <v>3</v>
      </c>
      <c r="Q84" s="552">
        <v>0</v>
      </c>
      <c r="R84" s="552">
        <v>3</v>
      </c>
      <c r="S84" s="552">
        <v>1</v>
      </c>
      <c r="T84" s="552">
        <v>0</v>
      </c>
      <c r="U84" s="552">
        <v>2</v>
      </c>
      <c r="V84" s="658">
        <v>0</v>
      </c>
      <c r="W84" s="558">
        <v>32</v>
      </c>
      <c r="X84" s="552">
        <v>9</v>
      </c>
      <c r="Y84" s="579">
        <v>23</v>
      </c>
      <c r="Z84" s="559"/>
    </row>
    <row r="85" spans="1:26" ht="18" customHeight="1" x14ac:dyDescent="0.15">
      <c r="A85" s="553">
        <v>87</v>
      </c>
      <c r="B85" s="550" t="s">
        <v>592</v>
      </c>
      <c r="C85" s="558">
        <v>24</v>
      </c>
      <c r="D85" s="552">
        <v>8</v>
      </c>
      <c r="E85" s="552">
        <v>16</v>
      </c>
      <c r="F85" s="552">
        <v>1</v>
      </c>
      <c r="G85" s="552">
        <v>0</v>
      </c>
      <c r="H85" s="552">
        <v>1</v>
      </c>
      <c r="I85" s="552">
        <v>1</v>
      </c>
      <c r="J85" s="552">
        <v>1</v>
      </c>
      <c r="K85" s="552">
        <v>19</v>
      </c>
      <c r="L85" s="552">
        <v>1</v>
      </c>
      <c r="M85" s="552">
        <v>0</v>
      </c>
      <c r="N85" s="552">
        <v>0</v>
      </c>
      <c r="O85" s="552">
        <v>0</v>
      </c>
      <c r="P85" s="551">
        <v>3</v>
      </c>
      <c r="Q85" s="552">
        <v>0</v>
      </c>
      <c r="R85" s="552">
        <v>3</v>
      </c>
      <c r="S85" s="552">
        <v>1</v>
      </c>
      <c r="T85" s="552">
        <v>0</v>
      </c>
      <c r="U85" s="552">
        <v>2</v>
      </c>
      <c r="V85" s="658">
        <v>0</v>
      </c>
      <c r="W85" s="558">
        <v>27</v>
      </c>
      <c r="X85" s="552">
        <v>8</v>
      </c>
      <c r="Y85" s="579">
        <v>19</v>
      </c>
      <c r="Z85" s="559"/>
    </row>
    <row r="86" spans="1:26" ht="18" customHeight="1" x14ac:dyDescent="0.15">
      <c r="A86" s="553">
        <v>88</v>
      </c>
      <c r="B86" s="550" t="s">
        <v>119</v>
      </c>
      <c r="C86" s="558">
        <v>29</v>
      </c>
      <c r="D86" s="552">
        <v>10</v>
      </c>
      <c r="E86" s="552">
        <v>19</v>
      </c>
      <c r="F86" s="552">
        <v>1</v>
      </c>
      <c r="G86" s="552">
        <v>0</v>
      </c>
      <c r="H86" s="552">
        <v>1</v>
      </c>
      <c r="I86" s="552">
        <v>1</v>
      </c>
      <c r="J86" s="552">
        <v>0</v>
      </c>
      <c r="K86" s="552">
        <v>21</v>
      </c>
      <c r="L86" s="552">
        <v>1</v>
      </c>
      <c r="M86" s="552">
        <v>0</v>
      </c>
      <c r="N86" s="552">
        <v>0</v>
      </c>
      <c r="O86" s="552">
        <v>4</v>
      </c>
      <c r="P86" s="551">
        <v>4</v>
      </c>
      <c r="Q86" s="552">
        <v>1</v>
      </c>
      <c r="R86" s="552">
        <v>3</v>
      </c>
      <c r="S86" s="552">
        <v>1</v>
      </c>
      <c r="T86" s="552">
        <v>0</v>
      </c>
      <c r="U86" s="552">
        <v>3</v>
      </c>
      <c r="V86" s="658">
        <v>0</v>
      </c>
      <c r="W86" s="558">
        <v>33</v>
      </c>
      <c r="X86" s="552">
        <v>11</v>
      </c>
      <c r="Y86" s="579">
        <v>22</v>
      </c>
      <c r="Z86" s="559"/>
    </row>
    <row r="87" spans="1:26" ht="18" customHeight="1" x14ac:dyDescent="0.15">
      <c r="A87" s="553">
        <v>89</v>
      </c>
      <c r="B87" s="550" t="s">
        <v>593</v>
      </c>
      <c r="C87" s="558">
        <v>38</v>
      </c>
      <c r="D87" s="552">
        <v>14</v>
      </c>
      <c r="E87" s="552">
        <v>24</v>
      </c>
      <c r="F87" s="552">
        <v>1</v>
      </c>
      <c r="G87" s="552">
        <v>0</v>
      </c>
      <c r="H87" s="552">
        <v>1</v>
      </c>
      <c r="I87" s="552">
        <v>1</v>
      </c>
      <c r="J87" s="552">
        <v>1</v>
      </c>
      <c r="K87" s="552">
        <v>29</v>
      </c>
      <c r="L87" s="552">
        <v>1</v>
      </c>
      <c r="M87" s="552">
        <v>0</v>
      </c>
      <c r="N87" s="552">
        <v>2</v>
      </c>
      <c r="O87" s="552">
        <v>2</v>
      </c>
      <c r="P87" s="551">
        <v>1</v>
      </c>
      <c r="Q87" s="552">
        <v>0</v>
      </c>
      <c r="R87" s="552">
        <v>1</v>
      </c>
      <c r="S87" s="552">
        <v>1</v>
      </c>
      <c r="T87" s="552">
        <v>0</v>
      </c>
      <c r="U87" s="552">
        <v>0</v>
      </c>
      <c r="V87" s="658">
        <v>0</v>
      </c>
      <c r="W87" s="558">
        <v>39</v>
      </c>
      <c r="X87" s="552">
        <v>14</v>
      </c>
      <c r="Y87" s="579">
        <v>25</v>
      </c>
      <c r="Z87" s="559"/>
    </row>
    <row r="88" spans="1:26" ht="18" customHeight="1" x14ac:dyDescent="0.15">
      <c r="A88" s="553">
        <v>90</v>
      </c>
      <c r="B88" s="550" t="s">
        <v>120</v>
      </c>
      <c r="C88" s="558">
        <v>55</v>
      </c>
      <c r="D88" s="552">
        <v>23</v>
      </c>
      <c r="E88" s="552">
        <v>32</v>
      </c>
      <c r="F88" s="552">
        <v>1</v>
      </c>
      <c r="G88" s="552">
        <v>0</v>
      </c>
      <c r="H88" s="552">
        <v>2</v>
      </c>
      <c r="I88" s="552">
        <v>1</v>
      </c>
      <c r="J88" s="552">
        <v>1</v>
      </c>
      <c r="K88" s="552">
        <v>41</v>
      </c>
      <c r="L88" s="552">
        <v>2</v>
      </c>
      <c r="M88" s="552">
        <v>1</v>
      </c>
      <c r="N88" s="552">
        <v>1</v>
      </c>
      <c r="O88" s="552">
        <v>5</v>
      </c>
      <c r="P88" s="551">
        <v>6</v>
      </c>
      <c r="Q88" s="552">
        <v>1</v>
      </c>
      <c r="R88" s="552">
        <v>5</v>
      </c>
      <c r="S88" s="552">
        <v>2</v>
      </c>
      <c r="T88" s="552">
        <v>0</v>
      </c>
      <c r="U88" s="552">
        <v>4</v>
      </c>
      <c r="V88" s="658">
        <v>0</v>
      </c>
      <c r="W88" s="558">
        <v>61</v>
      </c>
      <c r="X88" s="552">
        <v>24</v>
      </c>
      <c r="Y88" s="579">
        <v>37</v>
      </c>
      <c r="Z88" s="559"/>
    </row>
    <row r="89" spans="1:26" ht="18" customHeight="1" x14ac:dyDescent="0.15">
      <c r="A89" s="553">
        <v>91</v>
      </c>
      <c r="B89" s="550" t="s">
        <v>594</v>
      </c>
      <c r="C89" s="558">
        <v>29</v>
      </c>
      <c r="D89" s="552">
        <v>12</v>
      </c>
      <c r="E89" s="552">
        <v>17</v>
      </c>
      <c r="F89" s="552">
        <v>1</v>
      </c>
      <c r="G89" s="552">
        <v>0</v>
      </c>
      <c r="H89" s="552">
        <v>1</v>
      </c>
      <c r="I89" s="552">
        <v>1</v>
      </c>
      <c r="J89" s="552">
        <v>0</v>
      </c>
      <c r="K89" s="552">
        <v>22</v>
      </c>
      <c r="L89" s="552">
        <v>1</v>
      </c>
      <c r="M89" s="552">
        <v>0</v>
      </c>
      <c r="N89" s="552">
        <v>1</v>
      </c>
      <c r="O89" s="552">
        <v>2</v>
      </c>
      <c r="P89" s="551">
        <v>2</v>
      </c>
      <c r="Q89" s="552">
        <v>0</v>
      </c>
      <c r="R89" s="552">
        <v>2</v>
      </c>
      <c r="S89" s="552">
        <v>2</v>
      </c>
      <c r="T89" s="552">
        <v>0</v>
      </c>
      <c r="U89" s="552">
        <v>0</v>
      </c>
      <c r="V89" s="658">
        <v>0</v>
      </c>
      <c r="W89" s="558">
        <v>31</v>
      </c>
      <c r="X89" s="552">
        <v>12</v>
      </c>
      <c r="Y89" s="579">
        <v>19</v>
      </c>
      <c r="Z89" s="559"/>
    </row>
    <row r="90" spans="1:26" ht="18" customHeight="1" x14ac:dyDescent="0.15">
      <c r="A90" s="553">
        <v>92</v>
      </c>
      <c r="B90" s="550" t="s">
        <v>121</v>
      </c>
      <c r="C90" s="558">
        <v>29</v>
      </c>
      <c r="D90" s="552">
        <v>8</v>
      </c>
      <c r="E90" s="552">
        <v>21</v>
      </c>
      <c r="F90" s="552">
        <v>1</v>
      </c>
      <c r="G90" s="552">
        <v>0</v>
      </c>
      <c r="H90" s="552">
        <v>1</v>
      </c>
      <c r="I90" s="552">
        <v>0</v>
      </c>
      <c r="J90" s="552">
        <v>1</v>
      </c>
      <c r="K90" s="552">
        <v>21</v>
      </c>
      <c r="L90" s="552">
        <v>1</v>
      </c>
      <c r="M90" s="552">
        <v>0</v>
      </c>
      <c r="N90" s="552">
        <v>1</v>
      </c>
      <c r="O90" s="552">
        <v>3</v>
      </c>
      <c r="P90" s="551">
        <v>1</v>
      </c>
      <c r="Q90" s="552">
        <v>0</v>
      </c>
      <c r="R90" s="552">
        <v>1</v>
      </c>
      <c r="S90" s="552">
        <v>1</v>
      </c>
      <c r="T90" s="552">
        <v>0</v>
      </c>
      <c r="U90" s="552">
        <v>0</v>
      </c>
      <c r="V90" s="658">
        <v>0</v>
      </c>
      <c r="W90" s="558">
        <v>30</v>
      </c>
      <c r="X90" s="552">
        <v>8</v>
      </c>
      <c r="Y90" s="579">
        <v>22</v>
      </c>
      <c r="Z90" s="559"/>
    </row>
    <row r="91" spans="1:26" ht="18" customHeight="1" x14ac:dyDescent="0.15">
      <c r="A91" s="768">
        <v>93</v>
      </c>
      <c r="B91" s="550" t="s">
        <v>122</v>
      </c>
      <c r="C91" s="558">
        <v>27</v>
      </c>
      <c r="D91" s="552">
        <v>8</v>
      </c>
      <c r="E91" s="552">
        <v>19</v>
      </c>
      <c r="F91" s="552">
        <v>1</v>
      </c>
      <c r="G91" s="552">
        <v>0</v>
      </c>
      <c r="H91" s="552">
        <v>1</v>
      </c>
      <c r="I91" s="552">
        <v>0</v>
      </c>
      <c r="J91" s="552">
        <v>1</v>
      </c>
      <c r="K91" s="552">
        <v>21</v>
      </c>
      <c r="L91" s="552">
        <v>1</v>
      </c>
      <c r="M91" s="552">
        <v>1</v>
      </c>
      <c r="N91" s="552">
        <v>0</v>
      </c>
      <c r="O91" s="552">
        <v>1</v>
      </c>
      <c r="P91" s="551">
        <v>3</v>
      </c>
      <c r="Q91" s="552">
        <v>0</v>
      </c>
      <c r="R91" s="552">
        <v>3</v>
      </c>
      <c r="S91" s="552">
        <v>1</v>
      </c>
      <c r="T91" s="552">
        <v>0</v>
      </c>
      <c r="U91" s="552">
        <v>2</v>
      </c>
      <c r="V91" s="658">
        <v>0</v>
      </c>
      <c r="W91" s="558">
        <v>30</v>
      </c>
      <c r="X91" s="552">
        <v>8</v>
      </c>
      <c r="Y91" s="579">
        <v>22</v>
      </c>
      <c r="Z91" s="559"/>
    </row>
    <row r="92" spans="1:26" ht="18" customHeight="1" x14ac:dyDescent="0.15">
      <c r="A92" s="768">
        <v>94</v>
      </c>
      <c r="B92" s="550" t="s">
        <v>595</v>
      </c>
      <c r="C92" s="558">
        <v>35</v>
      </c>
      <c r="D92" s="552">
        <v>13</v>
      </c>
      <c r="E92" s="552">
        <v>22</v>
      </c>
      <c r="F92" s="552">
        <v>1</v>
      </c>
      <c r="G92" s="552">
        <v>0</v>
      </c>
      <c r="H92" s="552">
        <v>1</v>
      </c>
      <c r="I92" s="552">
        <v>1</v>
      </c>
      <c r="J92" s="552">
        <v>1</v>
      </c>
      <c r="K92" s="552">
        <v>30</v>
      </c>
      <c r="L92" s="552">
        <v>1</v>
      </c>
      <c r="M92" s="552">
        <v>0</v>
      </c>
      <c r="N92" s="552">
        <v>0</v>
      </c>
      <c r="O92" s="552">
        <v>0</v>
      </c>
      <c r="P92" s="551">
        <v>3</v>
      </c>
      <c r="Q92" s="552">
        <v>1</v>
      </c>
      <c r="R92" s="552">
        <v>2</v>
      </c>
      <c r="S92" s="552">
        <v>1</v>
      </c>
      <c r="T92" s="552">
        <v>0</v>
      </c>
      <c r="U92" s="552">
        <v>2</v>
      </c>
      <c r="V92" s="658">
        <v>0</v>
      </c>
      <c r="W92" s="558">
        <v>38</v>
      </c>
      <c r="X92" s="552">
        <v>14</v>
      </c>
      <c r="Y92" s="579">
        <v>24</v>
      </c>
      <c r="Z92" s="559"/>
    </row>
    <row r="93" spans="1:26" ht="18" customHeight="1" x14ac:dyDescent="0.15">
      <c r="A93" s="768">
        <v>95</v>
      </c>
      <c r="B93" s="550" t="s">
        <v>596</v>
      </c>
      <c r="C93" s="558">
        <v>14</v>
      </c>
      <c r="D93" s="552">
        <v>7</v>
      </c>
      <c r="E93" s="552">
        <v>7</v>
      </c>
      <c r="F93" s="552">
        <v>1</v>
      </c>
      <c r="G93" s="552">
        <v>0</v>
      </c>
      <c r="H93" s="552">
        <v>1</v>
      </c>
      <c r="I93" s="552">
        <v>1</v>
      </c>
      <c r="J93" s="552">
        <v>0</v>
      </c>
      <c r="K93" s="552">
        <v>9</v>
      </c>
      <c r="L93" s="552">
        <v>1</v>
      </c>
      <c r="M93" s="552">
        <v>0</v>
      </c>
      <c r="N93" s="552">
        <v>0</v>
      </c>
      <c r="O93" s="552">
        <v>1</v>
      </c>
      <c r="P93" s="551">
        <v>2</v>
      </c>
      <c r="Q93" s="552">
        <v>0</v>
      </c>
      <c r="R93" s="552">
        <v>2</v>
      </c>
      <c r="S93" s="552">
        <v>1</v>
      </c>
      <c r="T93" s="552">
        <v>0</v>
      </c>
      <c r="U93" s="552">
        <v>1</v>
      </c>
      <c r="V93" s="658">
        <v>0</v>
      </c>
      <c r="W93" s="558">
        <v>16</v>
      </c>
      <c r="X93" s="552">
        <v>7</v>
      </c>
      <c r="Y93" s="579">
        <v>9</v>
      </c>
      <c r="Z93" s="559"/>
    </row>
    <row r="94" spans="1:26" ht="18" customHeight="1" x14ac:dyDescent="0.15">
      <c r="A94" s="768">
        <v>96</v>
      </c>
      <c r="B94" s="550" t="s">
        <v>597</v>
      </c>
      <c r="C94" s="558">
        <v>29</v>
      </c>
      <c r="D94" s="552">
        <v>10</v>
      </c>
      <c r="E94" s="552">
        <v>19</v>
      </c>
      <c r="F94" s="552">
        <v>1</v>
      </c>
      <c r="G94" s="552">
        <v>0</v>
      </c>
      <c r="H94" s="552">
        <v>1</v>
      </c>
      <c r="I94" s="552">
        <v>1</v>
      </c>
      <c r="J94" s="552">
        <v>0</v>
      </c>
      <c r="K94" s="552">
        <v>22</v>
      </c>
      <c r="L94" s="552">
        <v>1</v>
      </c>
      <c r="M94" s="552">
        <v>0</v>
      </c>
      <c r="N94" s="552">
        <v>2</v>
      </c>
      <c r="O94" s="552">
        <v>1</v>
      </c>
      <c r="P94" s="551">
        <v>1</v>
      </c>
      <c r="Q94" s="552">
        <v>0</v>
      </c>
      <c r="R94" s="552">
        <v>1</v>
      </c>
      <c r="S94" s="552">
        <v>1</v>
      </c>
      <c r="T94" s="552">
        <v>0</v>
      </c>
      <c r="U94" s="552">
        <v>0</v>
      </c>
      <c r="V94" s="658">
        <v>0</v>
      </c>
      <c r="W94" s="558">
        <v>30</v>
      </c>
      <c r="X94" s="552">
        <v>10</v>
      </c>
      <c r="Y94" s="579">
        <v>20</v>
      </c>
      <c r="Z94" s="559"/>
    </row>
    <row r="95" spans="1:26" ht="18" customHeight="1" x14ac:dyDescent="0.15">
      <c r="A95" s="768">
        <v>97</v>
      </c>
      <c r="B95" s="550" t="s">
        <v>598</v>
      </c>
      <c r="C95" s="558">
        <v>0</v>
      </c>
      <c r="D95" s="552">
        <v>0</v>
      </c>
      <c r="E95" s="552">
        <v>0</v>
      </c>
      <c r="F95" s="552">
        <v>0</v>
      </c>
      <c r="G95" s="552">
        <v>0</v>
      </c>
      <c r="H95" s="552">
        <v>0</v>
      </c>
      <c r="I95" s="552">
        <v>0</v>
      </c>
      <c r="J95" s="552">
        <v>0</v>
      </c>
      <c r="K95" s="552">
        <v>0</v>
      </c>
      <c r="L95" s="552">
        <v>0</v>
      </c>
      <c r="M95" s="552">
        <v>0</v>
      </c>
      <c r="N95" s="552">
        <v>0</v>
      </c>
      <c r="O95" s="552">
        <v>0</v>
      </c>
      <c r="P95" s="551">
        <v>0</v>
      </c>
      <c r="Q95" s="552">
        <v>0</v>
      </c>
      <c r="R95" s="552">
        <v>0</v>
      </c>
      <c r="S95" s="552">
        <v>0</v>
      </c>
      <c r="T95" s="552">
        <v>0</v>
      </c>
      <c r="U95" s="552">
        <v>0</v>
      </c>
      <c r="V95" s="658">
        <v>0</v>
      </c>
      <c r="W95" s="558">
        <v>0</v>
      </c>
      <c r="X95" s="552">
        <v>0</v>
      </c>
      <c r="Y95" s="579">
        <v>0</v>
      </c>
      <c r="Z95" s="559"/>
    </row>
    <row r="96" spans="1:26" ht="18" customHeight="1" x14ac:dyDescent="0.15">
      <c r="A96" s="768">
        <v>98</v>
      </c>
      <c r="B96" s="550" t="s">
        <v>599</v>
      </c>
      <c r="C96" s="558">
        <v>24</v>
      </c>
      <c r="D96" s="552">
        <v>10</v>
      </c>
      <c r="E96" s="552">
        <v>14</v>
      </c>
      <c r="F96" s="552">
        <v>1</v>
      </c>
      <c r="G96" s="552">
        <v>0</v>
      </c>
      <c r="H96" s="552">
        <v>1</v>
      </c>
      <c r="I96" s="552">
        <v>1</v>
      </c>
      <c r="J96" s="552">
        <v>1</v>
      </c>
      <c r="K96" s="552">
        <v>19</v>
      </c>
      <c r="L96" s="552">
        <v>1</v>
      </c>
      <c r="M96" s="552">
        <v>0</v>
      </c>
      <c r="N96" s="552">
        <v>0</v>
      </c>
      <c r="O96" s="552">
        <v>0</v>
      </c>
      <c r="P96" s="551">
        <v>3</v>
      </c>
      <c r="Q96" s="552">
        <v>1</v>
      </c>
      <c r="R96" s="552">
        <v>2</v>
      </c>
      <c r="S96" s="552">
        <v>1</v>
      </c>
      <c r="T96" s="552">
        <v>0</v>
      </c>
      <c r="U96" s="552">
        <v>2</v>
      </c>
      <c r="V96" s="658">
        <v>0</v>
      </c>
      <c r="W96" s="558">
        <v>27</v>
      </c>
      <c r="X96" s="552">
        <v>11</v>
      </c>
      <c r="Y96" s="579">
        <v>16</v>
      </c>
      <c r="Z96" s="559"/>
    </row>
    <row r="97" spans="1:26" ht="18" customHeight="1" x14ac:dyDescent="0.15">
      <c r="A97" s="772">
        <v>99</v>
      </c>
      <c r="B97" s="555" t="s">
        <v>123</v>
      </c>
      <c r="C97" s="560">
        <v>34</v>
      </c>
      <c r="D97" s="557">
        <v>14</v>
      </c>
      <c r="E97" s="557">
        <v>20</v>
      </c>
      <c r="F97" s="557">
        <v>1</v>
      </c>
      <c r="G97" s="557">
        <v>0</v>
      </c>
      <c r="H97" s="557">
        <v>1</v>
      </c>
      <c r="I97" s="557">
        <v>0</v>
      </c>
      <c r="J97" s="557">
        <v>0</v>
      </c>
      <c r="K97" s="557">
        <v>27</v>
      </c>
      <c r="L97" s="557">
        <v>1</v>
      </c>
      <c r="M97" s="557">
        <v>0</v>
      </c>
      <c r="N97" s="557">
        <v>0</v>
      </c>
      <c r="O97" s="557">
        <v>4</v>
      </c>
      <c r="P97" s="556">
        <v>4</v>
      </c>
      <c r="Q97" s="557">
        <v>1</v>
      </c>
      <c r="R97" s="557">
        <v>3</v>
      </c>
      <c r="S97" s="557">
        <v>2</v>
      </c>
      <c r="T97" s="557">
        <v>0</v>
      </c>
      <c r="U97" s="557">
        <v>2</v>
      </c>
      <c r="V97" s="764">
        <v>0</v>
      </c>
      <c r="W97" s="560">
        <v>38</v>
      </c>
      <c r="X97" s="557">
        <v>15</v>
      </c>
      <c r="Y97" s="580">
        <v>23</v>
      </c>
      <c r="Z97" s="559"/>
    </row>
    <row r="98" spans="1:26" ht="18" customHeight="1" x14ac:dyDescent="0.15">
      <c r="A98" s="768">
        <v>100</v>
      </c>
      <c r="B98" s="550" t="s">
        <v>600</v>
      </c>
      <c r="C98" s="558">
        <v>34</v>
      </c>
      <c r="D98" s="552">
        <v>11</v>
      </c>
      <c r="E98" s="552">
        <v>23</v>
      </c>
      <c r="F98" s="552">
        <v>1</v>
      </c>
      <c r="G98" s="552">
        <v>0</v>
      </c>
      <c r="H98" s="552">
        <v>1</v>
      </c>
      <c r="I98" s="552">
        <v>2</v>
      </c>
      <c r="J98" s="552">
        <v>1</v>
      </c>
      <c r="K98" s="552">
        <v>26</v>
      </c>
      <c r="L98" s="552">
        <v>1</v>
      </c>
      <c r="M98" s="552">
        <v>0</v>
      </c>
      <c r="N98" s="552">
        <v>1</v>
      </c>
      <c r="O98" s="552">
        <v>1</v>
      </c>
      <c r="P98" s="551">
        <v>1</v>
      </c>
      <c r="Q98" s="552">
        <v>0</v>
      </c>
      <c r="R98" s="552">
        <v>1</v>
      </c>
      <c r="S98" s="552">
        <v>1</v>
      </c>
      <c r="T98" s="552">
        <v>0</v>
      </c>
      <c r="U98" s="552">
        <v>0</v>
      </c>
      <c r="V98" s="658">
        <v>0</v>
      </c>
      <c r="W98" s="558">
        <v>35</v>
      </c>
      <c r="X98" s="552">
        <v>11</v>
      </c>
      <c r="Y98" s="579">
        <v>24</v>
      </c>
      <c r="Z98" s="768"/>
    </row>
    <row r="99" spans="1:26" ht="18" customHeight="1" x14ac:dyDescent="0.15">
      <c r="A99" s="773">
        <v>101</v>
      </c>
      <c r="B99" s="659" t="s">
        <v>124</v>
      </c>
      <c r="C99" s="568">
        <v>34</v>
      </c>
      <c r="D99" s="585">
        <v>10</v>
      </c>
      <c r="E99" s="585">
        <v>24</v>
      </c>
      <c r="F99" s="585">
        <v>1</v>
      </c>
      <c r="G99" s="585">
        <v>0</v>
      </c>
      <c r="H99" s="585">
        <v>1</v>
      </c>
      <c r="I99" s="585">
        <v>1</v>
      </c>
      <c r="J99" s="585">
        <v>0</v>
      </c>
      <c r="K99" s="585">
        <v>25</v>
      </c>
      <c r="L99" s="585">
        <v>1</v>
      </c>
      <c r="M99" s="585">
        <v>0</v>
      </c>
      <c r="N99" s="585">
        <v>2</v>
      </c>
      <c r="O99" s="585">
        <v>3</v>
      </c>
      <c r="P99" s="586">
        <v>1</v>
      </c>
      <c r="Q99" s="585">
        <v>0</v>
      </c>
      <c r="R99" s="585">
        <v>1</v>
      </c>
      <c r="S99" s="585">
        <v>1</v>
      </c>
      <c r="T99" s="585">
        <v>0</v>
      </c>
      <c r="U99" s="585">
        <v>0</v>
      </c>
      <c r="V99" s="660">
        <v>0</v>
      </c>
      <c r="W99" s="568">
        <v>35</v>
      </c>
      <c r="X99" s="585">
        <v>10</v>
      </c>
      <c r="Y99" s="661">
        <v>25</v>
      </c>
      <c r="Z99" s="769"/>
    </row>
    <row r="100" spans="1:26" ht="18" customHeight="1" x14ac:dyDescent="0.15">
      <c r="A100" s="768">
        <v>102</v>
      </c>
      <c r="B100" s="550" t="s">
        <v>125</v>
      </c>
      <c r="C100" s="558">
        <v>44</v>
      </c>
      <c r="D100" s="552">
        <v>14</v>
      </c>
      <c r="E100" s="552">
        <v>30</v>
      </c>
      <c r="F100" s="552">
        <v>1</v>
      </c>
      <c r="G100" s="552">
        <v>0</v>
      </c>
      <c r="H100" s="552">
        <v>1</v>
      </c>
      <c r="I100" s="552">
        <v>1</v>
      </c>
      <c r="J100" s="552">
        <v>1</v>
      </c>
      <c r="K100" s="552">
        <v>33</v>
      </c>
      <c r="L100" s="552">
        <v>1</v>
      </c>
      <c r="M100" s="552">
        <v>0</v>
      </c>
      <c r="N100" s="552">
        <v>1</v>
      </c>
      <c r="O100" s="552">
        <v>5</v>
      </c>
      <c r="P100" s="551">
        <v>2</v>
      </c>
      <c r="Q100" s="552">
        <v>1</v>
      </c>
      <c r="R100" s="552">
        <v>1</v>
      </c>
      <c r="S100" s="552">
        <v>2</v>
      </c>
      <c r="T100" s="552">
        <v>0</v>
      </c>
      <c r="U100" s="552">
        <v>0</v>
      </c>
      <c r="V100" s="658">
        <v>0</v>
      </c>
      <c r="W100" s="558">
        <v>46</v>
      </c>
      <c r="X100" s="552">
        <v>15</v>
      </c>
      <c r="Y100" s="579">
        <v>31</v>
      </c>
      <c r="Z100" s="559"/>
    </row>
    <row r="101" spans="1:26" ht="18" customHeight="1" x14ac:dyDescent="0.15">
      <c r="A101" s="768">
        <v>103</v>
      </c>
      <c r="B101" s="550" t="s">
        <v>601</v>
      </c>
      <c r="C101" s="558">
        <v>36</v>
      </c>
      <c r="D101" s="552">
        <v>14</v>
      </c>
      <c r="E101" s="552">
        <v>22</v>
      </c>
      <c r="F101" s="552">
        <v>1</v>
      </c>
      <c r="G101" s="552">
        <v>0</v>
      </c>
      <c r="H101" s="552">
        <v>1</v>
      </c>
      <c r="I101" s="552">
        <v>0</v>
      </c>
      <c r="J101" s="552">
        <v>1</v>
      </c>
      <c r="K101" s="552">
        <v>26</v>
      </c>
      <c r="L101" s="552">
        <v>1</v>
      </c>
      <c r="M101" s="552">
        <v>0</v>
      </c>
      <c r="N101" s="552">
        <v>1</v>
      </c>
      <c r="O101" s="552">
        <v>5</v>
      </c>
      <c r="P101" s="551">
        <v>1</v>
      </c>
      <c r="Q101" s="552">
        <v>0</v>
      </c>
      <c r="R101" s="552">
        <v>1</v>
      </c>
      <c r="S101" s="552">
        <v>1</v>
      </c>
      <c r="T101" s="552">
        <v>0</v>
      </c>
      <c r="U101" s="552">
        <v>0</v>
      </c>
      <c r="V101" s="658">
        <v>0</v>
      </c>
      <c r="W101" s="558">
        <v>37</v>
      </c>
      <c r="X101" s="552">
        <v>14</v>
      </c>
      <c r="Y101" s="579">
        <v>23</v>
      </c>
      <c r="Z101" s="559"/>
    </row>
    <row r="102" spans="1:26" ht="18" customHeight="1" x14ac:dyDescent="0.15">
      <c r="A102" s="768">
        <v>104</v>
      </c>
      <c r="B102" s="550" t="s">
        <v>602</v>
      </c>
      <c r="C102" s="558">
        <v>46</v>
      </c>
      <c r="D102" s="552">
        <v>17</v>
      </c>
      <c r="E102" s="552">
        <v>29</v>
      </c>
      <c r="F102" s="552">
        <v>1</v>
      </c>
      <c r="G102" s="552">
        <v>0</v>
      </c>
      <c r="H102" s="552">
        <v>2</v>
      </c>
      <c r="I102" s="552">
        <v>0</v>
      </c>
      <c r="J102" s="552">
        <v>2</v>
      </c>
      <c r="K102" s="552">
        <v>36</v>
      </c>
      <c r="L102" s="552">
        <v>1</v>
      </c>
      <c r="M102" s="552">
        <v>0</v>
      </c>
      <c r="N102" s="552">
        <v>1</v>
      </c>
      <c r="O102" s="552">
        <v>3</v>
      </c>
      <c r="P102" s="551">
        <v>2</v>
      </c>
      <c r="Q102" s="552">
        <v>2</v>
      </c>
      <c r="R102" s="552">
        <v>0</v>
      </c>
      <c r="S102" s="552">
        <v>2</v>
      </c>
      <c r="T102" s="552">
        <v>0</v>
      </c>
      <c r="U102" s="552">
        <v>0</v>
      </c>
      <c r="V102" s="658">
        <v>0</v>
      </c>
      <c r="W102" s="558">
        <v>48</v>
      </c>
      <c r="X102" s="552">
        <v>19</v>
      </c>
      <c r="Y102" s="579">
        <v>29</v>
      </c>
      <c r="Z102" s="559"/>
    </row>
    <row r="103" spans="1:26" ht="18" customHeight="1" x14ac:dyDescent="0.15">
      <c r="A103" s="768">
        <v>105</v>
      </c>
      <c r="B103" s="550" t="s">
        <v>603</v>
      </c>
      <c r="C103" s="558">
        <v>26</v>
      </c>
      <c r="D103" s="552">
        <v>14</v>
      </c>
      <c r="E103" s="552">
        <v>12</v>
      </c>
      <c r="F103" s="552">
        <v>1</v>
      </c>
      <c r="G103" s="552">
        <v>0</v>
      </c>
      <c r="H103" s="552">
        <v>1</v>
      </c>
      <c r="I103" s="552">
        <v>0</v>
      </c>
      <c r="J103" s="552">
        <v>1</v>
      </c>
      <c r="K103" s="552">
        <v>21</v>
      </c>
      <c r="L103" s="552">
        <v>1</v>
      </c>
      <c r="M103" s="552">
        <v>0</v>
      </c>
      <c r="N103" s="552">
        <v>0</v>
      </c>
      <c r="O103" s="552">
        <v>1</v>
      </c>
      <c r="P103" s="551">
        <v>3</v>
      </c>
      <c r="Q103" s="552">
        <v>0</v>
      </c>
      <c r="R103" s="552">
        <v>3</v>
      </c>
      <c r="S103" s="552">
        <v>1</v>
      </c>
      <c r="T103" s="552">
        <v>0</v>
      </c>
      <c r="U103" s="552">
        <v>2</v>
      </c>
      <c r="V103" s="658">
        <v>0</v>
      </c>
      <c r="W103" s="558">
        <v>29</v>
      </c>
      <c r="X103" s="552">
        <v>14</v>
      </c>
      <c r="Y103" s="579">
        <v>15</v>
      </c>
      <c r="Z103" s="559"/>
    </row>
    <row r="104" spans="1:26" ht="18" customHeight="1" x14ac:dyDescent="0.15">
      <c r="A104" s="768">
        <v>106</v>
      </c>
      <c r="B104" s="550" t="s">
        <v>127</v>
      </c>
      <c r="C104" s="558">
        <v>41</v>
      </c>
      <c r="D104" s="552">
        <v>12</v>
      </c>
      <c r="E104" s="552">
        <v>29</v>
      </c>
      <c r="F104" s="552">
        <v>1</v>
      </c>
      <c r="G104" s="552">
        <v>0</v>
      </c>
      <c r="H104" s="552">
        <v>2</v>
      </c>
      <c r="I104" s="552">
        <v>0</v>
      </c>
      <c r="J104" s="552">
        <v>0</v>
      </c>
      <c r="K104" s="552">
        <v>32</v>
      </c>
      <c r="L104" s="552">
        <v>1</v>
      </c>
      <c r="M104" s="552">
        <v>0</v>
      </c>
      <c r="N104" s="552">
        <v>0</v>
      </c>
      <c r="O104" s="552">
        <v>5</v>
      </c>
      <c r="P104" s="551">
        <v>6</v>
      </c>
      <c r="Q104" s="552">
        <v>1</v>
      </c>
      <c r="R104" s="552">
        <v>5</v>
      </c>
      <c r="S104" s="552">
        <v>2</v>
      </c>
      <c r="T104" s="552">
        <v>0</v>
      </c>
      <c r="U104" s="552">
        <v>4</v>
      </c>
      <c r="V104" s="658">
        <v>0</v>
      </c>
      <c r="W104" s="558">
        <v>47</v>
      </c>
      <c r="X104" s="552">
        <v>13</v>
      </c>
      <c r="Y104" s="579">
        <v>34</v>
      </c>
      <c r="Z104" s="559"/>
    </row>
    <row r="105" spans="1:26" ht="18" customHeight="1" x14ac:dyDescent="0.15">
      <c r="A105" s="768">
        <v>107</v>
      </c>
      <c r="B105" s="550" t="s">
        <v>604</v>
      </c>
      <c r="C105" s="558">
        <v>23</v>
      </c>
      <c r="D105" s="552">
        <v>8</v>
      </c>
      <c r="E105" s="552">
        <v>15</v>
      </c>
      <c r="F105" s="552">
        <v>1</v>
      </c>
      <c r="G105" s="552">
        <v>0</v>
      </c>
      <c r="H105" s="552">
        <v>1</v>
      </c>
      <c r="I105" s="552">
        <v>1</v>
      </c>
      <c r="J105" s="552">
        <v>2</v>
      </c>
      <c r="K105" s="552">
        <v>17</v>
      </c>
      <c r="L105" s="552">
        <v>1</v>
      </c>
      <c r="M105" s="552">
        <v>0</v>
      </c>
      <c r="N105" s="552">
        <v>0</v>
      </c>
      <c r="O105" s="552">
        <v>0</v>
      </c>
      <c r="P105" s="551">
        <v>9</v>
      </c>
      <c r="Q105" s="552">
        <v>7</v>
      </c>
      <c r="R105" s="552">
        <v>2</v>
      </c>
      <c r="S105" s="552">
        <v>1</v>
      </c>
      <c r="T105" s="552">
        <v>0</v>
      </c>
      <c r="U105" s="552">
        <v>1</v>
      </c>
      <c r="V105" s="658">
        <v>7</v>
      </c>
      <c r="W105" s="558">
        <v>32</v>
      </c>
      <c r="X105" s="552">
        <v>15</v>
      </c>
      <c r="Y105" s="579">
        <v>17</v>
      </c>
      <c r="Z105" s="559"/>
    </row>
    <row r="106" spans="1:26" ht="18" customHeight="1" x14ac:dyDescent="0.15">
      <c r="A106" s="768">
        <v>108</v>
      </c>
      <c r="B106" s="550" t="s">
        <v>128</v>
      </c>
      <c r="C106" s="558">
        <v>43</v>
      </c>
      <c r="D106" s="552">
        <v>14</v>
      </c>
      <c r="E106" s="552">
        <v>29</v>
      </c>
      <c r="F106" s="552">
        <v>1</v>
      </c>
      <c r="G106" s="552">
        <v>0</v>
      </c>
      <c r="H106" s="552">
        <v>2</v>
      </c>
      <c r="I106" s="552">
        <v>0</v>
      </c>
      <c r="J106" s="552">
        <v>0</v>
      </c>
      <c r="K106" s="552">
        <v>33</v>
      </c>
      <c r="L106" s="552">
        <v>1</v>
      </c>
      <c r="M106" s="552">
        <v>0</v>
      </c>
      <c r="N106" s="552">
        <v>0</v>
      </c>
      <c r="O106" s="552">
        <v>6</v>
      </c>
      <c r="P106" s="551">
        <v>4</v>
      </c>
      <c r="Q106" s="552">
        <v>1</v>
      </c>
      <c r="R106" s="552">
        <v>3</v>
      </c>
      <c r="S106" s="552">
        <v>2</v>
      </c>
      <c r="T106" s="552">
        <v>0</v>
      </c>
      <c r="U106" s="552">
        <v>2</v>
      </c>
      <c r="V106" s="658">
        <v>0</v>
      </c>
      <c r="W106" s="558">
        <v>47</v>
      </c>
      <c r="X106" s="552">
        <v>15</v>
      </c>
      <c r="Y106" s="579">
        <v>32</v>
      </c>
      <c r="Z106" s="559"/>
    </row>
    <row r="107" spans="1:26" ht="18" customHeight="1" x14ac:dyDescent="0.15">
      <c r="A107" s="569">
        <v>109</v>
      </c>
      <c r="B107" s="663" t="s">
        <v>605</v>
      </c>
      <c r="C107" s="664">
        <v>29</v>
      </c>
      <c r="D107" s="665">
        <v>11</v>
      </c>
      <c r="E107" s="665">
        <v>18</v>
      </c>
      <c r="F107" s="665">
        <v>1</v>
      </c>
      <c r="G107" s="665">
        <v>0</v>
      </c>
      <c r="H107" s="665">
        <v>1</v>
      </c>
      <c r="I107" s="665">
        <v>0</v>
      </c>
      <c r="J107" s="665">
        <v>0</v>
      </c>
      <c r="K107" s="665">
        <v>23</v>
      </c>
      <c r="L107" s="665">
        <v>1</v>
      </c>
      <c r="M107" s="665">
        <v>0</v>
      </c>
      <c r="N107" s="665">
        <v>1</v>
      </c>
      <c r="O107" s="665">
        <v>2</v>
      </c>
      <c r="P107" s="666">
        <v>1</v>
      </c>
      <c r="Q107" s="665">
        <v>0</v>
      </c>
      <c r="R107" s="665">
        <v>1</v>
      </c>
      <c r="S107" s="665">
        <v>1</v>
      </c>
      <c r="T107" s="665">
        <v>0</v>
      </c>
      <c r="U107" s="665">
        <v>0</v>
      </c>
      <c r="V107" s="667">
        <v>0</v>
      </c>
      <c r="W107" s="664">
        <v>30</v>
      </c>
      <c r="X107" s="665">
        <v>11</v>
      </c>
      <c r="Y107" s="668">
        <v>19</v>
      </c>
      <c r="Z107" s="561"/>
    </row>
    <row r="108" spans="1:26" ht="18" customHeight="1" x14ac:dyDescent="0.15">
      <c r="A108" s="584">
        <v>110</v>
      </c>
      <c r="B108" s="659" t="s">
        <v>129</v>
      </c>
      <c r="C108" s="568">
        <v>46</v>
      </c>
      <c r="D108" s="585">
        <v>18</v>
      </c>
      <c r="E108" s="585">
        <v>28</v>
      </c>
      <c r="F108" s="585">
        <v>1</v>
      </c>
      <c r="G108" s="585">
        <v>0</v>
      </c>
      <c r="H108" s="585">
        <v>2</v>
      </c>
      <c r="I108" s="585">
        <v>0</v>
      </c>
      <c r="J108" s="585">
        <v>1</v>
      </c>
      <c r="K108" s="585">
        <v>36</v>
      </c>
      <c r="L108" s="585">
        <v>1</v>
      </c>
      <c r="M108" s="585">
        <v>0</v>
      </c>
      <c r="N108" s="585">
        <v>1</v>
      </c>
      <c r="O108" s="585">
        <v>4</v>
      </c>
      <c r="P108" s="586">
        <v>2</v>
      </c>
      <c r="Q108" s="585">
        <v>1</v>
      </c>
      <c r="R108" s="585">
        <v>1</v>
      </c>
      <c r="S108" s="585">
        <v>2</v>
      </c>
      <c r="T108" s="585">
        <v>0</v>
      </c>
      <c r="U108" s="585">
        <v>0</v>
      </c>
      <c r="V108" s="660">
        <v>0</v>
      </c>
      <c r="W108" s="568">
        <v>48</v>
      </c>
      <c r="X108" s="585">
        <v>19</v>
      </c>
      <c r="Y108" s="661">
        <v>29</v>
      </c>
      <c r="Z108" s="771"/>
    </row>
    <row r="109" spans="1:26" ht="18" customHeight="1" x14ac:dyDescent="0.15">
      <c r="A109" s="553">
        <v>111</v>
      </c>
      <c r="B109" s="550" t="s">
        <v>130</v>
      </c>
      <c r="C109" s="558">
        <v>28</v>
      </c>
      <c r="D109" s="552">
        <v>11</v>
      </c>
      <c r="E109" s="552">
        <v>17</v>
      </c>
      <c r="F109" s="552">
        <v>1</v>
      </c>
      <c r="G109" s="552">
        <v>0</v>
      </c>
      <c r="H109" s="552">
        <v>1</v>
      </c>
      <c r="I109" s="552">
        <v>0</v>
      </c>
      <c r="J109" s="552">
        <v>1</v>
      </c>
      <c r="K109" s="552">
        <v>21</v>
      </c>
      <c r="L109" s="552">
        <v>1</v>
      </c>
      <c r="M109" s="552">
        <v>0</v>
      </c>
      <c r="N109" s="552">
        <v>0</v>
      </c>
      <c r="O109" s="552">
        <v>3</v>
      </c>
      <c r="P109" s="551">
        <v>3</v>
      </c>
      <c r="Q109" s="552">
        <v>1</v>
      </c>
      <c r="R109" s="552">
        <v>2</v>
      </c>
      <c r="S109" s="552">
        <v>1</v>
      </c>
      <c r="T109" s="552">
        <v>0</v>
      </c>
      <c r="U109" s="552">
        <v>2</v>
      </c>
      <c r="V109" s="658">
        <v>0</v>
      </c>
      <c r="W109" s="558">
        <v>31</v>
      </c>
      <c r="X109" s="552">
        <v>12</v>
      </c>
      <c r="Y109" s="579">
        <v>19</v>
      </c>
      <c r="Z109" s="559"/>
    </row>
    <row r="110" spans="1:26" ht="18" customHeight="1" x14ac:dyDescent="0.15">
      <c r="A110" s="553">
        <v>112</v>
      </c>
      <c r="B110" s="550" t="s">
        <v>131</v>
      </c>
      <c r="C110" s="558">
        <v>34</v>
      </c>
      <c r="D110" s="552">
        <v>8</v>
      </c>
      <c r="E110" s="552">
        <v>26</v>
      </c>
      <c r="F110" s="552">
        <v>1</v>
      </c>
      <c r="G110" s="552">
        <v>0</v>
      </c>
      <c r="H110" s="552">
        <v>1</v>
      </c>
      <c r="I110" s="552">
        <v>0</v>
      </c>
      <c r="J110" s="552">
        <v>0</v>
      </c>
      <c r="K110" s="552">
        <v>27</v>
      </c>
      <c r="L110" s="552">
        <v>1</v>
      </c>
      <c r="M110" s="552">
        <v>0</v>
      </c>
      <c r="N110" s="552">
        <v>1</v>
      </c>
      <c r="O110" s="552">
        <v>3</v>
      </c>
      <c r="P110" s="551">
        <v>2</v>
      </c>
      <c r="Q110" s="552">
        <v>0</v>
      </c>
      <c r="R110" s="552">
        <v>2</v>
      </c>
      <c r="S110" s="552">
        <v>2</v>
      </c>
      <c r="T110" s="552">
        <v>0</v>
      </c>
      <c r="U110" s="552">
        <v>0</v>
      </c>
      <c r="V110" s="658">
        <v>0</v>
      </c>
      <c r="W110" s="558">
        <v>36</v>
      </c>
      <c r="X110" s="552">
        <v>8</v>
      </c>
      <c r="Y110" s="579">
        <v>28</v>
      </c>
      <c r="Z110" s="559"/>
    </row>
    <row r="111" spans="1:26" ht="18" customHeight="1" x14ac:dyDescent="0.15">
      <c r="A111" s="554">
        <v>113</v>
      </c>
      <c r="B111" s="555" t="s">
        <v>132</v>
      </c>
      <c r="C111" s="560">
        <v>29</v>
      </c>
      <c r="D111" s="552">
        <v>13</v>
      </c>
      <c r="E111" s="552">
        <v>16</v>
      </c>
      <c r="F111" s="552">
        <v>1</v>
      </c>
      <c r="G111" s="552">
        <v>0</v>
      </c>
      <c r="H111" s="552">
        <v>1</v>
      </c>
      <c r="I111" s="552">
        <v>0</v>
      </c>
      <c r="J111" s="552">
        <v>0</v>
      </c>
      <c r="K111" s="552">
        <v>22</v>
      </c>
      <c r="L111" s="557">
        <v>1</v>
      </c>
      <c r="M111" s="557">
        <v>0</v>
      </c>
      <c r="N111" s="552">
        <v>1</v>
      </c>
      <c r="O111" s="552">
        <v>3</v>
      </c>
      <c r="P111" s="556">
        <v>1</v>
      </c>
      <c r="Q111" s="557">
        <v>0</v>
      </c>
      <c r="R111" s="557">
        <v>1</v>
      </c>
      <c r="S111" s="552">
        <v>1</v>
      </c>
      <c r="T111" s="557">
        <v>0</v>
      </c>
      <c r="U111" s="552">
        <v>0</v>
      </c>
      <c r="V111" s="658">
        <v>0</v>
      </c>
      <c r="W111" s="560">
        <v>30</v>
      </c>
      <c r="X111" s="557">
        <v>13</v>
      </c>
      <c r="Y111" s="580">
        <v>17</v>
      </c>
      <c r="Z111" s="561"/>
    </row>
    <row r="112" spans="1:26" ht="18" customHeight="1" x14ac:dyDescent="0.15">
      <c r="A112" s="553">
        <v>114</v>
      </c>
      <c r="B112" s="550" t="s">
        <v>133</v>
      </c>
      <c r="C112" s="558">
        <v>18</v>
      </c>
      <c r="D112" s="552">
        <v>10</v>
      </c>
      <c r="E112" s="552">
        <v>8</v>
      </c>
      <c r="F112" s="552">
        <v>1</v>
      </c>
      <c r="G112" s="552">
        <v>0</v>
      </c>
      <c r="H112" s="552">
        <v>1</v>
      </c>
      <c r="I112" s="552">
        <v>1</v>
      </c>
      <c r="J112" s="552">
        <v>0</v>
      </c>
      <c r="K112" s="552">
        <v>14</v>
      </c>
      <c r="L112" s="552">
        <v>1</v>
      </c>
      <c r="M112" s="552">
        <v>0</v>
      </c>
      <c r="N112" s="552">
        <v>0</v>
      </c>
      <c r="O112" s="552">
        <v>0</v>
      </c>
      <c r="P112" s="551">
        <v>2</v>
      </c>
      <c r="Q112" s="552">
        <v>1</v>
      </c>
      <c r="R112" s="552">
        <v>1</v>
      </c>
      <c r="S112" s="552">
        <v>1</v>
      </c>
      <c r="T112" s="552">
        <v>0</v>
      </c>
      <c r="U112" s="552">
        <v>1</v>
      </c>
      <c r="V112" s="658">
        <v>0</v>
      </c>
      <c r="W112" s="558">
        <v>20</v>
      </c>
      <c r="X112" s="552">
        <v>11</v>
      </c>
      <c r="Y112" s="579">
        <v>9</v>
      </c>
      <c r="Z112" s="559"/>
    </row>
    <row r="113" spans="1:26" ht="18" customHeight="1" x14ac:dyDescent="0.15">
      <c r="A113" s="553">
        <v>115</v>
      </c>
      <c r="B113" s="550" t="s">
        <v>606</v>
      </c>
      <c r="C113" s="558">
        <v>37</v>
      </c>
      <c r="D113" s="552">
        <v>12</v>
      </c>
      <c r="E113" s="552">
        <v>25</v>
      </c>
      <c r="F113" s="552">
        <v>1</v>
      </c>
      <c r="G113" s="552">
        <v>0</v>
      </c>
      <c r="H113" s="552">
        <v>1</v>
      </c>
      <c r="I113" s="552">
        <v>0</v>
      </c>
      <c r="J113" s="552">
        <v>2</v>
      </c>
      <c r="K113" s="552">
        <v>29</v>
      </c>
      <c r="L113" s="552">
        <v>1</v>
      </c>
      <c r="M113" s="552">
        <v>0</v>
      </c>
      <c r="N113" s="552">
        <v>1</v>
      </c>
      <c r="O113" s="552">
        <v>2</v>
      </c>
      <c r="P113" s="551">
        <v>1</v>
      </c>
      <c r="Q113" s="552">
        <v>0</v>
      </c>
      <c r="R113" s="552">
        <v>1</v>
      </c>
      <c r="S113" s="552">
        <v>1</v>
      </c>
      <c r="T113" s="552">
        <v>0</v>
      </c>
      <c r="U113" s="552">
        <v>0</v>
      </c>
      <c r="V113" s="658">
        <v>0</v>
      </c>
      <c r="W113" s="558">
        <v>38</v>
      </c>
      <c r="X113" s="552">
        <v>12</v>
      </c>
      <c r="Y113" s="579">
        <v>26</v>
      </c>
      <c r="Z113" s="559"/>
    </row>
    <row r="114" spans="1:26" ht="18" customHeight="1" x14ac:dyDescent="0.15">
      <c r="A114" s="553">
        <v>116</v>
      </c>
      <c r="B114" s="550" t="s">
        <v>607</v>
      </c>
      <c r="C114" s="558">
        <v>28</v>
      </c>
      <c r="D114" s="552">
        <v>10</v>
      </c>
      <c r="E114" s="552">
        <v>18</v>
      </c>
      <c r="F114" s="552">
        <v>1</v>
      </c>
      <c r="G114" s="552">
        <v>0</v>
      </c>
      <c r="H114" s="552">
        <v>1</v>
      </c>
      <c r="I114" s="552">
        <v>1</v>
      </c>
      <c r="J114" s="552">
        <v>0</v>
      </c>
      <c r="K114" s="552">
        <v>21</v>
      </c>
      <c r="L114" s="552">
        <v>1</v>
      </c>
      <c r="M114" s="552">
        <v>0</v>
      </c>
      <c r="N114" s="552">
        <v>1</v>
      </c>
      <c r="O114" s="552">
        <v>2</v>
      </c>
      <c r="P114" s="551">
        <v>1</v>
      </c>
      <c r="Q114" s="552">
        <v>0</v>
      </c>
      <c r="R114" s="552">
        <v>1</v>
      </c>
      <c r="S114" s="552">
        <v>1</v>
      </c>
      <c r="T114" s="552">
        <v>0</v>
      </c>
      <c r="U114" s="552">
        <v>0</v>
      </c>
      <c r="V114" s="658">
        <v>0</v>
      </c>
      <c r="W114" s="558">
        <v>29</v>
      </c>
      <c r="X114" s="552">
        <v>10</v>
      </c>
      <c r="Y114" s="579">
        <v>19</v>
      </c>
      <c r="Z114" s="559"/>
    </row>
    <row r="115" spans="1:26" ht="18" customHeight="1" x14ac:dyDescent="0.15">
      <c r="A115" s="553">
        <v>117</v>
      </c>
      <c r="B115" s="550" t="s">
        <v>608</v>
      </c>
      <c r="C115" s="558">
        <v>38</v>
      </c>
      <c r="D115" s="552">
        <v>11</v>
      </c>
      <c r="E115" s="552">
        <v>27</v>
      </c>
      <c r="F115" s="552">
        <v>1</v>
      </c>
      <c r="G115" s="552">
        <v>0</v>
      </c>
      <c r="H115" s="552">
        <v>1</v>
      </c>
      <c r="I115" s="552">
        <v>1</v>
      </c>
      <c r="J115" s="552">
        <v>0</v>
      </c>
      <c r="K115" s="552">
        <v>28</v>
      </c>
      <c r="L115" s="552">
        <v>1</v>
      </c>
      <c r="M115" s="552">
        <v>0</v>
      </c>
      <c r="N115" s="552">
        <v>2</v>
      </c>
      <c r="O115" s="552">
        <v>4</v>
      </c>
      <c r="P115" s="551">
        <v>1</v>
      </c>
      <c r="Q115" s="552">
        <v>0</v>
      </c>
      <c r="R115" s="552">
        <v>1</v>
      </c>
      <c r="S115" s="552">
        <v>1</v>
      </c>
      <c r="T115" s="552">
        <v>0</v>
      </c>
      <c r="U115" s="552">
        <v>0</v>
      </c>
      <c r="V115" s="658">
        <v>0</v>
      </c>
      <c r="W115" s="558">
        <v>39</v>
      </c>
      <c r="X115" s="552">
        <v>11</v>
      </c>
      <c r="Y115" s="579">
        <v>28</v>
      </c>
      <c r="Z115" s="559"/>
    </row>
    <row r="116" spans="1:26" ht="18" customHeight="1" x14ac:dyDescent="0.15">
      <c r="A116" s="553">
        <v>118</v>
      </c>
      <c r="B116" s="550" t="s">
        <v>609</v>
      </c>
      <c r="C116" s="558">
        <v>31</v>
      </c>
      <c r="D116" s="552">
        <v>9</v>
      </c>
      <c r="E116" s="552">
        <v>22</v>
      </c>
      <c r="F116" s="552">
        <v>1</v>
      </c>
      <c r="G116" s="552">
        <v>0</v>
      </c>
      <c r="H116" s="552">
        <v>1</v>
      </c>
      <c r="I116" s="552">
        <v>1</v>
      </c>
      <c r="J116" s="552">
        <v>1</v>
      </c>
      <c r="K116" s="552">
        <v>24</v>
      </c>
      <c r="L116" s="552">
        <v>1</v>
      </c>
      <c r="M116" s="552">
        <v>0</v>
      </c>
      <c r="N116" s="552">
        <v>1</v>
      </c>
      <c r="O116" s="552">
        <v>1</v>
      </c>
      <c r="P116" s="551">
        <v>4</v>
      </c>
      <c r="Q116" s="552">
        <v>0</v>
      </c>
      <c r="R116" s="552">
        <v>4</v>
      </c>
      <c r="S116" s="552">
        <v>2</v>
      </c>
      <c r="T116" s="552">
        <v>0</v>
      </c>
      <c r="U116" s="552">
        <v>2</v>
      </c>
      <c r="V116" s="658">
        <v>0</v>
      </c>
      <c r="W116" s="558">
        <v>35</v>
      </c>
      <c r="X116" s="552">
        <v>9</v>
      </c>
      <c r="Y116" s="579">
        <v>26</v>
      </c>
      <c r="Z116" s="559"/>
    </row>
    <row r="117" spans="1:26" ht="18" customHeight="1" x14ac:dyDescent="0.15">
      <c r="A117" s="553">
        <v>119</v>
      </c>
      <c r="B117" s="550" t="s">
        <v>610</v>
      </c>
      <c r="C117" s="558">
        <v>27</v>
      </c>
      <c r="D117" s="552">
        <v>8</v>
      </c>
      <c r="E117" s="552">
        <v>19</v>
      </c>
      <c r="F117" s="552">
        <v>1</v>
      </c>
      <c r="G117" s="552">
        <v>0</v>
      </c>
      <c r="H117" s="552">
        <v>1</v>
      </c>
      <c r="I117" s="552">
        <v>1</v>
      </c>
      <c r="J117" s="552">
        <v>0</v>
      </c>
      <c r="K117" s="552">
        <v>21</v>
      </c>
      <c r="L117" s="552">
        <v>1</v>
      </c>
      <c r="M117" s="552">
        <v>0</v>
      </c>
      <c r="N117" s="552">
        <v>0</v>
      </c>
      <c r="O117" s="552">
        <v>2</v>
      </c>
      <c r="P117" s="551">
        <v>3</v>
      </c>
      <c r="Q117" s="552">
        <v>0</v>
      </c>
      <c r="R117" s="552">
        <v>3</v>
      </c>
      <c r="S117" s="552">
        <v>1</v>
      </c>
      <c r="T117" s="552">
        <v>0</v>
      </c>
      <c r="U117" s="552">
        <v>2</v>
      </c>
      <c r="V117" s="658">
        <v>0</v>
      </c>
      <c r="W117" s="558">
        <v>30</v>
      </c>
      <c r="X117" s="552">
        <v>8</v>
      </c>
      <c r="Y117" s="579">
        <v>22</v>
      </c>
      <c r="Z117" s="559"/>
    </row>
    <row r="118" spans="1:26" ht="18" customHeight="1" x14ac:dyDescent="0.15">
      <c r="A118" s="553">
        <v>120</v>
      </c>
      <c r="B118" s="550" t="s">
        <v>611</v>
      </c>
      <c r="C118" s="558">
        <v>40</v>
      </c>
      <c r="D118" s="552">
        <v>9</v>
      </c>
      <c r="E118" s="552">
        <v>31</v>
      </c>
      <c r="F118" s="552">
        <v>1</v>
      </c>
      <c r="G118" s="552">
        <v>0</v>
      </c>
      <c r="H118" s="552">
        <v>2</v>
      </c>
      <c r="I118" s="552">
        <v>1</v>
      </c>
      <c r="J118" s="552">
        <v>1</v>
      </c>
      <c r="K118" s="552">
        <v>30</v>
      </c>
      <c r="L118" s="552">
        <v>1</v>
      </c>
      <c r="M118" s="552">
        <v>0</v>
      </c>
      <c r="N118" s="552">
        <v>1</v>
      </c>
      <c r="O118" s="552">
        <v>3</v>
      </c>
      <c r="P118" s="551">
        <v>2</v>
      </c>
      <c r="Q118" s="552">
        <v>0</v>
      </c>
      <c r="R118" s="552">
        <v>2</v>
      </c>
      <c r="S118" s="552">
        <v>2</v>
      </c>
      <c r="T118" s="552">
        <v>0</v>
      </c>
      <c r="U118" s="552">
        <v>0</v>
      </c>
      <c r="V118" s="658">
        <v>0</v>
      </c>
      <c r="W118" s="558">
        <v>42</v>
      </c>
      <c r="X118" s="552">
        <v>9</v>
      </c>
      <c r="Y118" s="579">
        <v>33</v>
      </c>
      <c r="Z118" s="559"/>
    </row>
    <row r="119" spans="1:26" ht="18" customHeight="1" x14ac:dyDescent="0.15">
      <c r="A119" s="553">
        <v>121</v>
      </c>
      <c r="B119" s="550" t="s">
        <v>612</v>
      </c>
      <c r="C119" s="558">
        <v>32</v>
      </c>
      <c r="D119" s="552">
        <v>9</v>
      </c>
      <c r="E119" s="552">
        <v>23</v>
      </c>
      <c r="F119" s="552">
        <v>1</v>
      </c>
      <c r="G119" s="552">
        <v>0</v>
      </c>
      <c r="H119" s="552">
        <v>1</v>
      </c>
      <c r="I119" s="552">
        <v>0</v>
      </c>
      <c r="J119" s="552">
        <v>1</v>
      </c>
      <c r="K119" s="552">
        <v>22</v>
      </c>
      <c r="L119" s="552">
        <v>1</v>
      </c>
      <c r="M119" s="552">
        <v>1</v>
      </c>
      <c r="N119" s="552">
        <v>1</v>
      </c>
      <c r="O119" s="552">
        <v>4</v>
      </c>
      <c r="P119" s="551">
        <v>1</v>
      </c>
      <c r="Q119" s="552">
        <v>0</v>
      </c>
      <c r="R119" s="552">
        <v>1</v>
      </c>
      <c r="S119" s="552">
        <v>1</v>
      </c>
      <c r="T119" s="552">
        <v>0</v>
      </c>
      <c r="U119" s="552">
        <v>0</v>
      </c>
      <c r="V119" s="658">
        <v>0</v>
      </c>
      <c r="W119" s="558">
        <v>33</v>
      </c>
      <c r="X119" s="552">
        <v>9</v>
      </c>
      <c r="Y119" s="579">
        <v>24</v>
      </c>
      <c r="Z119" s="559"/>
    </row>
    <row r="120" spans="1:26" ht="18" customHeight="1" x14ac:dyDescent="0.15">
      <c r="A120" s="553">
        <v>122</v>
      </c>
      <c r="B120" s="550" t="s">
        <v>613</v>
      </c>
      <c r="C120" s="558">
        <v>43</v>
      </c>
      <c r="D120" s="552">
        <v>13</v>
      </c>
      <c r="E120" s="552">
        <v>30</v>
      </c>
      <c r="F120" s="552">
        <v>1</v>
      </c>
      <c r="G120" s="552">
        <v>0</v>
      </c>
      <c r="H120" s="552">
        <v>2</v>
      </c>
      <c r="I120" s="552">
        <v>0</v>
      </c>
      <c r="J120" s="552">
        <v>0</v>
      </c>
      <c r="K120" s="552">
        <v>36</v>
      </c>
      <c r="L120" s="552">
        <v>1</v>
      </c>
      <c r="M120" s="552">
        <v>0</v>
      </c>
      <c r="N120" s="552">
        <v>1</v>
      </c>
      <c r="O120" s="552">
        <v>2</v>
      </c>
      <c r="P120" s="551">
        <v>2</v>
      </c>
      <c r="Q120" s="552">
        <v>1</v>
      </c>
      <c r="R120" s="552">
        <v>1</v>
      </c>
      <c r="S120" s="552">
        <v>2</v>
      </c>
      <c r="T120" s="552">
        <v>0</v>
      </c>
      <c r="U120" s="552">
        <v>0</v>
      </c>
      <c r="V120" s="658">
        <v>0</v>
      </c>
      <c r="W120" s="558">
        <v>45</v>
      </c>
      <c r="X120" s="552">
        <v>14</v>
      </c>
      <c r="Y120" s="579">
        <v>31</v>
      </c>
      <c r="Z120" s="559"/>
    </row>
    <row r="121" spans="1:26" ht="18" customHeight="1" x14ac:dyDescent="0.15">
      <c r="A121" s="553">
        <v>123</v>
      </c>
      <c r="B121" s="550" t="s">
        <v>614</v>
      </c>
      <c r="C121" s="558">
        <v>32</v>
      </c>
      <c r="D121" s="552">
        <v>13</v>
      </c>
      <c r="E121" s="552">
        <v>19</v>
      </c>
      <c r="F121" s="552">
        <v>1</v>
      </c>
      <c r="G121" s="552">
        <v>0</v>
      </c>
      <c r="H121" s="552">
        <v>1</v>
      </c>
      <c r="I121" s="552">
        <v>1</v>
      </c>
      <c r="J121" s="552">
        <v>1</v>
      </c>
      <c r="K121" s="552">
        <v>26</v>
      </c>
      <c r="L121" s="552">
        <v>1</v>
      </c>
      <c r="M121" s="552">
        <v>0</v>
      </c>
      <c r="N121" s="552">
        <v>0</v>
      </c>
      <c r="O121" s="552">
        <v>1</v>
      </c>
      <c r="P121" s="551">
        <v>10</v>
      </c>
      <c r="Q121" s="552">
        <v>8</v>
      </c>
      <c r="R121" s="552">
        <v>2</v>
      </c>
      <c r="S121" s="552">
        <v>1</v>
      </c>
      <c r="T121" s="552">
        <v>0</v>
      </c>
      <c r="U121" s="552">
        <v>2</v>
      </c>
      <c r="V121" s="658">
        <v>7</v>
      </c>
      <c r="W121" s="558">
        <v>42</v>
      </c>
      <c r="X121" s="552">
        <v>21</v>
      </c>
      <c r="Y121" s="579">
        <v>21</v>
      </c>
      <c r="Z121" s="559"/>
    </row>
    <row r="122" spans="1:26" ht="18" customHeight="1" x14ac:dyDescent="0.15">
      <c r="A122" s="553">
        <v>124</v>
      </c>
      <c r="B122" s="550" t="s">
        <v>134</v>
      </c>
      <c r="C122" s="558">
        <v>39</v>
      </c>
      <c r="D122" s="552">
        <v>12</v>
      </c>
      <c r="E122" s="552">
        <v>27</v>
      </c>
      <c r="F122" s="552">
        <v>1</v>
      </c>
      <c r="G122" s="552">
        <v>0</v>
      </c>
      <c r="H122" s="552">
        <v>1</v>
      </c>
      <c r="I122" s="552">
        <v>1</v>
      </c>
      <c r="J122" s="552">
        <v>1</v>
      </c>
      <c r="K122" s="552">
        <v>28</v>
      </c>
      <c r="L122" s="552">
        <v>1</v>
      </c>
      <c r="M122" s="552">
        <v>0</v>
      </c>
      <c r="N122" s="552">
        <v>1</v>
      </c>
      <c r="O122" s="552">
        <v>5</v>
      </c>
      <c r="P122" s="551">
        <v>1</v>
      </c>
      <c r="Q122" s="552">
        <v>0</v>
      </c>
      <c r="R122" s="552">
        <v>1</v>
      </c>
      <c r="S122" s="552">
        <v>1</v>
      </c>
      <c r="T122" s="552">
        <v>0</v>
      </c>
      <c r="U122" s="552">
        <v>0</v>
      </c>
      <c r="V122" s="658">
        <v>0</v>
      </c>
      <c r="W122" s="558">
        <v>40</v>
      </c>
      <c r="X122" s="552">
        <v>12</v>
      </c>
      <c r="Y122" s="579">
        <v>28</v>
      </c>
      <c r="Z122" s="559"/>
    </row>
    <row r="123" spans="1:26" ht="18" customHeight="1" x14ac:dyDescent="0.15">
      <c r="A123" s="553">
        <v>125</v>
      </c>
      <c r="B123" s="550" t="s">
        <v>615</v>
      </c>
      <c r="C123" s="558">
        <v>33</v>
      </c>
      <c r="D123" s="552">
        <v>8</v>
      </c>
      <c r="E123" s="552">
        <v>25</v>
      </c>
      <c r="F123" s="552">
        <v>1</v>
      </c>
      <c r="G123" s="552">
        <v>0</v>
      </c>
      <c r="H123" s="552">
        <v>1</v>
      </c>
      <c r="I123" s="552">
        <v>1</v>
      </c>
      <c r="J123" s="552">
        <v>1</v>
      </c>
      <c r="K123" s="552">
        <v>25</v>
      </c>
      <c r="L123" s="552">
        <v>1</v>
      </c>
      <c r="M123" s="552">
        <v>0</v>
      </c>
      <c r="N123" s="552">
        <v>1</v>
      </c>
      <c r="O123" s="552">
        <v>2</v>
      </c>
      <c r="P123" s="551">
        <v>1</v>
      </c>
      <c r="Q123" s="552">
        <v>0</v>
      </c>
      <c r="R123" s="552">
        <v>1</v>
      </c>
      <c r="S123" s="552">
        <v>1</v>
      </c>
      <c r="T123" s="552">
        <v>0</v>
      </c>
      <c r="U123" s="552">
        <v>0</v>
      </c>
      <c r="V123" s="658">
        <v>0</v>
      </c>
      <c r="W123" s="558">
        <v>34</v>
      </c>
      <c r="X123" s="552">
        <v>8</v>
      </c>
      <c r="Y123" s="579">
        <v>26</v>
      </c>
      <c r="Z123" s="559"/>
    </row>
    <row r="124" spans="1:26" ht="18" customHeight="1" x14ac:dyDescent="0.15">
      <c r="A124" s="553">
        <v>126</v>
      </c>
      <c r="B124" s="550" t="s">
        <v>616</v>
      </c>
      <c r="C124" s="558">
        <v>22</v>
      </c>
      <c r="D124" s="552">
        <v>8</v>
      </c>
      <c r="E124" s="552">
        <v>14</v>
      </c>
      <c r="F124" s="552">
        <v>1</v>
      </c>
      <c r="G124" s="552">
        <v>0</v>
      </c>
      <c r="H124" s="552">
        <v>1</v>
      </c>
      <c r="I124" s="552">
        <v>0</v>
      </c>
      <c r="J124" s="552">
        <v>0</v>
      </c>
      <c r="K124" s="552">
        <v>16</v>
      </c>
      <c r="L124" s="552">
        <v>1</v>
      </c>
      <c r="M124" s="552">
        <v>0</v>
      </c>
      <c r="N124" s="552">
        <v>0</v>
      </c>
      <c r="O124" s="552">
        <v>3</v>
      </c>
      <c r="P124" s="551">
        <v>3</v>
      </c>
      <c r="Q124" s="552">
        <v>1</v>
      </c>
      <c r="R124" s="552">
        <v>2</v>
      </c>
      <c r="S124" s="552">
        <v>1</v>
      </c>
      <c r="T124" s="552">
        <v>0</v>
      </c>
      <c r="U124" s="552">
        <v>2</v>
      </c>
      <c r="V124" s="658">
        <v>0</v>
      </c>
      <c r="W124" s="558">
        <v>25</v>
      </c>
      <c r="X124" s="552">
        <v>9</v>
      </c>
      <c r="Y124" s="579">
        <v>16</v>
      </c>
      <c r="Z124" s="559"/>
    </row>
    <row r="125" spans="1:26" ht="18" customHeight="1" x14ac:dyDescent="0.15">
      <c r="A125" s="553">
        <v>127</v>
      </c>
      <c r="B125" s="550" t="s">
        <v>617</v>
      </c>
      <c r="C125" s="558">
        <v>21</v>
      </c>
      <c r="D125" s="552">
        <v>13</v>
      </c>
      <c r="E125" s="552">
        <v>8</v>
      </c>
      <c r="F125" s="552">
        <v>1</v>
      </c>
      <c r="G125" s="552">
        <v>0</v>
      </c>
      <c r="H125" s="552">
        <v>1</v>
      </c>
      <c r="I125" s="552">
        <v>0</v>
      </c>
      <c r="J125" s="552">
        <v>0</v>
      </c>
      <c r="K125" s="552">
        <v>15</v>
      </c>
      <c r="L125" s="552">
        <v>1</v>
      </c>
      <c r="M125" s="552">
        <v>1</v>
      </c>
      <c r="N125" s="552">
        <v>1</v>
      </c>
      <c r="O125" s="552">
        <v>1</v>
      </c>
      <c r="P125" s="551">
        <v>10</v>
      </c>
      <c r="Q125" s="552">
        <v>6</v>
      </c>
      <c r="R125" s="552">
        <v>4</v>
      </c>
      <c r="S125" s="552">
        <v>10</v>
      </c>
      <c r="T125" s="552">
        <v>0</v>
      </c>
      <c r="U125" s="552">
        <v>0</v>
      </c>
      <c r="V125" s="658">
        <v>0</v>
      </c>
      <c r="W125" s="558">
        <v>31</v>
      </c>
      <c r="X125" s="552">
        <v>19</v>
      </c>
      <c r="Y125" s="579">
        <v>12</v>
      </c>
      <c r="Z125" s="559"/>
    </row>
    <row r="126" spans="1:26" ht="18" customHeight="1" x14ac:dyDescent="0.15">
      <c r="A126" s="553">
        <v>128</v>
      </c>
      <c r="B126" s="550" t="s">
        <v>618</v>
      </c>
      <c r="C126" s="558">
        <v>30</v>
      </c>
      <c r="D126" s="552">
        <v>14</v>
      </c>
      <c r="E126" s="552">
        <v>16</v>
      </c>
      <c r="F126" s="552">
        <v>1</v>
      </c>
      <c r="G126" s="552">
        <v>0</v>
      </c>
      <c r="H126" s="552">
        <v>1</v>
      </c>
      <c r="I126" s="552">
        <v>2</v>
      </c>
      <c r="J126" s="552">
        <v>0</v>
      </c>
      <c r="K126" s="552">
        <v>23</v>
      </c>
      <c r="L126" s="552">
        <v>1</v>
      </c>
      <c r="M126" s="552">
        <v>0</v>
      </c>
      <c r="N126" s="552">
        <v>1</v>
      </c>
      <c r="O126" s="552">
        <v>1</v>
      </c>
      <c r="P126" s="551">
        <v>2</v>
      </c>
      <c r="Q126" s="552">
        <v>0</v>
      </c>
      <c r="R126" s="552">
        <v>2</v>
      </c>
      <c r="S126" s="552">
        <v>2</v>
      </c>
      <c r="T126" s="552">
        <v>0</v>
      </c>
      <c r="U126" s="552">
        <v>0</v>
      </c>
      <c r="V126" s="658">
        <v>0</v>
      </c>
      <c r="W126" s="558">
        <v>32</v>
      </c>
      <c r="X126" s="552">
        <v>14</v>
      </c>
      <c r="Y126" s="579">
        <v>18</v>
      </c>
      <c r="Z126" s="559"/>
    </row>
    <row r="127" spans="1:26" ht="18" customHeight="1" x14ac:dyDescent="0.15">
      <c r="A127" s="553">
        <v>129</v>
      </c>
      <c r="B127" s="550" t="s">
        <v>135</v>
      </c>
      <c r="C127" s="558">
        <v>38</v>
      </c>
      <c r="D127" s="552">
        <v>12</v>
      </c>
      <c r="E127" s="552">
        <v>26</v>
      </c>
      <c r="F127" s="552">
        <v>1</v>
      </c>
      <c r="G127" s="552">
        <v>0</v>
      </c>
      <c r="H127" s="552">
        <v>1</v>
      </c>
      <c r="I127" s="552">
        <v>1</v>
      </c>
      <c r="J127" s="552">
        <v>0</v>
      </c>
      <c r="K127" s="552">
        <v>29</v>
      </c>
      <c r="L127" s="552">
        <v>1</v>
      </c>
      <c r="M127" s="552">
        <v>1</v>
      </c>
      <c r="N127" s="552">
        <v>1</v>
      </c>
      <c r="O127" s="552">
        <v>3</v>
      </c>
      <c r="P127" s="551">
        <v>1</v>
      </c>
      <c r="Q127" s="552">
        <v>0</v>
      </c>
      <c r="R127" s="552">
        <v>1</v>
      </c>
      <c r="S127" s="552">
        <v>1</v>
      </c>
      <c r="T127" s="552">
        <v>0</v>
      </c>
      <c r="U127" s="552">
        <v>0</v>
      </c>
      <c r="V127" s="658">
        <v>0</v>
      </c>
      <c r="W127" s="558">
        <v>39</v>
      </c>
      <c r="X127" s="552">
        <v>12</v>
      </c>
      <c r="Y127" s="579">
        <v>27</v>
      </c>
      <c r="Z127" s="559"/>
    </row>
    <row r="128" spans="1:26" ht="18" customHeight="1" x14ac:dyDescent="0.15">
      <c r="A128" s="553">
        <v>130</v>
      </c>
      <c r="B128" s="550" t="s">
        <v>619</v>
      </c>
      <c r="C128" s="558">
        <v>36</v>
      </c>
      <c r="D128" s="552">
        <v>12</v>
      </c>
      <c r="E128" s="552">
        <v>24</v>
      </c>
      <c r="F128" s="552">
        <v>1</v>
      </c>
      <c r="G128" s="552">
        <v>0</v>
      </c>
      <c r="H128" s="552">
        <v>1</v>
      </c>
      <c r="I128" s="552">
        <v>0</v>
      </c>
      <c r="J128" s="552">
        <v>1</v>
      </c>
      <c r="K128" s="552">
        <v>26</v>
      </c>
      <c r="L128" s="552">
        <v>1</v>
      </c>
      <c r="M128" s="552">
        <v>1</v>
      </c>
      <c r="N128" s="552">
        <v>0</v>
      </c>
      <c r="O128" s="552">
        <v>5</v>
      </c>
      <c r="P128" s="551">
        <v>3</v>
      </c>
      <c r="Q128" s="552">
        <v>1</v>
      </c>
      <c r="R128" s="552">
        <v>2</v>
      </c>
      <c r="S128" s="552">
        <v>1</v>
      </c>
      <c r="T128" s="552">
        <v>0</v>
      </c>
      <c r="U128" s="552">
        <v>2</v>
      </c>
      <c r="V128" s="658">
        <v>0</v>
      </c>
      <c r="W128" s="558">
        <v>39</v>
      </c>
      <c r="X128" s="552">
        <v>13</v>
      </c>
      <c r="Y128" s="579">
        <v>26</v>
      </c>
      <c r="Z128" s="559"/>
    </row>
    <row r="129" spans="1:26" ht="18" customHeight="1" x14ac:dyDescent="0.15">
      <c r="A129" s="553">
        <v>131</v>
      </c>
      <c r="B129" s="550" t="s">
        <v>620</v>
      </c>
      <c r="C129" s="558">
        <v>18</v>
      </c>
      <c r="D129" s="552">
        <v>9</v>
      </c>
      <c r="E129" s="552">
        <v>9</v>
      </c>
      <c r="F129" s="552">
        <v>1</v>
      </c>
      <c r="G129" s="552">
        <v>0</v>
      </c>
      <c r="H129" s="552">
        <v>1</v>
      </c>
      <c r="I129" s="552">
        <v>1</v>
      </c>
      <c r="J129" s="552">
        <v>0</v>
      </c>
      <c r="K129" s="552">
        <v>11</v>
      </c>
      <c r="L129" s="552">
        <v>1</v>
      </c>
      <c r="M129" s="552">
        <v>0</v>
      </c>
      <c r="N129" s="552">
        <v>0</v>
      </c>
      <c r="O129" s="552">
        <v>3</v>
      </c>
      <c r="P129" s="551">
        <v>2</v>
      </c>
      <c r="Q129" s="552">
        <v>0</v>
      </c>
      <c r="R129" s="552">
        <v>2</v>
      </c>
      <c r="S129" s="552">
        <v>1</v>
      </c>
      <c r="T129" s="552">
        <v>0</v>
      </c>
      <c r="U129" s="552">
        <v>1</v>
      </c>
      <c r="V129" s="658">
        <v>0</v>
      </c>
      <c r="W129" s="558">
        <v>20</v>
      </c>
      <c r="X129" s="552">
        <v>9</v>
      </c>
      <c r="Y129" s="579">
        <v>11</v>
      </c>
      <c r="Z129" s="559"/>
    </row>
    <row r="130" spans="1:26" ht="18" customHeight="1" x14ac:dyDescent="0.15">
      <c r="A130" s="553">
        <v>132</v>
      </c>
      <c r="B130" s="550" t="s">
        <v>136</v>
      </c>
      <c r="C130" s="558">
        <v>56</v>
      </c>
      <c r="D130" s="552">
        <v>17</v>
      </c>
      <c r="E130" s="552">
        <v>39</v>
      </c>
      <c r="F130" s="552">
        <v>1</v>
      </c>
      <c r="G130" s="552">
        <v>0</v>
      </c>
      <c r="H130" s="552">
        <v>2</v>
      </c>
      <c r="I130" s="552">
        <v>0</v>
      </c>
      <c r="J130" s="552">
        <v>0</v>
      </c>
      <c r="K130" s="552">
        <v>47</v>
      </c>
      <c r="L130" s="552">
        <v>2</v>
      </c>
      <c r="M130" s="552">
        <v>0</v>
      </c>
      <c r="N130" s="552">
        <v>1</v>
      </c>
      <c r="O130" s="552">
        <v>3</v>
      </c>
      <c r="P130" s="551">
        <v>2</v>
      </c>
      <c r="Q130" s="552">
        <v>0</v>
      </c>
      <c r="R130" s="552">
        <v>2</v>
      </c>
      <c r="S130" s="552">
        <v>2</v>
      </c>
      <c r="T130" s="552">
        <v>0</v>
      </c>
      <c r="U130" s="552">
        <v>0</v>
      </c>
      <c r="V130" s="658">
        <v>0</v>
      </c>
      <c r="W130" s="558">
        <v>58</v>
      </c>
      <c r="X130" s="552">
        <v>17</v>
      </c>
      <c r="Y130" s="579">
        <v>41</v>
      </c>
      <c r="Z130" s="559"/>
    </row>
    <row r="131" spans="1:26" ht="18" customHeight="1" x14ac:dyDescent="0.15">
      <c r="A131" s="553">
        <v>133</v>
      </c>
      <c r="B131" s="550" t="s">
        <v>621</v>
      </c>
      <c r="C131" s="558">
        <v>27</v>
      </c>
      <c r="D131" s="552">
        <v>9</v>
      </c>
      <c r="E131" s="552">
        <v>18</v>
      </c>
      <c r="F131" s="552">
        <v>1</v>
      </c>
      <c r="G131" s="552">
        <v>0</v>
      </c>
      <c r="H131" s="552">
        <v>1</v>
      </c>
      <c r="I131" s="552">
        <v>1</v>
      </c>
      <c r="J131" s="552">
        <v>0</v>
      </c>
      <c r="K131" s="552">
        <v>22</v>
      </c>
      <c r="L131" s="552">
        <v>1</v>
      </c>
      <c r="M131" s="552">
        <v>0</v>
      </c>
      <c r="N131" s="552">
        <v>0</v>
      </c>
      <c r="O131" s="552">
        <v>1</v>
      </c>
      <c r="P131" s="551">
        <v>10</v>
      </c>
      <c r="Q131" s="552">
        <v>9</v>
      </c>
      <c r="R131" s="552">
        <v>1</v>
      </c>
      <c r="S131" s="552">
        <v>2</v>
      </c>
      <c r="T131" s="552">
        <v>0</v>
      </c>
      <c r="U131" s="552">
        <v>2</v>
      </c>
      <c r="V131" s="658">
        <v>6</v>
      </c>
      <c r="W131" s="558">
        <v>37</v>
      </c>
      <c r="X131" s="552">
        <v>18</v>
      </c>
      <c r="Y131" s="579">
        <v>19</v>
      </c>
      <c r="Z131" s="559"/>
    </row>
    <row r="132" spans="1:26" ht="18" customHeight="1" x14ac:dyDescent="0.15">
      <c r="A132" s="553">
        <v>134</v>
      </c>
      <c r="B132" s="550" t="s">
        <v>622</v>
      </c>
      <c r="C132" s="558">
        <v>39</v>
      </c>
      <c r="D132" s="552">
        <v>13</v>
      </c>
      <c r="E132" s="552">
        <v>26</v>
      </c>
      <c r="F132" s="552">
        <v>1</v>
      </c>
      <c r="G132" s="552">
        <v>0</v>
      </c>
      <c r="H132" s="552">
        <v>1</v>
      </c>
      <c r="I132" s="552">
        <v>1</v>
      </c>
      <c r="J132" s="552">
        <v>0</v>
      </c>
      <c r="K132" s="552">
        <v>30</v>
      </c>
      <c r="L132" s="552">
        <v>1</v>
      </c>
      <c r="M132" s="552">
        <v>0</v>
      </c>
      <c r="N132" s="552">
        <v>1</v>
      </c>
      <c r="O132" s="552">
        <v>4</v>
      </c>
      <c r="P132" s="551">
        <v>4</v>
      </c>
      <c r="Q132" s="552">
        <v>1</v>
      </c>
      <c r="R132" s="552">
        <v>3</v>
      </c>
      <c r="S132" s="552">
        <v>1</v>
      </c>
      <c r="T132" s="552">
        <v>0</v>
      </c>
      <c r="U132" s="552">
        <v>3</v>
      </c>
      <c r="V132" s="658">
        <v>0</v>
      </c>
      <c r="W132" s="558">
        <v>43</v>
      </c>
      <c r="X132" s="552">
        <v>14</v>
      </c>
      <c r="Y132" s="579">
        <v>29</v>
      </c>
      <c r="Z132" s="559"/>
    </row>
    <row r="133" spans="1:26" ht="18" customHeight="1" x14ac:dyDescent="0.15">
      <c r="A133" s="553">
        <v>135</v>
      </c>
      <c r="B133" s="550" t="s">
        <v>623</v>
      </c>
      <c r="C133" s="558">
        <v>48</v>
      </c>
      <c r="D133" s="552">
        <v>16</v>
      </c>
      <c r="E133" s="552">
        <v>32</v>
      </c>
      <c r="F133" s="552">
        <v>1</v>
      </c>
      <c r="G133" s="552">
        <v>0</v>
      </c>
      <c r="H133" s="552">
        <v>2</v>
      </c>
      <c r="I133" s="552">
        <v>0</v>
      </c>
      <c r="J133" s="552">
        <v>0</v>
      </c>
      <c r="K133" s="552">
        <v>37</v>
      </c>
      <c r="L133" s="552">
        <v>1</v>
      </c>
      <c r="M133" s="552">
        <v>0</v>
      </c>
      <c r="N133" s="552">
        <v>0</v>
      </c>
      <c r="O133" s="552">
        <v>7</v>
      </c>
      <c r="P133" s="551">
        <v>6</v>
      </c>
      <c r="Q133" s="552">
        <v>0</v>
      </c>
      <c r="R133" s="552">
        <v>6</v>
      </c>
      <c r="S133" s="552">
        <v>2</v>
      </c>
      <c r="T133" s="552">
        <v>0</v>
      </c>
      <c r="U133" s="552">
        <v>4</v>
      </c>
      <c r="V133" s="658">
        <v>0</v>
      </c>
      <c r="W133" s="558">
        <v>54</v>
      </c>
      <c r="X133" s="552">
        <v>16</v>
      </c>
      <c r="Y133" s="579">
        <v>38</v>
      </c>
      <c r="Z133" s="559"/>
    </row>
    <row r="134" spans="1:26" ht="18" customHeight="1" x14ac:dyDescent="0.15">
      <c r="A134" s="553">
        <v>136</v>
      </c>
      <c r="B134" s="550" t="s">
        <v>137</v>
      </c>
      <c r="C134" s="558">
        <v>26</v>
      </c>
      <c r="D134" s="552">
        <v>8</v>
      </c>
      <c r="E134" s="552">
        <v>18</v>
      </c>
      <c r="F134" s="552">
        <v>1</v>
      </c>
      <c r="G134" s="552">
        <v>0</v>
      </c>
      <c r="H134" s="552">
        <v>1</v>
      </c>
      <c r="I134" s="552">
        <v>1</v>
      </c>
      <c r="J134" s="552">
        <v>0</v>
      </c>
      <c r="K134" s="552">
        <v>20</v>
      </c>
      <c r="L134" s="552">
        <v>1</v>
      </c>
      <c r="M134" s="552">
        <v>0</v>
      </c>
      <c r="N134" s="552">
        <v>1</v>
      </c>
      <c r="O134" s="552">
        <v>1</v>
      </c>
      <c r="P134" s="551">
        <v>1</v>
      </c>
      <c r="Q134" s="552">
        <v>0</v>
      </c>
      <c r="R134" s="552">
        <v>1</v>
      </c>
      <c r="S134" s="552">
        <v>1</v>
      </c>
      <c r="T134" s="552">
        <v>0</v>
      </c>
      <c r="U134" s="552">
        <v>0</v>
      </c>
      <c r="V134" s="658">
        <v>0</v>
      </c>
      <c r="W134" s="558">
        <v>27</v>
      </c>
      <c r="X134" s="552">
        <v>8</v>
      </c>
      <c r="Y134" s="579">
        <v>19</v>
      </c>
      <c r="Z134" s="559"/>
    </row>
    <row r="135" spans="1:26" ht="18" customHeight="1" x14ac:dyDescent="0.15">
      <c r="A135" s="553">
        <v>137</v>
      </c>
      <c r="B135" s="550" t="s">
        <v>138</v>
      </c>
      <c r="C135" s="558">
        <v>27</v>
      </c>
      <c r="D135" s="552">
        <v>7</v>
      </c>
      <c r="E135" s="552">
        <v>20</v>
      </c>
      <c r="F135" s="552">
        <v>1</v>
      </c>
      <c r="G135" s="552">
        <v>0</v>
      </c>
      <c r="H135" s="552">
        <v>1</v>
      </c>
      <c r="I135" s="552">
        <v>1</v>
      </c>
      <c r="J135" s="552">
        <v>0</v>
      </c>
      <c r="K135" s="552">
        <v>22</v>
      </c>
      <c r="L135" s="552">
        <v>1</v>
      </c>
      <c r="M135" s="552">
        <v>0</v>
      </c>
      <c r="N135" s="552">
        <v>0</v>
      </c>
      <c r="O135" s="552">
        <v>1</v>
      </c>
      <c r="P135" s="551">
        <v>3</v>
      </c>
      <c r="Q135" s="552">
        <v>1</v>
      </c>
      <c r="R135" s="552">
        <v>2</v>
      </c>
      <c r="S135" s="552">
        <v>1</v>
      </c>
      <c r="T135" s="552">
        <v>0</v>
      </c>
      <c r="U135" s="552">
        <v>2</v>
      </c>
      <c r="V135" s="658">
        <v>0</v>
      </c>
      <c r="W135" s="558">
        <v>30</v>
      </c>
      <c r="X135" s="552">
        <v>8</v>
      </c>
      <c r="Y135" s="579">
        <v>22</v>
      </c>
      <c r="Z135" s="559"/>
    </row>
    <row r="136" spans="1:26" ht="18" customHeight="1" x14ac:dyDescent="0.15">
      <c r="A136" s="553">
        <v>138</v>
      </c>
      <c r="B136" s="550" t="s">
        <v>624</v>
      </c>
      <c r="C136" s="558">
        <v>32</v>
      </c>
      <c r="D136" s="552">
        <v>10</v>
      </c>
      <c r="E136" s="552">
        <v>22</v>
      </c>
      <c r="F136" s="552">
        <v>1</v>
      </c>
      <c r="G136" s="552">
        <v>0</v>
      </c>
      <c r="H136" s="552">
        <v>1</v>
      </c>
      <c r="I136" s="552">
        <v>0</v>
      </c>
      <c r="J136" s="552">
        <v>1</v>
      </c>
      <c r="K136" s="552">
        <v>25</v>
      </c>
      <c r="L136" s="552">
        <v>1</v>
      </c>
      <c r="M136" s="552">
        <v>0</v>
      </c>
      <c r="N136" s="552">
        <v>1</v>
      </c>
      <c r="O136" s="552">
        <v>2</v>
      </c>
      <c r="P136" s="551">
        <v>1</v>
      </c>
      <c r="Q136" s="552">
        <v>1</v>
      </c>
      <c r="R136" s="552">
        <v>0</v>
      </c>
      <c r="S136" s="552">
        <v>1</v>
      </c>
      <c r="T136" s="552">
        <v>0</v>
      </c>
      <c r="U136" s="552">
        <v>0</v>
      </c>
      <c r="V136" s="658">
        <v>0</v>
      </c>
      <c r="W136" s="558">
        <v>33</v>
      </c>
      <c r="X136" s="552">
        <v>11</v>
      </c>
      <c r="Y136" s="579">
        <v>22</v>
      </c>
      <c r="Z136" s="559"/>
    </row>
    <row r="137" spans="1:26" ht="18" customHeight="1" x14ac:dyDescent="0.15">
      <c r="A137" s="553">
        <v>139</v>
      </c>
      <c r="B137" s="550" t="s">
        <v>139</v>
      </c>
      <c r="C137" s="558">
        <v>28</v>
      </c>
      <c r="D137" s="552">
        <v>11</v>
      </c>
      <c r="E137" s="552">
        <v>17</v>
      </c>
      <c r="F137" s="552">
        <v>1</v>
      </c>
      <c r="G137" s="552">
        <v>0</v>
      </c>
      <c r="H137" s="552">
        <v>1</v>
      </c>
      <c r="I137" s="552">
        <v>1</v>
      </c>
      <c r="J137" s="552">
        <v>1</v>
      </c>
      <c r="K137" s="552">
        <v>19</v>
      </c>
      <c r="L137" s="552">
        <v>1</v>
      </c>
      <c r="M137" s="552">
        <v>0</v>
      </c>
      <c r="N137" s="552">
        <v>1</v>
      </c>
      <c r="O137" s="552">
        <v>3</v>
      </c>
      <c r="P137" s="551">
        <v>1</v>
      </c>
      <c r="Q137" s="552">
        <v>0</v>
      </c>
      <c r="R137" s="552">
        <v>1</v>
      </c>
      <c r="S137" s="552">
        <v>1</v>
      </c>
      <c r="T137" s="552">
        <v>0</v>
      </c>
      <c r="U137" s="552">
        <v>0</v>
      </c>
      <c r="V137" s="658">
        <v>0</v>
      </c>
      <c r="W137" s="558">
        <v>29</v>
      </c>
      <c r="X137" s="552">
        <v>11</v>
      </c>
      <c r="Y137" s="579">
        <v>18</v>
      </c>
      <c r="Z137" s="559"/>
    </row>
    <row r="138" spans="1:26" ht="18" customHeight="1" x14ac:dyDescent="0.15">
      <c r="A138" s="553">
        <v>140</v>
      </c>
      <c r="B138" s="550" t="s">
        <v>625</v>
      </c>
      <c r="C138" s="558">
        <v>37</v>
      </c>
      <c r="D138" s="552">
        <v>14</v>
      </c>
      <c r="E138" s="552">
        <v>23</v>
      </c>
      <c r="F138" s="552">
        <v>1</v>
      </c>
      <c r="G138" s="552">
        <v>0</v>
      </c>
      <c r="H138" s="552">
        <v>2</v>
      </c>
      <c r="I138" s="552">
        <v>0</v>
      </c>
      <c r="J138" s="552">
        <v>1</v>
      </c>
      <c r="K138" s="552">
        <v>28</v>
      </c>
      <c r="L138" s="552">
        <v>1</v>
      </c>
      <c r="M138" s="552">
        <v>0</v>
      </c>
      <c r="N138" s="552">
        <v>1</v>
      </c>
      <c r="O138" s="552">
        <v>3</v>
      </c>
      <c r="P138" s="551">
        <v>2</v>
      </c>
      <c r="Q138" s="552">
        <v>2</v>
      </c>
      <c r="R138" s="552">
        <v>0</v>
      </c>
      <c r="S138" s="552">
        <v>2</v>
      </c>
      <c r="T138" s="552">
        <v>0</v>
      </c>
      <c r="U138" s="552">
        <v>0</v>
      </c>
      <c r="V138" s="658">
        <v>0</v>
      </c>
      <c r="W138" s="558">
        <v>39</v>
      </c>
      <c r="X138" s="552">
        <v>16</v>
      </c>
      <c r="Y138" s="579">
        <v>23</v>
      </c>
      <c r="Z138" s="559"/>
    </row>
    <row r="139" spans="1:26" ht="18" customHeight="1" x14ac:dyDescent="0.15">
      <c r="A139" s="553">
        <v>141</v>
      </c>
      <c r="B139" s="550" t="s">
        <v>140</v>
      </c>
      <c r="C139" s="558">
        <v>39</v>
      </c>
      <c r="D139" s="552">
        <v>13</v>
      </c>
      <c r="E139" s="552">
        <v>26</v>
      </c>
      <c r="F139" s="552">
        <v>1</v>
      </c>
      <c r="G139" s="552">
        <v>0</v>
      </c>
      <c r="H139" s="552">
        <v>1</v>
      </c>
      <c r="I139" s="552">
        <v>1</v>
      </c>
      <c r="J139" s="552">
        <v>1</v>
      </c>
      <c r="K139" s="552">
        <v>28</v>
      </c>
      <c r="L139" s="552">
        <v>1</v>
      </c>
      <c r="M139" s="552">
        <v>0</v>
      </c>
      <c r="N139" s="552">
        <v>1</v>
      </c>
      <c r="O139" s="552">
        <v>5</v>
      </c>
      <c r="P139" s="551">
        <v>2</v>
      </c>
      <c r="Q139" s="552">
        <v>1</v>
      </c>
      <c r="R139" s="552">
        <v>1</v>
      </c>
      <c r="S139" s="552">
        <v>2</v>
      </c>
      <c r="T139" s="552">
        <v>0</v>
      </c>
      <c r="U139" s="552">
        <v>0</v>
      </c>
      <c r="V139" s="658">
        <v>0</v>
      </c>
      <c r="W139" s="558">
        <v>41</v>
      </c>
      <c r="X139" s="552">
        <v>14</v>
      </c>
      <c r="Y139" s="579">
        <v>27</v>
      </c>
      <c r="Z139" s="559"/>
    </row>
    <row r="140" spans="1:26" ht="18" customHeight="1" x14ac:dyDescent="0.15">
      <c r="A140" s="553">
        <v>142</v>
      </c>
      <c r="B140" s="550" t="s">
        <v>626</v>
      </c>
      <c r="C140" s="558">
        <v>26</v>
      </c>
      <c r="D140" s="552">
        <v>9</v>
      </c>
      <c r="E140" s="552">
        <v>17</v>
      </c>
      <c r="F140" s="552">
        <v>1</v>
      </c>
      <c r="G140" s="552">
        <v>0</v>
      </c>
      <c r="H140" s="552">
        <v>1</v>
      </c>
      <c r="I140" s="552">
        <v>1</v>
      </c>
      <c r="J140" s="552">
        <v>1</v>
      </c>
      <c r="K140" s="552">
        <v>19</v>
      </c>
      <c r="L140" s="552">
        <v>1</v>
      </c>
      <c r="M140" s="552">
        <v>0</v>
      </c>
      <c r="N140" s="552">
        <v>0</v>
      </c>
      <c r="O140" s="552">
        <v>2</v>
      </c>
      <c r="P140" s="551">
        <v>3</v>
      </c>
      <c r="Q140" s="552">
        <v>0</v>
      </c>
      <c r="R140" s="552">
        <v>3</v>
      </c>
      <c r="S140" s="552">
        <v>1</v>
      </c>
      <c r="T140" s="552">
        <v>0</v>
      </c>
      <c r="U140" s="552">
        <v>2</v>
      </c>
      <c r="V140" s="658">
        <v>0</v>
      </c>
      <c r="W140" s="558">
        <v>29</v>
      </c>
      <c r="X140" s="552">
        <v>9</v>
      </c>
      <c r="Y140" s="579">
        <v>20</v>
      </c>
      <c r="Z140" s="559"/>
    </row>
    <row r="141" spans="1:26" ht="18" customHeight="1" x14ac:dyDescent="0.15">
      <c r="A141" s="553">
        <v>143</v>
      </c>
      <c r="B141" s="550" t="s">
        <v>141</v>
      </c>
      <c r="C141" s="558">
        <v>27</v>
      </c>
      <c r="D141" s="552">
        <v>9</v>
      </c>
      <c r="E141" s="552">
        <v>18</v>
      </c>
      <c r="F141" s="552">
        <v>1</v>
      </c>
      <c r="G141" s="552">
        <v>0</v>
      </c>
      <c r="H141" s="552">
        <v>1</v>
      </c>
      <c r="I141" s="552">
        <v>1</v>
      </c>
      <c r="J141" s="552">
        <v>0</v>
      </c>
      <c r="K141" s="552">
        <v>20</v>
      </c>
      <c r="L141" s="552">
        <v>1</v>
      </c>
      <c r="M141" s="552">
        <v>0</v>
      </c>
      <c r="N141" s="552">
        <v>1</v>
      </c>
      <c r="O141" s="552">
        <v>2</v>
      </c>
      <c r="P141" s="551">
        <v>2</v>
      </c>
      <c r="Q141" s="552">
        <v>1</v>
      </c>
      <c r="R141" s="552">
        <v>1</v>
      </c>
      <c r="S141" s="552">
        <v>2</v>
      </c>
      <c r="T141" s="552">
        <v>0</v>
      </c>
      <c r="U141" s="552">
        <v>0</v>
      </c>
      <c r="V141" s="658">
        <v>0</v>
      </c>
      <c r="W141" s="558">
        <v>29</v>
      </c>
      <c r="X141" s="552">
        <v>10</v>
      </c>
      <c r="Y141" s="579">
        <v>19</v>
      </c>
      <c r="Z141" s="559"/>
    </row>
    <row r="142" spans="1:26" ht="18" customHeight="1" x14ac:dyDescent="0.15">
      <c r="A142" s="553">
        <v>144</v>
      </c>
      <c r="B142" s="550" t="s">
        <v>627</v>
      </c>
      <c r="C142" s="558">
        <v>59</v>
      </c>
      <c r="D142" s="552">
        <v>17</v>
      </c>
      <c r="E142" s="552">
        <v>42</v>
      </c>
      <c r="F142" s="552">
        <v>1</v>
      </c>
      <c r="G142" s="552">
        <v>0</v>
      </c>
      <c r="H142" s="552">
        <v>2</v>
      </c>
      <c r="I142" s="552">
        <v>0</v>
      </c>
      <c r="J142" s="552">
        <v>2</v>
      </c>
      <c r="K142" s="552">
        <v>47</v>
      </c>
      <c r="L142" s="552">
        <v>2</v>
      </c>
      <c r="M142" s="552">
        <v>0</v>
      </c>
      <c r="N142" s="552">
        <v>1</v>
      </c>
      <c r="O142" s="552">
        <v>4</v>
      </c>
      <c r="P142" s="551">
        <v>2</v>
      </c>
      <c r="Q142" s="552">
        <v>1</v>
      </c>
      <c r="R142" s="552">
        <v>1</v>
      </c>
      <c r="S142" s="552">
        <v>2</v>
      </c>
      <c r="T142" s="552">
        <v>0</v>
      </c>
      <c r="U142" s="552">
        <v>0</v>
      </c>
      <c r="V142" s="658">
        <v>0</v>
      </c>
      <c r="W142" s="558">
        <v>61</v>
      </c>
      <c r="X142" s="552">
        <v>18</v>
      </c>
      <c r="Y142" s="579">
        <v>43</v>
      </c>
      <c r="Z142" s="559"/>
    </row>
    <row r="143" spans="1:26" ht="18" customHeight="1" x14ac:dyDescent="0.15">
      <c r="A143" s="553">
        <v>145</v>
      </c>
      <c r="B143" s="550" t="s">
        <v>628</v>
      </c>
      <c r="C143" s="558">
        <v>33</v>
      </c>
      <c r="D143" s="552">
        <v>8</v>
      </c>
      <c r="E143" s="552">
        <v>25</v>
      </c>
      <c r="F143" s="552">
        <v>1</v>
      </c>
      <c r="G143" s="552">
        <v>0</v>
      </c>
      <c r="H143" s="552">
        <v>1</v>
      </c>
      <c r="I143" s="552">
        <v>1</v>
      </c>
      <c r="J143" s="552">
        <v>2</v>
      </c>
      <c r="K143" s="552">
        <v>24</v>
      </c>
      <c r="L143" s="552">
        <v>1</v>
      </c>
      <c r="M143" s="552">
        <v>1</v>
      </c>
      <c r="N143" s="552">
        <v>0</v>
      </c>
      <c r="O143" s="552">
        <v>2</v>
      </c>
      <c r="P143" s="551">
        <v>3</v>
      </c>
      <c r="Q143" s="552">
        <v>2</v>
      </c>
      <c r="R143" s="552">
        <v>1</v>
      </c>
      <c r="S143" s="552">
        <v>1</v>
      </c>
      <c r="T143" s="552">
        <v>0</v>
      </c>
      <c r="U143" s="552">
        <v>2</v>
      </c>
      <c r="V143" s="658">
        <v>0</v>
      </c>
      <c r="W143" s="558">
        <v>36</v>
      </c>
      <c r="X143" s="552">
        <v>10</v>
      </c>
      <c r="Y143" s="579">
        <v>26</v>
      </c>
      <c r="Z143" s="559"/>
    </row>
    <row r="144" spans="1:26" ht="18" customHeight="1" x14ac:dyDescent="0.15">
      <c r="A144" s="553">
        <v>146</v>
      </c>
      <c r="B144" s="550" t="s">
        <v>629</v>
      </c>
      <c r="C144" s="558">
        <v>43</v>
      </c>
      <c r="D144" s="552">
        <v>18</v>
      </c>
      <c r="E144" s="552">
        <v>25</v>
      </c>
      <c r="F144" s="552">
        <v>1</v>
      </c>
      <c r="G144" s="552">
        <v>0</v>
      </c>
      <c r="H144" s="552">
        <v>1</v>
      </c>
      <c r="I144" s="552">
        <v>2</v>
      </c>
      <c r="J144" s="552">
        <v>0</v>
      </c>
      <c r="K144" s="552">
        <v>34</v>
      </c>
      <c r="L144" s="552">
        <v>1</v>
      </c>
      <c r="M144" s="552">
        <v>0</v>
      </c>
      <c r="N144" s="552">
        <v>1</v>
      </c>
      <c r="O144" s="552">
        <v>3</v>
      </c>
      <c r="P144" s="551">
        <v>2</v>
      </c>
      <c r="Q144" s="552">
        <v>0</v>
      </c>
      <c r="R144" s="552">
        <v>2</v>
      </c>
      <c r="S144" s="552">
        <v>2</v>
      </c>
      <c r="T144" s="552">
        <v>0</v>
      </c>
      <c r="U144" s="552">
        <v>0</v>
      </c>
      <c r="V144" s="658">
        <v>0</v>
      </c>
      <c r="W144" s="558">
        <v>45</v>
      </c>
      <c r="X144" s="552">
        <v>18</v>
      </c>
      <c r="Y144" s="579">
        <v>27</v>
      </c>
      <c r="Z144" s="559"/>
    </row>
    <row r="145" spans="1:26" ht="18" customHeight="1" x14ac:dyDescent="0.15">
      <c r="A145" s="562">
        <v>147</v>
      </c>
      <c r="B145" s="563" t="s">
        <v>142</v>
      </c>
      <c r="C145" s="564">
        <v>18</v>
      </c>
      <c r="D145" s="585">
        <v>6</v>
      </c>
      <c r="E145" s="585">
        <v>12</v>
      </c>
      <c r="F145" s="585">
        <v>1</v>
      </c>
      <c r="G145" s="585">
        <v>0</v>
      </c>
      <c r="H145" s="585">
        <v>1</v>
      </c>
      <c r="I145" s="585">
        <v>1</v>
      </c>
      <c r="J145" s="585">
        <v>0</v>
      </c>
      <c r="K145" s="585">
        <v>13</v>
      </c>
      <c r="L145" s="565">
        <v>1</v>
      </c>
      <c r="M145" s="565">
        <v>0</v>
      </c>
      <c r="N145" s="585">
        <v>0</v>
      </c>
      <c r="O145" s="585">
        <v>1</v>
      </c>
      <c r="P145" s="566">
        <v>4</v>
      </c>
      <c r="Q145" s="565">
        <v>0</v>
      </c>
      <c r="R145" s="565">
        <v>4</v>
      </c>
      <c r="S145" s="585">
        <v>2</v>
      </c>
      <c r="T145" s="565">
        <v>0</v>
      </c>
      <c r="U145" s="585">
        <v>2</v>
      </c>
      <c r="V145" s="660">
        <v>0</v>
      </c>
      <c r="W145" s="564">
        <v>22</v>
      </c>
      <c r="X145" s="565">
        <v>6</v>
      </c>
      <c r="Y145" s="581">
        <v>16</v>
      </c>
      <c r="Z145" s="561"/>
    </row>
    <row r="146" spans="1:26" ht="18" customHeight="1" x14ac:dyDescent="0.15">
      <c r="A146" s="553">
        <v>148</v>
      </c>
      <c r="B146" s="550" t="s">
        <v>630</v>
      </c>
      <c r="C146" s="558">
        <v>35</v>
      </c>
      <c r="D146" s="552">
        <v>13</v>
      </c>
      <c r="E146" s="552">
        <v>22</v>
      </c>
      <c r="F146" s="552">
        <v>1</v>
      </c>
      <c r="G146" s="552">
        <v>0</v>
      </c>
      <c r="H146" s="552">
        <v>1</v>
      </c>
      <c r="I146" s="552">
        <v>1</v>
      </c>
      <c r="J146" s="552">
        <v>0</v>
      </c>
      <c r="K146" s="552">
        <v>29</v>
      </c>
      <c r="L146" s="552">
        <v>1</v>
      </c>
      <c r="M146" s="552">
        <v>1</v>
      </c>
      <c r="N146" s="552">
        <v>0</v>
      </c>
      <c r="O146" s="552">
        <v>1</v>
      </c>
      <c r="P146" s="551">
        <v>4</v>
      </c>
      <c r="Q146" s="552">
        <v>0</v>
      </c>
      <c r="R146" s="552">
        <v>4</v>
      </c>
      <c r="S146" s="552">
        <v>1</v>
      </c>
      <c r="T146" s="552">
        <v>0</v>
      </c>
      <c r="U146" s="552">
        <v>3</v>
      </c>
      <c r="V146" s="658">
        <v>0</v>
      </c>
      <c r="W146" s="558">
        <v>39</v>
      </c>
      <c r="X146" s="552">
        <v>13</v>
      </c>
      <c r="Y146" s="579">
        <v>26</v>
      </c>
      <c r="Z146" s="559"/>
    </row>
    <row r="147" spans="1:26" ht="18" customHeight="1" x14ac:dyDescent="0.15">
      <c r="A147" s="562">
        <v>149</v>
      </c>
      <c r="B147" s="563" t="s">
        <v>631</v>
      </c>
      <c r="C147" s="564">
        <v>41</v>
      </c>
      <c r="D147" s="557">
        <v>14</v>
      </c>
      <c r="E147" s="557">
        <v>27</v>
      </c>
      <c r="F147" s="552">
        <v>1</v>
      </c>
      <c r="G147" s="552">
        <v>1</v>
      </c>
      <c r="H147" s="552">
        <v>1</v>
      </c>
      <c r="I147" s="552">
        <v>1</v>
      </c>
      <c r="J147" s="552">
        <v>0</v>
      </c>
      <c r="K147" s="552">
        <v>33</v>
      </c>
      <c r="L147" s="565">
        <v>1</v>
      </c>
      <c r="M147" s="565">
        <v>0</v>
      </c>
      <c r="N147" s="552">
        <v>1</v>
      </c>
      <c r="O147" s="552">
        <v>2</v>
      </c>
      <c r="P147" s="566">
        <v>5</v>
      </c>
      <c r="Q147" s="565">
        <v>1</v>
      </c>
      <c r="R147" s="565">
        <v>4</v>
      </c>
      <c r="S147" s="552">
        <v>2</v>
      </c>
      <c r="T147" s="565">
        <v>0</v>
      </c>
      <c r="U147" s="552">
        <v>3</v>
      </c>
      <c r="V147" s="658">
        <v>0</v>
      </c>
      <c r="W147" s="564">
        <v>46</v>
      </c>
      <c r="X147" s="565">
        <v>15</v>
      </c>
      <c r="Y147" s="581">
        <v>31</v>
      </c>
      <c r="Z147" s="567"/>
    </row>
    <row r="148" spans="1:26" ht="18" customHeight="1" x14ac:dyDescent="0.15">
      <c r="A148" s="553">
        <v>150</v>
      </c>
      <c r="B148" s="550" t="s">
        <v>632</v>
      </c>
      <c r="C148" s="568">
        <v>43</v>
      </c>
      <c r="D148" s="552">
        <v>16</v>
      </c>
      <c r="E148" s="552">
        <v>27</v>
      </c>
      <c r="F148" s="552">
        <v>1</v>
      </c>
      <c r="G148" s="552">
        <v>0</v>
      </c>
      <c r="H148" s="552">
        <v>1</v>
      </c>
      <c r="I148" s="552">
        <v>1</v>
      </c>
      <c r="J148" s="552">
        <v>1</v>
      </c>
      <c r="K148" s="552">
        <v>29</v>
      </c>
      <c r="L148" s="552">
        <v>1</v>
      </c>
      <c r="M148" s="552">
        <v>0</v>
      </c>
      <c r="N148" s="552">
        <v>1</v>
      </c>
      <c r="O148" s="552">
        <v>8</v>
      </c>
      <c r="P148" s="551">
        <v>6</v>
      </c>
      <c r="Q148" s="552">
        <v>1</v>
      </c>
      <c r="R148" s="552">
        <v>5</v>
      </c>
      <c r="S148" s="552">
        <v>2</v>
      </c>
      <c r="T148" s="552">
        <v>0</v>
      </c>
      <c r="U148" s="552">
        <v>4</v>
      </c>
      <c r="V148" s="658">
        <v>0</v>
      </c>
      <c r="W148" s="558">
        <v>49</v>
      </c>
      <c r="X148" s="552">
        <v>17</v>
      </c>
      <c r="Y148" s="579">
        <v>32</v>
      </c>
      <c r="Z148" s="559"/>
    </row>
    <row r="149" spans="1:26" ht="18" customHeight="1" x14ac:dyDescent="0.15">
      <c r="A149" s="562">
        <v>151</v>
      </c>
      <c r="B149" s="563" t="s">
        <v>386</v>
      </c>
      <c r="C149" s="564">
        <v>48</v>
      </c>
      <c r="D149" s="565">
        <v>16</v>
      </c>
      <c r="E149" s="565">
        <v>32</v>
      </c>
      <c r="F149" s="552">
        <v>1</v>
      </c>
      <c r="G149" s="552">
        <v>0</v>
      </c>
      <c r="H149" s="552">
        <v>2</v>
      </c>
      <c r="I149" s="552">
        <v>1</v>
      </c>
      <c r="J149" s="552">
        <v>1</v>
      </c>
      <c r="K149" s="552">
        <v>37</v>
      </c>
      <c r="L149" s="565">
        <v>1</v>
      </c>
      <c r="M149" s="565">
        <v>0</v>
      </c>
      <c r="N149" s="552">
        <v>0</v>
      </c>
      <c r="O149" s="552">
        <v>5</v>
      </c>
      <c r="P149" s="566">
        <v>5</v>
      </c>
      <c r="Q149" s="565">
        <v>2</v>
      </c>
      <c r="R149" s="565">
        <v>3</v>
      </c>
      <c r="S149" s="552">
        <v>2</v>
      </c>
      <c r="T149" s="565">
        <v>0</v>
      </c>
      <c r="U149" s="552">
        <v>3</v>
      </c>
      <c r="V149" s="658">
        <v>0</v>
      </c>
      <c r="W149" s="564">
        <v>53</v>
      </c>
      <c r="X149" s="565">
        <v>18</v>
      </c>
      <c r="Y149" s="581">
        <v>35</v>
      </c>
      <c r="Z149" s="774"/>
    </row>
    <row r="150" spans="1:26" ht="18" customHeight="1" x14ac:dyDescent="0.15">
      <c r="A150" s="554">
        <v>152</v>
      </c>
      <c r="B150" s="555" t="s">
        <v>633</v>
      </c>
      <c r="C150" s="560">
        <v>27</v>
      </c>
      <c r="D150" s="560">
        <v>9</v>
      </c>
      <c r="E150" s="560">
        <v>18</v>
      </c>
      <c r="F150" s="552">
        <v>1</v>
      </c>
      <c r="G150" s="552">
        <v>0</v>
      </c>
      <c r="H150" s="552">
        <v>1</v>
      </c>
      <c r="I150" s="552">
        <v>0</v>
      </c>
      <c r="J150" s="552">
        <v>1</v>
      </c>
      <c r="K150" s="552">
        <v>22</v>
      </c>
      <c r="L150" s="560">
        <v>1</v>
      </c>
      <c r="M150" s="560">
        <v>0</v>
      </c>
      <c r="N150" s="552">
        <v>0</v>
      </c>
      <c r="O150" s="552">
        <v>1</v>
      </c>
      <c r="P150" s="556">
        <v>13</v>
      </c>
      <c r="Q150" s="560">
        <v>11</v>
      </c>
      <c r="R150" s="560">
        <v>2</v>
      </c>
      <c r="S150" s="552">
        <v>1</v>
      </c>
      <c r="T150" s="560">
        <v>0</v>
      </c>
      <c r="U150" s="552">
        <v>2</v>
      </c>
      <c r="V150" s="658">
        <v>10</v>
      </c>
      <c r="W150" s="560">
        <v>40</v>
      </c>
      <c r="X150" s="560">
        <v>20</v>
      </c>
      <c r="Y150" s="561">
        <v>20</v>
      </c>
      <c r="Z150" s="774"/>
    </row>
    <row r="151" spans="1:26" ht="18" customHeight="1" x14ac:dyDescent="0.15">
      <c r="A151" s="569">
        <v>153</v>
      </c>
      <c r="B151" s="570" t="s">
        <v>634</v>
      </c>
      <c r="C151" s="560">
        <v>33</v>
      </c>
      <c r="D151" s="560">
        <v>13</v>
      </c>
      <c r="E151" s="560">
        <v>20</v>
      </c>
      <c r="F151" s="552">
        <v>1</v>
      </c>
      <c r="G151" s="552">
        <v>0</v>
      </c>
      <c r="H151" s="552">
        <v>1</v>
      </c>
      <c r="I151" s="552">
        <v>1</v>
      </c>
      <c r="J151" s="552">
        <v>2</v>
      </c>
      <c r="K151" s="552">
        <v>23</v>
      </c>
      <c r="L151" s="560">
        <v>1</v>
      </c>
      <c r="M151" s="560">
        <v>0</v>
      </c>
      <c r="N151" s="552">
        <v>1</v>
      </c>
      <c r="O151" s="552">
        <v>3</v>
      </c>
      <c r="P151" s="556">
        <v>4</v>
      </c>
      <c r="Q151" s="560">
        <v>0</v>
      </c>
      <c r="R151" s="560">
        <v>4</v>
      </c>
      <c r="S151" s="552">
        <v>1</v>
      </c>
      <c r="T151" s="560">
        <v>0</v>
      </c>
      <c r="U151" s="552">
        <v>3</v>
      </c>
      <c r="V151" s="658">
        <v>0</v>
      </c>
      <c r="W151" s="560">
        <v>37</v>
      </c>
      <c r="X151" s="560">
        <v>13</v>
      </c>
      <c r="Y151" s="561">
        <v>24</v>
      </c>
      <c r="Z151" s="774"/>
    </row>
    <row r="152" spans="1:26" s="572" customFormat="1" x14ac:dyDescent="0.15">
      <c r="A152" s="1190" t="s">
        <v>512</v>
      </c>
      <c r="B152" s="1191"/>
      <c r="C152" s="694">
        <v>5138</v>
      </c>
      <c r="D152" s="695">
        <v>1758</v>
      </c>
      <c r="E152" s="695">
        <v>3380</v>
      </c>
      <c r="F152" s="695">
        <v>143</v>
      </c>
      <c r="G152" s="695">
        <v>3</v>
      </c>
      <c r="H152" s="695">
        <v>190</v>
      </c>
      <c r="I152" s="695">
        <v>99</v>
      </c>
      <c r="J152" s="695">
        <v>96</v>
      </c>
      <c r="K152" s="695">
        <v>3918</v>
      </c>
      <c r="L152" s="695">
        <v>164</v>
      </c>
      <c r="M152" s="695">
        <v>18</v>
      </c>
      <c r="N152" s="695">
        <v>107</v>
      </c>
      <c r="O152" s="775">
        <v>400</v>
      </c>
      <c r="P152" s="694">
        <v>489</v>
      </c>
      <c r="Q152" s="695">
        <v>189</v>
      </c>
      <c r="R152" s="695">
        <v>300</v>
      </c>
      <c r="S152" s="695">
        <v>252</v>
      </c>
      <c r="T152" s="695">
        <v>2</v>
      </c>
      <c r="U152" s="695">
        <v>150</v>
      </c>
      <c r="V152" s="696">
        <v>85</v>
      </c>
      <c r="W152" s="695">
        <v>5627</v>
      </c>
      <c r="X152" s="695">
        <v>1947</v>
      </c>
      <c r="Y152" s="776">
        <v>3680</v>
      </c>
      <c r="Z152" s="571"/>
    </row>
    <row r="153" spans="1:26" x14ac:dyDescent="0.15">
      <c r="C153" s="573"/>
      <c r="D153" s="572"/>
      <c r="E153" s="572"/>
      <c r="F153" s="572"/>
      <c r="G153" s="572"/>
      <c r="H153" s="572"/>
      <c r="I153" s="572"/>
      <c r="J153" s="572"/>
      <c r="K153" s="572"/>
      <c r="L153" s="572"/>
      <c r="M153" s="572"/>
      <c r="N153" s="572"/>
      <c r="O153" s="572"/>
      <c r="P153" s="572"/>
      <c r="Q153" s="572"/>
      <c r="R153" s="572"/>
      <c r="S153" s="572"/>
      <c r="T153" s="572"/>
      <c r="U153" s="572"/>
      <c r="V153" s="572"/>
      <c r="W153" s="572"/>
      <c r="X153" s="572"/>
      <c r="Y153" s="572"/>
    </row>
    <row r="154" spans="1:26" x14ac:dyDescent="0.15">
      <c r="B154" s="574"/>
    </row>
  </sheetData>
  <mergeCells count="24">
    <mergeCell ref="Z2:Z4"/>
    <mergeCell ref="C3:E3"/>
    <mergeCell ref="P3:R3"/>
    <mergeCell ref="A152:B152"/>
    <mergeCell ref="O3:O4"/>
    <mergeCell ref="N3:N4"/>
    <mergeCell ref="M3:M4"/>
    <mergeCell ref="L3:L4"/>
    <mergeCell ref="K3:K4"/>
    <mergeCell ref="T1:Y1"/>
    <mergeCell ref="A2:A4"/>
    <mergeCell ref="B2:B4"/>
    <mergeCell ref="C2:O2"/>
    <mergeCell ref="P2:V2"/>
    <mergeCell ref="W2:Y3"/>
    <mergeCell ref="F3:F4"/>
    <mergeCell ref="V3:V4"/>
    <mergeCell ref="U3:U4"/>
    <mergeCell ref="T3:T4"/>
    <mergeCell ref="S3:S4"/>
    <mergeCell ref="J3:J4"/>
    <mergeCell ref="I3:I4"/>
    <mergeCell ref="H3:H4"/>
    <mergeCell ref="G3:G4"/>
  </mergeCells>
  <phoneticPr fontId="2"/>
  <dataValidations count="1">
    <dataValidation imeMode="halfAlpha" allowBlank="1" showInputMessage="1" showErrorMessage="1" sqref="A153:A65538 IW153:IW65538 SS153:SS65538 ACO153:ACO65538 AMK153:AMK65538 AWG153:AWG65538 BGC153:BGC65538 BPY153:BPY65538 BZU153:BZU65538 CJQ153:CJQ65538 CTM153:CTM65538 DDI153:DDI65538 DNE153:DNE65538 DXA153:DXA65538 EGW153:EGW65538 EQS153:EQS65538 FAO153:FAO65538 FKK153:FKK65538 FUG153:FUG65538 GEC153:GEC65538 GNY153:GNY65538 GXU153:GXU65538 HHQ153:HHQ65538 HRM153:HRM65538 IBI153:IBI65538 ILE153:ILE65538 IVA153:IVA65538 JEW153:JEW65538 JOS153:JOS65538 JYO153:JYO65538 KIK153:KIK65538 KSG153:KSG65538 LCC153:LCC65538 LLY153:LLY65538 LVU153:LVU65538 MFQ153:MFQ65538 MPM153:MPM65538 MZI153:MZI65538 NJE153:NJE65538 NTA153:NTA65538 OCW153:OCW65538 OMS153:OMS65538 OWO153:OWO65538 PGK153:PGK65538 PQG153:PQG65538 QAC153:QAC65538 QJY153:QJY65538 QTU153:QTU65538 RDQ153:RDQ65538 RNM153:RNM65538 RXI153:RXI65538 SHE153:SHE65538 SRA153:SRA65538 TAW153:TAW65538 TKS153:TKS65538 TUO153:TUO65538 UEK153:UEK65538 UOG153:UOG65538 UYC153:UYC65538 VHY153:VHY65538 VRU153:VRU65538 WBQ153:WBQ65538 WLM153:WLM65538 WVI153:WVI65538 A65689:A131074 IW65689:IW131074 SS65689:SS131074 ACO65689:ACO131074 AMK65689:AMK131074 AWG65689:AWG131074 BGC65689:BGC131074 BPY65689:BPY131074 BZU65689:BZU131074 CJQ65689:CJQ131074 CTM65689:CTM131074 DDI65689:DDI131074 DNE65689:DNE131074 DXA65689:DXA131074 EGW65689:EGW131074 EQS65689:EQS131074 FAO65689:FAO131074 FKK65689:FKK131074 FUG65689:FUG131074 GEC65689:GEC131074 GNY65689:GNY131074 GXU65689:GXU131074 HHQ65689:HHQ131074 HRM65689:HRM131074 IBI65689:IBI131074 ILE65689:ILE131074 IVA65689:IVA131074 JEW65689:JEW131074 JOS65689:JOS131074 JYO65689:JYO131074 KIK65689:KIK131074 KSG65689:KSG131074 LCC65689:LCC131074 LLY65689:LLY131074 LVU65689:LVU131074 MFQ65689:MFQ131074 MPM65689:MPM131074 MZI65689:MZI131074 NJE65689:NJE131074 NTA65689:NTA131074 OCW65689:OCW131074 OMS65689:OMS131074 OWO65689:OWO131074 PGK65689:PGK131074 PQG65689:PQG131074 QAC65689:QAC131074 QJY65689:QJY131074 QTU65689:QTU131074 RDQ65689:RDQ131074 RNM65689:RNM131074 RXI65689:RXI131074 SHE65689:SHE131074 SRA65689:SRA131074 TAW65689:TAW131074 TKS65689:TKS131074 TUO65689:TUO131074 UEK65689:UEK131074 UOG65689:UOG131074 UYC65689:UYC131074 VHY65689:VHY131074 VRU65689:VRU131074 WBQ65689:WBQ131074 WLM65689:WLM131074 WVI65689:WVI131074 A131225:A196610 IW131225:IW196610 SS131225:SS196610 ACO131225:ACO196610 AMK131225:AMK196610 AWG131225:AWG196610 BGC131225:BGC196610 BPY131225:BPY196610 BZU131225:BZU196610 CJQ131225:CJQ196610 CTM131225:CTM196610 DDI131225:DDI196610 DNE131225:DNE196610 DXA131225:DXA196610 EGW131225:EGW196610 EQS131225:EQS196610 FAO131225:FAO196610 FKK131225:FKK196610 FUG131225:FUG196610 GEC131225:GEC196610 GNY131225:GNY196610 GXU131225:GXU196610 HHQ131225:HHQ196610 HRM131225:HRM196610 IBI131225:IBI196610 ILE131225:ILE196610 IVA131225:IVA196610 JEW131225:JEW196610 JOS131225:JOS196610 JYO131225:JYO196610 KIK131225:KIK196610 KSG131225:KSG196610 LCC131225:LCC196610 LLY131225:LLY196610 LVU131225:LVU196610 MFQ131225:MFQ196610 MPM131225:MPM196610 MZI131225:MZI196610 NJE131225:NJE196610 NTA131225:NTA196610 OCW131225:OCW196610 OMS131225:OMS196610 OWO131225:OWO196610 PGK131225:PGK196610 PQG131225:PQG196610 QAC131225:QAC196610 QJY131225:QJY196610 QTU131225:QTU196610 RDQ131225:RDQ196610 RNM131225:RNM196610 RXI131225:RXI196610 SHE131225:SHE196610 SRA131225:SRA196610 TAW131225:TAW196610 TKS131225:TKS196610 TUO131225:TUO196610 UEK131225:UEK196610 UOG131225:UOG196610 UYC131225:UYC196610 VHY131225:VHY196610 VRU131225:VRU196610 WBQ131225:WBQ196610 WLM131225:WLM196610 WVI131225:WVI196610 A196761:A262146 IW196761:IW262146 SS196761:SS262146 ACO196761:ACO262146 AMK196761:AMK262146 AWG196761:AWG262146 BGC196761:BGC262146 BPY196761:BPY262146 BZU196761:BZU262146 CJQ196761:CJQ262146 CTM196761:CTM262146 DDI196761:DDI262146 DNE196761:DNE262146 DXA196761:DXA262146 EGW196761:EGW262146 EQS196761:EQS262146 FAO196761:FAO262146 FKK196761:FKK262146 FUG196761:FUG262146 GEC196761:GEC262146 GNY196761:GNY262146 GXU196761:GXU262146 HHQ196761:HHQ262146 HRM196761:HRM262146 IBI196761:IBI262146 ILE196761:ILE262146 IVA196761:IVA262146 JEW196761:JEW262146 JOS196761:JOS262146 JYO196761:JYO262146 KIK196761:KIK262146 KSG196761:KSG262146 LCC196761:LCC262146 LLY196761:LLY262146 LVU196761:LVU262146 MFQ196761:MFQ262146 MPM196761:MPM262146 MZI196761:MZI262146 NJE196761:NJE262146 NTA196761:NTA262146 OCW196761:OCW262146 OMS196761:OMS262146 OWO196761:OWO262146 PGK196761:PGK262146 PQG196761:PQG262146 QAC196761:QAC262146 QJY196761:QJY262146 QTU196761:QTU262146 RDQ196761:RDQ262146 RNM196761:RNM262146 RXI196761:RXI262146 SHE196761:SHE262146 SRA196761:SRA262146 TAW196761:TAW262146 TKS196761:TKS262146 TUO196761:TUO262146 UEK196761:UEK262146 UOG196761:UOG262146 UYC196761:UYC262146 VHY196761:VHY262146 VRU196761:VRU262146 WBQ196761:WBQ262146 WLM196761:WLM262146 WVI196761:WVI262146 A262297:A327682 IW262297:IW327682 SS262297:SS327682 ACO262297:ACO327682 AMK262297:AMK327682 AWG262297:AWG327682 BGC262297:BGC327682 BPY262297:BPY327682 BZU262297:BZU327682 CJQ262297:CJQ327682 CTM262297:CTM327682 DDI262297:DDI327682 DNE262297:DNE327682 DXA262297:DXA327682 EGW262297:EGW327682 EQS262297:EQS327682 FAO262297:FAO327682 FKK262297:FKK327682 FUG262297:FUG327682 GEC262297:GEC327682 GNY262297:GNY327682 GXU262297:GXU327682 HHQ262297:HHQ327682 HRM262297:HRM327682 IBI262297:IBI327682 ILE262297:ILE327682 IVA262297:IVA327682 JEW262297:JEW327682 JOS262297:JOS327682 JYO262297:JYO327682 KIK262297:KIK327682 KSG262297:KSG327682 LCC262297:LCC327682 LLY262297:LLY327682 LVU262297:LVU327682 MFQ262297:MFQ327682 MPM262297:MPM327682 MZI262297:MZI327682 NJE262297:NJE327682 NTA262297:NTA327682 OCW262297:OCW327682 OMS262297:OMS327682 OWO262297:OWO327682 PGK262297:PGK327682 PQG262297:PQG327682 QAC262297:QAC327682 QJY262297:QJY327682 QTU262297:QTU327682 RDQ262297:RDQ327682 RNM262297:RNM327682 RXI262297:RXI327682 SHE262297:SHE327682 SRA262297:SRA327682 TAW262297:TAW327682 TKS262297:TKS327682 TUO262297:TUO327682 UEK262297:UEK327682 UOG262297:UOG327682 UYC262297:UYC327682 VHY262297:VHY327682 VRU262297:VRU327682 WBQ262297:WBQ327682 WLM262297:WLM327682 WVI262297:WVI327682 A327833:A393218 IW327833:IW393218 SS327833:SS393218 ACO327833:ACO393218 AMK327833:AMK393218 AWG327833:AWG393218 BGC327833:BGC393218 BPY327833:BPY393218 BZU327833:BZU393218 CJQ327833:CJQ393218 CTM327833:CTM393218 DDI327833:DDI393218 DNE327833:DNE393218 DXA327833:DXA393218 EGW327833:EGW393218 EQS327833:EQS393218 FAO327833:FAO393218 FKK327833:FKK393218 FUG327833:FUG393218 GEC327833:GEC393218 GNY327833:GNY393218 GXU327833:GXU393218 HHQ327833:HHQ393218 HRM327833:HRM393218 IBI327833:IBI393218 ILE327833:ILE393218 IVA327833:IVA393218 JEW327833:JEW393218 JOS327833:JOS393218 JYO327833:JYO393218 KIK327833:KIK393218 KSG327833:KSG393218 LCC327833:LCC393218 LLY327833:LLY393218 LVU327833:LVU393218 MFQ327833:MFQ393218 MPM327833:MPM393218 MZI327833:MZI393218 NJE327833:NJE393218 NTA327833:NTA393218 OCW327833:OCW393218 OMS327833:OMS393218 OWO327833:OWO393218 PGK327833:PGK393218 PQG327833:PQG393218 QAC327833:QAC393218 QJY327833:QJY393218 QTU327833:QTU393218 RDQ327833:RDQ393218 RNM327833:RNM393218 RXI327833:RXI393218 SHE327833:SHE393218 SRA327833:SRA393218 TAW327833:TAW393218 TKS327833:TKS393218 TUO327833:TUO393218 UEK327833:UEK393218 UOG327833:UOG393218 UYC327833:UYC393218 VHY327833:VHY393218 VRU327833:VRU393218 WBQ327833:WBQ393218 WLM327833:WLM393218 WVI327833:WVI393218 A393369:A458754 IW393369:IW458754 SS393369:SS458754 ACO393369:ACO458754 AMK393369:AMK458754 AWG393369:AWG458754 BGC393369:BGC458754 BPY393369:BPY458754 BZU393369:BZU458754 CJQ393369:CJQ458754 CTM393369:CTM458754 DDI393369:DDI458754 DNE393369:DNE458754 DXA393369:DXA458754 EGW393369:EGW458754 EQS393369:EQS458754 FAO393369:FAO458754 FKK393369:FKK458754 FUG393369:FUG458754 GEC393369:GEC458754 GNY393369:GNY458754 GXU393369:GXU458754 HHQ393369:HHQ458754 HRM393369:HRM458754 IBI393369:IBI458754 ILE393369:ILE458754 IVA393369:IVA458754 JEW393369:JEW458754 JOS393369:JOS458754 JYO393369:JYO458754 KIK393369:KIK458754 KSG393369:KSG458754 LCC393369:LCC458754 LLY393369:LLY458754 LVU393369:LVU458754 MFQ393369:MFQ458754 MPM393369:MPM458754 MZI393369:MZI458754 NJE393369:NJE458754 NTA393369:NTA458754 OCW393369:OCW458754 OMS393369:OMS458754 OWO393369:OWO458754 PGK393369:PGK458754 PQG393369:PQG458754 QAC393369:QAC458754 QJY393369:QJY458754 QTU393369:QTU458754 RDQ393369:RDQ458754 RNM393369:RNM458754 RXI393369:RXI458754 SHE393369:SHE458754 SRA393369:SRA458754 TAW393369:TAW458754 TKS393369:TKS458754 TUO393369:TUO458754 UEK393369:UEK458754 UOG393369:UOG458754 UYC393369:UYC458754 VHY393369:VHY458754 VRU393369:VRU458754 WBQ393369:WBQ458754 WLM393369:WLM458754 WVI393369:WVI458754 A458905:A524290 IW458905:IW524290 SS458905:SS524290 ACO458905:ACO524290 AMK458905:AMK524290 AWG458905:AWG524290 BGC458905:BGC524290 BPY458905:BPY524290 BZU458905:BZU524290 CJQ458905:CJQ524290 CTM458905:CTM524290 DDI458905:DDI524290 DNE458905:DNE524290 DXA458905:DXA524290 EGW458905:EGW524290 EQS458905:EQS524290 FAO458905:FAO524290 FKK458905:FKK524290 FUG458905:FUG524290 GEC458905:GEC524290 GNY458905:GNY524290 GXU458905:GXU524290 HHQ458905:HHQ524290 HRM458905:HRM524290 IBI458905:IBI524290 ILE458905:ILE524290 IVA458905:IVA524290 JEW458905:JEW524290 JOS458905:JOS524290 JYO458905:JYO524290 KIK458905:KIK524290 KSG458905:KSG524290 LCC458905:LCC524290 LLY458905:LLY524290 LVU458905:LVU524290 MFQ458905:MFQ524290 MPM458905:MPM524290 MZI458905:MZI524290 NJE458905:NJE524290 NTA458905:NTA524290 OCW458905:OCW524290 OMS458905:OMS524290 OWO458905:OWO524290 PGK458905:PGK524290 PQG458905:PQG524290 QAC458905:QAC524290 QJY458905:QJY524290 QTU458905:QTU524290 RDQ458905:RDQ524290 RNM458905:RNM524290 RXI458905:RXI524290 SHE458905:SHE524290 SRA458905:SRA524290 TAW458905:TAW524290 TKS458905:TKS524290 TUO458905:TUO524290 UEK458905:UEK524290 UOG458905:UOG524290 UYC458905:UYC524290 VHY458905:VHY524290 VRU458905:VRU524290 WBQ458905:WBQ524290 WLM458905:WLM524290 WVI458905:WVI524290 A524441:A589826 IW524441:IW589826 SS524441:SS589826 ACO524441:ACO589826 AMK524441:AMK589826 AWG524441:AWG589826 BGC524441:BGC589826 BPY524441:BPY589826 BZU524441:BZU589826 CJQ524441:CJQ589826 CTM524441:CTM589826 DDI524441:DDI589826 DNE524441:DNE589826 DXA524441:DXA589826 EGW524441:EGW589826 EQS524441:EQS589826 FAO524441:FAO589826 FKK524441:FKK589826 FUG524441:FUG589826 GEC524441:GEC589826 GNY524441:GNY589826 GXU524441:GXU589826 HHQ524441:HHQ589826 HRM524441:HRM589826 IBI524441:IBI589826 ILE524441:ILE589826 IVA524441:IVA589826 JEW524441:JEW589826 JOS524441:JOS589826 JYO524441:JYO589826 KIK524441:KIK589826 KSG524441:KSG589826 LCC524441:LCC589826 LLY524441:LLY589826 LVU524441:LVU589826 MFQ524441:MFQ589826 MPM524441:MPM589826 MZI524441:MZI589826 NJE524441:NJE589826 NTA524441:NTA589826 OCW524441:OCW589826 OMS524441:OMS589826 OWO524441:OWO589826 PGK524441:PGK589826 PQG524441:PQG589826 QAC524441:QAC589826 QJY524441:QJY589826 QTU524441:QTU589826 RDQ524441:RDQ589826 RNM524441:RNM589826 RXI524441:RXI589826 SHE524441:SHE589826 SRA524441:SRA589826 TAW524441:TAW589826 TKS524441:TKS589826 TUO524441:TUO589826 UEK524441:UEK589826 UOG524441:UOG589826 UYC524441:UYC589826 VHY524441:VHY589826 VRU524441:VRU589826 WBQ524441:WBQ589826 WLM524441:WLM589826 WVI524441:WVI589826 A589977:A655362 IW589977:IW655362 SS589977:SS655362 ACO589977:ACO655362 AMK589977:AMK655362 AWG589977:AWG655362 BGC589977:BGC655362 BPY589977:BPY655362 BZU589977:BZU655362 CJQ589977:CJQ655362 CTM589977:CTM655362 DDI589977:DDI655362 DNE589977:DNE655362 DXA589977:DXA655362 EGW589977:EGW655362 EQS589977:EQS655362 FAO589977:FAO655362 FKK589977:FKK655362 FUG589977:FUG655362 GEC589977:GEC655362 GNY589977:GNY655362 GXU589977:GXU655362 HHQ589977:HHQ655362 HRM589977:HRM655362 IBI589977:IBI655362 ILE589977:ILE655362 IVA589977:IVA655362 JEW589977:JEW655362 JOS589977:JOS655362 JYO589977:JYO655362 KIK589977:KIK655362 KSG589977:KSG655362 LCC589977:LCC655362 LLY589977:LLY655362 LVU589977:LVU655362 MFQ589977:MFQ655362 MPM589977:MPM655362 MZI589977:MZI655362 NJE589977:NJE655362 NTA589977:NTA655362 OCW589977:OCW655362 OMS589977:OMS655362 OWO589977:OWO655362 PGK589977:PGK655362 PQG589977:PQG655362 QAC589977:QAC655362 QJY589977:QJY655362 QTU589977:QTU655362 RDQ589977:RDQ655362 RNM589977:RNM655362 RXI589977:RXI655362 SHE589977:SHE655362 SRA589977:SRA655362 TAW589977:TAW655362 TKS589977:TKS655362 TUO589977:TUO655362 UEK589977:UEK655362 UOG589977:UOG655362 UYC589977:UYC655362 VHY589977:VHY655362 VRU589977:VRU655362 WBQ589977:WBQ655362 WLM589977:WLM655362 WVI589977:WVI655362 A655513:A720898 IW655513:IW720898 SS655513:SS720898 ACO655513:ACO720898 AMK655513:AMK720898 AWG655513:AWG720898 BGC655513:BGC720898 BPY655513:BPY720898 BZU655513:BZU720898 CJQ655513:CJQ720898 CTM655513:CTM720898 DDI655513:DDI720898 DNE655513:DNE720898 DXA655513:DXA720898 EGW655513:EGW720898 EQS655513:EQS720898 FAO655513:FAO720898 FKK655513:FKK720898 FUG655513:FUG720898 GEC655513:GEC720898 GNY655513:GNY720898 GXU655513:GXU720898 HHQ655513:HHQ720898 HRM655513:HRM720898 IBI655513:IBI720898 ILE655513:ILE720898 IVA655513:IVA720898 JEW655513:JEW720898 JOS655513:JOS720898 JYO655513:JYO720898 KIK655513:KIK720898 KSG655513:KSG720898 LCC655513:LCC720898 LLY655513:LLY720898 LVU655513:LVU720898 MFQ655513:MFQ720898 MPM655513:MPM720898 MZI655513:MZI720898 NJE655513:NJE720898 NTA655513:NTA720898 OCW655513:OCW720898 OMS655513:OMS720898 OWO655513:OWO720898 PGK655513:PGK720898 PQG655513:PQG720898 QAC655513:QAC720898 QJY655513:QJY720898 QTU655513:QTU720898 RDQ655513:RDQ720898 RNM655513:RNM720898 RXI655513:RXI720898 SHE655513:SHE720898 SRA655513:SRA720898 TAW655513:TAW720898 TKS655513:TKS720898 TUO655513:TUO720898 UEK655513:UEK720898 UOG655513:UOG720898 UYC655513:UYC720898 VHY655513:VHY720898 VRU655513:VRU720898 WBQ655513:WBQ720898 WLM655513:WLM720898 WVI655513:WVI720898 A721049:A786434 IW721049:IW786434 SS721049:SS786434 ACO721049:ACO786434 AMK721049:AMK786434 AWG721049:AWG786434 BGC721049:BGC786434 BPY721049:BPY786434 BZU721049:BZU786434 CJQ721049:CJQ786434 CTM721049:CTM786434 DDI721049:DDI786434 DNE721049:DNE786434 DXA721049:DXA786434 EGW721049:EGW786434 EQS721049:EQS786434 FAO721049:FAO786434 FKK721049:FKK786434 FUG721049:FUG786434 GEC721049:GEC786434 GNY721049:GNY786434 GXU721049:GXU786434 HHQ721049:HHQ786434 HRM721049:HRM786434 IBI721049:IBI786434 ILE721049:ILE786434 IVA721049:IVA786434 JEW721049:JEW786434 JOS721049:JOS786434 JYO721049:JYO786434 KIK721049:KIK786434 KSG721049:KSG786434 LCC721049:LCC786434 LLY721049:LLY786434 LVU721049:LVU786434 MFQ721049:MFQ786434 MPM721049:MPM786434 MZI721049:MZI786434 NJE721049:NJE786434 NTA721049:NTA786434 OCW721049:OCW786434 OMS721049:OMS786434 OWO721049:OWO786434 PGK721049:PGK786434 PQG721049:PQG786434 QAC721049:QAC786434 QJY721049:QJY786434 QTU721049:QTU786434 RDQ721049:RDQ786434 RNM721049:RNM786434 RXI721049:RXI786434 SHE721049:SHE786434 SRA721049:SRA786434 TAW721049:TAW786434 TKS721049:TKS786434 TUO721049:TUO786434 UEK721049:UEK786434 UOG721049:UOG786434 UYC721049:UYC786434 VHY721049:VHY786434 VRU721049:VRU786434 WBQ721049:WBQ786434 WLM721049:WLM786434 WVI721049:WVI786434 A786585:A851970 IW786585:IW851970 SS786585:SS851970 ACO786585:ACO851970 AMK786585:AMK851970 AWG786585:AWG851970 BGC786585:BGC851970 BPY786585:BPY851970 BZU786585:BZU851970 CJQ786585:CJQ851970 CTM786585:CTM851970 DDI786585:DDI851970 DNE786585:DNE851970 DXA786585:DXA851970 EGW786585:EGW851970 EQS786585:EQS851970 FAO786585:FAO851970 FKK786585:FKK851970 FUG786585:FUG851970 GEC786585:GEC851970 GNY786585:GNY851970 GXU786585:GXU851970 HHQ786585:HHQ851970 HRM786585:HRM851970 IBI786585:IBI851970 ILE786585:ILE851970 IVA786585:IVA851970 JEW786585:JEW851970 JOS786585:JOS851970 JYO786585:JYO851970 KIK786585:KIK851970 KSG786585:KSG851970 LCC786585:LCC851970 LLY786585:LLY851970 LVU786585:LVU851970 MFQ786585:MFQ851970 MPM786585:MPM851970 MZI786585:MZI851970 NJE786585:NJE851970 NTA786585:NTA851970 OCW786585:OCW851970 OMS786585:OMS851970 OWO786585:OWO851970 PGK786585:PGK851970 PQG786585:PQG851970 QAC786585:QAC851970 QJY786585:QJY851970 QTU786585:QTU851970 RDQ786585:RDQ851970 RNM786585:RNM851970 RXI786585:RXI851970 SHE786585:SHE851970 SRA786585:SRA851970 TAW786585:TAW851970 TKS786585:TKS851970 TUO786585:TUO851970 UEK786585:UEK851970 UOG786585:UOG851970 UYC786585:UYC851970 VHY786585:VHY851970 VRU786585:VRU851970 WBQ786585:WBQ851970 WLM786585:WLM851970 WVI786585:WVI851970 A852121:A917506 IW852121:IW917506 SS852121:SS917506 ACO852121:ACO917506 AMK852121:AMK917506 AWG852121:AWG917506 BGC852121:BGC917506 BPY852121:BPY917506 BZU852121:BZU917506 CJQ852121:CJQ917506 CTM852121:CTM917506 DDI852121:DDI917506 DNE852121:DNE917506 DXA852121:DXA917506 EGW852121:EGW917506 EQS852121:EQS917506 FAO852121:FAO917506 FKK852121:FKK917506 FUG852121:FUG917506 GEC852121:GEC917506 GNY852121:GNY917506 GXU852121:GXU917506 HHQ852121:HHQ917506 HRM852121:HRM917506 IBI852121:IBI917506 ILE852121:ILE917506 IVA852121:IVA917506 JEW852121:JEW917506 JOS852121:JOS917506 JYO852121:JYO917506 KIK852121:KIK917506 KSG852121:KSG917506 LCC852121:LCC917506 LLY852121:LLY917506 LVU852121:LVU917506 MFQ852121:MFQ917506 MPM852121:MPM917506 MZI852121:MZI917506 NJE852121:NJE917506 NTA852121:NTA917506 OCW852121:OCW917506 OMS852121:OMS917506 OWO852121:OWO917506 PGK852121:PGK917506 PQG852121:PQG917506 QAC852121:QAC917506 QJY852121:QJY917506 QTU852121:QTU917506 RDQ852121:RDQ917506 RNM852121:RNM917506 RXI852121:RXI917506 SHE852121:SHE917506 SRA852121:SRA917506 TAW852121:TAW917506 TKS852121:TKS917506 TUO852121:TUO917506 UEK852121:UEK917506 UOG852121:UOG917506 UYC852121:UYC917506 VHY852121:VHY917506 VRU852121:VRU917506 WBQ852121:WBQ917506 WLM852121:WLM917506 WVI852121:WVI917506 A917657:A983042 IW917657:IW983042 SS917657:SS983042 ACO917657:ACO983042 AMK917657:AMK983042 AWG917657:AWG983042 BGC917657:BGC983042 BPY917657:BPY983042 BZU917657:BZU983042 CJQ917657:CJQ983042 CTM917657:CTM983042 DDI917657:DDI983042 DNE917657:DNE983042 DXA917657:DXA983042 EGW917657:EGW983042 EQS917657:EQS983042 FAO917657:FAO983042 FKK917657:FKK983042 FUG917657:FUG983042 GEC917657:GEC983042 GNY917657:GNY983042 GXU917657:GXU983042 HHQ917657:HHQ983042 HRM917657:HRM983042 IBI917657:IBI983042 ILE917657:ILE983042 IVA917657:IVA983042 JEW917657:JEW983042 JOS917657:JOS983042 JYO917657:JYO983042 KIK917657:KIK983042 KSG917657:KSG983042 LCC917657:LCC983042 LLY917657:LLY983042 LVU917657:LVU983042 MFQ917657:MFQ983042 MPM917657:MPM983042 MZI917657:MZI983042 NJE917657:NJE983042 NTA917657:NTA983042 OCW917657:OCW983042 OMS917657:OMS983042 OWO917657:OWO983042 PGK917657:PGK983042 PQG917657:PQG983042 QAC917657:QAC983042 QJY917657:QJY983042 QTU917657:QTU983042 RDQ917657:RDQ983042 RNM917657:RNM983042 RXI917657:RXI983042 SHE917657:SHE983042 SRA917657:SRA983042 TAW917657:TAW983042 TKS917657:TKS983042 TUO917657:TUO983042 UEK917657:UEK983042 UOG917657:UOG983042 UYC917657:UYC983042 VHY917657:VHY983042 VRU917657:VRU983042 WBQ917657:WBQ983042 WLM917657:WLM983042 WVI917657:WVI983042 A983193:A1048576 IW983193:IW1048576 SS983193:SS1048576 ACO983193:ACO1048576 AMK983193:AMK1048576 AWG983193:AWG1048576 BGC983193:BGC1048576 BPY983193:BPY1048576 BZU983193:BZU1048576 CJQ983193:CJQ1048576 CTM983193:CTM1048576 DDI983193:DDI1048576 DNE983193:DNE1048576 DXA983193:DXA1048576 EGW983193:EGW1048576 EQS983193:EQS1048576 FAO983193:FAO1048576 FKK983193:FKK1048576 FUG983193:FUG1048576 GEC983193:GEC1048576 GNY983193:GNY1048576 GXU983193:GXU1048576 HHQ983193:HHQ1048576 HRM983193:HRM1048576 IBI983193:IBI1048576 ILE983193:ILE1048576 IVA983193:IVA1048576 JEW983193:JEW1048576 JOS983193:JOS1048576 JYO983193:JYO1048576 KIK983193:KIK1048576 KSG983193:KSG1048576 LCC983193:LCC1048576 LLY983193:LLY1048576 LVU983193:LVU1048576 MFQ983193:MFQ1048576 MPM983193:MPM1048576 MZI983193:MZI1048576 NJE983193:NJE1048576 NTA983193:NTA1048576 OCW983193:OCW1048576 OMS983193:OMS1048576 OWO983193:OWO1048576 PGK983193:PGK1048576 PQG983193:PQG1048576 QAC983193:QAC1048576 QJY983193:QJY1048576 QTU983193:QTU1048576 RDQ983193:RDQ1048576 RNM983193:RNM1048576 RXI983193:RXI1048576 SHE983193:SHE1048576 SRA983193:SRA1048576 TAW983193:TAW1048576 TKS983193:TKS1048576 TUO983193:TUO1048576 UEK983193:UEK1048576 UOG983193:UOG1048576 UYC983193:UYC1048576 VHY983193:VHY1048576 VRU983193:VRU1048576 WBQ983193:WBQ1048576 WLM983193:WLM1048576 WVI983193:WVI1048576 A1:A2 IW1:IW2 SS1:SS2 ACO1:ACO2 AMK1:AMK2 AWG1:AWG2 BGC1:BGC2 BPY1:BPY2 BZU1:BZU2 CJQ1:CJQ2 CTM1:CTM2 DDI1:DDI2 DNE1:DNE2 DXA1:DXA2 EGW1:EGW2 EQS1:EQS2 FAO1:FAO2 FKK1:FKK2 FUG1:FUG2 GEC1:GEC2 GNY1:GNY2 GXU1:GXU2 HHQ1:HHQ2 HRM1:HRM2 IBI1:IBI2 ILE1:ILE2 IVA1:IVA2 JEW1:JEW2 JOS1:JOS2 JYO1:JYO2 KIK1:KIK2 KSG1:KSG2 LCC1:LCC2 LLY1:LLY2 LVU1:LVU2 MFQ1:MFQ2 MPM1:MPM2 MZI1:MZI2 NJE1:NJE2 NTA1:NTA2 OCW1:OCW2 OMS1:OMS2 OWO1:OWO2 PGK1:PGK2 PQG1:PQG2 QAC1:QAC2 QJY1:QJY2 QTU1:QTU2 RDQ1:RDQ2 RNM1:RNM2 RXI1:RXI2 SHE1:SHE2 SRA1:SRA2 TAW1:TAW2 TKS1:TKS2 TUO1:TUO2 UEK1:UEK2 UOG1:UOG2 UYC1:UYC2 VHY1:VHY2 VRU1:VRU2 WBQ1:WBQ2 WLM1:WLM2 WVI1:WVI2 Z2 JV2 TR2 ADN2 ANJ2 AXF2 BHB2 BQX2 CAT2 CKP2 CUL2 DEH2 DOD2 DXZ2 EHV2 ERR2 FBN2 FLJ2 FVF2 GFB2 GOX2 GYT2 HIP2 HSL2 ICH2 IMD2 IVZ2 JFV2 JPR2 JZN2 KJJ2 KTF2 LDB2 LMX2 LWT2 MGP2 MQL2 NAH2 NKD2 NTZ2 ODV2 ONR2 OXN2 PHJ2 PRF2 QBB2 QKX2 QUT2 REP2 ROL2 RYH2 SID2 SRZ2 TBV2 TLR2 TVN2 UFJ2 UPF2 UZB2 VIX2 VST2 WCP2 WML2 WWH2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A65541:A65687 IW65541:IW65687 SS65541:SS65687 ACO65541:ACO65687 AMK65541:AMK65687 AWG65541:AWG65687 BGC65541:BGC65687 BPY65541:BPY65687 BZU65541:BZU65687 CJQ65541:CJQ65687 CTM65541:CTM65687 DDI65541:DDI65687 DNE65541:DNE65687 DXA65541:DXA65687 EGW65541:EGW65687 EQS65541:EQS65687 FAO65541:FAO65687 FKK65541:FKK65687 FUG65541:FUG65687 GEC65541:GEC65687 GNY65541:GNY65687 GXU65541:GXU65687 HHQ65541:HHQ65687 HRM65541:HRM65687 IBI65541:IBI65687 ILE65541:ILE65687 IVA65541:IVA65687 JEW65541:JEW65687 JOS65541:JOS65687 JYO65541:JYO65687 KIK65541:KIK65687 KSG65541:KSG65687 LCC65541:LCC65687 LLY65541:LLY65687 LVU65541:LVU65687 MFQ65541:MFQ65687 MPM65541:MPM65687 MZI65541:MZI65687 NJE65541:NJE65687 NTA65541:NTA65687 OCW65541:OCW65687 OMS65541:OMS65687 OWO65541:OWO65687 PGK65541:PGK65687 PQG65541:PQG65687 QAC65541:QAC65687 QJY65541:QJY65687 QTU65541:QTU65687 RDQ65541:RDQ65687 RNM65541:RNM65687 RXI65541:RXI65687 SHE65541:SHE65687 SRA65541:SRA65687 TAW65541:TAW65687 TKS65541:TKS65687 TUO65541:TUO65687 UEK65541:UEK65687 UOG65541:UOG65687 UYC65541:UYC65687 VHY65541:VHY65687 VRU65541:VRU65687 WBQ65541:WBQ65687 WLM65541:WLM65687 WVI65541:WVI65687 A131077:A131223 IW131077:IW131223 SS131077:SS131223 ACO131077:ACO131223 AMK131077:AMK131223 AWG131077:AWG131223 BGC131077:BGC131223 BPY131077:BPY131223 BZU131077:BZU131223 CJQ131077:CJQ131223 CTM131077:CTM131223 DDI131077:DDI131223 DNE131077:DNE131223 DXA131077:DXA131223 EGW131077:EGW131223 EQS131077:EQS131223 FAO131077:FAO131223 FKK131077:FKK131223 FUG131077:FUG131223 GEC131077:GEC131223 GNY131077:GNY131223 GXU131077:GXU131223 HHQ131077:HHQ131223 HRM131077:HRM131223 IBI131077:IBI131223 ILE131077:ILE131223 IVA131077:IVA131223 JEW131077:JEW131223 JOS131077:JOS131223 JYO131077:JYO131223 KIK131077:KIK131223 KSG131077:KSG131223 LCC131077:LCC131223 LLY131077:LLY131223 LVU131077:LVU131223 MFQ131077:MFQ131223 MPM131077:MPM131223 MZI131077:MZI131223 NJE131077:NJE131223 NTA131077:NTA131223 OCW131077:OCW131223 OMS131077:OMS131223 OWO131077:OWO131223 PGK131077:PGK131223 PQG131077:PQG131223 QAC131077:QAC131223 QJY131077:QJY131223 QTU131077:QTU131223 RDQ131077:RDQ131223 RNM131077:RNM131223 RXI131077:RXI131223 SHE131077:SHE131223 SRA131077:SRA131223 TAW131077:TAW131223 TKS131077:TKS131223 TUO131077:TUO131223 UEK131077:UEK131223 UOG131077:UOG131223 UYC131077:UYC131223 VHY131077:VHY131223 VRU131077:VRU131223 WBQ131077:WBQ131223 WLM131077:WLM131223 WVI131077:WVI131223 A196613:A196759 IW196613:IW196759 SS196613:SS196759 ACO196613:ACO196759 AMK196613:AMK196759 AWG196613:AWG196759 BGC196613:BGC196759 BPY196613:BPY196759 BZU196613:BZU196759 CJQ196613:CJQ196759 CTM196613:CTM196759 DDI196613:DDI196759 DNE196613:DNE196759 DXA196613:DXA196759 EGW196613:EGW196759 EQS196613:EQS196759 FAO196613:FAO196759 FKK196613:FKK196759 FUG196613:FUG196759 GEC196613:GEC196759 GNY196613:GNY196759 GXU196613:GXU196759 HHQ196613:HHQ196759 HRM196613:HRM196759 IBI196613:IBI196759 ILE196613:ILE196759 IVA196613:IVA196759 JEW196613:JEW196759 JOS196613:JOS196759 JYO196613:JYO196759 KIK196613:KIK196759 KSG196613:KSG196759 LCC196613:LCC196759 LLY196613:LLY196759 LVU196613:LVU196759 MFQ196613:MFQ196759 MPM196613:MPM196759 MZI196613:MZI196759 NJE196613:NJE196759 NTA196613:NTA196759 OCW196613:OCW196759 OMS196613:OMS196759 OWO196613:OWO196759 PGK196613:PGK196759 PQG196613:PQG196759 QAC196613:QAC196759 QJY196613:QJY196759 QTU196613:QTU196759 RDQ196613:RDQ196759 RNM196613:RNM196759 RXI196613:RXI196759 SHE196613:SHE196759 SRA196613:SRA196759 TAW196613:TAW196759 TKS196613:TKS196759 TUO196613:TUO196759 UEK196613:UEK196759 UOG196613:UOG196759 UYC196613:UYC196759 VHY196613:VHY196759 VRU196613:VRU196759 WBQ196613:WBQ196759 WLM196613:WLM196759 WVI196613:WVI196759 A262149:A262295 IW262149:IW262295 SS262149:SS262295 ACO262149:ACO262295 AMK262149:AMK262295 AWG262149:AWG262295 BGC262149:BGC262295 BPY262149:BPY262295 BZU262149:BZU262295 CJQ262149:CJQ262295 CTM262149:CTM262295 DDI262149:DDI262295 DNE262149:DNE262295 DXA262149:DXA262295 EGW262149:EGW262295 EQS262149:EQS262295 FAO262149:FAO262295 FKK262149:FKK262295 FUG262149:FUG262295 GEC262149:GEC262295 GNY262149:GNY262295 GXU262149:GXU262295 HHQ262149:HHQ262295 HRM262149:HRM262295 IBI262149:IBI262295 ILE262149:ILE262295 IVA262149:IVA262295 JEW262149:JEW262295 JOS262149:JOS262295 JYO262149:JYO262295 KIK262149:KIK262295 KSG262149:KSG262295 LCC262149:LCC262295 LLY262149:LLY262295 LVU262149:LVU262295 MFQ262149:MFQ262295 MPM262149:MPM262295 MZI262149:MZI262295 NJE262149:NJE262295 NTA262149:NTA262295 OCW262149:OCW262295 OMS262149:OMS262295 OWO262149:OWO262295 PGK262149:PGK262295 PQG262149:PQG262295 QAC262149:QAC262295 QJY262149:QJY262295 QTU262149:QTU262295 RDQ262149:RDQ262295 RNM262149:RNM262295 RXI262149:RXI262295 SHE262149:SHE262295 SRA262149:SRA262295 TAW262149:TAW262295 TKS262149:TKS262295 TUO262149:TUO262295 UEK262149:UEK262295 UOG262149:UOG262295 UYC262149:UYC262295 VHY262149:VHY262295 VRU262149:VRU262295 WBQ262149:WBQ262295 WLM262149:WLM262295 WVI262149:WVI262295 A327685:A327831 IW327685:IW327831 SS327685:SS327831 ACO327685:ACO327831 AMK327685:AMK327831 AWG327685:AWG327831 BGC327685:BGC327831 BPY327685:BPY327831 BZU327685:BZU327831 CJQ327685:CJQ327831 CTM327685:CTM327831 DDI327685:DDI327831 DNE327685:DNE327831 DXA327685:DXA327831 EGW327685:EGW327831 EQS327685:EQS327831 FAO327685:FAO327831 FKK327685:FKK327831 FUG327685:FUG327831 GEC327685:GEC327831 GNY327685:GNY327831 GXU327685:GXU327831 HHQ327685:HHQ327831 HRM327685:HRM327831 IBI327685:IBI327831 ILE327685:ILE327831 IVA327685:IVA327831 JEW327685:JEW327831 JOS327685:JOS327831 JYO327685:JYO327831 KIK327685:KIK327831 KSG327685:KSG327831 LCC327685:LCC327831 LLY327685:LLY327831 LVU327685:LVU327831 MFQ327685:MFQ327831 MPM327685:MPM327831 MZI327685:MZI327831 NJE327685:NJE327831 NTA327685:NTA327831 OCW327685:OCW327831 OMS327685:OMS327831 OWO327685:OWO327831 PGK327685:PGK327831 PQG327685:PQG327831 QAC327685:QAC327831 QJY327685:QJY327831 QTU327685:QTU327831 RDQ327685:RDQ327831 RNM327685:RNM327831 RXI327685:RXI327831 SHE327685:SHE327831 SRA327685:SRA327831 TAW327685:TAW327831 TKS327685:TKS327831 TUO327685:TUO327831 UEK327685:UEK327831 UOG327685:UOG327831 UYC327685:UYC327831 VHY327685:VHY327831 VRU327685:VRU327831 WBQ327685:WBQ327831 WLM327685:WLM327831 WVI327685:WVI327831 A393221:A393367 IW393221:IW393367 SS393221:SS393367 ACO393221:ACO393367 AMK393221:AMK393367 AWG393221:AWG393367 BGC393221:BGC393367 BPY393221:BPY393367 BZU393221:BZU393367 CJQ393221:CJQ393367 CTM393221:CTM393367 DDI393221:DDI393367 DNE393221:DNE393367 DXA393221:DXA393367 EGW393221:EGW393367 EQS393221:EQS393367 FAO393221:FAO393367 FKK393221:FKK393367 FUG393221:FUG393367 GEC393221:GEC393367 GNY393221:GNY393367 GXU393221:GXU393367 HHQ393221:HHQ393367 HRM393221:HRM393367 IBI393221:IBI393367 ILE393221:ILE393367 IVA393221:IVA393367 JEW393221:JEW393367 JOS393221:JOS393367 JYO393221:JYO393367 KIK393221:KIK393367 KSG393221:KSG393367 LCC393221:LCC393367 LLY393221:LLY393367 LVU393221:LVU393367 MFQ393221:MFQ393367 MPM393221:MPM393367 MZI393221:MZI393367 NJE393221:NJE393367 NTA393221:NTA393367 OCW393221:OCW393367 OMS393221:OMS393367 OWO393221:OWO393367 PGK393221:PGK393367 PQG393221:PQG393367 QAC393221:QAC393367 QJY393221:QJY393367 QTU393221:QTU393367 RDQ393221:RDQ393367 RNM393221:RNM393367 RXI393221:RXI393367 SHE393221:SHE393367 SRA393221:SRA393367 TAW393221:TAW393367 TKS393221:TKS393367 TUO393221:TUO393367 UEK393221:UEK393367 UOG393221:UOG393367 UYC393221:UYC393367 VHY393221:VHY393367 VRU393221:VRU393367 WBQ393221:WBQ393367 WLM393221:WLM393367 WVI393221:WVI393367 A458757:A458903 IW458757:IW458903 SS458757:SS458903 ACO458757:ACO458903 AMK458757:AMK458903 AWG458757:AWG458903 BGC458757:BGC458903 BPY458757:BPY458903 BZU458757:BZU458903 CJQ458757:CJQ458903 CTM458757:CTM458903 DDI458757:DDI458903 DNE458757:DNE458903 DXA458757:DXA458903 EGW458757:EGW458903 EQS458757:EQS458903 FAO458757:FAO458903 FKK458757:FKK458903 FUG458757:FUG458903 GEC458757:GEC458903 GNY458757:GNY458903 GXU458757:GXU458903 HHQ458757:HHQ458903 HRM458757:HRM458903 IBI458757:IBI458903 ILE458757:ILE458903 IVA458757:IVA458903 JEW458757:JEW458903 JOS458757:JOS458903 JYO458757:JYO458903 KIK458757:KIK458903 KSG458757:KSG458903 LCC458757:LCC458903 LLY458757:LLY458903 LVU458757:LVU458903 MFQ458757:MFQ458903 MPM458757:MPM458903 MZI458757:MZI458903 NJE458757:NJE458903 NTA458757:NTA458903 OCW458757:OCW458903 OMS458757:OMS458903 OWO458757:OWO458903 PGK458757:PGK458903 PQG458757:PQG458903 QAC458757:QAC458903 QJY458757:QJY458903 QTU458757:QTU458903 RDQ458757:RDQ458903 RNM458757:RNM458903 RXI458757:RXI458903 SHE458757:SHE458903 SRA458757:SRA458903 TAW458757:TAW458903 TKS458757:TKS458903 TUO458757:TUO458903 UEK458757:UEK458903 UOG458757:UOG458903 UYC458757:UYC458903 VHY458757:VHY458903 VRU458757:VRU458903 WBQ458757:WBQ458903 WLM458757:WLM458903 WVI458757:WVI458903 A524293:A524439 IW524293:IW524439 SS524293:SS524439 ACO524293:ACO524439 AMK524293:AMK524439 AWG524293:AWG524439 BGC524293:BGC524439 BPY524293:BPY524439 BZU524293:BZU524439 CJQ524293:CJQ524439 CTM524293:CTM524439 DDI524293:DDI524439 DNE524293:DNE524439 DXA524293:DXA524439 EGW524293:EGW524439 EQS524293:EQS524439 FAO524293:FAO524439 FKK524293:FKK524439 FUG524293:FUG524439 GEC524293:GEC524439 GNY524293:GNY524439 GXU524293:GXU524439 HHQ524293:HHQ524439 HRM524293:HRM524439 IBI524293:IBI524439 ILE524293:ILE524439 IVA524293:IVA524439 JEW524293:JEW524439 JOS524293:JOS524439 JYO524293:JYO524439 KIK524293:KIK524439 KSG524293:KSG524439 LCC524293:LCC524439 LLY524293:LLY524439 LVU524293:LVU524439 MFQ524293:MFQ524439 MPM524293:MPM524439 MZI524293:MZI524439 NJE524293:NJE524439 NTA524293:NTA524439 OCW524293:OCW524439 OMS524293:OMS524439 OWO524293:OWO524439 PGK524293:PGK524439 PQG524293:PQG524439 QAC524293:QAC524439 QJY524293:QJY524439 QTU524293:QTU524439 RDQ524293:RDQ524439 RNM524293:RNM524439 RXI524293:RXI524439 SHE524293:SHE524439 SRA524293:SRA524439 TAW524293:TAW524439 TKS524293:TKS524439 TUO524293:TUO524439 UEK524293:UEK524439 UOG524293:UOG524439 UYC524293:UYC524439 VHY524293:VHY524439 VRU524293:VRU524439 WBQ524293:WBQ524439 WLM524293:WLM524439 WVI524293:WVI524439 A589829:A589975 IW589829:IW589975 SS589829:SS589975 ACO589829:ACO589975 AMK589829:AMK589975 AWG589829:AWG589975 BGC589829:BGC589975 BPY589829:BPY589975 BZU589829:BZU589975 CJQ589829:CJQ589975 CTM589829:CTM589975 DDI589829:DDI589975 DNE589829:DNE589975 DXA589829:DXA589975 EGW589829:EGW589975 EQS589829:EQS589975 FAO589829:FAO589975 FKK589829:FKK589975 FUG589829:FUG589975 GEC589829:GEC589975 GNY589829:GNY589975 GXU589829:GXU589975 HHQ589829:HHQ589975 HRM589829:HRM589975 IBI589829:IBI589975 ILE589829:ILE589975 IVA589829:IVA589975 JEW589829:JEW589975 JOS589829:JOS589975 JYO589829:JYO589975 KIK589829:KIK589975 KSG589829:KSG589975 LCC589829:LCC589975 LLY589829:LLY589975 LVU589829:LVU589975 MFQ589829:MFQ589975 MPM589829:MPM589975 MZI589829:MZI589975 NJE589829:NJE589975 NTA589829:NTA589975 OCW589829:OCW589975 OMS589829:OMS589975 OWO589829:OWO589975 PGK589829:PGK589975 PQG589829:PQG589975 QAC589829:QAC589975 QJY589829:QJY589975 QTU589829:QTU589975 RDQ589829:RDQ589975 RNM589829:RNM589975 RXI589829:RXI589975 SHE589829:SHE589975 SRA589829:SRA589975 TAW589829:TAW589975 TKS589829:TKS589975 TUO589829:TUO589975 UEK589829:UEK589975 UOG589829:UOG589975 UYC589829:UYC589975 VHY589829:VHY589975 VRU589829:VRU589975 WBQ589829:WBQ589975 WLM589829:WLM589975 WVI589829:WVI589975 A655365:A655511 IW655365:IW655511 SS655365:SS655511 ACO655365:ACO655511 AMK655365:AMK655511 AWG655365:AWG655511 BGC655365:BGC655511 BPY655365:BPY655511 BZU655365:BZU655511 CJQ655365:CJQ655511 CTM655365:CTM655511 DDI655365:DDI655511 DNE655365:DNE655511 DXA655365:DXA655511 EGW655365:EGW655511 EQS655365:EQS655511 FAO655365:FAO655511 FKK655365:FKK655511 FUG655365:FUG655511 GEC655365:GEC655511 GNY655365:GNY655511 GXU655365:GXU655511 HHQ655365:HHQ655511 HRM655365:HRM655511 IBI655365:IBI655511 ILE655365:ILE655511 IVA655365:IVA655511 JEW655365:JEW655511 JOS655365:JOS655511 JYO655365:JYO655511 KIK655365:KIK655511 KSG655365:KSG655511 LCC655365:LCC655511 LLY655365:LLY655511 LVU655365:LVU655511 MFQ655365:MFQ655511 MPM655365:MPM655511 MZI655365:MZI655511 NJE655365:NJE655511 NTA655365:NTA655511 OCW655365:OCW655511 OMS655365:OMS655511 OWO655365:OWO655511 PGK655365:PGK655511 PQG655365:PQG655511 QAC655365:QAC655511 QJY655365:QJY655511 QTU655365:QTU655511 RDQ655365:RDQ655511 RNM655365:RNM655511 RXI655365:RXI655511 SHE655365:SHE655511 SRA655365:SRA655511 TAW655365:TAW655511 TKS655365:TKS655511 TUO655365:TUO655511 UEK655365:UEK655511 UOG655365:UOG655511 UYC655365:UYC655511 VHY655365:VHY655511 VRU655365:VRU655511 WBQ655365:WBQ655511 WLM655365:WLM655511 WVI655365:WVI655511 A720901:A721047 IW720901:IW721047 SS720901:SS721047 ACO720901:ACO721047 AMK720901:AMK721047 AWG720901:AWG721047 BGC720901:BGC721047 BPY720901:BPY721047 BZU720901:BZU721047 CJQ720901:CJQ721047 CTM720901:CTM721047 DDI720901:DDI721047 DNE720901:DNE721047 DXA720901:DXA721047 EGW720901:EGW721047 EQS720901:EQS721047 FAO720901:FAO721047 FKK720901:FKK721047 FUG720901:FUG721047 GEC720901:GEC721047 GNY720901:GNY721047 GXU720901:GXU721047 HHQ720901:HHQ721047 HRM720901:HRM721047 IBI720901:IBI721047 ILE720901:ILE721047 IVA720901:IVA721047 JEW720901:JEW721047 JOS720901:JOS721047 JYO720901:JYO721047 KIK720901:KIK721047 KSG720901:KSG721047 LCC720901:LCC721047 LLY720901:LLY721047 LVU720901:LVU721047 MFQ720901:MFQ721047 MPM720901:MPM721047 MZI720901:MZI721047 NJE720901:NJE721047 NTA720901:NTA721047 OCW720901:OCW721047 OMS720901:OMS721047 OWO720901:OWO721047 PGK720901:PGK721047 PQG720901:PQG721047 QAC720901:QAC721047 QJY720901:QJY721047 QTU720901:QTU721047 RDQ720901:RDQ721047 RNM720901:RNM721047 RXI720901:RXI721047 SHE720901:SHE721047 SRA720901:SRA721047 TAW720901:TAW721047 TKS720901:TKS721047 TUO720901:TUO721047 UEK720901:UEK721047 UOG720901:UOG721047 UYC720901:UYC721047 VHY720901:VHY721047 VRU720901:VRU721047 WBQ720901:WBQ721047 WLM720901:WLM721047 WVI720901:WVI721047 A786437:A786583 IW786437:IW786583 SS786437:SS786583 ACO786437:ACO786583 AMK786437:AMK786583 AWG786437:AWG786583 BGC786437:BGC786583 BPY786437:BPY786583 BZU786437:BZU786583 CJQ786437:CJQ786583 CTM786437:CTM786583 DDI786437:DDI786583 DNE786437:DNE786583 DXA786437:DXA786583 EGW786437:EGW786583 EQS786437:EQS786583 FAO786437:FAO786583 FKK786437:FKK786583 FUG786437:FUG786583 GEC786437:GEC786583 GNY786437:GNY786583 GXU786437:GXU786583 HHQ786437:HHQ786583 HRM786437:HRM786583 IBI786437:IBI786583 ILE786437:ILE786583 IVA786437:IVA786583 JEW786437:JEW786583 JOS786437:JOS786583 JYO786437:JYO786583 KIK786437:KIK786583 KSG786437:KSG786583 LCC786437:LCC786583 LLY786437:LLY786583 LVU786437:LVU786583 MFQ786437:MFQ786583 MPM786437:MPM786583 MZI786437:MZI786583 NJE786437:NJE786583 NTA786437:NTA786583 OCW786437:OCW786583 OMS786437:OMS786583 OWO786437:OWO786583 PGK786437:PGK786583 PQG786437:PQG786583 QAC786437:QAC786583 QJY786437:QJY786583 QTU786437:QTU786583 RDQ786437:RDQ786583 RNM786437:RNM786583 RXI786437:RXI786583 SHE786437:SHE786583 SRA786437:SRA786583 TAW786437:TAW786583 TKS786437:TKS786583 TUO786437:TUO786583 UEK786437:UEK786583 UOG786437:UOG786583 UYC786437:UYC786583 VHY786437:VHY786583 VRU786437:VRU786583 WBQ786437:WBQ786583 WLM786437:WLM786583 WVI786437:WVI786583 A851973:A852119 IW851973:IW852119 SS851973:SS852119 ACO851973:ACO852119 AMK851973:AMK852119 AWG851973:AWG852119 BGC851973:BGC852119 BPY851973:BPY852119 BZU851973:BZU852119 CJQ851973:CJQ852119 CTM851973:CTM852119 DDI851973:DDI852119 DNE851973:DNE852119 DXA851973:DXA852119 EGW851973:EGW852119 EQS851973:EQS852119 FAO851973:FAO852119 FKK851973:FKK852119 FUG851973:FUG852119 GEC851973:GEC852119 GNY851973:GNY852119 GXU851973:GXU852119 HHQ851973:HHQ852119 HRM851973:HRM852119 IBI851973:IBI852119 ILE851973:ILE852119 IVA851973:IVA852119 JEW851973:JEW852119 JOS851973:JOS852119 JYO851973:JYO852119 KIK851973:KIK852119 KSG851973:KSG852119 LCC851973:LCC852119 LLY851973:LLY852119 LVU851973:LVU852119 MFQ851973:MFQ852119 MPM851973:MPM852119 MZI851973:MZI852119 NJE851973:NJE852119 NTA851973:NTA852119 OCW851973:OCW852119 OMS851973:OMS852119 OWO851973:OWO852119 PGK851973:PGK852119 PQG851973:PQG852119 QAC851973:QAC852119 QJY851973:QJY852119 QTU851973:QTU852119 RDQ851973:RDQ852119 RNM851973:RNM852119 RXI851973:RXI852119 SHE851973:SHE852119 SRA851973:SRA852119 TAW851973:TAW852119 TKS851973:TKS852119 TUO851973:TUO852119 UEK851973:UEK852119 UOG851973:UOG852119 UYC851973:UYC852119 VHY851973:VHY852119 VRU851973:VRU852119 WBQ851973:WBQ852119 WLM851973:WLM852119 WVI851973:WVI852119 A917509:A917655 IW917509:IW917655 SS917509:SS917655 ACO917509:ACO917655 AMK917509:AMK917655 AWG917509:AWG917655 BGC917509:BGC917655 BPY917509:BPY917655 BZU917509:BZU917655 CJQ917509:CJQ917655 CTM917509:CTM917655 DDI917509:DDI917655 DNE917509:DNE917655 DXA917509:DXA917655 EGW917509:EGW917655 EQS917509:EQS917655 FAO917509:FAO917655 FKK917509:FKK917655 FUG917509:FUG917655 GEC917509:GEC917655 GNY917509:GNY917655 GXU917509:GXU917655 HHQ917509:HHQ917655 HRM917509:HRM917655 IBI917509:IBI917655 ILE917509:ILE917655 IVA917509:IVA917655 JEW917509:JEW917655 JOS917509:JOS917655 JYO917509:JYO917655 KIK917509:KIK917655 KSG917509:KSG917655 LCC917509:LCC917655 LLY917509:LLY917655 LVU917509:LVU917655 MFQ917509:MFQ917655 MPM917509:MPM917655 MZI917509:MZI917655 NJE917509:NJE917655 NTA917509:NTA917655 OCW917509:OCW917655 OMS917509:OMS917655 OWO917509:OWO917655 PGK917509:PGK917655 PQG917509:PQG917655 QAC917509:QAC917655 QJY917509:QJY917655 QTU917509:QTU917655 RDQ917509:RDQ917655 RNM917509:RNM917655 RXI917509:RXI917655 SHE917509:SHE917655 SRA917509:SRA917655 TAW917509:TAW917655 TKS917509:TKS917655 TUO917509:TUO917655 UEK917509:UEK917655 UOG917509:UOG917655 UYC917509:UYC917655 VHY917509:VHY917655 VRU917509:VRU917655 WBQ917509:WBQ917655 WLM917509:WLM917655 WVI917509:WVI917655 A983045:A983191 IW983045:IW983191 SS983045:SS983191 ACO983045:ACO983191 AMK983045:AMK983191 AWG983045:AWG983191 BGC983045:BGC983191 BPY983045:BPY983191 BZU983045:BZU983191 CJQ983045:CJQ983191 CTM983045:CTM983191 DDI983045:DDI983191 DNE983045:DNE983191 DXA983045:DXA983191 EGW983045:EGW983191 EQS983045:EQS983191 FAO983045:FAO983191 FKK983045:FKK983191 FUG983045:FUG983191 GEC983045:GEC983191 GNY983045:GNY983191 GXU983045:GXU983191 HHQ983045:HHQ983191 HRM983045:HRM983191 IBI983045:IBI983191 ILE983045:ILE983191 IVA983045:IVA983191 JEW983045:JEW983191 JOS983045:JOS983191 JYO983045:JYO983191 KIK983045:KIK983191 KSG983045:KSG983191 LCC983045:LCC983191 LLY983045:LLY983191 LVU983045:LVU983191 MFQ983045:MFQ983191 MPM983045:MPM983191 MZI983045:MZI983191 NJE983045:NJE983191 NTA983045:NTA983191 OCW983045:OCW983191 OMS983045:OMS983191 OWO983045:OWO983191 PGK983045:PGK983191 PQG983045:PQG983191 QAC983045:QAC983191 QJY983045:QJY983191 QTU983045:QTU983191 RDQ983045:RDQ983191 RNM983045:RNM983191 RXI983045:RXI983191 SHE983045:SHE983191 SRA983045:SRA983191 TAW983045:TAW983191 TKS983045:TKS983191 TUO983045:TUO983191 UEK983045:UEK983191 UOG983045:UOG983191 UYC983045:UYC983191 VHY983045:VHY983191 VRU983045:VRU983191 WBQ983045:WBQ983191 WLM983045:WLM983191 WVI983045:WVI983191 WWH983045:WWH1048576 Z65541:Z131072 JV65541:JV131072 TR65541:TR131072 ADN65541:ADN131072 ANJ65541:ANJ131072 AXF65541:AXF131072 BHB65541:BHB131072 BQX65541:BQX131072 CAT65541:CAT131072 CKP65541:CKP131072 CUL65541:CUL131072 DEH65541:DEH131072 DOD65541:DOD131072 DXZ65541:DXZ131072 EHV65541:EHV131072 ERR65541:ERR131072 FBN65541:FBN131072 FLJ65541:FLJ131072 FVF65541:FVF131072 GFB65541:GFB131072 GOX65541:GOX131072 GYT65541:GYT131072 HIP65541:HIP131072 HSL65541:HSL131072 ICH65541:ICH131072 IMD65541:IMD131072 IVZ65541:IVZ131072 JFV65541:JFV131072 JPR65541:JPR131072 JZN65541:JZN131072 KJJ65541:KJJ131072 KTF65541:KTF131072 LDB65541:LDB131072 LMX65541:LMX131072 LWT65541:LWT131072 MGP65541:MGP131072 MQL65541:MQL131072 NAH65541:NAH131072 NKD65541:NKD131072 NTZ65541:NTZ131072 ODV65541:ODV131072 ONR65541:ONR131072 OXN65541:OXN131072 PHJ65541:PHJ131072 PRF65541:PRF131072 QBB65541:QBB131072 QKX65541:QKX131072 QUT65541:QUT131072 REP65541:REP131072 ROL65541:ROL131072 RYH65541:RYH131072 SID65541:SID131072 SRZ65541:SRZ131072 TBV65541:TBV131072 TLR65541:TLR131072 TVN65541:TVN131072 UFJ65541:UFJ131072 UPF65541:UPF131072 UZB65541:UZB131072 VIX65541:VIX131072 VST65541:VST131072 WCP65541:WCP131072 WML65541:WML131072 WWH65541:WWH131072 Z131077:Z196608 JV131077:JV196608 TR131077:TR196608 ADN131077:ADN196608 ANJ131077:ANJ196608 AXF131077:AXF196608 BHB131077:BHB196608 BQX131077:BQX196608 CAT131077:CAT196608 CKP131077:CKP196608 CUL131077:CUL196608 DEH131077:DEH196608 DOD131077:DOD196608 DXZ131077:DXZ196608 EHV131077:EHV196608 ERR131077:ERR196608 FBN131077:FBN196608 FLJ131077:FLJ196608 FVF131077:FVF196608 GFB131077:GFB196608 GOX131077:GOX196608 GYT131077:GYT196608 HIP131077:HIP196608 HSL131077:HSL196608 ICH131077:ICH196608 IMD131077:IMD196608 IVZ131077:IVZ196608 JFV131077:JFV196608 JPR131077:JPR196608 JZN131077:JZN196608 KJJ131077:KJJ196608 KTF131077:KTF196608 LDB131077:LDB196608 LMX131077:LMX196608 LWT131077:LWT196608 MGP131077:MGP196608 MQL131077:MQL196608 NAH131077:NAH196608 NKD131077:NKD196608 NTZ131077:NTZ196608 ODV131077:ODV196608 ONR131077:ONR196608 OXN131077:OXN196608 PHJ131077:PHJ196608 PRF131077:PRF196608 QBB131077:QBB196608 QKX131077:QKX196608 QUT131077:QUT196608 REP131077:REP196608 ROL131077:ROL196608 RYH131077:RYH196608 SID131077:SID196608 SRZ131077:SRZ196608 TBV131077:TBV196608 TLR131077:TLR196608 TVN131077:TVN196608 UFJ131077:UFJ196608 UPF131077:UPF196608 UZB131077:UZB196608 VIX131077:VIX196608 VST131077:VST196608 WCP131077:WCP196608 WML131077:WML196608 WWH131077:WWH196608 Z196613:Z262144 JV196613:JV262144 TR196613:TR262144 ADN196613:ADN262144 ANJ196613:ANJ262144 AXF196613:AXF262144 BHB196613:BHB262144 BQX196613:BQX262144 CAT196613:CAT262144 CKP196613:CKP262144 CUL196613:CUL262144 DEH196613:DEH262144 DOD196613:DOD262144 DXZ196613:DXZ262144 EHV196613:EHV262144 ERR196613:ERR262144 FBN196613:FBN262144 FLJ196613:FLJ262144 FVF196613:FVF262144 GFB196613:GFB262144 GOX196613:GOX262144 GYT196613:GYT262144 HIP196613:HIP262144 HSL196613:HSL262144 ICH196613:ICH262144 IMD196613:IMD262144 IVZ196613:IVZ262144 JFV196613:JFV262144 JPR196613:JPR262144 JZN196613:JZN262144 KJJ196613:KJJ262144 KTF196613:KTF262144 LDB196613:LDB262144 LMX196613:LMX262144 LWT196613:LWT262144 MGP196613:MGP262144 MQL196613:MQL262144 NAH196613:NAH262144 NKD196613:NKD262144 NTZ196613:NTZ262144 ODV196613:ODV262144 ONR196613:ONR262144 OXN196613:OXN262144 PHJ196613:PHJ262144 PRF196613:PRF262144 QBB196613:QBB262144 QKX196613:QKX262144 QUT196613:QUT262144 REP196613:REP262144 ROL196613:ROL262144 RYH196613:RYH262144 SID196613:SID262144 SRZ196613:SRZ262144 TBV196613:TBV262144 TLR196613:TLR262144 TVN196613:TVN262144 UFJ196613:UFJ262144 UPF196613:UPF262144 UZB196613:UZB262144 VIX196613:VIX262144 VST196613:VST262144 WCP196613:WCP262144 WML196613:WML262144 WWH196613:WWH262144 Z262149:Z327680 JV262149:JV327680 TR262149:TR327680 ADN262149:ADN327680 ANJ262149:ANJ327680 AXF262149:AXF327680 BHB262149:BHB327680 BQX262149:BQX327680 CAT262149:CAT327680 CKP262149:CKP327680 CUL262149:CUL327680 DEH262149:DEH327680 DOD262149:DOD327680 DXZ262149:DXZ327680 EHV262149:EHV327680 ERR262149:ERR327680 FBN262149:FBN327680 FLJ262149:FLJ327680 FVF262149:FVF327680 GFB262149:GFB327680 GOX262149:GOX327680 GYT262149:GYT327680 HIP262149:HIP327680 HSL262149:HSL327680 ICH262149:ICH327680 IMD262149:IMD327680 IVZ262149:IVZ327680 JFV262149:JFV327680 JPR262149:JPR327680 JZN262149:JZN327680 KJJ262149:KJJ327680 KTF262149:KTF327680 LDB262149:LDB327680 LMX262149:LMX327680 LWT262149:LWT327680 MGP262149:MGP327680 MQL262149:MQL327680 NAH262149:NAH327680 NKD262149:NKD327680 NTZ262149:NTZ327680 ODV262149:ODV327680 ONR262149:ONR327680 OXN262149:OXN327680 PHJ262149:PHJ327680 PRF262149:PRF327680 QBB262149:QBB327680 QKX262149:QKX327680 QUT262149:QUT327680 REP262149:REP327680 ROL262149:ROL327680 RYH262149:RYH327680 SID262149:SID327680 SRZ262149:SRZ327680 TBV262149:TBV327680 TLR262149:TLR327680 TVN262149:TVN327680 UFJ262149:UFJ327680 UPF262149:UPF327680 UZB262149:UZB327680 VIX262149:VIX327680 VST262149:VST327680 WCP262149:WCP327680 WML262149:WML327680 WWH262149:WWH327680 Z327685:Z393216 JV327685:JV393216 TR327685:TR393216 ADN327685:ADN393216 ANJ327685:ANJ393216 AXF327685:AXF393216 BHB327685:BHB393216 BQX327685:BQX393216 CAT327685:CAT393216 CKP327685:CKP393216 CUL327685:CUL393216 DEH327685:DEH393216 DOD327685:DOD393216 DXZ327685:DXZ393216 EHV327685:EHV393216 ERR327685:ERR393216 FBN327685:FBN393216 FLJ327685:FLJ393216 FVF327685:FVF393216 GFB327685:GFB393216 GOX327685:GOX393216 GYT327685:GYT393216 HIP327685:HIP393216 HSL327685:HSL393216 ICH327685:ICH393216 IMD327685:IMD393216 IVZ327685:IVZ393216 JFV327685:JFV393216 JPR327685:JPR393216 JZN327685:JZN393216 KJJ327685:KJJ393216 KTF327685:KTF393216 LDB327685:LDB393216 LMX327685:LMX393216 LWT327685:LWT393216 MGP327685:MGP393216 MQL327685:MQL393216 NAH327685:NAH393216 NKD327685:NKD393216 NTZ327685:NTZ393216 ODV327685:ODV393216 ONR327685:ONR393216 OXN327685:OXN393216 PHJ327685:PHJ393216 PRF327685:PRF393216 QBB327685:QBB393216 QKX327685:QKX393216 QUT327685:QUT393216 REP327685:REP393216 ROL327685:ROL393216 RYH327685:RYH393216 SID327685:SID393216 SRZ327685:SRZ393216 TBV327685:TBV393216 TLR327685:TLR393216 TVN327685:TVN393216 UFJ327685:UFJ393216 UPF327685:UPF393216 UZB327685:UZB393216 VIX327685:VIX393216 VST327685:VST393216 WCP327685:WCP393216 WML327685:WML393216 WWH327685:WWH393216 Z393221:Z458752 JV393221:JV458752 TR393221:TR458752 ADN393221:ADN458752 ANJ393221:ANJ458752 AXF393221:AXF458752 BHB393221:BHB458752 BQX393221:BQX458752 CAT393221:CAT458752 CKP393221:CKP458752 CUL393221:CUL458752 DEH393221:DEH458752 DOD393221:DOD458752 DXZ393221:DXZ458752 EHV393221:EHV458752 ERR393221:ERR458752 FBN393221:FBN458752 FLJ393221:FLJ458752 FVF393221:FVF458752 GFB393221:GFB458752 GOX393221:GOX458752 GYT393221:GYT458752 HIP393221:HIP458752 HSL393221:HSL458752 ICH393221:ICH458752 IMD393221:IMD458752 IVZ393221:IVZ458752 JFV393221:JFV458752 JPR393221:JPR458752 JZN393221:JZN458752 KJJ393221:KJJ458752 KTF393221:KTF458752 LDB393221:LDB458752 LMX393221:LMX458752 LWT393221:LWT458752 MGP393221:MGP458752 MQL393221:MQL458752 NAH393221:NAH458752 NKD393221:NKD458752 NTZ393221:NTZ458752 ODV393221:ODV458752 ONR393221:ONR458752 OXN393221:OXN458752 PHJ393221:PHJ458752 PRF393221:PRF458752 QBB393221:QBB458752 QKX393221:QKX458752 QUT393221:QUT458752 REP393221:REP458752 ROL393221:ROL458752 RYH393221:RYH458752 SID393221:SID458752 SRZ393221:SRZ458752 TBV393221:TBV458752 TLR393221:TLR458752 TVN393221:TVN458752 UFJ393221:UFJ458752 UPF393221:UPF458752 UZB393221:UZB458752 VIX393221:VIX458752 VST393221:VST458752 WCP393221:WCP458752 WML393221:WML458752 WWH393221:WWH458752 Z458757:Z524288 JV458757:JV524288 TR458757:TR524288 ADN458757:ADN524288 ANJ458757:ANJ524288 AXF458757:AXF524288 BHB458757:BHB524288 BQX458757:BQX524288 CAT458757:CAT524288 CKP458757:CKP524288 CUL458757:CUL524288 DEH458757:DEH524288 DOD458757:DOD524288 DXZ458757:DXZ524288 EHV458757:EHV524288 ERR458757:ERR524288 FBN458757:FBN524288 FLJ458757:FLJ524288 FVF458757:FVF524288 GFB458757:GFB524288 GOX458757:GOX524288 GYT458757:GYT524288 HIP458757:HIP524288 HSL458757:HSL524288 ICH458757:ICH524288 IMD458757:IMD524288 IVZ458757:IVZ524288 JFV458757:JFV524288 JPR458757:JPR524288 JZN458757:JZN524288 KJJ458757:KJJ524288 KTF458757:KTF524288 LDB458757:LDB524288 LMX458757:LMX524288 LWT458757:LWT524288 MGP458757:MGP524288 MQL458757:MQL524288 NAH458757:NAH524288 NKD458757:NKD524288 NTZ458757:NTZ524288 ODV458757:ODV524288 ONR458757:ONR524288 OXN458757:OXN524288 PHJ458757:PHJ524288 PRF458757:PRF524288 QBB458757:QBB524288 QKX458757:QKX524288 QUT458757:QUT524288 REP458757:REP524288 ROL458757:ROL524288 RYH458757:RYH524288 SID458757:SID524288 SRZ458757:SRZ524288 TBV458757:TBV524288 TLR458757:TLR524288 TVN458757:TVN524288 UFJ458757:UFJ524288 UPF458757:UPF524288 UZB458757:UZB524288 VIX458757:VIX524288 VST458757:VST524288 WCP458757:WCP524288 WML458757:WML524288 WWH458757:WWH524288 Z524293:Z589824 JV524293:JV589824 TR524293:TR589824 ADN524293:ADN589824 ANJ524293:ANJ589824 AXF524293:AXF589824 BHB524293:BHB589824 BQX524293:BQX589824 CAT524293:CAT589824 CKP524293:CKP589824 CUL524293:CUL589824 DEH524293:DEH589824 DOD524293:DOD589824 DXZ524293:DXZ589824 EHV524293:EHV589824 ERR524293:ERR589824 FBN524293:FBN589824 FLJ524293:FLJ589824 FVF524293:FVF589824 GFB524293:GFB589824 GOX524293:GOX589824 GYT524293:GYT589824 HIP524293:HIP589824 HSL524293:HSL589824 ICH524293:ICH589824 IMD524293:IMD589824 IVZ524293:IVZ589824 JFV524293:JFV589824 JPR524293:JPR589824 JZN524293:JZN589824 KJJ524293:KJJ589824 KTF524293:KTF589824 LDB524293:LDB589824 LMX524293:LMX589824 LWT524293:LWT589824 MGP524293:MGP589824 MQL524293:MQL589824 NAH524293:NAH589824 NKD524293:NKD589824 NTZ524293:NTZ589824 ODV524293:ODV589824 ONR524293:ONR589824 OXN524293:OXN589824 PHJ524293:PHJ589824 PRF524293:PRF589824 QBB524293:QBB589824 QKX524293:QKX589824 QUT524293:QUT589824 REP524293:REP589824 ROL524293:ROL589824 RYH524293:RYH589824 SID524293:SID589824 SRZ524293:SRZ589824 TBV524293:TBV589824 TLR524293:TLR589824 TVN524293:TVN589824 UFJ524293:UFJ589824 UPF524293:UPF589824 UZB524293:UZB589824 VIX524293:VIX589824 VST524293:VST589824 WCP524293:WCP589824 WML524293:WML589824 WWH524293:WWH589824 Z589829:Z655360 JV589829:JV655360 TR589829:TR655360 ADN589829:ADN655360 ANJ589829:ANJ655360 AXF589829:AXF655360 BHB589829:BHB655360 BQX589829:BQX655360 CAT589829:CAT655360 CKP589829:CKP655360 CUL589829:CUL655360 DEH589829:DEH655360 DOD589829:DOD655360 DXZ589829:DXZ655360 EHV589829:EHV655360 ERR589829:ERR655360 FBN589829:FBN655360 FLJ589829:FLJ655360 FVF589829:FVF655360 GFB589829:GFB655360 GOX589829:GOX655360 GYT589829:GYT655360 HIP589829:HIP655360 HSL589829:HSL655360 ICH589829:ICH655360 IMD589829:IMD655360 IVZ589829:IVZ655360 JFV589829:JFV655360 JPR589829:JPR655360 JZN589829:JZN655360 KJJ589829:KJJ655360 KTF589829:KTF655360 LDB589829:LDB655360 LMX589829:LMX655360 LWT589829:LWT655360 MGP589829:MGP655360 MQL589829:MQL655360 NAH589829:NAH655360 NKD589829:NKD655360 NTZ589829:NTZ655360 ODV589829:ODV655360 ONR589829:ONR655360 OXN589829:OXN655360 PHJ589829:PHJ655360 PRF589829:PRF655360 QBB589829:QBB655360 QKX589829:QKX655360 QUT589829:QUT655360 REP589829:REP655360 ROL589829:ROL655360 RYH589829:RYH655360 SID589829:SID655360 SRZ589829:SRZ655360 TBV589829:TBV655360 TLR589829:TLR655360 TVN589829:TVN655360 UFJ589829:UFJ655360 UPF589829:UPF655360 UZB589829:UZB655360 VIX589829:VIX655360 VST589829:VST655360 WCP589829:WCP655360 WML589829:WML655360 WWH589829:WWH655360 Z655365:Z720896 JV655365:JV720896 TR655365:TR720896 ADN655365:ADN720896 ANJ655365:ANJ720896 AXF655365:AXF720896 BHB655365:BHB720896 BQX655365:BQX720896 CAT655365:CAT720896 CKP655365:CKP720896 CUL655365:CUL720896 DEH655365:DEH720896 DOD655365:DOD720896 DXZ655365:DXZ720896 EHV655365:EHV720896 ERR655365:ERR720896 FBN655365:FBN720896 FLJ655365:FLJ720896 FVF655365:FVF720896 GFB655365:GFB720896 GOX655365:GOX720896 GYT655365:GYT720896 HIP655365:HIP720896 HSL655365:HSL720896 ICH655365:ICH720896 IMD655365:IMD720896 IVZ655365:IVZ720896 JFV655365:JFV720896 JPR655365:JPR720896 JZN655365:JZN720896 KJJ655365:KJJ720896 KTF655365:KTF720896 LDB655365:LDB720896 LMX655365:LMX720896 LWT655365:LWT720896 MGP655365:MGP720896 MQL655365:MQL720896 NAH655365:NAH720896 NKD655365:NKD720896 NTZ655365:NTZ720896 ODV655365:ODV720896 ONR655365:ONR720896 OXN655365:OXN720896 PHJ655365:PHJ720896 PRF655365:PRF720896 QBB655365:QBB720896 QKX655365:QKX720896 QUT655365:QUT720896 REP655365:REP720896 ROL655365:ROL720896 RYH655365:RYH720896 SID655365:SID720896 SRZ655365:SRZ720896 TBV655365:TBV720896 TLR655365:TLR720896 TVN655365:TVN720896 UFJ655365:UFJ720896 UPF655365:UPF720896 UZB655365:UZB720896 VIX655365:VIX720896 VST655365:VST720896 WCP655365:WCP720896 WML655365:WML720896 WWH655365:WWH720896 Z720901:Z786432 JV720901:JV786432 TR720901:TR786432 ADN720901:ADN786432 ANJ720901:ANJ786432 AXF720901:AXF786432 BHB720901:BHB786432 BQX720901:BQX786432 CAT720901:CAT786432 CKP720901:CKP786432 CUL720901:CUL786432 DEH720901:DEH786432 DOD720901:DOD786432 DXZ720901:DXZ786432 EHV720901:EHV786432 ERR720901:ERR786432 FBN720901:FBN786432 FLJ720901:FLJ786432 FVF720901:FVF786432 GFB720901:GFB786432 GOX720901:GOX786432 GYT720901:GYT786432 HIP720901:HIP786432 HSL720901:HSL786432 ICH720901:ICH786432 IMD720901:IMD786432 IVZ720901:IVZ786432 JFV720901:JFV786432 JPR720901:JPR786432 JZN720901:JZN786432 KJJ720901:KJJ786432 KTF720901:KTF786432 LDB720901:LDB786432 LMX720901:LMX786432 LWT720901:LWT786432 MGP720901:MGP786432 MQL720901:MQL786432 NAH720901:NAH786432 NKD720901:NKD786432 NTZ720901:NTZ786432 ODV720901:ODV786432 ONR720901:ONR786432 OXN720901:OXN786432 PHJ720901:PHJ786432 PRF720901:PRF786432 QBB720901:QBB786432 QKX720901:QKX786432 QUT720901:QUT786432 REP720901:REP786432 ROL720901:ROL786432 RYH720901:RYH786432 SID720901:SID786432 SRZ720901:SRZ786432 TBV720901:TBV786432 TLR720901:TLR786432 TVN720901:TVN786432 UFJ720901:UFJ786432 UPF720901:UPF786432 UZB720901:UZB786432 VIX720901:VIX786432 VST720901:VST786432 WCP720901:WCP786432 WML720901:WML786432 WWH720901:WWH786432 Z786437:Z851968 JV786437:JV851968 TR786437:TR851968 ADN786437:ADN851968 ANJ786437:ANJ851968 AXF786437:AXF851968 BHB786437:BHB851968 BQX786437:BQX851968 CAT786437:CAT851968 CKP786437:CKP851968 CUL786437:CUL851968 DEH786437:DEH851968 DOD786437:DOD851968 DXZ786437:DXZ851968 EHV786437:EHV851968 ERR786437:ERR851968 FBN786437:FBN851968 FLJ786437:FLJ851968 FVF786437:FVF851968 GFB786437:GFB851968 GOX786437:GOX851968 GYT786437:GYT851968 HIP786437:HIP851968 HSL786437:HSL851968 ICH786437:ICH851968 IMD786437:IMD851968 IVZ786437:IVZ851968 JFV786437:JFV851968 JPR786437:JPR851968 JZN786437:JZN851968 KJJ786437:KJJ851968 KTF786437:KTF851968 LDB786437:LDB851968 LMX786437:LMX851968 LWT786437:LWT851968 MGP786437:MGP851968 MQL786437:MQL851968 NAH786437:NAH851968 NKD786437:NKD851968 NTZ786437:NTZ851968 ODV786437:ODV851968 ONR786437:ONR851968 OXN786437:OXN851968 PHJ786437:PHJ851968 PRF786437:PRF851968 QBB786437:QBB851968 QKX786437:QKX851968 QUT786437:QUT851968 REP786437:REP851968 ROL786437:ROL851968 RYH786437:RYH851968 SID786437:SID851968 SRZ786437:SRZ851968 TBV786437:TBV851968 TLR786437:TLR851968 TVN786437:TVN851968 UFJ786437:UFJ851968 UPF786437:UPF851968 UZB786437:UZB851968 VIX786437:VIX851968 VST786437:VST851968 WCP786437:WCP851968 WML786437:WML851968 WWH786437:WWH851968 Z851973:Z917504 JV851973:JV917504 TR851973:TR917504 ADN851973:ADN917504 ANJ851973:ANJ917504 AXF851973:AXF917504 BHB851973:BHB917504 BQX851973:BQX917504 CAT851973:CAT917504 CKP851973:CKP917504 CUL851973:CUL917504 DEH851973:DEH917504 DOD851973:DOD917504 DXZ851973:DXZ917504 EHV851973:EHV917504 ERR851973:ERR917504 FBN851973:FBN917504 FLJ851973:FLJ917504 FVF851973:FVF917504 GFB851973:GFB917504 GOX851973:GOX917504 GYT851973:GYT917504 HIP851973:HIP917504 HSL851973:HSL917504 ICH851973:ICH917504 IMD851973:IMD917504 IVZ851973:IVZ917504 JFV851973:JFV917504 JPR851973:JPR917504 JZN851973:JZN917504 KJJ851973:KJJ917504 KTF851973:KTF917504 LDB851973:LDB917504 LMX851973:LMX917504 LWT851973:LWT917504 MGP851973:MGP917504 MQL851973:MQL917504 NAH851973:NAH917504 NKD851973:NKD917504 NTZ851973:NTZ917504 ODV851973:ODV917504 ONR851973:ONR917504 OXN851973:OXN917504 PHJ851973:PHJ917504 PRF851973:PRF917504 QBB851973:QBB917504 QKX851973:QKX917504 QUT851973:QUT917504 REP851973:REP917504 ROL851973:ROL917504 RYH851973:RYH917504 SID851973:SID917504 SRZ851973:SRZ917504 TBV851973:TBV917504 TLR851973:TLR917504 TVN851973:TVN917504 UFJ851973:UFJ917504 UPF851973:UPF917504 UZB851973:UZB917504 VIX851973:VIX917504 VST851973:VST917504 WCP851973:WCP917504 WML851973:WML917504 WWH851973:WWH917504 Z917509:Z983040 JV917509:JV983040 TR917509:TR983040 ADN917509:ADN983040 ANJ917509:ANJ983040 AXF917509:AXF983040 BHB917509:BHB983040 BQX917509:BQX983040 CAT917509:CAT983040 CKP917509:CKP983040 CUL917509:CUL983040 DEH917509:DEH983040 DOD917509:DOD983040 DXZ917509:DXZ983040 EHV917509:EHV983040 ERR917509:ERR983040 FBN917509:FBN983040 FLJ917509:FLJ983040 FVF917509:FVF983040 GFB917509:GFB983040 GOX917509:GOX983040 GYT917509:GYT983040 HIP917509:HIP983040 HSL917509:HSL983040 ICH917509:ICH983040 IMD917509:IMD983040 IVZ917509:IVZ983040 JFV917509:JFV983040 JPR917509:JPR983040 JZN917509:JZN983040 KJJ917509:KJJ983040 KTF917509:KTF983040 LDB917509:LDB983040 LMX917509:LMX983040 LWT917509:LWT983040 MGP917509:MGP983040 MQL917509:MQL983040 NAH917509:NAH983040 NKD917509:NKD983040 NTZ917509:NTZ983040 ODV917509:ODV983040 ONR917509:ONR983040 OXN917509:OXN983040 PHJ917509:PHJ983040 PRF917509:PRF983040 QBB917509:QBB983040 QKX917509:QKX983040 QUT917509:QUT983040 REP917509:REP983040 ROL917509:ROL983040 RYH917509:RYH983040 SID917509:SID983040 SRZ917509:SRZ983040 TBV917509:TBV983040 TLR917509:TLR983040 TVN917509:TVN983040 UFJ917509:UFJ983040 UPF917509:UPF983040 UZB917509:UZB983040 VIX917509:VIX983040 VST917509:VST983040 WCP917509:WCP983040 WML917509:WML983040 WWH917509:WWH983040 Z983045:Z1048576 JV983045:JV1048576 TR983045:TR1048576 ADN983045:ADN1048576 ANJ983045:ANJ1048576 AXF983045:AXF1048576 BHB983045:BHB1048576 BQX983045:BQX1048576 CAT983045:CAT1048576 CKP983045:CKP1048576 CUL983045:CUL1048576 DEH983045:DEH1048576 DOD983045:DOD1048576 DXZ983045:DXZ1048576 EHV983045:EHV1048576 ERR983045:ERR1048576 FBN983045:FBN1048576 FLJ983045:FLJ1048576 FVF983045:FVF1048576 GFB983045:GFB1048576 GOX983045:GOX1048576 GYT983045:GYT1048576 HIP983045:HIP1048576 HSL983045:HSL1048576 ICH983045:ICH1048576 IMD983045:IMD1048576 IVZ983045:IVZ1048576 JFV983045:JFV1048576 JPR983045:JPR1048576 JZN983045:JZN1048576 KJJ983045:KJJ1048576 KTF983045:KTF1048576 LDB983045:LDB1048576 LMX983045:LMX1048576 LWT983045:LWT1048576 MGP983045:MGP1048576 MQL983045:MQL1048576 NAH983045:NAH1048576 NKD983045:NKD1048576 NTZ983045:NTZ1048576 ODV983045:ODV1048576 ONR983045:ONR1048576 OXN983045:OXN1048576 PHJ983045:PHJ1048576 PRF983045:PRF1048576 QBB983045:QBB1048576 QKX983045:QKX1048576 QUT983045:QUT1048576 REP983045:REP1048576 ROL983045:ROL1048576 RYH983045:RYH1048576 SID983045:SID1048576 SRZ983045:SRZ1048576 TBV983045:TBV1048576 TLR983045:TLR1048576 TVN983045:TVN1048576 UFJ983045:UFJ1048576 UPF983045:UPF1048576 UZB983045:UZB1048576 VIX983045:VIX1048576 VST983045:VST1048576 WCP983045:WCP1048576 WML983045:WML1048576 VST147:VST65536 VIX147:VIX65536 UZB147:UZB65536 UPF147:UPF65536 UFJ147:UFJ65536 TVN147:TVN65536 TLR147:TLR65536 TBV147:TBV65536 SRZ147:SRZ65536 SID147:SID65536 RYH147:RYH65536 ROL147:ROL65536 REP147:REP65536 QUT147:QUT65536 QKX147:QKX65536 QBB147:QBB65536 PRF147:PRF65536 PHJ147:PHJ65536 OXN147:OXN65536 ONR147:ONR65536 ODV147:ODV65536 NTZ147:NTZ65536 NKD147:NKD65536 NAH147:NAH65536 MQL147:MQL65536 MGP147:MGP65536 LWT147:LWT65536 LMX147:LMX65536 LDB147:LDB65536 KTF147:KTF65536 KJJ147:KJJ65536 JZN147:JZN65536 JPR147:JPR65536 JFV147:JFV65536 IVZ147:IVZ65536 IMD147:IMD65536 ICH147:ICH65536 HSL147:HSL65536 HIP147:HIP65536 GYT147:GYT65536 GOX147:GOX65536 GFB147:GFB65536 FVF147:FVF65536 FLJ147:FLJ65536 FBN147:FBN65536 ERR147:ERR65536 EHV147:EHV65536 DXZ147:DXZ65536 DOD147:DOD65536 DEH147:DEH65536 CUL147:CUL65536 CKP147:CKP65536 CAT147:CAT65536 BQX147:BQX65536 BHB147:BHB65536 AXF147:AXF65536 ANJ147:ANJ65536 ADN147:ADN65536 TR147:TR65536 JV147:JV65536 Z147:Z65536 WVI147:WVI151 WLM147:WLM151 WBQ147:WBQ151 VRU147:VRU151 VHY147:VHY151 UYC147:UYC151 UOG147:UOG151 UEK147:UEK151 TUO147:TUO151 TKS147:TKS151 TAW147:TAW151 SRA147:SRA151 SHE147:SHE151 RXI147:RXI151 RNM147:RNM151 RDQ147:RDQ151 QTU147:QTU151 QJY147:QJY151 QAC147:QAC151 PQG147:PQG151 PGK147:PGK151 OWO147:OWO151 OMS147:OMS151 OCW147:OCW151 NTA147:NTA151 NJE147:NJE151 MZI147:MZI151 MPM147:MPM151 MFQ147:MFQ151 LVU147:LVU151 LLY147:LLY151 LCC147:LCC151 KSG147:KSG151 KIK147:KIK151 JYO147:JYO151 JOS147:JOS151 JEW147:JEW151 IVA147:IVA151 ILE147:ILE151 IBI147:IBI151 HRM147:HRM151 HHQ147:HHQ151 GXU147:GXU151 GNY147:GNY151 GEC147:GEC151 FUG147:FUG151 FKK147:FKK151 FAO147:FAO151 EQS147:EQS151 EGW147:EGW151 DXA147:DXA151 DNE147:DNE151 DDI147:DDI151 CTM147:CTM151 CJQ147:CJQ151 BZU147:BZU151 BPY147:BPY151 BGC147:BGC151 AWG147:AWG151 AMK147:AMK151 ACO147:ACO151 SS147:SS151 IW147:IW151 A147:A151 WWH147:WWH65536 WML147:WML65536 A5:A50 IW5:IW50 SS5:SS50 ACO5:ACO50 AMK5:AMK50 AWG5:AWG50 BGC5:BGC50 BPY5:BPY50 BZU5:BZU50 CJQ5:CJQ50 CTM5:CTM50 DDI5:DDI50 DNE5:DNE50 DXA5:DXA50 EGW5:EGW50 EQS5:EQS50 FAO5:FAO50 FKK5:FKK50 FUG5:FUG50 GEC5:GEC50 GNY5:GNY50 GXU5:GXU50 HHQ5:HHQ50 HRM5:HRM50 IBI5:IBI50 ILE5:ILE50 IVA5:IVA50 JEW5:JEW50 JOS5:JOS50 JYO5:JYO50 KIK5:KIK50 KSG5:KSG50 LCC5:LCC50 LLY5:LLY50 LVU5:LVU50 MFQ5:MFQ50 MPM5:MPM50 MZI5:MZI50 NJE5:NJE50 NTA5:NTA50 OCW5:OCW50 OMS5:OMS50 OWO5:OWO50 PGK5:PGK50 PQG5:PQG50 QAC5:QAC50 QJY5:QJY50 QTU5:QTU50 RDQ5:RDQ50 RNM5:RNM50 RXI5:RXI50 SHE5:SHE50 SRA5:SRA50 TAW5:TAW50 TKS5:TKS50 TUO5:TUO50 UEK5:UEK50 UOG5:UOG50 UYC5:UYC50 VHY5:VHY50 VRU5:VRU50 WBQ5:WBQ50 WLM5:WLM50 WVI5:WVI50 Z5:Z50 JV5:JV50 TR5:TR50 ADN5:ADN50 ANJ5:ANJ50 AXF5:AXF50 BHB5:BHB50 BQX5:BQX50 CAT5:CAT50 CKP5:CKP50 CUL5:CUL50 DEH5:DEH50 DOD5:DOD50 DXZ5:DXZ50 EHV5:EHV50 ERR5:ERR50 FBN5:FBN50 FLJ5:FLJ50 FVF5:FVF50 GFB5:GFB50 GOX5:GOX50 GYT5:GYT50 HIP5:HIP50 HSL5:HSL50 ICH5:ICH50 IMD5:IMD50 IVZ5:IVZ50 JFV5:JFV50 JPR5:JPR50 JZN5:JZN50 KJJ5:KJJ50 KTF5:KTF50 LDB5:LDB50 LMX5:LMX50 LWT5:LWT50 MGP5:MGP50 MQL5:MQL50 NAH5:NAH50 NKD5:NKD50 NTZ5:NTZ50 ODV5:ODV50 ONR5:ONR50 OXN5:OXN50 PHJ5:PHJ50 PRF5:PRF50 QBB5:QBB50 QKX5:QKX50 QUT5:QUT50 REP5:REP50 ROL5:ROL50 RYH5:RYH50 SID5:SID50 SRZ5:SRZ50 TBV5:TBV50 TLR5:TLR50 TVN5:TVN50 UFJ5:UFJ50 UPF5:UPF50 UZB5:UZB50 VIX5:VIX50 VST5:VST50 WCP5:WCP50 WML5:WML50 WWH5:WWH50 WWH51:WWH98 A51:A98 IW51:IW98 SS51:SS98 ACO51:ACO98 AMK51:AMK98 AWG51:AWG98 BGC51:BGC98 BPY51:BPY98 BZU51:BZU98 CJQ51:CJQ98 CTM51:CTM98 DDI51:DDI98 DNE51:DNE98 DXA51:DXA98 EGW51:EGW98 EQS51:EQS98 FAO51:FAO98 FKK51:FKK98 FUG51:FUG98 GEC51:GEC98 GNY51:GNY98 GXU51:GXU98 HHQ51:HHQ98 HRM51:HRM98 IBI51:IBI98 ILE51:ILE98 IVA51:IVA98 JEW51:JEW98 JOS51:JOS98 JYO51:JYO98 KIK51:KIK98 KSG51:KSG98 LCC51:LCC98 LLY51:LLY98 LVU51:LVU98 MFQ51:MFQ98 MPM51:MPM98 MZI51:MZI98 NJE51:NJE98 NTA51:NTA98 OCW51:OCW98 OMS51:OMS98 OWO51:OWO98 PGK51:PGK98 PQG51:PQG98 QAC51:QAC98 QJY51:QJY98 QTU51:QTU98 RDQ51:RDQ98 RNM51:RNM98 RXI51:RXI98 SHE51:SHE98 SRA51:SRA98 TAW51:TAW98 TKS51:TKS98 TUO51:TUO98 UEK51:UEK98 UOG51:UOG98 UYC51:UYC98 VHY51:VHY98 VRU51:VRU98 WBQ51:WBQ98 WLM51:WLM98 WVI51:WVI98 Z51:Z98 JV51:JV98 TR51:TR98 ADN51:ADN98 ANJ51:ANJ98 AXF51:AXF98 BHB51:BHB98 BQX51:BQX98 CAT51:CAT98 CKP51:CKP98 CUL51:CUL98 DEH51:DEH98 DOD51:DOD98 DXZ51:DXZ98 EHV51:EHV98 ERR51:ERR98 FBN51:FBN98 FLJ51:FLJ98 FVF51:FVF98 GFB51:GFB98 GOX51:GOX98 GYT51:GYT98 HIP51:HIP98 HSL51:HSL98 ICH51:ICH98 IMD51:IMD98 IVZ51:IVZ98 JFV51:JFV98 JPR51:JPR98 JZN51:JZN98 KJJ51:KJJ98 KTF51:KTF98 LDB51:LDB98 LMX51:LMX98 LWT51:LWT98 MGP51:MGP98 MQL51:MQL98 NAH51:NAH98 NKD51:NKD98 NTZ51:NTZ98 ODV51:ODV98 ONR51:ONR98 OXN51:OXN98 PHJ51:PHJ98 PRF51:PRF98 QBB51:QBB98 QKX51:QKX98 QUT51:QUT98 REP51:REP98 ROL51:ROL98 RYH51:RYH98 SID51:SID98 SRZ51:SRZ98 TBV51:TBV98 TLR51:TLR98 TVN51:TVN98 UFJ51:UFJ98 UPF51:UPF98 UZB51:UZB98 VIX51:VIX98 VST51:VST98 WCP51:WCP98 WML51:WML98 WML99:WML146 WWH99:WWH146 A99:A146 IW99:IW146 SS99:SS146 ACO99:ACO146 AMK99:AMK146 AWG99:AWG146 BGC99:BGC146 BPY99:BPY146 BZU99:BZU146 CJQ99:CJQ146 CTM99:CTM146 DDI99:DDI146 DNE99:DNE146 DXA99:DXA146 EGW99:EGW146 EQS99:EQS146 FAO99:FAO146 FKK99:FKK146 FUG99:FUG146 GEC99:GEC146 GNY99:GNY146 GXU99:GXU146 HHQ99:HHQ146 HRM99:HRM146 IBI99:IBI146 ILE99:ILE146 IVA99:IVA146 JEW99:JEW146 JOS99:JOS146 JYO99:JYO146 KIK99:KIK146 KSG99:KSG146 LCC99:LCC146 LLY99:LLY146 LVU99:LVU146 MFQ99:MFQ146 MPM99:MPM146 MZI99:MZI146 NJE99:NJE146 NTA99:NTA146 OCW99:OCW146 OMS99:OMS146 OWO99:OWO146 PGK99:PGK146 PQG99:PQG146 QAC99:QAC146 QJY99:QJY146 QTU99:QTU146 RDQ99:RDQ146 RNM99:RNM146 RXI99:RXI146 SHE99:SHE146 SRA99:SRA146 TAW99:TAW146 TKS99:TKS146 TUO99:TUO146 UEK99:UEK146 UOG99:UOG146 UYC99:UYC146 VHY99:VHY146 VRU99:VRU146 WBQ99:WBQ146 WLM99:WLM146 WVI99:WVI146 Z99:Z146 JV99:JV146 TR99:TR146 ADN99:ADN146 ANJ99:ANJ146 AXF99:AXF146 BHB99:BHB146 BQX99:BQX146 CAT99:CAT146 CKP99:CKP146 CUL99:CUL146 DEH99:DEH146 DOD99:DOD146 DXZ99:DXZ146 EHV99:EHV146 ERR99:ERR146 FBN99:FBN146 FLJ99:FLJ146 FVF99:FVF146 GFB99:GFB146 GOX99:GOX146 GYT99:GYT146 HIP99:HIP146 HSL99:HSL146 ICH99:ICH146 IMD99:IMD146 IVZ99:IVZ146 JFV99:JFV146 JPR99:JPR146 JZN99:JZN146 KJJ99:KJJ146 KTF99:KTF146 LDB99:LDB146 LMX99:LMX146 LWT99:LWT146 MGP99:MGP146 MQL99:MQL146 NAH99:NAH146 NKD99:NKD146 NTZ99:NTZ146 ODV99:ODV146 ONR99:ONR146 OXN99:OXN146 PHJ99:PHJ146 PRF99:PRF146 QBB99:QBB146 QKX99:QKX146 QUT99:QUT146 REP99:REP146 ROL99:ROL146 RYH99:RYH146 SID99:SID146 SRZ99:SRZ146 TBV99:TBV146 TLR99:TLR146 TVN99:TVN146 UFJ99:UFJ146 UPF99:UPF146 UZB99:UZB146 VIX99:VIX146 VST99:VST146 WCP99:WCP146 WCP147:WCP65536" xr:uid="{D5D45CA6-4B7F-4D66-ACEC-CD19E8B8D701}"/>
  </dataValidations>
  <printOptions horizontalCentered="1"/>
  <pageMargins left="0.7" right="0.7" top="0.75" bottom="0.75" header="0.3" footer="0.3"/>
  <pageSetup paperSize="9" scale="78" fitToHeight="3" orientation="portrait" r:id="rId1"/>
  <headerFooter alignWithMargins="0"/>
  <rowBreaks count="1" manualBreakCount="1">
    <brk id="55"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9E7EB-D8A8-47B3-B2FF-61039CD25D7C}">
  <sheetPr>
    <pageSetUpPr fitToPage="1"/>
  </sheetPr>
  <dimension ref="A1:Z79"/>
  <sheetViews>
    <sheetView showZeros="0" view="pageBreakPreview" zoomScale="130" zoomScaleNormal="130" zoomScaleSheetLayoutView="130" workbookViewId="0">
      <selection activeCell="Q46" sqref="Q46"/>
    </sheetView>
  </sheetViews>
  <sheetFormatPr defaultRowHeight="14.25" x14ac:dyDescent="0.15"/>
  <cols>
    <col min="1" max="1" width="3.75" style="545" customWidth="1"/>
    <col min="2" max="2" width="9.125" style="582" customWidth="1"/>
    <col min="3" max="3" width="4.75" style="583" customWidth="1"/>
    <col min="4" max="6" width="4" style="583" customWidth="1"/>
    <col min="7" max="12" width="4" style="545" customWidth="1"/>
    <col min="13" max="14" width="5.75" style="545" customWidth="1"/>
    <col min="15" max="15" width="3.875" style="545" customWidth="1"/>
    <col min="16" max="16" width="4.875" style="545" customWidth="1"/>
    <col min="17" max="20" width="4.125" style="545" customWidth="1"/>
    <col min="21" max="21" width="4.5" style="545" customWidth="1"/>
    <col min="22" max="22" width="3.875" style="545" customWidth="1"/>
    <col min="23" max="23" width="5.25" style="545" customWidth="1"/>
    <col min="24" max="25" width="4.125" style="545" customWidth="1"/>
    <col min="26" max="26" width="4" style="545" customWidth="1"/>
    <col min="27" max="16384" width="9" style="545"/>
  </cols>
  <sheetData>
    <row r="1" spans="1:26" ht="24" customHeight="1" x14ac:dyDescent="0.15">
      <c r="A1" s="1198" t="s">
        <v>719</v>
      </c>
      <c r="B1" s="1198"/>
      <c r="C1" s="1198"/>
      <c r="D1" s="1198"/>
      <c r="E1" s="1198"/>
      <c r="F1" s="1198"/>
      <c r="G1" s="1198"/>
      <c r="H1" s="1198"/>
      <c r="I1" s="587"/>
      <c r="J1" s="587"/>
      <c r="K1" s="587"/>
      <c r="L1" s="587"/>
      <c r="M1" s="587"/>
      <c r="N1" s="588"/>
      <c r="O1" s="588"/>
      <c r="P1" s="588"/>
      <c r="Q1" s="588"/>
      <c r="R1" s="588"/>
      <c r="S1" s="588"/>
      <c r="T1" s="1199" t="s">
        <v>889</v>
      </c>
      <c r="U1" s="1199"/>
      <c r="V1" s="1199"/>
      <c r="W1" s="1199"/>
      <c r="X1" s="1199"/>
      <c r="Y1" s="1199"/>
      <c r="Z1" s="589"/>
    </row>
    <row r="2" spans="1:26" s="669" customFormat="1" ht="21.95" customHeight="1" x14ac:dyDescent="0.15">
      <c r="A2" s="1220" t="s">
        <v>77</v>
      </c>
      <c r="B2" s="1223" t="s">
        <v>78</v>
      </c>
      <c r="C2" s="1173" t="s">
        <v>510</v>
      </c>
      <c r="D2" s="1174"/>
      <c r="E2" s="1174"/>
      <c r="F2" s="1174"/>
      <c r="G2" s="1174"/>
      <c r="H2" s="1174"/>
      <c r="I2" s="1174"/>
      <c r="J2" s="1174"/>
      <c r="K2" s="1174"/>
      <c r="L2" s="1174"/>
      <c r="M2" s="1174"/>
      <c r="N2" s="1174"/>
      <c r="O2" s="1174"/>
      <c r="P2" s="1173" t="s">
        <v>635</v>
      </c>
      <c r="Q2" s="1174"/>
      <c r="R2" s="1174"/>
      <c r="S2" s="1174"/>
      <c r="T2" s="1174"/>
      <c r="U2" s="1174"/>
      <c r="V2" s="1175"/>
      <c r="W2" s="1204" t="s">
        <v>636</v>
      </c>
      <c r="X2" s="1205"/>
      <c r="Y2" s="1206"/>
      <c r="Z2" s="1212"/>
    </row>
    <row r="3" spans="1:26" s="669" customFormat="1" ht="39.950000000000003" customHeight="1" x14ac:dyDescent="0.15">
      <c r="A3" s="1221"/>
      <c r="B3" s="1224"/>
      <c r="C3" s="1214" t="s">
        <v>637</v>
      </c>
      <c r="D3" s="1215"/>
      <c r="E3" s="1215"/>
      <c r="F3" s="1226" t="s">
        <v>676</v>
      </c>
      <c r="G3" s="1226" t="s">
        <v>514</v>
      </c>
      <c r="H3" s="1226" t="s">
        <v>515</v>
      </c>
      <c r="I3" s="1226" t="s">
        <v>516</v>
      </c>
      <c r="J3" s="1226" t="s">
        <v>517</v>
      </c>
      <c r="K3" s="1226" t="s">
        <v>518</v>
      </c>
      <c r="L3" s="1230" t="s">
        <v>650</v>
      </c>
      <c r="M3" s="1228" t="s">
        <v>674</v>
      </c>
      <c r="N3" s="1218" t="s">
        <v>520</v>
      </c>
      <c r="O3" s="1216" t="s">
        <v>521</v>
      </c>
      <c r="P3" s="1188" t="s">
        <v>512</v>
      </c>
      <c r="Q3" s="1189"/>
      <c r="R3" s="1189"/>
      <c r="S3" s="1180" t="s">
        <v>665</v>
      </c>
      <c r="T3" s="1184" t="s">
        <v>522</v>
      </c>
      <c r="U3" s="1184" t="s">
        <v>523</v>
      </c>
      <c r="V3" s="1200" t="s">
        <v>524</v>
      </c>
      <c r="W3" s="1207"/>
      <c r="X3" s="1208"/>
      <c r="Y3" s="1209"/>
      <c r="Z3" s="1213"/>
    </row>
    <row r="4" spans="1:26" s="669" customFormat="1" ht="15.2" customHeight="1" x14ac:dyDescent="0.15">
      <c r="A4" s="1222"/>
      <c r="B4" s="1225"/>
      <c r="C4" s="670" t="s">
        <v>512</v>
      </c>
      <c r="D4" s="671" t="s">
        <v>525</v>
      </c>
      <c r="E4" s="671" t="s">
        <v>526</v>
      </c>
      <c r="F4" s="1227"/>
      <c r="G4" s="1227"/>
      <c r="H4" s="1227"/>
      <c r="I4" s="1227"/>
      <c r="J4" s="1227"/>
      <c r="K4" s="1227"/>
      <c r="L4" s="1231"/>
      <c r="M4" s="1229"/>
      <c r="N4" s="1219"/>
      <c r="O4" s="1217"/>
      <c r="P4" s="670" t="s">
        <v>512</v>
      </c>
      <c r="Q4" s="671" t="s">
        <v>525</v>
      </c>
      <c r="R4" s="671" t="s">
        <v>526</v>
      </c>
      <c r="S4" s="1203"/>
      <c r="T4" s="1202"/>
      <c r="U4" s="1202"/>
      <c r="V4" s="1201"/>
      <c r="W4" s="726" t="s">
        <v>512</v>
      </c>
      <c r="X4" s="671" t="s">
        <v>525</v>
      </c>
      <c r="Y4" s="708" t="s">
        <v>526</v>
      </c>
      <c r="Z4" s="1213"/>
    </row>
    <row r="5" spans="1:26" s="669" customFormat="1" ht="17.25" customHeight="1" x14ac:dyDescent="0.15">
      <c r="A5" s="672">
        <v>1</v>
      </c>
      <c r="B5" s="673" t="s">
        <v>895</v>
      </c>
      <c r="C5" s="674">
        <v>38</v>
      </c>
      <c r="D5" s="675">
        <v>16</v>
      </c>
      <c r="E5" s="675">
        <v>22</v>
      </c>
      <c r="F5" s="675">
        <v>1</v>
      </c>
      <c r="G5" s="648">
        <v>0</v>
      </c>
      <c r="H5" s="648">
        <v>1</v>
      </c>
      <c r="I5" s="648">
        <v>0</v>
      </c>
      <c r="J5" s="648">
        <v>1</v>
      </c>
      <c r="K5" s="648">
        <v>25</v>
      </c>
      <c r="L5" s="648">
        <v>1</v>
      </c>
      <c r="M5" s="648">
        <v>0</v>
      </c>
      <c r="N5" s="648">
        <v>1</v>
      </c>
      <c r="O5" s="648">
        <v>8</v>
      </c>
      <c r="P5" s="647">
        <v>1</v>
      </c>
      <c r="Q5" s="648">
        <v>0</v>
      </c>
      <c r="R5" s="648">
        <v>1</v>
      </c>
      <c r="S5" s="648">
        <v>1</v>
      </c>
      <c r="T5" s="648">
        <v>0</v>
      </c>
      <c r="U5" s="648">
        <v>0</v>
      </c>
      <c r="V5" s="727">
        <v>0</v>
      </c>
      <c r="W5" s="725">
        <v>39</v>
      </c>
      <c r="X5" s="648">
        <v>16</v>
      </c>
      <c r="Y5" s="701">
        <v>23</v>
      </c>
      <c r="Z5" s="676"/>
    </row>
    <row r="6" spans="1:26" s="669" customFormat="1" ht="17.25" customHeight="1" x14ac:dyDescent="0.15">
      <c r="A6" s="677">
        <v>2</v>
      </c>
      <c r="B6" s="678" t="s">
        <v>896</v>
      </c>
      <c r="C6" s="679">
        <v>18</v>
      </c>
      <c r="D6" s="680">
        <v>12</v>
      </c>
      <c r="E6" s="680">
        <v>6</v>
      </c>
      <c r="F6" s="680">
        <v>1</v>
      </c>
      <c r="G6" s="681">
        <v>0</v>
      </c>
      <c r="H6" s="681">
        <v>1</v>
      </c>
      <c r="I6" s="681">
        <v>0</v>
      </c>
      <c r="J6" s="681">
        <v>0</v>
      </c>
      <c r="K6" s="681">
        <v>14</v>
      </c>
      <c r="L6" s="681">
        <v>1</v>
      </c>
      <c r="M6" s="681">
        <v>0</v>
      </c>
      <c r="N6" s="681">
        <v>0</v>
      </c>
      <c r="O6" s="681">
        <v>1</v>
      </c>
      <c r="P6" s="682">
        <v>1</v>
      </c>
      <c r="Q6" s="681">
        <v>0</v>
      </c>
      <c r="R6" s="681">
        <v>1</v>
      </c>
      <c r="S6" s="681">
        <v>1</v>
      </c>
      <c r="T6" s="681">
        <v>0</v>
      </c>
      <c r="U6" s="681">
        <v>0</v>
      </c>
      <c r="V6" s="728">
        <v>0</v>
      </c>
      <c r="W6" s="676">
        <v>19</v>
      </c>
      <c r="X6" s="681">
        <v>12</v>
      </c>
      <c r="Y6" s="709">
        <v>7</v>
      </c>
      <c r="Z6" s="676"/>
    </row>
    <row r="7" spans="1:26" s="669" customFormat="1" ht="17.25" customHeight="1" x14ac:dyDescent="0.15">
      <c r="A7" s="677">
        <v>3</v>
      </c>
      <c r="B7" s="678" t="s">
        <v>897</v>
      </c>
      <c r="C7" s="679">
        <v>19</v>
      </c>
      <c r="D7" s="675">
        <v>11</v>
      </c>
      <c r="E7" s="675">
        <v>8</v>
      </c>
      <c r="F7" s="675">
        <v>1</v>
      </c>
      <c r="G7" s="648">
        <v>0</v>
      </c>
      <c r="H7" s="648">
        <v>1</v>
      </c>
      <c r="I7" s="648">
        <v>2</v>
      </c>
      <c r="J7" s="648">
        <v>0</v>
      </c>
      <c r="K7" s="648">
        <v>14</v>
      </c>
      <c r="L7" s="648">
        <v>1</v>
      </c>
      <c r="M7" s="648">
        <v>0</v>
      </c>
      <c r="N7" s="648">
        <v>0</v>
      </c>
      <c r="O7" s="648">
        <v>0</v>
      </c>
      <c r="P7" s="682">
        <v>1</v>
      </c>
      <c r="Q7" s="681">
        <v>0</v>
      </c>
      <c r="R7" s="681">
        <v>1</v>
      </c>
      <c r="S7" s="681">
        <v>1</v>
      </c>
      <c r="T7" s="681">
        <v>0</v>
      </c>
      <c r="U7" s="681">
        <v>0</v>
      </c>
      <c r="V7" s="728">
        <v>0</v>
      </c>
      <c r="W7" s="676">
        <v>20</v>
      </c>
      <c r="X7" s="681">
        <v>11</v>
      </c>
      <c r="Y7" s="709">
        <v>9</v>
      </c>
      <c r="Z7" s="676"/>
    </row>
    <row r="8" spans="1:26" s="669" customFormat="1" ht="17.25" customHeight="1" x14ac:dyDescent="0.15">
      <c r="A8" s="677">
        <v>4</v>
      </c>
      <c r="B8" s="678" t="s">
        <v>898</v>
      </c>
      <c r="C8" s="679">
        <v>25</v>
      </c>
      <c r="D8" s="680">
        <v>12</v>
      </c>
      <c r="E8" s="680">
        <v>13</v>
      </c>
      <c r="F8" s="680">
        <v>1</v>
      </c>
      <c r="G8" s="681">
        <v>0</v>
      </c>
      <c r="H8" s="681">
        <v>1</v>
      </c>
      <c r="I8" s="681">
        <v>1</v>
      </c>
      <c r="J8" s="681">
        <v>1</v>
      </c>
      <c r="K8" s="681">
        <v>16</v>
      </c>
      <c r="L8" s="681">
        <v>1</v>
      </c>
      <c r="M8" s="681">
        <v>0</v>
      </c>
      <c r="N8" s="681">
        <v>1</v>
      </c>
      <c r="O8" s="681">
        <v>3</v>
      </c>
      <c r="P8" s="682">
        <v>1</v>
      </c>
      <c r="Q8" s="681">
        <v>0</v>
      </c>
      <c r="R8" s="681">
        <v>1</v>
      </c>
      <c r="S8" s="681">
        <v>1</v>
      </c>
      <c r="T8" s="681">
        <v>0</v>
      </c>
      <c r="U8" s="681">
        <v>0</v>
      </c>
      <c r="V8" s="728">
        <v>0</v>
      </c>
      <c r="W8" s="676">
        <v>26</v>
      </c>
      <c r="X8" s="681">
        <v>12</v>
      </c>
      <c r="Y8" s="709">
        <v>14</v>
      </c>
      <c r="Z8" s="676"/>
    </row>
    <row r="9" spans="1:26" s="669" customFormat="1" ht="17.25" customHeight="1" x14ac:dyDescent="0.15">
      <c r="A9" s="677">
        <v>5</v>
      </c>
      <c r="B9" s="678" t="s">
        <v>899</v>
      </c>
      <c r="C9" s="679">
        <v>28</v>
      </c>
      <c r="D9" s="680">
        <v>18</v>
      </c>
      <c r="E9" s="680">
        <v>10</v>
      </c>
      <c r="F9" s="680">
        <v>1</v>
      </c>
      <c r="G9" s="681">
        <v>0</v>
      </c>
      <c r="H9" s="681">
        <v>1</v>
      </c>
      <c r="I9" s="681">
        <v>2</v>
      </c>
      <c r="J9" s="681">
        <v>2</v>
      </c>
      <c r="K9" s="681">
        <v>16</v>
      </c>
      <c r="L9" s="681">
        <v>1</v>
      </c>
      <c r="M9" s="681">
        <v>0</v>
      </c>
      <c r="N9" s="681">
        <v>0</v>
      </c>
      <c r="O9" s="681">
        <v>5</v>
      </c>
      <c r="P9" s="682">
        <v>1</v>
      </c>
      <c r="Q9" s="681">
        <v>0</v>
      </c>
      <c r="R9" s="681">
        <v>1</v>
      </c>
      <c r="S9" s="681">
        <v>1</v>
      </c>
      <c r="T9" s="681">
        <v>0</v>
      </c>
      <c r="U9" s="681">
        <v>0</v>
      </c>
      <c r="V9" s="728">
        <v>0</v>
      </c>
      <c r="W9" s="676">
        <v>29</v>
      </c>
      <c r="X9" s="681">
        <v>18</v>
      </c>
      <c r="Y9" s="709">
        <v>11</v>
      </c>
      <c r="Z9" s="676"/>
    </row>
    <row r="10" spans="1:26" s="669" customFormat="1" ht="17.25" customHeight="1" x14ac:dyDescent="0.15">
      <c r="A10" s="677">
        <v>7</v>
      </c>
      <c r="B10" s="678" t="s">
        <v>900</v>
      </c>
      <c r="C10" s="679">
        <v>32</v>
      </c>
      <c r="D10" s="680">
        <v>16</v>
      </c>
      <c r="E10" s="680">
        <v>16</v>
      </c>
      <c r="F10" s="680">
        <v>1</v>
      </c>
      <c r="G10" s="681">
        <v>0</v>
      </c>
      <c r="H10" s="681">
        <v>1</v>
      </c>
      <c r="I10" s="681">
        <v>1</v>
      </c>
      <c r="J10" s="681">
        <v>2</v>
      </c>
      <c r="K10" s="681">
        <v>24</v>
      </c>
      <c r="L10" s="681">
        <v>1</v>
      </c>
      <c r="M10" s="681">
        <v>0</v>
      </c>
      <c r="N10" s="681">
        <v>0</v>
      </c>
      <c r="O10" s="681">
        <v>2</v>
      </c>
      <c r="P10" s="682">
        <v>1</v>
      </c>
      <c r="Q10" s="681">
        <v>1</v>
      </c>
      <c r="R10" s="681">
        <v>0</v>
      </c>
      <c r="S10" s="681">
        <v>1</v>
      </c>
      <c r="T10" s="681">
        <v>0</v>
      </c>
      <c r="U10" s="681">
        <v>0</v>
      </c>
      <c r="V10" s="728">
        <v>0</v>
      </c>
      <c r="W10" s="676">
        <v>33</v>
      </c>
      <c r="X10" s="681">
        <v>17</v>
      </c>
      <c r="Y10" s="709">
        <v>16</v>
      </c>
      <c r="Z10" s="676"/>
    </row>
    <row r="11" spans="1:26" s="669" customFormat="1" ht="17.25" customHeight="1" x14ac:dyDescent="0.15">
      <c r="A11" s="677">
        <v>8</v>
      </c>
      <c r="B11" s="678" t="s">
        <v>901</v>
      </c>
      <c r="C11" s="679">
        <v>53</v>
      </c>
      <c r="D11" s="680">
        <v>32</v>
      </c>
      <c r="E11" s="680">
        <v>21</v>
      </c>
      <c r="F11" s="680">
        <v>1</v>
      </c>
      <c r="G11" s="681">
        <v>0</v>
      </c>
      <c r="H11" s="681">
        <v>2</v>
      </c>
      <c r="I11" s="681">
        <v>0</v>
      </c>
      <c r="J11" s="681">
        <v>2</v>
      </c>
      <c r="K11" s="681">
        <v>42</v>
      </c>
      <c r="L11" s="681">
        <v>2</v>
      </c>
      <c r="M11" s="681">
        <v>0</v>
      </c>
      <c r="N11" s="681">
        <v>0</v>
      </c>
      <c r="O11" s="681">
        <v>4</v>
      </c>
      <c r="P11" s="682">
        <v>2</v>
      </c>
      <c r="Q11" s="681">
        <v>0</v>
      </c>
      <c r="R11" s="681">
        <v>2</v>
      </c>
      <c r="S11" s="681">
        <v>2</v>
      </c>
      <c r="T11" s="681">
        <v>0</v>
      </c>
      <c r="U11" s="681">
        <v>0</v>
      </c>
      <c r="V11" s="728">
        <v>0</v>
      </c>
      <c r="W11" s="676">
        <v>55</v>
      </c>
      <c r="X11" s="681">
        <v>32</v>
      </c>
      <c r="Y11" s="709">
        <v>23</v>
      </c>
      <c r="Z11" s="676"/>
    </row>
    <row r="12" spans="1:26" s="669" customFormat="1" ht="17.25" customHeight="1" x14ac:dyDescent="0.15">
      <c r="A12" s="677">
        <v>9</v>
      </c>
      <c r="B12" s="678" t="s">
        <v>902</v>
      </c>
      <c r="C12" s="679">
        <v>32</v>
      </c>
      <c r="D12" s="680">
        <v>16</v>
      </c>
      <c r="E12" s="680">
        <v>16</v>
      </c>
      <c r="F12" s="680">
        <v>0</v>
      </c>
      <c r="G12" s="681">
        <v>1</v>
      </c>
      <c r="H12" s="681">
        <v>1</v>
      </c>
      <c r="I12" s="681">
        <v>2</v>
      </c>
      <c r="J12" s="681">
        <v>1</v>
      </c>
      <c r="K12" s="681">
        <v>24</v>
      </c>
      <c r="L12" s="681">
        <v>1</v>
      </c>
      <c r="M12" s="681">
        <v>0</v>
      </c>
      <c r="N12" s="681">
        <v>0</v>
      </c>
      <c r="O12" s="681">
        <v>2</v>
      </c>
      <c r="P12" s="682">
        <v>3</v>
      </c>
      <c r="Q12" s="681">
        <v>1</v>
      </c>
      <c r="R12" s="681">
        <v>2</v>
      </c>
      <c r="S12" s="681">
        <v>3</v>
      </c>
      <c r="T12" s="681">
        <v>0</v>
      </c>
      <c r="U12" s="681">
        <v>0</v>
      </c>
      <c r="V12" s="728">
        <v>0</v>
      </c>
      <c r="W12" s="676">
        <v>35</v>
      </c>
      <c r="X12" s="681">
        <v>17</v>
      </c>
      <c r="Y12" s="709">
        <v>18</v>
      </c>
      <c r="Z12" s="676"/>
    </row>
    <row r="13" spans="1:26" s="669" customFormat="1" ht="17.25" customHeight="1" x14ac:dyDescent="0.15">
      <c r="A13" s="677">
        <v>10</v>
      </c>
      <c r="B13" s="678" t="s">
        <v>903</v>
      </c>
      <c r="C13" s="679">
        <v>52</v>
      </c>
      <c r="D13" s="680">
        <v>26</v>
      </c>
      <c r="E13" s="680">
        <v>26</v>
      </c>
      <c r="F13" s="680">
        <v>1</v>
      </c>
      <c r="G13" s="681">
        <v>0</v>
      </c>
      <c r="H13" s="681">
        <v>2</v>
      </c>
      <c r="I13" s="681">
        <v>0</v>
      </c>
      <c r="J13" s="681">
        <v>1</v>
      </c>
      <c r="K13" s="681">
        <v>42</v>
      </c>
      <c r="L13" s="681">
        <v>2</v>
      </c>
      <c r="M13" s="681">
        <v>0</v>
      </c>
      <c r="N13" s="681">
        <v>0</v>
      </c>
      <c r="O13" s="681">
        <v>4</v>
      </c>
      <c r="P13" s="682">
        <v>2</v>
      </c>
      <c r="Q13" s="681">
        <v>1</v>
      </c>
      <c r="R13" s="681">
        <v>1</v>
      </c>
      <c r="S13" s="681">
        <v>2</v>
      </c>
      <c r="T13" s="681">
        <v>0</v>
      </c>
      <c r="U13" s="681">
        <v>0</v>
      </c>
      <c r="V13" s="728">
        <v>0</v>
      </c>
      <c r="W13" s="676">
        <v>54</v>
      </c>
      <c r="X13" s="681">
        <v>27</v>
      </c>
      <c r="Y13" s="709">
        <v>27</v>
      </c>
      <c r="Z13" s="676"/>
    </row>
    <row r="14" spans="1:26" s="669" customFormat="1" ht="17.25" customHeight="1" x14ac:dyDescent="0.15">
      <c r="A14" s="677">
        <v>11</v>
      </c>
      <c r="B14" s="678" t="s">
        <v>904</v>
      </c>
      <c r="C14" s="679">
        <v>51</v>
      </c>
      <c r="D14" s="680">
        <v>25</v>
      </c>
      <c r="E14" s="680">
        <v>26</v>
      </c>
      <c r="F14" s="680">
        <v>1</v>
      </c>
      <c r="G14" s="681">
        <v>0</v>
      </c>
      <c r="H14" s="681">
        <v>2</v>
      </c>
      <c r="I14" s="681">
        <v>1</v>
      </c>
      <c r="J14" s="681">
        <v>0</v>
      </c>
      <c r="K14" s="681">
        <v>42</v>
      </c>
      <c r="L14" s="681">
        <v>2</v>
      </c>
      <c r="M14" s="681">
        <v>0</v>
      </c>
      <c r="N14" s="681">
        <v>0</v>
      </c>
      <c r="O14" s="681">
        <v>3</v>
      </c>
      <c r="P14" s="682">
        <v>2</v>
      </c>
      <c r="Q14" s="681">
        <v>0</v>
      </c>
      <c r="R14" s="681">
        <v>2</v>
      </c>
      <c r="S14" s="681">
        <v>2</v>
      </c>
      <c r="T14" s="681">
        <v>0</v>
      </c>
      <c r="U14" s="681">
        <v>0</v>
      </c>
      <c r="V14" s="728">
        <v>0</v>
      </c>
      <c r="W14" s="676">
        <v>53</v>
      </c>
      <c r="X14" s="681">
        <v>25</v>
      </c>
      <c r="Y14" s="709">
        <v>28</v>
      </c>
      <c r="Z14" s="676"/>
    </row>
    <row r="15" spans="1:26" s="669" customFormat="1" ht="17.25" customHeight="1" x14ac:dyDescent="0.15">
      <c r="A15" s="677">
        <v>12</v>
      </c>
      <c r="B15" s="678" t="s">
        <v>905</v>
      </c>
      <c r="C15" s="679">
        <v>27</v>
      </c>
      <c r="D15" s="680">
        <v>15</v>
      </c>
      <c r="E15" s="680">
        <v>12</v>
      </c>
      <c r="F15" s="680">
        <v>1</v>
      </c>
      <c r="G15" s="681">
        <v>0</v>
      </c>
      <c r="H15" s="681">
        <v>1</v>
      </c>
      <c r="I15" s="681">
        <v>1</v>
      </c>
      <c r="J15" s="681">
        <v>0</v>
      </c>
      <c r="K15" s="681">
        <v>22</v>
      </c>
      <c r="L15" s="681">
        <v>1</v>
      </c>
      <c r="M15" s="681">
        <v>0</v>
      </c>
      <c r="N15" s="681">
        <v>0</v>
      </c>
      <c r="O15" s="681">
        <v>1</v>
      </c>
      <c r="P15" s="682">
        <v>1</v>
      </c>
      <c r="Q15" s="681">
        <v>0</v>
      </c>
      <c r="R15" s="681">
        <v>1</v>
      </c>
      <c r="S15" s="681">
        <v>1</v>
      </c>
      <c r="T15" s="681">
        <v>0</v>
      </c>
      <c r="U15" s="681">
        <v>0</v>
      </c>
      <c r="V15" s="728">
        <v>0</v>
      </c>
      <c r="W15" s="676">
        <v>28</v>
      </c>
      <c r="X15" s="681">
        <v>15</v>
      </c>
      <c r="Y15" s="709">
        <v>13</v>
      </c>
      <c r="Z15" s="676"/>
    </row>
    <row r="16" spans="1:26" s="669" customFormat="1" ht="17.25" customHeight="1" x14ac:dyDescent="0.15">
      <c r="A16" s="677">
        <v>13</v>
      </c>
      <c r="B16" s="678" t="s">
        <v>906</v>
      </c>
      <c r="C16" s="679">
        <v>45</v>
      </c>
      <c r="D16" s="680">
        <v>19</v>
      </c>
      <c r="E16" s="680">
        <v>26</v>
      </c>
      <c r="F16" s="680">
        <v>1</v>
      </c>
      <c r="G16" s="681">
        <v>0</v>
      </c>
      <c r="H16" s="681">
        <v>1</v>
      </c>
      <c r="I16" s="681">
        <v>0</v>
      </c>
      <c r="J16" s="681">
        <v>1</v>
      </c>
      <c r="K16" s="681">
        <v>38</v>
      </c>
      <c r="L16" s="681">
        <v>1</v>
      </c>
      <c r="M16" s="681">
        <v>0</v>
      </c>
      <c r="N16" s="681">
        <v>0</v>
      </c>
      <c r="O16" s="681">
        <v>3</v>
      </c>
      <c r="P16" s="682">
        <v>3</v>
      </c>
      <c r="Q16" s="681">
        <v>0</v>
      </c>
      <c r="R16" s="681">
        <v>3</v>
      </c>
      <c r="S16" s="681">
        <v>3</v>
      </c>
      <c r="T16" s="681">
        <v>0</v>
      </c>
      <c r="U16" s="681">
        <v>0</v>
      </c>
      <c r="V16" s="728">
        <v>0</v>
      </c>
      <c r="W16" s="676">
        <v>48</v>
      </c>
      <c r="X16" s="681">
        <v>19</v>
      </c>
      <c r="Y16" s="709">
        <v>29</v>
      </c>
      <c r="Z16" s="676"/>
    </row>
    <row r="17" spans="1:26" s="669" customFormat="1" ht="17.25" customHeight="1" x14ac:dyDescent="0.15">
      <c r="A17" s="677">
        <v>14</v>
      </c>
      <c r="B17" s="678" t="s">
        <v>907</v>
      </c>
      <c r="C17" s="679">
        <v>48</v>
      </c>
      <c r="D17" s="680">
        <v>20</v>
      </c>
      <c r="E17" s="680">
        <v>28</v>
      </c>
      <c r="F17" s="680">
        <v>1</v>
      </c>
      <c r="G17" s="681">
        <v>0</v>
      </c>
      <c r="H17" s="681">
        <v>1</v>
      </c>
      <c r="I17" s="681">
        <v>2</v>
      </c>
      <c r="J17" s="681">
        <v>1</v>
      </c>
      <c r="K17" s="681">
        <v>37</v>
      </c>
      <c r="L17" s="681">
        <v>1</v>
      </c>
      <c r="M17" s="681">
        <v>0</v>
      </c>
      <c r="N17" s="681">
        <v>0</v>
      </c>
      <c r="O17" s="681">
        <v>5</v>
      </c>
      <c r="P17" s="682">
        <v>2</v>
      </c>
      <c r="Q17" s="681">
        <v>0</v>
      </c>
      <c r="R17" s="681">
        <v>2</v>
      </c>
      <c r="S17" s="681">
        <v>2</v>
      </c>
      <c r="T17" s="681">
        <v>0</v>
      </c>
      <c r="U17" s="681">
        <v>0</v>
      </c>
      <c r="V17" s="728">
        <v>0</v>
      </c>
      <c r="W17" s="676">
        <v>50</v>
      </c>
      <c r="X17" s="681">
        <v>20</v>
      </c>
      <c r="Y17" s="709">
        <v>30</v>
      </c>
      <c r="Z17" s="676"/>
    </row>
    <row r="18" spans="1:26" s="669" customFormat="1" ht="17.25" customHeight="1" x14ac:dyDescent="0.15">
      <c r="A18" s="677">
        <v>15</v>
      </c>
      <c r="B18" s="678" t="s">
        <v>908</v>
      </c>
      <c r="C18" s="679">
        <v>61</v>
      </c>
      <c r="D18" s="680">
        <v>30</v>
      </c>
      <c r="E18" s="680">
        <v>31</v>
      </c>
      <c r="F18" s="680">
        <v>1</v>
      </c>
      <c r="G18" s="681">
        <v>0</v>
      </c>
      <c r="H18" s="681">
        <v>2</v>
      </c>
      <c r="I18" s="681">
        <v>1</v>
      </c>
      <c r="J18" s="681">
        <v>1</v>
      </c>
      <c r="K18" s="681">
        <v>50</v>
      </c>
      <c r="L18" s="681">
        <v>2</v>
      </c>
      <c r="M18" s="681">
        <v>0</v>
      </c>
      <c r="N18" s="681">
        <v>0</v>
      </c>
      <c r="O18" s="681">
        <v>4</v>
      </c>
      <c r="P18" s="682">
        <v>2</v>
      </c>
      <c r="Q18" s="681">
        <v>0</v>
      </c>
      <c r="R18" s="681">
        <v>2</v>
      </c>
      <c r="S18" s="681">
        <v>2</v>
      </c>
      <c r="T18" s="681">
        <v>0</v>
      </c>
      <c r="U18" s="681">
        <v>0</v>
      </c>
      <c r="V18" s="728">
        <v>0</v>
      </c>
      <c r="W18" s="676">
        <v>63</v>
      </c>
      <c r="X18" s="681">
        <v>30</v>
      </c>
      <c r="Y18" s="709">
        <v>33</v>
      </c>
      <c r="Z18" s="676"/>
    </row>
    <row r="19" spans="1:26" s="669" customFormat="1" ht="17.25" customHeight="1" x14ac:dyDescent="0.15">
      <c r="A19" s="677">
        <v>16</v>
      </c>
      <c r="B19" s="678" t="s">
        <v>909</v>
      </c>
      <c r="C19" s="679">
        <v>44</v>
      </c>
      <c r="D19" s="680">
        <v>21</v>
      </c>
      <c r="E19" s="680">
        <v>23</v>
      </c>
      <c r="F19" s="680">
        <v>1</v>
      </c>
      <c r="G19" s="681">
        <v>0</v>
      </c>
      <c r="H19" s="681">
        <v>1</v>
      </c>
      <c r="I19" s="681">
        <v>0</v>
      </c>
      <c r="J19" s="681">
        <v>0</v>
      </c>
      <c r="K19" s="681">
        <v>34</v>
      </c>
      <c r="L19" s="681">
        <v>1</v>
      </c>
      <c r="M19" s="681">
        <v>0</v>
      </c>
      <c r="N19" s="681">
        <v>1</v>
      </c>
      <c r="O19" s="681">
        <v>6</v>
      </c>
      <c r="P19" s="682">
        <v>1</v>
      </c>
      <c r="Q19" s="681">
        <v>1</v>
      </c>
      <c r="R19" s="681">
        <v>0</v>
      </c>
      <c r="S19" s="681">
        <v>1</v>
      </c>
      <c r="T19" s="681">
        <v>0</v>
      </c>
      <c r="U19" s="681">
        <v>0</v>
      </c>
      <c r="V19" s="728">
        <v>0</v>
      </c>
      <c r="W19" s="676">
        <v>45</v>
      </c>
      <c r="X19" s="681">
        <v>22</v>
      </c>
      <c r="Y19" s="709">
        <v>23</v>
      </c>
      <c r="Z19" s="676"/>
    </row>
    <row r="20" spans="1:26" s="669" customFormat="1" ht="17.25" customHeight="1" x14ac:dyDescent="0.15">
      <c r="A20" s="677">
        <v>17</v>
      </c>
      <c r="B20" s="678" t="s">
        <v>910</v>
      </c>
      <c r="C20" s="679">
        <v>53</v>
      </c>
      <c r="D20" s="680">
        <v>23</v>
      </c>
      <c r="E20" s="680">
        <v>30</v>
      </c>
      <c r="F20" s="680">
        <v>1</v>
      </c>
      <c r="G20" s="681">
        <v>0</v>
      </c>
      <c r="H20" s="681">
        <v>2</v>
      </c>
      <c r="I20" s="681">
        <v>2</v>
      </c>
      <c r="J20" s="681">
        <v>2</v>
      </c>
      <c r="K20" s="681">
        <v>42</v>
      </c>
      <c r="L20" s="681">
        <v>2</v>
      </c>
      <c r="M20" s="681">
        <v>0</v>
      </c>
      <c r="N20" s="681">
        <v>0</v>
      </c>
      <c r="O20" s="681">
        <v>2</v>
      </c>
      <c r="P20" s="682">
        <v>2</v>
      </c>
      <c r="Q20" s="681">
        <v>1</v>
      </c>
      <c r="R20" s="681">
        <v>1</v>
      </c>
      <c r="S20" s="681">
        <v>2</v>
      </c>
      <c r="T20" s="681">
        <v>0</v>
      </c>
      <c r="U20" s="681">
        <v>0</v>
      </c>
      <c r="V20" s="728">
        <v>0</v>
      </c>
      <c r="W20" s="676">
        <v>55</v>
      </c>
      <c r="X20" s="681">
        <v>24</v>
      </c>
      <c r="Y20" s="709">
        <v>31</v>
      </c>
      <c r="Z20" s="676"/>
    </row>
    <row r="21" spans="1:26" s="669" customFormat="1" ht="17.25" customHeight="1" x14ac:dyDescent="0.15">
      <c r="A21" s="677">
        <v>18</v>
      </c>
      <c r="B21" s="678" t="s">
        <v>911</v>
      </c>
      <c r="C21" s="679">
        <v>60</v>
      </c>
      <c r="D21" s="680">
        <v>31</v>
      </c>
      <c r="E21" s="680">
        <v>29</v>
      </c>
      <c r="F21" s="680">
        <v>1</v>
      </c>
      <c r="G21" s="681">
        <v>0</v>
      </c>
      <c r="H21" s="681">
        <v>2</v>
      </c>
      <c r="I21" s="681">
        <v>1</v>
      </c>
      <c r="J21" s="681">
        <v>0</v>
      </c>
      <c r="K21" s="681">
        <v>51</v>
      </c>
      <c r="L21" s="681">
        <v>2</v>
      </c>
      <c r="M21" s="681">
        <v>0</v>
      </c>
      <c r="N21" s="681">
        <v>0</v>
      </c>
      <c r="O21" s="681">
        <v>3</v>
      </c>
      <c r="P21" s="682">
        <v>2</v>
      </c>
      <c r="Q21" s="681">
        <v>0</v>
      </c>
      <c r="R21" s="681">
        <v>2</v>
      </c>
      <c r="S21" s="681">
        <v>2</v>
      </c>
      <c r="T21" s="681">
        <v>0</v>
      </c>
      <c r="U21" s="681">
        <v>0</v>
      </c>
      <c r="V21" s="728">
        <v>0</v>
      </c>
      <c r="W21" s="676">
        <v>62</v>
      </c>
      <c r="X21" s="681">
        <v>31</v>
      </c>
      <c r="Y21" s="709">
        <v>31</v>
      </c>
      <c r="Z21" s="676"/>
    </row>
    <row r="22" spans="1:26" s="669" customFormat="1" ht="17.25" customHeight="1" x14ac:dyDescent="0.15">
      <c r="A22" s="677">
        <v>19</v>
      </c>
      <c r="B22" s="678" t="s">
        <v>912</v>
      </c>
      <c r="C22" s="679">
        <v>17</v>
      </c>
      <c r="D22" s="680">
        <v>10</v>
      </c>
      <c r="E22" s="680">
        <v>7</v>
      </c>
      <c r="F22" s="680">
        <v>1</v>
      </c>
      <c r="G22" s="681">
        <v>0</v>
      </c>
      <c r="H22" s="681">
        <v>0</v>
      </c>
      <c r="I22" s="681">
        <v>1</v>
      </c>
      <c r="J22" s="681">
        <v>1</v>
      </c>
      <c r="K22" s="681">
        <v>13</v>
      </c>
      <c r="L22" s="681">
        <v>0</v>
      </c>
      <c r="M22" s="681">
        <v>0</v>
      </c>
      <c r="N22" s="681">
        <v>0</v>
      </c>
      <c r="O22" s="681">
        <v>1</v>
      </c>
      <c r="P22" s="682">
        <v>1</v>
      </c>
      <c r="Q22" s="681">
        <v>1</v>
      </c>
      <c r="R22" s="681">
        <v>0</v>
      </c>
      <c r="S22" s="681">
        <v>0</v>
      </c>
      <c r="T22" s="681">
        <v>0</v>
      </c>
      <c r="U22" s="681">
        <v>0</v>
      </c>
      <c r="V22" s="728">
        <v>1</v>
      </c>
      <c r="W22" s="676">
        <v>18</v>
      </c>
      <c r="X22" s="681">
        <v>11</v>
      </c>
      <c r="Y22" s="709">
        <v>7</v>
      </c>
      <c r="Z22" s="676"/>
    </row>
    <row r="23" spans="1:26" s="669" customFormat="1" ht="17.25" customHeight="1" x14ac:dyDescent="0.15">
      <c r="A23" s="677">
        <v>20</v>
      </c>
      <c r="B23" s="678" t="s">
        <v>913</v>
      </c>
      <c r="C23" s="679">
        <v>54</v>
      </c>
      <c r="D23" s="680">
        <v>25</v>
      </c>
      <c r="E23" s="680">
        <v>29</v>
      </c>
      <c r="F23" s="680">
        <v>1</v>
      </c>
      <c r="G23" s="681">
        <v>0</v>
      </c>
      <c r="H23" s="681">
        <v>2</v>
      </c>
      <c r="I23" s="681">
        <v>1</v>
      </c>
      <c r="J23" s="681">
        <v>0</v>
      </c>
      <c r="K23" s="681">
        <v>42</v>
      </c>
      <c r="L23" s="681">
        <v>2</v>
      </c>
      <c r="M23" s="681">
        <v>0</v>
      </c>
      <c r="N23" s="681">
        <v>1</v>
      </c>
      <c r="O23" s="681">
        <v>5</v>
      </c>
      <c r="P23" s="682">
        <v>2</v>
      </c>
      <c r="Q23" s="681">
        <v>2</v>
      </c>
      <c r="R23" s="681">
        <v>0</v>
      </c>
      <c r="S23" s="681">
        <v>2</v>
      </c>
      <c r="T23" s="681">
        <v>0</v>
      </c>
      <c r="U23" s="681">
        <v>0</v>
      </c>
      <c r="V23" s="728">
        <v>0</v>
      </c>
      <c r="W23" s="676">
        <v>56</v>
      </c>
      <c r="X23" s="681">
        <v>27</v>
      </c>
      <c r="Y23" s="709">
        <v>29</v>
      </c>
      <c r="Z23" s="676"/>
    </row>
    <row r="24" spans="1:26" s="669" customFormat="1" ht="17.25" customHeight="1" x14ac:dyDescent="0.15">
      <c r="A24" s="677">
        <v>21</v>
      </c>
      <c r="B24" s="678" t="s">
        <v>914</v>
      </c>
      <c r="C24" s="679">
        <v>43</v>
      </c>
      <c r="D24" s="680">
        <v>25</v>
      </c>
      <c r="E24" s="680">
        <v>18</v>
      </c>
      <c r="F24" s="680">
        <v>1</v>
      </c>
      <c r="G24" s="681">
        <v>0</v>
      </c>
      <c r="H24" s="681">
        <v>1</v>
      </c>
      <c r="I24" s="681">
        <v>1</v>
      </c>
      <c r="J24" s="681">
        <v>3</v>
      </c>
      <c r="K24" s="681">
        <v>28</v>
      </c>
      <c r="L24" s="681">
        <v>1</v>
      </c>
      <c r="M24" s="681">
        <v>0</v>
      </c>
      <c r="N24" s="681">
        <v>0</v>
      </c>
      <c r="O24" s="681">
        <v>8</v>
      </c>
      <c r="P24" s="682">
        <v>2</v>
      </c>
      <c r="Q24" s="681">
        <v>0</v>
      </c>
      <c r="R24" s="681">
        <v>2</v>
      </c>
      <c r="S24" s="681">
        <v>2</v>
      </c>
      <c r="T24" s="681">
        <v>0</v>
      </c>
      <c r="U24" s="681">
        <v>0</v>
      </c>
      <c r="V24" s="728">
        <v>0</v>
      </c>
      <c r="W24" s="676">
        <v>45</v>
      </c>
      <c r="X24" s="681">
        <v>25</v>
      </c>
      <c r="Y24" s="709">
        <v>20</v>
      </c>
      <c r="Z24" s="676"/>
    </row>
    <row r="25" spans="1:26" s="669" customFormat="1" ht="17.25" customHeight="1" x14ac:dyDescent="0.15">
      <c r="A25" s="677">
        <v>22</v>
      </c>
      <c r="B25" s="678" t="s">
        <v>915</v>
      </c>
      <c r="C25" s="679">
        <v>25</v>
      </c>
      <c r="D25" s="680">
        <v>14</v>
      </c>
      <c r="E25" s="680">
        <v>11</v>
      </c>
      <c r="F25" s="680">
        <v>0</v>
      </c>
      <c r="G25" s="681">
        <v>0</v>
      </c>
      <c r="H25" s="681">
        <v>1</v>
      </c>
      <c r="I25" s="681">
        <v>2</v>
      </c>
      <c r="J25" s="681">
        <v>1</v>
      </c>
      <c r="K25" s="681">
        <v>19</v>
      </c>
      <c r="L25" s="681">
        <v>2</v>
      </c>
      <c r="M25" s="681">
        <v>0</v>
      </c>
      <c r="N25" s="681">
        <v>0</v>
      </c>
      <c r="O25" s="681">
        <v>0</v>
      </c>
      <c r="P25" s="682">
        <v>1</v>
      </c>
      <c r="Q25" s="681">
        <v>0</v>
      </c>
      <c r="R25" s="681">
        <v>1</v>
      </c>
      <c r="S25" s="681">
        <v>1</v>
      </c>
      <c r="T25" s="681">
        <v>0</v>
      </c>
      <c r="U25" s="681">
        <v>0</v>
      </c>
      <c r="V25" s="728">
        <v>0</v>
      </c>
      <c r="W25" s="676">
        <v>26</v>
      </c>
      <c r="X25" s="681">
        <v>14</v>
      </c>
      <c r="Y25" s="709">
        <v>12</v>
      </c>
      <c r="Z25" s="676"/>
    </row>
    <row r="26" spans="1:26" s="669" customFormat="1" ht="17.25" customHeight="1" x14ac:dyDescent="0.15">
      <c r="A26" s="677">
        <v>23</v>
      </c>
      <c r="B26" s="678" t="s">
        <v>916</v>
      </c>
      <c r="C26" s="679">
        <v>50</v>
      </c>
      <c r="D26" s="680">
        <v>29</v>
      </c>
      <c r="E26" s="680">
        <v>21</v>
      </c>
      <c r="F26" s="680">
        <v>1</v>
      </c>
      <c r="G26" s="681">
        <v>0</v>
      </c>
      <c r="H26" s="681">
        <v>2</v>
      </c>
      <c r="I26" s="681">
        <v>3</v>
      </c>
      <c r="J26" s="681">
        <v>0</v>
      </c>
      <c r="K26" s="681">
        <v>39</v>
      </c>
      <c r="L26" s="681">
        <v>1</v>
      </c>
      <c r="M26" s="681">
        <v>0</v>
      </c>
      <c r="N26" s="681">
        <v>0</v>
      </c>
      <c r="O26" s="681">
        <v>4</v>
      </c>
      <c r="P26" s="682">
        <v>3</v>
      </c>
      <c r="Q26" s="681">
        <v>1</v>
      </c>
      <c r="R26" s="681">
        <v>2</v>
      </c>
      <c r="S26" s="681">
        <v>3</v>
      </c>
      <c r="T26" s="681">
        <v>0</v>
      </c>
      <c r="U26" s="681">
        <v>0</v>
      </c>
      <c r="V26" s="728">
        <v>0</v>
      </c>
      <c r="W26" s="676">
        <v>53</v>
      </c>
      <c r="X26" s="681">
        <v>30</v>
      </c>
      <c r="Y26" s="709">
        <v>23</v>
      </c>
      <c r="Z26" s="676"/>
    </row>
    <row r="27" spans="1:26" s="669" customFormat="1" ht="17.25" customHeight="1" x14ac:dyDescent="0.15">
      <c r="A27" s="677">
        <v>24</v>
      </c>
      <c r="B27" s="678" t="s">
        <v>917</v>
      </c>
      <c r="C27" s="679">
        <v>50</v>
      </c>
      <c r="D27" s="680">
        <v>23</v>
      </c>
      <c r="E27" s="680">
        <v>27</v>
      </c>
      <c r="F27" s="680">
        <v>1</v>
      </c>
      <c r="G27" s="681">
        <v>0</v>
      </c>
      <c r="H27" s="681">
        <v>2</v>
      </c>
      <c r="I27" s="681">
        <v>1</v>
      </c>
      <c r="J27" s="681">
        <v>1</v>
      </c>
      <c r="K27" s="681">
        <v>38</v>
      </c>
      <c r="L27" s="681">
        <v>2</v>
      </c>
      <c r="M27" s="681">
        <v>0</v>
      </c>
      <c r="N27" s="681">
        <v>0</v>
      </c>
      <c r="O27" s="681">
        <v>5</v>
      </c>
      <c r="P27" s="682">
        <v>2</v>
      </c>
      <c r="Q27" s="681">
        <v>0</v>
      </c>
      <c r="R27" s="681">
        <v>2</v>
      </c>
      <c r="S27" s="681">
        <v>2</v>
      </c>
      <c r="T27" s="681">
        <v>0</v>
      </c>
      <c r="U27" s="681">
        <v>0</v>
      </c>
      <c r="V27" s="728">
        <v>0</v>
      </c>
      <c r="W27" s="676">
        <v>52</v>
      </c>
      <c r="X27" s="681">
        <v>23</v>
      </c>
      <c r="Y27" s="709">
        <v>29</v>
      </c>
      <c r="Z27" s="676"/>
    </row>
    <row r="28" spans="1:26" s="669" customFormat="1" ht="17.25" customHeight="1" x14ac:dyDescent="0.15">
      <c r="A28" s="677">
        <v>25</v>
      </c>
      <c r="B28" s="678" t="s">
        <v>918</v>
      </c>
      <c r="C28" s="679">
        <v>60</v>
      </c>
      <c r="D28" s="680">
        <v>31</v>
      </c>
      <c r="E28" s="680">
        <v>29</v>
      </c>
      <c r="F28" s="680">
        <v>1</v>
      </c>
      <c r="G28" s="681">
        <v>0</v>
      </c>
      <c r="H28" s="681">
        <v>2</v>
      </c>
      <c r="I28" s="681">
        <v>0</v>
      </c>
      <c r="J28" s="681">
        <v>1</v>
      </c>
      <c r="K28" s="681">
        <v>48</v>
      </c>
      <c r="L28" s="681">
        <v>2</v>
      </c>
      <c r="M28" s="681">
        <v>0</v>
      </c>
      <c r="N28" s="681">
        <v>0</v>
      </c>
      <c r="O28" s="681">
        <v>6</v>
      </c>
      <c r="P28" s="682">
        <v>2</v>
      </c>
      <c r="Q28" s="681">
        <v>0</v>
      </c>
      <c r="R28" s="681">
        <v>2</v>
      </c>
      <c r="S28" s="681">
        <v>2</v>
      </c>
      <c r="T28" s="681">
        <v>0</v>
      </c>
      <c r="U28" s="681">
        <v>0</v>
      </c>
      <c r="V28" s="728">
        <v>0</v>
      </c>
      <c r="W28" s="676">
        <v>62</v>
      </c>
      <c r="X28" s="681">
        <v>31</v>
      </c>
      <c r="Y28" s="709">
        <v>31</v>
      </c>
      <c r="Z28" s="676"/>
    </row>
    <row r="29" spans="1:26" s="669" customFormat="1" ht="17.25" customHeight="1" x14ac:dyDescent="0.15">
      <c r="A29" s="677">
        <v>26</v>
      </c>
      <c r="B29" s="678" t="s">
        <v>919</v>
      </c>
      <c r="C29" s="679">
        <v>41</v>
      </c>
      <c r="D29" s="680">
        <v>20</v>
      </c>
      <c r="E29" s="680">
        <v>21</v>
      </c>
      <c r="F29" s="680">
        <v>1</v>
      </c>
      <c r="G29" s="681">
        <v>0</v>
      </c>
      <c r="H29" s="681">
        <v>1</v>
      </c>
      <c r="I29" s="681">
        <v>0</v>
      </c>
      <c r="J29" s="681">
        <v>0</v>
      </c>
      <c r="K29" s="681">
        <v>33</v>
      </c>
      <c r="L29" s="681">
        <v>1</v>
      </c>
      <c r="M29" s="681">
        <v>0</v>
      </c>
      <c r="N29" s="681">
        <v>0</v>
      </c>
      <c r="O29" s="681">
        <v>5</v>
      </c>
      <c r="P29" s="682">
        <v>2</v>
      </c>
      <c r="Q29" s="681">
        <v>0</v>
      </c>
      <c r="R29" s="681">
        <v>2</v>
      </c>
      <c r="S29" s="681">
        <v>2</v>
      </c>
      <c r="T29" s="681">
        <v>0</v>
      </c>
      <c r="U29" s="681">
        <v>0</v>
      </c>
      <c r="V29" s="728">
        <v>0</v>
      </c>
      <c r="W29" s="676">
        <v>43</v>
      </c>
      <c r="X29" s="681">
        <v>20</v>
      </c>
      <c r="Y29" s="709">
        <v>23</v>
      </c>
      <c r="Z29" s="676"/>
    </row>
    <row r="30" spans="1:26" s="669" customFormat="1" ht="17.25" customHeight="1" x14ac:dyDescent="0.15">
      <c r="A30" s="677">
        <v>27</v>
      </c>
      <c r="B30" s="678" t="s">
        <v>920</v>
      </c>
      <c r="C30" s="679">
        <v>42</v>
      </c>
      <c r="D30" s="680">
        <v>22</v>
      </c>
      <c r="E30" s="680">
        <v>20</v>
      </c>
      <c r="F30" s="680">
        <v>1</v>
      </c>
      <c r="G30" s="681">
        <v>0</v>
      </c>
      <c r="H30" s="681">
        <v>1</v>
      </c>
      <c r="I30" s="681">
        <v>1</v>
      </c>
      <c r="J30" s="681">
        <v>0</v>
      </c>
      <c r="K30" s="681">
        <v>35</v>
      </c>
      <c r="L30" s="681">
        <v>1</v>
      </c>
      <c r="M30" s="681">
        <v>0</v>
      </c>
      <c r="N30" s="681">
        <v>0</v>
      </c>
      <c r="O30" s="681">
        <v>3</v>
      </c>
      <c r="P30" s="682">
        <v>1</v>
      </c>
      <c r="Q30" s="681">
        <v>1</v>
      </c>
      <c r="R30" s="681">
        <v>0</v>
      </c>
      <c r="S30" s="681">
        <v>1</v>
      </c>
      <c r="T30" s="681">
        <v>0</v>
      </c>
      <c r="U30" s="681">
        <v>0</v>
      </c>
      <c r="V30" s="728">
        <v>0</v>
      </c>
      <c r="W30" s="676">
        <v>43</v>
      </c>
      <c r="X30" s="681">
        <v>23</v>
      </c>
      <c r="Y30" s="709">
        <v>20</v>
      </c>
      <c r="Z30" s="676"/>
    </row>
    <row r="31" spans="1:26" s="669" customFormat="1" ht="17.25" customHeight="1" x14ac:dyDescent="0.15">
      <c r="A31" s="677">
        <v>28</v>
      </c>
      <c r="B31" s="678" t="s">
        <v>921</v>
      </c>
      <c r="C31" s="679">
        <v>47</v>
      </c>
      <c r="D31" s="680">
        <v>23</v>
      </c>
      <c r="E31" s="680">
        <v>24</v>
      </c>
      <c r="F31" s="680">
        <v>1</v>
      </c>
      <c r="G31" s="681">
        <v>0</v>
      </c>
      <c r="H31" s="681">
        <v>1</v>
      </c>
      <c r="I31" s="681">
        <v>1</v>
      </c>
      <c r="J31" s="681">
        <v>0</v>
      </c>
      <c r="K31" s="681">
        <v>39</v>
      </c>
      <c r="L31" s="681">
        <v>1</v>
      </c>
      <c r="M31" s="681">
        <v>0</v>
      </c>
      <c r="N31" s="681">
        <v>1</v>
      </c>
      <c r="O31" s="681">
        <v>3</v>
      </c>
      <c r="P31" s="682">
        <v>2</v>
      </c>
      <c r="Q31" s="681">
        <v>0</v>
      </c>
      <c r="R31" s="681">
        <v>2</v>
      </c>
      <c r="S31" s="681">
        <v>2</v>
      </c>
      <c r="T31" s="681">
        <v>0</v>
      </c>
      <c r="U31" s="681">
        <v>0</v>
      </c>
      <c r="V31" s="728">
        <v>0</v>
      </c>
      <c r="W31" s="676">
        <v>49</v>
      </c>
      <c r="X31" s="681">
        <v>23</v>
      </c>
      <c r="Y31" s="709">
        <v>26</v>
      </c>
      <c r="Z31" s="676"/>
    </row>
    <row r="32" spans="1:26" s="669" customFormat="1" ht="17.25" customHeight="1" x14ac:dyDescent="0.15">
      <c r="A32" s="677">
        <v>29</v>
      </c>
      <c r="B32" s="678" t="s">
        <v>922</v>
      </c>
      <c r="C32" s="679">
        <v>62</v>
      </c>
      <c r="D32" s="680">
        <v>37</v>
      </c>
      <c r="E32" s="680">
        <v>25</v>
      </c>
      <c r="F32" s="680">
        <v>1</v>
      </c>
      <c r="G32" s="681">
        <v>0</v>
      </c>
      <c r="H32" s="681">
        <v>2</v>
      </c>
      <c r="I32" s="681">
        <v>1</v>
      </c>
      <c r="J32" s="681">
        <v>0</v>
      </c>
      <c r="K32" s="681">
        <v>48</v>
      </c>
      <c r="L32" s="681">
        <v>2</v>
      </c>
      <c r="M32" s="681">
        <v>0</v>
      </c>
      <c r="N32" s="681">
        <v>0</v>
      </c>
      <c r="O32" s="681">
        <v>8</v>
      </c>
      <c r="P32" s="682">
        <v>3</v>
      </c>
      <c r="Q32" s="681">
        <v>1</v>
      </c>
      <c r="R32" s="681">
        <v>2</v>
      </c>
      <c r="S32" s="681">
        <v>3</v>
      </c>
      <c r="T32" s="681">
        <v>0</v>
      </c>
      <c r="U32" s="681">
        <v>0</v>
      </c>
      <c r="V32" s="728">
        <v>0</v>
      </c>
      <c r="W32" s="676">
        <v>65</v>
      </c>
      <c r="X32" s="681">
        <v>38</v>
      </c>
      <c r="Y32" s="709">
        <v>27</v>
      </c>
      <c r="Z32" s="676"/>
    </row>
    <row r="33" spans="1:26" s="669" customFormat="1" ht="17.25" customHeight="1" x14ac:dyDescent="0.15">
      <c r="A33" s="677">
        <v>30</v>
      </c>
      <c r="B33" s="678" t="s">
        <v>923</v>
      </c>
      <c r="C33" s="679">
        <v>49</v>
      </c>
      <c r="D33" s="680">
        <v>27</v>
      </c>
      <c r="E33" s="680">
        <v>22</v>
      </c>
      <c r="F33" s="680">
        <v>1</v>
      </c>
      <c r="G33" s="681">
        <v>0</v>
      </c>
      <c r="H33" s="681">
        <v>2</v>
      </c>
      <c r="I33" s="681">
        <v>2</v>
      </c>
      <c r="J33" s="681">
        <v>3</v>
      </c>
      <c r="K33" s="681">
        <v>37</v>
      </c>
      <c r="L33" s="681">
        <v>1</v>
      </c>
      <c r="M33" s="681">
        <v>0</v>
      </c>
      <c r="N33" s="681">
        <v>0</v>
      </c>
      <c r="O33" s="681">
        <v>3</v>
      </c>
      <c r="P33" s="682">
        <v>2</v>
      </c>
      <c r="Q33" s="681">
        <v>1</v>
      </c>
      <c r="R33" s="681">
        <v>1</v>
      </c>
      <c r="S33" s="681">
        <v>2</v>
      </c>
      <c r="T33" s="681">
        <v>0</v>
      </c>
      <c r="U33" s="681">
        <v>0</v>
      </c>
      <c r="V33" s="728">
        <v>0</v>
      </c>
      <c r="W33" s="676">
        <v>51</v>
      </c>
      <c r="X33" s="681">
        <v>28</v>
      </c>
      <c r="Y33" s="709">
        <v>23</v>
      </c>
      <c r="Z33" s="676"/>
    </row>
    <row r="34" spans="1:26" s="669" customFormat="1" ht="17.25" customHeight="1" x14ac:dyDescent="0.15">
      <c r="A34" s="677">
        <v>31</v>
      </c>
      <c r="B34" s="678" t="s">
        <v>924</v>
      </c>
      <c r="C34" s="679">
        <v>33</v>
      </c>
      <c r="D34" s="680">
        <v>13</v>
      </c>
      <c r="E34" s="680">
        <v>20</v>
      </c>
      <c r="F34" s="680">
        <v>1</v>
      </c>
      <c r="G34" s="681">
        <v>0</v>
      </c>
      <c r="H34" s="681">
        <v>1</v>
      </c>
      <c r="I34" s="681">
        <v>1</v>
      </c>
      <c r="J34" s="681">
        <v>1</v>
      </c>
      <c r="K34" s="681">
        <v>26</v>
      </c>
      <c r="L34" s="681">
        <v>1</v>
      </c>
      <c r="M34" s="681">
        <v>0</v>
      </c>
      <c r="N34" s="681">
        <v>0</v>
      </c>
      <c r="O34" s="681">
        <v>2</v>
      </c>
      <c r="P34" s="682">
        <v>1</v>
      </c>
      <c r="Q34" s="681">
        <v>0</v>
      </c>
      <c r="R34" s="681">
        <v>1</v>
      </c>
      <c r="S34" s="681">
        <v>1</v>
      </c>
      <c r="T34" s="681">
        <v>0</v>
      </c>
      <c r="U34" s="681">
        <v>0</v>
      </c>
      <c r="V34" s="728">
        <v>0</v>
      </c>
      <c r="W34" s="676">
        <v>34</v>
      </c>
      <c r="X34" s="681">
        <v>13</v>
      </c>
      <c r="Y34" s="709">
        <v>21</v>
      </c>
      <c r="Z34" s="676"/>
    </row>
    <row r="35" spans="1:26" s="669" customFormat="1" ht="17.25" customHeight="1" x14ac:dyDescent="0.15">
      <c r="A35" s="677">
        <v>32</v>
      </c>
      <c r="B35" s="678" t="s">
        <v>925</v>
      </c>
      <c r="C35" s="679">
        <v>54</v>
      </c>
      <c r="D35" s="680">
        <v>27</v>
      </c>
      <c r="E35" s="680">
        <v>27</v>
      </c>
      <c r="F35" s="680">
        <v>1</v>
      </c>
      <c r="G35" s="681">
        <v>0</v>
      </c>
      <c r="H35" s="681">
        <v>2</v>
      </c>
      <c r="I35" s="681">
        <v>1</v>
      </c>
      <c r="J35" s="681">
        <v>3</v>
      </c>
      <c r="K35" s="681">
        <v>40</v>
      </c>
      <c r="L35" s="681">
        <v>2</v>
      </c>
      <c r="M35" s="681">
        <v>0</v>
      </c>
      <c r="N35" s="681">
        <v>0</v>
      </c>
      <c r="O35" s="681">
        <v>5</v>
      </c>
      <c r="P35" s="682">
        <v>9</v>
      </c>
      <c r="Q35" s="681">
        <v>9</v>
      </c>
      <c r="R35" s="681">
        <v>0</v>
      </c>
      <c r="S35" s="681">
        <v>2</v>
      </c>
      <c r="T35" s="681">
        <v>0</v>
      </c>
      <c r="U35" s="681">
        <v>0</v>
      </c>
      <c r="V35" s="728">
        <v>7</v>
      </c>
      <c r="W35" s="676">
        <v>63</v>
      </c>
      <c r="X35" s="681">
        <v>36</v>
      </c>
      <c r="Y35" s="709">
        <v>27</v>
      </c>
      <c r="Z35" s="676"/>
    </row>
    <row r="36" spans="1:26" s="669" customFormat="1" ht="17.25" customHeight="1" x14ac:dyDescent="0.15">
      <c r="A36" s="677">
        <v>33</v>
      </c>
      <c r="B36" s="678" t="s">
        <v>926</v>
      </c>
      <c r="C36" s="679">
        <v>38</v>
      </c>
      <c r="D36" s="680">
        <v>23</v>
      </c>
      <c r="E36" s="680">
        <v>15</v>
      </c>
      <c r="F36" s="680">
        <v>1</v>
      </c>
      <c r="G36" s="681">
        <v>0</v>
      </c>
      <c r="H36" s="681">
        <v>1</v>
      </c>
      <c r="I36" s="681">
        <v>1</v>
      </c>
      <c r="J36" s="681">
        <v>0</v>
      </c>
      <c r="K36" s="681">
        <v>28</v>
      </c>
      <c r="L36" s="681">
        <v>1</v>
      </c>
      <c r="M36" s="681">
        <v>0</v>
      </c>
      <c r="N36" s="681">
        <v>0</v>
      </c>
      <c r="O36" s="681">
        <v>6</v>
      </c>
      <c r="P36" s="682">
        <v>2</v>
      </c>
      <c r="Q36" s="681">
        <v>0</v>
      </c>
      <c r="R36" s="681">
        <v>2</v>
      </c>
      <c r="S36" s="681">
        <v>2</v>
      </c>
      <c r="T36" s="681">
        <v>0</v>
      </c>
      <c r="U36" s="681">
        <v>0</v>
      </c>
      <c r="V36" s="728">
        <v>0</v>
      </c>
      <c r="W36" s="676">
        <v>40</v>
      </c>
      <c r="X36" s="681">
        <v>23</v>
      </c>
      <c r="Y36" s="709">
        <v>17</v>
      </c>
      <c r="Z36" s="676"/>
    </row>
    <row r="37" spans="1:26" s="669" customFormat="1" ht="17.25" customHeight="1" x14ac:dyDescent="0.15">
      <c r="A37" s="677">
        <v>34</v>
      </c>
      <c r="B37" s="678" t="s">
        <v>927</v>
      </c>
      <c r="C37" s="679">
        <v>17</v>
      </c>
      <c r="D37" s="680">
        <v>9</v>
      </c>
      <c r="E37" s="680">
        <v>8</v>
      </c>
      <c r="F37" s="680">
        <v>1</v>
      </c>
      <c r="G37" s="681">
        <v>0</v>
      </c>
      <c r="H37" s="681">
        <v>1</v>
      </c>
      <c r="I37" s="681">
        <v>1</v>
      </c>
      <c r="J37" s="681">
        <v>0</v>
      </c>
      <c r="K37" s="681">
        <v>11</v>
      </c>
      <c r="L37" s="681">
        <v>1</v>
      </c>
      <c r="M37" s="681">
        <v>0</v>
      </c>
      <c r="N37" s="681">
        <v>0</v>
      </c>
      <c r="O37" s="681">
        <v>2</v>
      </c>
      <c r="P37" s="682">
        <v>1</v>
      </c>
      <c r="Q37" s="681">
        <v>1</v>
      </c>
      <c r="R37" s="681">
        <v>0</v>
      </c>
      <c r="S37" s="681">
        <v>1</v>
      </c>
      <c r="T37" s="681">
        <v>0</v>
      </c>
      <c r="U37" s="681">
        <v>0</v>
      </c>
      <c r="V37" s="728">
        <v>0</v>
      </c>
      <c r="W37" s="676">
        <v>18</v>
      </c>
      <c r="X37" s="681">
        <v>10</v>
      </c>
      <c r="Y37" s="709">
        <v>8</v>
      </c>
      <c r="Z37" s="676"/>
    </row>
    <row r="38" spans="1:26" s="669" customFormat="1" ht="17.25" customHeight="1" x14ac:dyDescent="0.15">
      <c r="A38" s="677">
        <v>35</v>
      </c>
      <c r="B38" s="678" t="s">
        <v>928</v>
      </c>
      <c r="C38" s="679">
        <v>53</v>
      </c>
      <c r="D38" s="680">
        <v>24</v>
      </c>
      <c r="E38" s="680">
        <v>29</v>
      </c>
      <c r="F38" s="680">
        <v>1</v>
      </c>
      <c r="G38" s="681">
        <v>0</v>
      </c>
      <c r="H38" s="681">
        <v>2</v>
      </c>
      <c r="I38" s="681">
        <v>1</v>
      </c>
      <c r="J38" s="681">
        <v>1</v>
      </c>
      <c r="K38" s="681">
        <v>39</v>
      </c>
      <c r="L38" s="681">
        <v>2</v>
      </c>
      <c r="M38" s="681">
        <v>0</v>
      </c>
      <c r="N38" s="681">
        <v>0</v>
      </c>
      <c r="O38" s="681">
        <v>7</v>
      </c>
      <c r="P38" s="682">
        <v>2</v>
      </c>
      <c r="Q38" s="681">
        <v>0</v>
      </c>
      <c r="R38" s="681">
        <v>2</v>
      </c>
      <c r="S38" s="681">
        <v>2</v>
      </c>
      <c r="T38" s="681">
        <v>0</v>
      </c>
      <c r="U38" s="681">
        <v>0</v>
      </c>
      <c r="V38" s="728">
        <v>0</v>
      </c>
      <c r="W38" s="676">
        <v>55</v>
      </c>
      <c r="X38" s="681">
        <v>24</v>
      </c>
      <c r="Y38" s="709">
        <v>31</v>
      </c>
      <c r="Z38" s="676"/>
    </row>
    <row r="39" spans="1:26" s="669" customFormat="1" ht="17.25" customHeight="1" x14ac:dyDescent="0.15">
      <c r="A39" s="677">
        <v>36</v>
      </c>
      <c r="B39" s="678" t="s">
        <v>929</v>
      </c>
      <c r="C39" s="679">
        <v>10</v>
      </c>
      <c r="D39" s="680">
        <v>6</v>
      </c>
      <c r="E39" s="680">
        <v>4</v>
      </c>
      <c r="F39" s="680">
        <v>1</v>
      </c>
      <c r="G39" s="681">
        <v>0</v>
      </c>
      <c r="H39" s="681">
        <v>1</v>
      </c>
      <c r="I39" s="681">
        <v>0</v>
      </c>
      <c r="J39" s="681">
        <v>0</v>
      </c>
      <c r="K39" s="681">
        <v>7</v>
      </c>
      <c r="L39" s="681">
        <v>1</v>
      </c>
      <c r="M39" s="681">
        <v>0</v>
      </c>
      <c r="N39" s="681">
        <v>0</v>
      </c>
      <c r="O39" s="681">
        <v>0</v>
      </c>
      <c r="P39" s="682">
        <v>1</v>
      </c>
      <c r="Q39" s="681">
        <v>1</v>
      </c>
      <c r="R39" s="681">
        <v>0</v>
      </c>
      <c r="S39" s="681">
        <v>0</v>
      </c>
      <c r="T39" s="681">
        <v>0</v>
      </c>
      <c r="U39" s="681">
        <v>0</v>
      </c>
      <c r="V39" s="728">
        <v>1</v>
      </c>
      <c r="W39" s="676">
        <v>11</v>
      </c>
      <c r="X39" s="681">
        <v>7</v>
      </c>
      <c r="Y39" s="709">
        <v>4</v>
      </c>
      <c r="Z39" s="676"/>
    </row>
    <row r="40" spans="1:26" s="669" customFormat="1" ht="17.25" customHeight="1" x14ac:dyDescent="0.15">
      <c r="A40" s="677">
        <v>37</v>
      </c>
      <c r="B40" s="678" t="s">
        <v>930</v>
      </c>
      <c r="C40" s="679">
        <v>36</v>
      </c>
      <c r="D40" s="680">
        <v>14</v>
      </c>
      <c r="E40" s="680">
        <v>22</v>
      </c>
      <c r="F40" s="680">
        <v>1</v>
      </c>
      <c r="G40" s="681">
        <v>0</v>
      </c>
      <c r="H40" s="681">
        <v>1</v>
      </c>
      <c r="I40" s="681">
        <v>2</v>
      </c>
      <c r="J40" s="681">
        <v>0</v>
      </c>
      <c r="K40" s="681">
        <v>29</v>
      </c>
      <c r="L40" s="681">
        <v>1</v>
      </c>
      <c r="M40" s="681">
        <v>0</v>
      </c>
      <c r="N40" s="681">
        <v>0</v>
      </c>
      <c r="O40" s="681">
        <v>2</v>
      </c>
      <c r="P40" s="682">
        <v>1</v>
      </c>
      <c r="Q40" s="681">
        <v>0</v>
      </c>
      <c r="R40" s="681">
        <v>1</v>
      </c>
      <c r="S40" s="681">
        <v>1</v>
      </c>
      <c r="T40" s="681">
        <v>0</v>
      </c>
      <c r="U40" s="681">
        <v>0</v>
      </c>
      <c r="V40" s="728">
        <v>0</v>
      </c>
      <c r="W40" s="676">
        <v>37</v>
      </c>
      <c r="X40" s="681">
        <v>14</v>
      </c>
      <c r="Y40" s="709">
        <v>23</v>
      </c>
      <c r="Z40" s="676"/>
    </row>
    <row r="41" spans="1:26" s="669" customFormat="1" ht="17.25" customHeight="1" x14ac:dyDescent="0.15">
      <c r="A41" s="677">
        <v>38</v>
      </c>
      <c r="B41" s="678" t="s">
        <v>931</v>
      </c>
      <c r="C41" s="679">
        <v>33</v>
      </c>
      <c r="D41" s="680">
        <v>17</v>
      </c>
      <c r="E41" s="680">
        <v>16</v>
      </c>
      <c r="F41" s="680">
        <v>1</v>
      </c>
      <c r="G41" s="681">
        <v>0</v>
      </c>
      <c r="H41" s="681">
        <v>1</v>
      </c>
      <c r="I41" s="681">
        <v>2</v>
      </c>
      <c r="J41" s="681">
        <v>0</v>
      </c>
      <c r="K41" s="681">
        <v>26</v>
      </c>
      <c r="L41" s="681">
        <v>1</v>
      </c>
      <c r="M41" s="681">
        <v>0</v>
      </c>
      <c r="N41" s="681">
        <v>0</v>
      </c>
      <c r="O41" s="681">
        <v>2</v>
      </c>
      <c r="P41" s="682">
        <v>8</v>
      </c>
      <c r="Q41" s="681">
        <v>7</v>
      </c>
      <c r="R41" s="681">
        <v>1</v>
      </c>
      <c r="S41" s="681">
        <v>1</v>
      </c>
      <c r="T41" s="681">
        <v>0</v>
      </c>
      <c r="U41" s="681">
        <v>0</v>
      </c>
      <c r="V41" s="728">
        <v>7</v>
      </c>
      <c r="W41" s="676">
        <v>41</v>
      </c>
      <c r="X41" s="681">
        <v>24</v>
      </c>
      <c r="Y41" s="709">
        <v>17</v>
      </c>
      <c r="Z41" s="676"/>
    </row>
    <row r="42" spans="1:26" s="669" customFormat="1" ht="17.25" customHeight="1" x14ac:dyDescent="0.15">
      <c r="A42" s="677">
        <v>39</v>
      </c>
      <c r="B42" s="678" t="s">
        <v>932</v>
      </c>
      <c r="C42" s="679">
        <v>9</v>
      </c>
      <c r="D42" s="680">
        <v>6</v>
      </c>
      <c r="E42" s="680">
        <v>3</v>
      </c>
      <c r="F42" s="680">
        <v>1</v>
      </c>
      <c r="G42" s="681">
        <v>0</v>
      </c>
      <c r="H42" s="681">
        <v>1</v>
      </c>
      <c r="I42" s="681">
        <v>0</v>
      </c>
      <c r="J42" s="681">
        <v>0</v>
      </c>
      <c r="K42" s="681">
        <v>7</v>
      </c>
      <c r="L42" s="681">
        <v>0</v>
      </c>
      <c r="M42" s="681">
        <v>0</v>
      </c>
      <c r="N42" s="681">
        <v>0</v>
      </c>
      <c r="O42" s="681">
        <v>0</v>
      </c>
      <c r="P42" s="682">
        <v>0</v>
      </c>
      <c r="Q42" s="681">
        <v>0</v>
      </c>
      <c r="R42" s="681">
        <v>0</v>
      </c>
      <c r="S42" s="681">
        <v>0</v>
      </c>
      <c r="T42" s="681">
        <v>0</v>
      </c>
      <c r="U42" s="681">
        <v>0</v>
      </c>
      <c r="V42" s="728">
        <v>0</v>
      </c>
      <c r="W42" s="676">
        <v>9</v>
      </c>
      <c r="X42" s="681">
        <v>6</v>
      </c>
      <c r="Y42" s="709">
        <v>3</v>
      </c>
      <c r="Z42" s="676"/>
    </row>
    <row r="43" spans="1:26" s="669" customFormat="1" ht="17.25" customHeight="1" x14ac:dyDescent="0.15">
      <c r="A43" s="677">
        <v>40</v>
      </c>
      <c r="B43" s="678" t="s">
        <v>933</v>
      </c>
      <c r="C43" s="679">
        <v>20</v>
      </c>
      <c r="D43" s="680">
        <v>11</v>
      </c>
      <c r="E43" s="680">
        <v>9</v>
      </c>
      <c r="F43" s="680">
        <v>1</v>
      </c>
      <c r="G43" s="681">
        <v>0</v>
      </c>
      <c r="H43" s="681">
        <v>1</v>
      </c>
      <c r="I43" s="681">
        <v>0</v>
      </c>
      <c r="J43" s="681">
        <v>0</v>
      </c>
      <c r="K43" s="681">
        <v>17</v>
      </c>
      <c r="L43" s="681">
        <v>1</v>
      </c>
      <c r="M43" s="681">
        <v>0</v>
      </c>
      <c r="N43" s="681">
        <v>0</v>
      </c>
      <c r="O43" s="681">
        <v>0</v>
      </c>
      <c r="P43" s="682">
        <v>1</v>
      </c>
      <c r="Q43" s="681">
        <v>0</v>
      </c>
      <c r="R43" s="681">
        <v>1</v>
      </c>
      <c r="S43" s="681">
        <v>1</v>
      </c>
      <c r="T43" s="681">
        <v>0</v>
      </c>
      <c r="U43" s="681">
        <v>0</v>
      </c>
      <c r="V43" s="728">
        <v>0</v>
      </c>
      <c r="W43" s="676">
        <v>21</v>
      </c>
      <c r="X43" s="681">
        <v>11</v>
      </c>
      <c r="Y43" s="709">
        <v>10</v>
      </c>
      <c r="Z43" s="676"/>
    </row>
    <row r="44" spans="1:26" s="669" customFormat="1" ht="17.25" customHeight="1" x14ac:dyDescent="0.15">
      <c r="A44" s="677">
        <v>41</v>
      </c>
      <c r="B44" s="678" t="s">
        <v>934</v>
      </c>
      <c r="C44" s="679">
        <v>62</v>
      </c>
      <c r="D44" s="680">
        <v>29</v>
      </c>
      <c r="E44" s="680">
        <v>33</v>
      </c>
      <c r="F44" s="680">
        <v>1</v>
      </c>
      <c r="G44" s="681">
        <v>0</v>
      </c>
      <c r="H44" s="681">
        <v>2</v>
      </c>
      <c r="I44" s="681">
        <v>0</v>
      </c>
      <c r="J44" s="681">
        <v>0</v>
      </c>
      <c r="K44" s="681">
        <v>52</v>
      </c>
      <c r="L44" s="681">
        <v>2</v>
      </c>
      <c r="M44" s="681">
        <v>0</v>
      </c>
      <c r="N44" s="681">
        <v>1</v>
      </c>
      <c r="O44" s="681">
        <v>4</v>
      </c>
      <c r="P44" s="682">
        <v>2</v>
      </c>
      <c r="Q44" s="681">
        <v>1</v>
      </c>
      <c r="R44" s="681">
        <v>1</v>
      </c>
      <c r="S44" s="681">
        <v>2</v>
      </c>
      <c r="T44" s="681">
        <v>0</v>
      </c>
      <c r="U44" s="681">
        <v>0</v>
      </c>
      <c r="V44" s="728">
        <v>0</v>
      </c>
      <c r="W44" s="676">
        <v>64</v>
      </c>
      <c r="X44" s="681">
        <v>30</v>
      </c>
      <c r="Y44" s="709">
        <v>34</v>
      </c>
      <c r="Z44" s="676"/>
    </row>
    <row r="45" spans="1:26" s="669" customFormat="1" ht="17.25" customHeight="1" x14ac:dyDescent="0.15">
      <c r="A45" s="677">
        <v>42</v>
      </c>
      <c r="B45" s="678" t="s">
        <v>935</v>
      </c>
      <c r="C45" s="679">
        <v>32</v>
      </c>
      <c r="D45" s="680">
        <v>18</v>
      </c>
      <c r="E45" s="680">
        <v>14</v>
      </c>
      <c r="F45" s="680">
        <v>1</v>
      </c>
      <c r="G45" s="681">
        <v>0</v>
      </c>
      <c r="H45" s="681">
        <v>1</v>
      </c>
      <c r="I45" s="681">
        <v>1</v>
      </c>
      <c r="J45" s="681">
        <v>2</v>
      </c>
      <c r="K45" s="681">
        <v>21</v>
      </c>
      <c r="L45" s="681">
        <v>1</v>
      </c>
      <c r="M45" s="681">
        <v>0</v>
      </c>
      <c r="N45" s="681">
        <v>0</v>
      </c>
      <c r="O45" s="681">
        <v>5</v>
      </c>
      <c r="P45" s="682">
        <v>1</v>
      </c>
      <c r="Q45" s="681">
        <v>0</v>
      </c>
      <c r="R45" s="681">
        <v>1</v>
      </c>
      <c r="S45" s="681">
        <v>1</v>
      </c>
      <c r="T45" s="681">
        <v>0</v>
      </c>
      <c r="U45" s="681">
        <v>0</v>
      </c>
      <c r="V45" s="728">
        <v>0</v>
      </c>
      <c r="W45" s="676">
        <v>33</v>
      </c>
      <c r="X45" s="681">
        <v>18</v>
      </c>
      <c r="Y45" s="709">
        <v>15</v>
      </c>
      <c r="Z45" s="676"/>
    </row>
    <row r="46" spans="1:26" s="669" customFormat="1" ht="17.25" customHeight="1" x14ac:dyDescent="0.15">
      <c r="A46" s="677">
        <v>43</v>
      </c>
      <c r="B46" s="678" t="s">
        <v>936</v>
      </c>
      <c r="C46" s="679">
        <v>44</v>
      </c>
      <c r="D46" s="680">
        <v>23</v>
      </c>
      <c r="E46" s="680">
        <v>21</v>
      </c>
      <c r="F46" s="680">
        <v>1</v>
      </c>
      <c r="G46" s="681">
        <v>0</v>
      </c>
      <c r="H46" s="681">
        <v>1</v>
      </c>
      <c r="I46" s="681">
        <v>1</v>
      </c>
      <c r="J46" s="681">
        <v>0</v>
      </c>
      <c r="K46" s="681">
        <v>36</v>
      </c>
      <c r="L46" s="681">
        <v>1</v>
      </c>
      <c r="M46" s="681">
        <v>0</v>
      </c>
      <c r="N46" s="681">
        <v>0</v>
      </c>
      <c r="O46" s="681">
        <v>4</v>
      </c>
      <c r="P46" s="682">
        <v>3</v>
      </c>
      <c r="Q46" s="681">
        <v>1</v>
      </c>
      <c r="R46" s="681">
        <v>2</v>
      </c>
      <c r="S46" s="681">
        <v>3</v>
      </c>
      <c r="T46" s="681">
        <v>0</v>
      </c>
      <c r="U46" s="681">
        <v>0</v>
      </c>
      <c r="V46" s="728">
        <v>0</v>
      </c>
      <c r="W46" s="676">
        <v>47</v>
      </c>
      <c r="X46" s="681">
        <v>24</v>
      </c>
      <c r="Y46" s="709">
        <v>23</v>
      </c>
      <c r="Z46" s="676"/>
    </row>
    <row r="47" spans="1:26" s="669" customFormat="1" ht="17.25" customHeight="1" x14ac:dyDescent="0.15">
      <c r="A47" s="677">
        <v>44</v>
      </c>
      <c r="B47" s="678" t="s">
        <v>937</v>
      </c>
      <c r="C47" s="679">
        <v>46</v>
      </c>
      <c r="D47" s="680">
        <v>23</v>
      </c>
      <c r="E47" s="680">
        <v>23</v>
      </c>
      <c r="F47" s="680">
        <v>1</v>
      </c>
      <c r="G47" s="681">
        <v>0</v>
      </c>
      <c r="H47" s="681">
        <v>1</v>
      </c>
      <c r="I47" s="681">
        <v>0</v>
      </c>
      <c r="J47" s="681">
        <v>2</v>
      </c>
      <c r="K47" s="681">
        <v>33</v>
      </c>
      <c r="L47" s="681">
        <v>1</v>
      </c>
      <c r="M47" s="681">
        <v>0</v>
      </c>
      <c r="N47" s="681">
        <v>1</v>
      </c>
      <c r="O47" s="681">
        <v>7</v>
      </c>
      <c r="P47" s="682">
        <v>2</v>
      </c>
      <c r="Q47" s="681">
        <v>0</v>
      </c>
      <c r="R47" s="681">
        <v>2</v>
      </c>
      <c r="S47" s="681">
        <v>2</v>
      </c>
      <c r="T47" s="681">
        <v>0</v>
      </c>
      <c r="U47" s="681">
        <v>0</v>
      </c>
      <c r="V47" s="728">
        <v>0</v>
      </c>
      <c r="W47" s="676">
        <v>48</v>
      </c>
      <c r="X47" s="681">
        <v>23</v>
      </c>
      <c r="Y47" s="709">
        <v>25</v>
      </c>
      <c r="Z47" s="676"/>
    </row>
    <row r="48" spans="1:26" s="669" customFormat="1" ht="17.25" customHeight="1" x14ac:dyDescent="0.15">
      <c r="A48" s="677">
        <v>45</v>
      </c>
      <c r="B48" s="678" t="s">
        <v>938</v>
      </c>
      <c r="C48" s="679">
        <v>44</v>
      </c>
      <c r="D48" s="680">
        <v>21</v>
      </c>
      <c r="E48" s="680">
        <v>23</v>
      </c>
      <c r="F48" s="680">
        <v>1</v>
      </c>
      <c r="G48" s="681">
        <v>0</v>
      </c>
      <c r="H48" s="681">
        <v>1</v>
      </c>
      <c r="I48" s="681">
        <v>1</v>
      </c>
      <c r="J48" s="681">
        <v>1</v>
      </c>
      <c r="K48" s="681">
        <v>35</v>
      </c>
      <c r="L48" s="681">
        <v>1</v>
      </c>
      <c r="M48" s="681">
        <v>1</v>
      </c>
      <c r="N48" s="681">
        <v>1</v>
      </c>
      <c r="O48" s="681">
        <v>2</v>
      </c>
      <c r="P48" s="682">
        <v>2</v>
      </c>
      <c r="Q48" s="681">
        <v>0</v>
      </c>
      <c r="R48" s="681">
        <v>2</v>
      </c>
      <c r="S48" s="681">
        <v>2</v>
      </c>
      <c r="T48" s="681">
        <v>0</v>
      </c>
      <c r="U48" s="681">
        <v>0</v>
      </c>
      <c r="V48" s="728">
        <v>0</v>
      </c>
      <c r="W48" s="676">
        <v>46</v>
      </c>
      <c r="X48" s="681">
        <v>21</v>
      </c>
      <c r="Y48" s="709">
        <v>25</v>
      </c>
      <c r="Z48" s="676"/>
    </row>
    <row r="49" spans="1:26" s="669" customFormat="1" ht="17.25" customHeight="1" x14ac:dyDescent="0.15">
      <c r="A49" s="677">
        <v>46</v>
      </c>
      <c r="B49" s="678" t="s">
        <v>939</v>
      </c>
      <c r="C49" s="679">
        <v>29</v>
      </c>
      <c r="D49" s="680">
        <v>16</v>
      </c>
      <c r="E49" s="680">
        <v>13</v>
      </c>
      <c r="F49" s="680">
        <v>1</v>
      </c>
      <c r="G49" s="681">
        <v>0</v>
      </c>
      <c r="H49" s="681">
        <v>1</v>
      </c>
      <c r="I49" s="681">
        <v>1</v>
      </c>
      <c r="J49" s="681">
        <v>0</v>
      </c>
      <c r="K49" s="681">
        <v>23</v>
      </c>
      <c r="L49" s="681">
        <v>1</v>
      </c>
      <c r="M49" s="681">
        <v>0</v>
      </c>
      <c r="N49" s="681">
        <v>0</v>
      </c>
      <c r="O49" s="681">
        <v>2</v>
      </c>
      <c r="P49" s="682">
        <v>1</v>
      </c>
      <c r="Q49" s="681">
        <v>0</v>
      </c>
      <c r="R49" s="681">
        <v>1</v>
      </c>
      <c r="S49" s="681">
        <v>1</v>
      </c>
      <c r="T49" s="681">
        <v>0</v>
      </c>
      <c r="U49" s="681">
        <v>0</v>
      </c>
      <c r="V49" s="728">
        <v>0</v>
      </c>
      <c r="W49" s="676">
        <v>30</v>
      </c>
      <c r="X49" s="681">
        <v>16</v>
      </c>
      <c r="Y49" s="709">
        <v>14</v>
      </c>
      <c r="Z49" s="676"/>
    </row>
    <row r="50" spans="1:26" s="669" customFormat="1" ht="17.25" customHeight="1" x14ac:dyDescent="0.15">
      <c r="A50" s="677">
        <v>47</v>
      </c>
      <c r="B50" s="678" t="s">
        <v>940</v>
      </c>
      <c r="C50" s="679">
        <v>46</v>
      </c>
      <c r="D50" s="680">
        <v>25</v>
      </c>
      <c r="E50" s="680">
        <v>21</v>
      </c>
      <c r="F50" s="680">
        <v>1</v>
      </c>
      <c r="G50" s="681">
        <v>0</v>
      </c>
      <c r="H50" s="681">
        <v>1</v>
      </c>
      <c r="I50" s="681">
        <v>1</v>
      </c>
      <c r="J50" s="681">
        <v>1</v>
      </c>
      <c r="K50" s="681">
        <v>37</v>
      </c>
      <c r="L50" s="681">
        <v>1</v>
      </c>
      <c r="M50" s="681">
        <v>0</v>
      </c>
      <c r="N50" s="681">
        <v>0</v>
      </c>
      <c r="O50" s="681">
        <v>4</v>
      </c>
      <c r="P50" s="682">
        <v>2</v>
      </c>
      <c r="Q50" s="681">
        <v>0</v>
      </c>
      <c r="R50" s="681">
        <v>2</v>
      </c>
      <c r="S50" s="681">
        <v>2</v>
      </c>
      <c r="T50" s="681">
        <v>0</v>
      </c>
      <c r="U50" s="681">
        <v>0</v>
      </c>
      <c r="V50" s="728">
        <v>0</v>
      </c>
      <c r="W50" s="676">
        <v>48</v>
      </c>
      <c r="X50" s="681">
        <v>25</v>
      </c>
      <c r="Y50" s="709">
        <v>23</v>
      </c>
      <c r="Z50" s="676"/>
    </row>
    <row r="51" spans="1:26" s="669" customFormat="1" ht="17.25" customHeight="1" x14ac:dyDescent="0.15">
      <c r="A51" s="677">
        <v>48</v>
      </c>
      <c r="B51" s="678" t="s">
        <v>941</v>
      </c>
      <c r="C51" s="679">
        <v>50</v>
      </c>
      <c r="D51" s="680">
        <v>24</v>
      </c>
      <c r="E51" s="680">
        <v>26</v>
      </c>
      <c r="F51" s="680">
        <v>1</v>
      </c>
      <c r="G51" s="681">
        <v>0</v>
      </c>
      <c r="H51" s="681">
        <v>1</v>
      </c>
      <c r="I51" s="681">
        <v>1</v>
      </c>
      <c r="J51" s="681">
        <v>1</v>
      </c>
      <c r="K51" s="681">
        <v>38</v>
      </c>
      <c r="L51" s="681">
        <v>1</v>
      </c>
      <c r="M51" s="681">
        <v>0</v>
      </c>
      <c r="N51" s="681">
        <v>0</v>
      </c>
      <c r="O51" s="681">
        <v>7</v>
      </c>
      <c r="P51" s="682">
        <v>11</v>
      </c>
      <c r="Q51" s="681">
        <v>8</v>
      </c>
      <c r="R51" s="681">
        <v>3</v>
      </c>
      <c r="S51" s="681">
        <v>2</v>
      </c>
      <c r="T51" s="681">
        <v>0</v>
      </c>
      <c r="U51" s="681">
        <v>0</v>
      </c>
      <c r="V51" s="728">
        <v>9</v>
      </c>
      <c r="W51" s="676">
        <v>61</v>
      </c>
      <c r="X51" s="681">
        <v>32</v>
      </c>
      <c r="Y51" s="709">
        <v>29</v>
      </c>
      <c r="Z51" s="676"/>
    </row>
    <row r="52" spans="1:26" s="669" customFormat="1" ht="17.25" customHeight="1" x14ac:dyDescent="0.15">
      <c r="A52" s="677">
        <v>49</v>
      </c>
      <c r="B52" s="678" t="s">
        <v>942</v>
      </c>
      <c r="C52" s="679">
        <v>59</v>
      </c>
      <c r="D52" s="680">
        <v>29</v>
      </c>
      <c r="E52" s="680">
        <v>30</v>
      </c>
      <c r="F52" s="680">
        <v>1</v>
      </c>
      <c r="G52" s="681">
        <v>0</v>
      </c>
      <c r="H52" s="681">
        <v>2</v>
      </c>
      <c r="I52" s="681">
        <v>2</v>
      </c>
      <c r="J52" s="681">
        <v>2</v>
      </c>
      <c r="K52" s="681">
        <v>44</v>
      </c>
      <c r="L52" s="681">
        <v>1</v>
      </c>
      <c r="M52" s="681">
        <v>1</v>
      </c>
      <c r="N52" s="681">
        <v>0</v>
      </c>
      <c r="O52" s="681">
        <v>6</v>
      </c>
      <c r="P52" s="682">
        <v>2</v>
      </c>
      <c r="Q52" s="681">
        <v>0</v>
      </c>
      <c r="R52" s="681">
        <v>2</v>
      </c>
      <c r="S52" s="681">
        <v>2</v>
      </c>
      <c r="T52" s="681">
        <v>0</v>
      </c>
      <c r="U52" s="681">
        <v>0</v>
      </c>
      <c r="V52" s="728">
        <v>0</v>
      </c>
      <c r="W52" s="676">
        <v>61</v>
      </c>
      <c r="X52" s="681">
        <v>29</v>
      </c>
      <c r="Y52" s="709">
        <v>32</v>
      </c>
      <c r="Z52" s="676"/>
    </row>
    <row r="53" spans="1:26" s="669" customFormat="1" ht="17.25" customHeight="1" x14ac:dyDescent="0.15">
      <c r="A53" s="677">
        <v>50</v>
      </c>
      <c r="B53" s="678" t="s">
        <v>943</v>
      </c>
      <c r="C53" s="679">
        <v>32</v>
      </c>
      <c r="D53" s="680">
        <v>17</v>
      </c>
      <c r="E53" s="680">
        <v>15</v>
      </c>
      <c r="F53" s="680">
        <v>1</v>
      </c>
      <c r="G53" s="681">
        <v>0</v>
      </c>
      <c r="H53" s="681">
        <v>1</v>
      </c>
      <c r="I53" s="681">
        <v>1</v>
      </c>
      <c r="J53" s="681">
        <v>1</v>
      </c>
      <c r="K53" s="681">
        <v>26</v>
      </c>
      <c r="L53" s="681">
        <v>1</v>
      </c>
      <c r="M53" s="681">
        <v>0</v>
      </c>
      <c r="N53" s="681">
        <v>1</v>
      </c>
      <c r="O53" s="681">
        <v>0</v>
      </c>
      <c r="P53" s="682">
        <v>1</v>
      </c>
      <c r="Q53" s="681">
        <v>1</v>
      </c>
      <c r="R53" s="681">
        <v>0</v>
      </c>
      <c r="S53" s="681">
        <v>1</v>
      </c>
      <c r="T53" s="681">
        <v>0</v>
      </c>
      <c r="U53" s="681">
        <v>0</v>
      </c>
      <c r="V53" s="728">
        <v>0</v>
      </c>
      <c r="W53" s="676">
        <v>33</v>
      </c>
      <c r="X53" s="681">
        <v>18</v>
      </c>
      <c r="Y53" s="709">
        <v>15</v>
      </c>
      <c r="Z53" s="676"/>
    </row>
    <row r="54" spans="1:26" s="669" customFormat="1" ht="17.25" customHeight="1" x14ac:dyDescent="0.15">
      <c r="A54" s="677">
        <v>51</v>
      </c>
      <c r="B54" s="678" t="s">
        <v>944</v>
      </c>
      <c r="C54" s="679">
        <v>59</v>
      </c>
      <c r="D54" s="680">
        <v>37</v>
      </c>
      <c r="E54" s="680">
        <v>22</v>
      </c>
      <c r="F54" s="680">
        <v>1</v>
      </c>
      <c r="G54" s="681">
        <v>0</v>
      </c>
      <c r="H54" s="681">
        <v>2</v>
      </c>
      <c r="I54" s="681">
        <v>0</v>
      </c>
      <c r="J54" s="681">
        <v>2</v>
      </c>
      <c r="K54" s="681">
        <v>47</v>
      </c>
      <c r="L54" s="681">
        <v>2</v>
      </c>
      <c r="M54" s="681">
        <v>0</v>
      </c>
      <c r="N54" s="681">
        <v>0</v>
      </c>
      <c r="O54" s="681">
        <v>5</v>
      </c>
      <c r="P54" s="682">
        <v>2</v>
      </c>
      <c r="Q54" s="681">
        <v>0</v>
      </c>
      <c r="R54" s="681">
        <v>2</v>
      </c>
      <c r="S54" s="681">
        <v>2</v>
      </c>
      <c r="T54" s="681">
        <v>0</v>
      </c>
      <c r="U54" s="681">
        <v>0</v>
      </c>
      <c r="V54" s="728">
        <v>0</v>
      </c>
      <c r="W54" s="676">
        <v>61</v>
      </c>
      <c r="X54" s="681">
        <v>37</v>
      </c>
      <c r="Y54" s="709">
        <v>24</v>
      </c>
      <c r="Z54" s="676"/>
    </row>
    <row r="55" spans="1:26" s="669" customFormat="1" ht="17.25" customHeight="1" x14ac:dyDescent="0.15">
      <c r="A55" s="677">
        <v>52</v>
      </c>
      <c r="B55" s="678" t="s">
        <v>945</v>
      </c>
      <c r="C55" s="679">
        <v>51</v>
      </c>
      <c r="D55" s="680">
        <v>28</v>
      </c>
      <c r="E55" s="680">
        <v>23</v>
      </c>
      <c r="F55" s="680">
        <v>1</v>
      </c>
      <c r="G55" s="681">
        <v>0</v>
      </c>
      <c r="H55" s="681">
        <v>2</v>
      </c>
      <c r="I55" s="681">
        <v>1</v>
      </c>
      <c r="J55" s="681">
        <v>0</v>
      </c>
      <c r="K55" s="681">
        <v>43</v>
      </c>
      <c r="L55" s="681">
        <v>2</v>
      </c>
      <c r="M55" s="681">
        <v>0</v>
      </c>
      <c r="N55" s="681">
        <v>0</v>
      </c>
      <c r="O55" s="681">
        <v>2</v>
      </c>
      <c r="P55" s="682">
        <v>2</v>
      </c>
      <c r="Q55" s="681">
        <v>2</v>
      </c>
      <c r="R55" s="681">
        <v>0</v>
      </c>
      <c r="S55" s="681">
        <v>2</v>
      </c>
      <c r="T55" s="681">
        <v>0</v>
      </c>
      <c r="U55" s="681">
        <v>0</v>
      </c>
      <c r="V55" s="728">
        <v>0</v>
      </c>
      <c r="W55" s="676">
        <v>53</v>
      </c>
      <c r="X55" s="681">
        <v>30</v>
      </c>
      <c r="Y55" s="709">
        <v>23</v>
      </c>
      <c r="Z55" s="676"/>
    </row>
    <row r="56" spans="1:26" s="669" customFormat="1" ht="17.25" customHeight="1" x14ac:dyDescent="0.15">
      <c r="A56" s="677">
        <v>53</v>
      </c>
      <c r="B56" s="678" t="s">
        <v>946</v>
      </c>
      <c r="C56" s="679">
        <v>61</v>
      </c>
      <c r="D56" s="680">
        <v>33</v>
      </c>
      <c r="E56" s="680">
        <v>28</v>
      </c>
      <c r="F56" s="680">
        <v>1</v>
      </c>
      <c r="G56" s="681">
        <v>0</v>
      </c>
      <c r="H56" s="681">
        <v>2</v>
      </c>
      <c r="I56" s="681">
        <v>1</v>
      </c>
      <c r="J56" s="681">
        <v>0</v>
      </c>
      <c r="K56" s="681">
        <v>50</v>
      </c>
      <c r="L56" s="681">
        <v>2</v>
      </c>
      <c r="M56" s="681">
        <v>0</v>
      </c>
      <c r="N56" s="681">
        <v>0</v>
      </c>
      <c r="O56" s="681">
        <v>5</v>
      </c>
      <c r="P56" s="682">
        <v>2</v>
      </c>
      <c r="Q56" s="681">
        <v>0</v>
      </c>
      <c r="R56" s="681">
        <v>2</v>
      </c>
      <c r="S56" s="681">
        <v>2</v>
      </c>
      <c r="T56" s="681">
        <v>0</v>
      </c>
      <c r="U56" s="681">
        <v>0</v>
      </c>
      <c r="V56" s="728">
        <v>0</v>
      </c>
      <c r="W56" s="676">
        <v>63</v>
      </c>
      <c r="X56" s="681">
        <v>33</v>
      </c>
      <c r="Y56" s="709">
        <v>30</v>
      </c>
      <c r="Z56" s="676"/>
    </row>
    <row r="57" spans="1:26" s="669" customFormat="1" ht="17.25" customHeight="1" x14ac:dyDescent="0.15">
      <c r="A57" s="677">
        <v>54</v>
      </c>
      <c r="B57" s="678" t="s">
        <v>947</v>
      </c>
      <c r="C57" s="679">
        <v>39</v>
      </c>
      <c r="D57" s="680">
        <v>20</v>
      </c>
      <c r="E57" s="680">
        <v>19</v>
      </c>
      <c r="F57" s="680">
        <v>1</v>
      </c>
      <c r="G57" s="681">
        <v>0</v>
      </c>
      <c r="H57" s="681">
        <v>1</v>
      </c>
      <c r="I57" s="681">
        <v>1</v>
      </c>
      <c r="J57" s="681">
        <v>0</v>
      </c>
      <c r="K57" s="681">
        <v>28</v>
      </c>
      <c r="L57" s="681">
        <v>1</v>
      </c>
      <c r="M57" s="681">
        <v>2</v>
      </c>
      <c r="N57" s="681">
        <v>0</v>
      </c>
      <c r="O57" s="681">
        <v>5</v>
      </c>
      <c r="P57" s="682">
        <v>1</v>
      </c>
      <c r="Q57" s="681">
        <v>0</v>
      </c>
      <c r="R57" s="681">
        <v>1</v>
      </c>
      <c r="S57" s="681">
        <v>1</v>
      </c>
      <c r="T57" s="681">
        <v>0</v>
      </c>
      <c r="U57" s="681">
        <v>0</v>
      </c>
      <c r="V57" s="728">
        <v>0</v>
      </c>
      <c r="W57" s="676">
        <v>40</v>
      </c>
      <c r="X57" s="681">
        <v>20</v>
      </c>
      <c r="Y57" s="709">
        <v>20</v>
      </c>
      <c r="Z57" s="676"/>
    </row>
    <row r="58" spans="1:26" s="669" customFormat="1" ht="17.25" customHeight="1" x14ac:dyDescent="0.15">
      <c r="A58" s="712">
        <v>55</v>
      </c>
      <c r="B58" s="687" t="s">
        <v>948</v>
      </c>
      <c r="C58" s="713">
        <v>44</v>
      </c>
      <c r="D58" s="714">
        <v>23</v>
      </c>
      <c r="E58" s="714">
        <v>21</v>
      </c>
      <c r="F58" s="714">
        <v>1</v>
      </c>
      <c r="G58" s="715">
        <v>0</v>
      </c>
      <c r="H58" s="715">
        <v>1</v>
      </c>
      <c r="I58" s="715">
        <v>1</v>
      </c>
      <c r="J58" s="715">
        <v>2</v>
      </c>
      <c r="K58" s="715">
        <v>34</v>
      </c>
      <c r="L58" s="715">
        <v>1</v>
      </c>
      <c r="M58" s="715">
        <v>0</v>
      </c>
      <c r="N58" s="715">
        <v>0</v>
      </c>
      <c r="O58" s="715">
        <v>4</v>
      </c>
      <c r="P58" s="716">
        <v>2</v>
      </c>
      <c r="Q58" s="715">
        <v>1</v>
      </c>
      <c r="R58" s="715">
        <v>1</v>
      </c>
      <c r="S58" s="715">
        <v>2</v>
      </c>
      <c r="T58" s="715">
        <v>0</v>
      </c>
      <c r="U58" s="715">
        <v>0</v>
      </c>
      <c r="V58" s="731">
        <v>0</v>
      </c>
      <c r="W58" s="729">
        <v>46</v>
      </c>
      <c r="X58" s="715">
        <v>24</v>
      </c>
      <c r="Y58" s="717">
        <v>22</v>
      </c>
      <c r="Z58" s="676"/>
    </row>
    <row r="59" spans="1:26" s="669" customFormat="1" ht="17.25" customHeight="1" x14ac:dyDescent="0.15">
      <c r="A59" s="765">
        <v>56</v>
      </c>
      <c r="B59" s="673" t="s">
        <v>949</v>
      </c>
      <c r="C59" s="674">
        <v>51</v>
      </c>
      <c r="D59" s="675">
        <v>25</v>
      </c>
      <c r="E59" s="675">
        <v>26</v>
      </c>
      <c r="F59" s="675">
        <v>1</v>
      </c>
      <c r="G59" s="648">
        <v>0</v>
      </c>
      <c r="H59" s="648">
        <v>2</v>
      </c>
      <c r="I59" s="648">
        <v>1</v>
      </c>
      <c r="J59" s="648">
        <v>1</v>
      </c>
      <c r="K59" s="648">
        <v>42</v>
      </c>
      <c r="L59" s="648">
        <v>2</v>
      </c>
      <c r="M59" s="648">
        <v>0</v>
      </c>
      <c r="N59" s="648">
        <v>0</v>
      </c>
      <c r="O59" s="648">
        <v>2</v>
      </c>
      <c r="P59" s="647">
        <v>2</v>
      </c>
      <c r="Q59" s="648">
        <v>0</v>
      </c>
      <c r="R59" s="648">
        <v>2</v>
      </c>
      <c r="S59" s="648">
        <v>2</v>
      </c>
      <c r="T59" s="648">
        <v>0</v>
      </c>
      <c r="U59" s="648">
        <v>0</v>
      </c>
      <c r="V59" s="727">
        <v>0</v>
      </c>
      <c r="W59" s="725">
        <v>53</v>
      </c>
      <c r="X59" s="648">
        <v>25</v>
      </c>
      <c r="Y59" s="701">
        <v>28</v>
      </c>
      <c r="Z59" s="676"/>
    </row>
    <row r="60" spans="1:26" s="669" customFormat="1" ht="17.25" customHeight="1" x14ac:dyDescent="0.15">
      <c r="A60" s="753">
        <v>57</v>
      </c>
      <c r="B60" s="673" t="s">
        <v>950</v>
      </c>
      <c r="C60" s="674">
        <v>40</v>
      </c>
      <c r="D60" s="675">
        <v>23</v>
      </c>
      <c r="E60" s="675">
        <v>17</v>
      </c>
      <c r="F60" s="675">
        <v>1</v>
      </c>
      <c r="G60" s="648">
        <v>0</v>
      </c>
      <c r="H60" s="648">
        <v>1</v>
      </c>
      <c r="I60" s="648">
        <v>1</v>
      </c>
      <c r="J60" s="648">
        <v>1</v>
      </c>
      <c r="K60" s="648">
        <v>29</v>
      </c>
      <c r="L60" s="648">
        <v>1</v>
      </c>
      <c r="M60" s="648">
        <v>0</v>
      </c>
      <c r="N60" s="648">
        <v>0</v>
      </c>
      <c r="O60" s="648">
        <v>6</v>
      </c>
      <c r="P60" s="647">
        <v>1</v>
      </c>
      <c r="Q60" s="648">
        <v>1</v>
      </c>
      <c r="R60" s="648">
        <v>0</v>
      </c>
      <c r="S60" s="648">
        <v>1</v>
      </c>
      <c r="T60" s="648">
        <v>0</v>
      </c>
      <c r="U60" s="648">
        <v>0</v>
      </c>
      <c r="V60" s="727">
        <v>0</v>
      </c>
      <c r="W60" s="725">
        <v>41</v>
      </c>
      <c r="X60" s="648">
        <v>24</v>
      </c>
      <c r="Y60" s="701">
        <v>17</v>
      </c>
      <c r="Z60" s="676"/>
    </row>
    <row r="61" spans="1:26" s="669" customFormat="1" ht="17.25" customHeight="1" x14ac:dyDescent="0.15">
      <c r="A61" s="677">
        <v>58</v>
      </c>
      <c r="B61" s="678" t="s">
        <v>951</v>
      </c>
      <c r="C61" s="679">
        <v>31</v>
      </c>
      <c r="D61" s="680">
        <v>16</v>
      </c>
      <c r="E61" s="680">
        <v>15</v>
      </c>
      <c r="F61" s="680">
        <v>1</v>
      </c>
      <c r="G61" s="681">
        <v>0</v>
      </c>
      <c r="H61" s="681">
        <v>1</v>
      </c>
      <c r="I61" s="681">
        <v>1</v>
      </c>
      <c r="J61" s="681">
        <v>1</v>
      </c>
      <c r="K61" s="681">
        <v>24</v>
      </c>
      <c r="L61" s="681">
        <v>1</v>
      </c>
      <c r="M61" s="681">
        <v>0</v>
      </c>
      <c r="N61" s="681">
        <v>0</v>
      </c>
      <c r="O61" s="681">
        <v>2</v>
      </c>
      <c r="P61" s="682">
        <v>1</v>
      </c>
      <c r="Q61" s="681">
        <v>1</v>
      </c>
      <c r="R61" s="681">
        <v>0</v>
      </c>
      <c r="S61" s="681">
        <v>1</v>
      </c>
      <c r="T61" s="681">
        <v>0</v>
      </c>
      <c r="U61" s="681">
        <v>0</v>
      </c>
      <c r="V61" s="728">
        <v>0</v>
      </c>
      <c r="W61" s="676">
        <v>32</v>
      </c>
      <c r="X61" s="681">
        <v>17</v>
      </c>
      <c r="Y61" s="709">
        <v>15</v>
      </c>
      <c r="Z61" s="676"/>
    </row>
    <row r="62" spans="1:26" s="669" customFormat="1" ht="17.25" customHeight="1" x14ac:dyDescent="0.15">
      <c r="A62" s="677">
        <v>59</v>
      </c>
      <c r="B62" s="678" t="s">
        <v>952</v>
      </c>
      <c r="C62" s="679">
        <v>47</v>
      </c>
      <c r="D62" s="680">
        <v>23</v>
      </c>
      <c r="E62" s="680">
        <v>24</v>
      </c>
      <c r="F62" s="680">
        <v>1</v>
      </c>
      <c r="G62" s="681">
        <v>0</v>
      </c>
      <c r="H62" s="681">
        <v>1</v>
      </c>
      <c r="I62" s="681">
        <v>1</v>
      </c>
      <c r="J62" s="681">
        <v>0</v>
      </c>
      <c r="K62" s="681">
        <v>38</v>
      </c>
      <c r="L62" s="681">
        <v>1</v>
      </c>
      <c r="M62" s="681">
        <v>1</v>
      </c>
      <c r="N62" s="681">
        <v>0</v>
      </c>
      <c r="O62" s="681">
        <v>4</v>
      </c>
      <c r="P62" s="682">
        <v>2</v>
      </c>
      <c r="Q62" s="681">
        <v>1</v>
      </c>
      <c r="R62" s="681">
        <v>1</v>
      </c>
      <c r="S62" s="681">
        <v>2</v>
      </c>
      <c r="T62" s="681">
        <v>0</v>
      </c>
      <c r="U62" s="681">
        <v>0</v>
      </c>
      <c r="V62" s="728">
        <v>0</v>
      </c>
      <c r="W62" s="676">
        <v>49</v>
      </c>
      <c r="X62" s="681">
        <v>24</v>
      </c>
      <c r="Y62" s="709">
        <v>25</v>
      </c>
      <c r="Z62" s="676"/>
    </row>
    <row r="63" spans="1:26" s="669" customFormat="1" ht="17.25" customHeight="1" x14ac:dyDescent="0.15">
      <c r="A63" s="677">
        <v>60</v>
      </c>
      <c r="B63" s="678" t="s">
        <v>953</v>
      </c>
      <c r="C63" s="679">
        <v>27</v>
      </c>
      <c r="D63" s="680">
        <v>14</v>
      </c>
      <c r="E63" s="680">
        <v>13</v>
      </c>
      <c r="F63" s="680">
        <v>1</v>
      </c>
      <c r="G63" s="681">
        <v>0</v>
      </c>
      <c r="H63" s="681">
        <v>1</v>
      </c>
      <c r="I63" s="681">
        <v>0</v>
      </c>
      <c r="J63" s="681">
        <v>0</v>
      </c>
      <c r="K63" s="681">
        <v>18</v>
      </c>
      <c r="L63" s="681">
        <v>1</v>
      </c>
      <c r="M63" s="681">
        <v>1</v>
      </c>
      <c r="N63" s="681">
        <v>1</v>
      </c>
      <c r="O63" s="681">
        <v>4</v>
      </c>
      <c r="P63" s="682">
        <v>1</v>
      </c>
      <c r="Q63" s="681">
        <v>0</v>
      </c>
      <c r="R63" s="681">
        <v>1</v>
      </c>
      <c r="S63" s="681">
        <v>1</v>
      </c>
      <c r="T63" s="681">
        <v>0</v>
      </c>
      <c r="U63" s="681">
        <v>0</v>
      </c>
      <c r="V63" s="728">
        <v>0</v>
      </c>
      <c r="W63" s="676">
        <v>28</v>
      </c>
      <c r="X63" s="681">
        <v>14</v>
      </c>
      <c r="Y63" s="709">
        <v>14</v>
      </c>
      <c r="Z63" s="676"/>
    </row>
    <row r="64" spans="1:26" s="669" customFormat="1" ht="17.25" customHeight="1" x14ac:dyDescent="0.15">
      <c r="A64" s="677">
        <v>61</v>
      </c>
      <c r="B64" s="678" t="s">
        <v>954</v>
      </c>
      <c r="C64" s="679">
        <v>39</v>
      </c>
      <c r="D64" s="680">
        <v>23</v>
      </c>
      <c r="E64" s="680">
        <v>16</v>
      </c>
      <c r="F64" s="680">
        <v>1</v>
      </c>
      <c r="G64" s="681">
        <v>0</v>
      </c>
      <c r="H64" s="681">
        <v>1</v>
      </c>
      <c r="I64" s="681">
        <v>0</v>
      </c>
      <c r="J64" s="681">
        <v>1</v>
      </c>
      <c r="K64" s="681">
        <v>28</v>
      </c>
      <c r="L64" s="681">
        <v>1</v>
      </c>
      <c r="M64" s="681">
        <v>0</v>
      </c>
      <c r="N64" s="681">
        <v>1</v>
      </c>
      <c r="O64" s="681">
        <v>6</v>
      </c>
      <c r="P64" s="682">
        <v>7</v>
      </c>
      <c r="Q64" s="681">
        <v>7</v>
      </c>
      <c r="R64" s="681">
        <v>0</v>
      </c>
      <c r="S64" s="681">
        <v>1</v>
      </c>
      <c r="T64" s="681">
        <v>0</v>
      </c>
      <c r="U64" s="681">
        <v>0</v>
      </c>
      <c r="V64" s="728">
        <v>6</v>
      </c>
      <c r="W64" s="676">
        <v>46</v>
      </c>
      <c r="X64" s="681">
        <v>30</v>
      </c>
      <c r="Y64" s="709">
        <v>16</v>
      </c>
      <c r="Z64" s="676"/>
    </row>
    <row r="65" spans="1:26" s="669" customFormat="1" ht="17.25" customHeight="1" x14ac:dyDescent="0.15">
      <c r="A65" s="677">
        <v>62</v>
      </c>
      <c r="B65" s="678" t="s">
        <v>955</v>
      </c>
      <c r="C65" s="679">
        <v>41</v>
      </c>
      <c r="D65" s="680">
        <v>26</v>
      </c>
      <c r="E65" s="680">
        <v>15</v>
      </c>
      <c r="F65" s="680">
        <v>1</v>
      </c>
      <c r="G65" s="681">
        <v>0</v>
      </c>
      <c r="H65" s="681">
        <v>1</v>
      </c>
      <c r="I65" s="681">
        <v>1</v>
      </c>
      <c r="J65" s="681">
        <v>0</v>
      </c>
      <c r="K65" s="681">
        <v>34</v>
      </c>
      <c r="L65" s="681">
        <v>1</v>
      </c>
      <c r="M65" s="681">
        <v>0</v>
      </c>
      <c r="N65" s="681">
        <v>0</v>
      </c>
      <c r="O65" s="681">
        <v>3</v>
      </c>
      <c r="P65" s="682">
        <v>2</v>
      </c>
      <c r="Q65" s="681">
        <v>0</v>
      </c>
      <c r="R65" s="681">
        <v>2</v>
      </c>
      <c r="S65" s="681">
        <v>2</v>
      </c>
      <c r="T65" s="681">
        <v>0</v>
      </c>
      <c r="U65" s="681">
        <v>0</v>
      </c>
      <c r="V65" s="728">
        <v>0</v>
      </c>
      <c r="W65" s="676">
        <v>43</v>
      </c>
      <c r="X65" s="681">
        <v>26</v>
      </c>
      <c r="Y65" s="709">
        <v>17</v>
      </c>
      <c r="Z65" s="676"/>
    </row>
    <row r="66" spans="1:26" s="669" customFormat="1" ht="17.25" customHeight="1" x14ac:dyDescent="0.15">
      <c r="A66" s="677">
        <v>63</v>
      </c>
      <c r="B66" s="678" t="s">
        <v>956</v>
      </c>
      <c r="C66" s="679">
        <v>33</v>
      </c>
      <c r="D66" s="680">
        <v>16</v>
      </c>
      <c r="E66" s="680">
        <v>17</v>
      </c>
      <c r="F66" s="680">
        <v>1</v>
      </c>
      <c r="G66" s="681">
        <v>0</v>
      </c>
      <c r="H66" s="681">
        <v>1</v>
      </c>
      <c r="I66" s="681">
        <v>0</v>
      </c>
      <c r="J66" s="681">
        <v>0</v>
      </c>
      <c r="K66" s="681">
        <v>27</v>
      </c>
      <c r="L66" s="681">
        <v>1</v>
      </c>
      <c r="M66" s="681">
        <v>0</v>
      </c>
      <c r="N66" s="681">
        <v>0</v>
      </c>
      <c r="O66" s="681">
        <v>3</v>
      </c>
      <c r="P66" s="682">
        <v>1</v>
      </c>
      <c r="Q66" s="681">
        <v>0</v>
      </c>
      <c r="R66" s="681">
        <v>1</v>
      </c>
      <c r="S66" s="681">
        <v>1</v>
      </c>
      <c r="T66" s="681">
        <v>0</v>
      </c>
      <c r="U66" s="681">
        <v>0</v>
      </c>
      <c r="V66" s="728">
        <v>0</v>
      </c>
      <c r="W66" s="676">
        <v>34</v>
      </c>
      <c r="X66" s="681">
        <v>16</v>
      </c>
      <c r="Y66" s="709">
        <v>18</v>
      </c>
      <c r="Z66" s="676"/>
    </row>
    <row r="67" spans="1:26" s="669" customFormat="1" ht="17.25" customHeight="1" x14ac:dyDescent="0.15">
      <c r="A67" s="677">
        <v>64</v>
      </c>
      <c r="B67" s="678" t="s">
        <v>957</v>
      </c>
      <c r="C67" s="679">
        <v>46</v>
      </c>
      <c r="D67" s="680">
        <v>21</v>
      </c>
      <c r="E67" s="680">
        <v>25</v>
      </c>
      <c r="F67" s="680">
        <v>1</v>
      </c>
      <c r="G67" s="681">
        <v>0</v>
      </c>
      <c r="H67" s="681">
        <v>1</v>
      </c>
      <c r="I67" s="681">
        <v>1</v>
      </c>
      <c r="J67" s="681">
        <v>0</v>
      </c>
      <c r="K67" s="681">
        <v>38</v>
      </c>
      <c r="L67" s="681">
        <v>1</v>
      </c>
      <c r="M67" s="681">
        <v>0</v>
      </c>
      <c r="N67" s="681">
        <v>0</v>
      </c>
      <c r="O67" s="681">
        <v>4</v>
      </c>
      <c r="P67" s="682">
        <v>8</v>
      </c>
      <c r="Q67" s="681">
        <v>7</v>
      </c>
      <c r="R67" s="681">
        <v>1</v>
      </c>
      <c r="S67" s="681">
        <v>2</v>
      </c>
      <c r="T67" s="681">
        <v>0</v>
      </c>
      <c r="U67" s="681">
        <v>0</v>
      </c>
      <c r="V67" s="728">
        <v>6</v>
      </c>
      <c r="W67" s="676">
        <v>54</v>
      </c>
      <c r="X67" s="681">
        <v>28</v>
      </c>
      <c r="Y67" s="709">
        <v>26</v>
      </c>
      <c r="Z67" s="676"/>
    </row>
    <row r="68" spans="1:26" s="669" customFormat="1" ht="17.25" customHeight="1" x14ac:dyDescent="0.15">
      <c r="A68" s="677">
        <v>65</v>
      </c>
      <c r="B68" s="678" t="s">
        <v>958</v>
      </c>
      <c r="C68" s="679">
        <v>41</v>
      </c>
      <c r="D68" s="680">
        <v>15</v>
      </c>
      <c r="E68" s="680">
        <v>26</v>
      </c>
      <c r="F68" s="680">
        <v>1</v>
      </c>
      <c r="G68" s="681">
        <v>0</v>
      </c>
      <c r="H68" s="681">
        <v>1</v>
      </c>
      <c r="I68" s="681">
        <v>1</v>
      </c>
      <c r="J68" s="681">
        <v>0</v>
      </c>
      <c r="K68" s="681">
        <v>34</v>
      </c>
      <c r="L68" s="681">
        <v>1</v>
      </c>
      <c r="M68" s="681">
        <v>0</v>
      </c>
      <c r="N68" s="681">
        <v>0</v>
      </c>
      <c r="O68" s="681">
        <v>3</v>
      </c>
      <c r="P68" s="682">
        <v>1</v>
      </c>
      <c r="Q68" s="681">
        <v>0</v>
      </c>
      <c r="R68" s="681">
        <v>1</v>
      </c>
      <c r="S68" s="681">
        <v>1</v>
      </c>
      <c r="T68" s="681">
        <v>0</v>
      </c>
      <c r="U68" s="681">
        <v>0</v>
      </c>
      <c r="V68" s="728">
        <v>0</v>
      </c>
      <c r="W68" s="676">
        <v>42</v>
      </c>
      <c r="X68" s="681">
        <v>15</v>
      </c>
      <c r="Y68" s="709">
        <v>27</v>
      </c>
      <c r="Z68" s="676"/>
    </row>
    <row r="69" spans="1:26" s="669" customFormat="1" ht="17.25" customHeight="1" x14ac:dyDescent="0.15">
      <c r="A69" s="677">
        <v>66</v>
      </c>
      <c r="B69" s="678" t="s">
        <v>959</v>
      </c>
      <c r="C69" s="679">
        <v>30</v>
      </c>
      <c r="D69" s="680">
        <v>12</v>
      </c>
      <c r="E69" s="680">
        <v>18</v>
      </c>
      <c r="F69" s="680">
        <v>1</v>
      </c>
      <c r="G69" s="681">
        <v>0</v>
      </c>
      <c r="H69" s="681">
        <v>1</v>
      </c>
      <c r="I69" s="681">
        <v>0</v>
      </c>
      <c r="J69" s="681">
        <v>0</v>
      </c>
      <c r="K69" s="681">
        <v>24</v>
      </c>
      <c r="L69" s="681">
        <v>1</v>
      </c>
      <c r="M69" s="681">
        <v>0</v>
      </c>
      <c r="N69" s="681">
        <v>0</v>
      </c>
      <c r="O69" s="681">
        <v>3</v>
      </c>
      <c r="P69" s="682">
        <v>9</v>
      </c>
      <c r="Q69" s="681">
        <v>8</v>
      </c>
      <c r="R69" s="681">
        <v>1</v>
      </c>
      <c r="S69" s="681">
        <v>1</v>
      </c>
      <c r="T69" s="681">
        <v>0</v>
      </c>
      <c r="U69" s="681">
        <v>0</v>
      </c>
      <c r="V69" s="728">
        <v>8</v>
      </c>
      <c r="W69" s="676">
        <v>39</v>
      </c>
      <c r="X69" s="681">
        <v>20</v>
      </c>
      <c r="Y69" s="709">
        <v>19</v>
      </c>
      <c r="Z69" s="676"/>
    </row>
    <row r="70" spans="1:26" s="669" customFormat="1" ht="17.25" customHeight="1" x14ac:dyDescent="0.15">
      <c r="A70" s="677">
        <v>67</v>
      </c>
      <c r="B70" s="678" t="s">
        <v>960</v>
      </c>
      <c r="C70" s="679">
        <v>43</v>
      </c>
      <c r="D70" s="680">
        <v>24</v>
      </c>
      <c r="E70" s="680">
        <v>19</v>
      </c>
      <c r="F70" s="680">
        <v>1</v>
      </c>
      <c r="G70" s="681">
        <v>0</v>
      </c>
      <c r="H70" s="681">
        <v>1</v>
      </c>
      <c r="I70" s="681">
        <v>1</v>
      </c>
      <c r="J70" s="681">
        <v>0</v>
      </c>
      <c r="K70" s="681">
        <v>35</v>
      </c>
      <c r="L70" s="681">
        <v>1</v>
      </c>
      <c r="M70" s="681">
        <v>0</v>
      </c>
      <c r="N70" s="681">
        <v>0</v>
      </c>
      <c r="O70" s="681">
        <v>4</v>
      </c>
      <c r="P70" s="682">
        <v>8</v>
      </c>
      <c r="Q70" s="681">
        <v>6</v>
      </c>
      <c r="R70" s="681">
        <v>2</v>
      </c>
      <c r="S70" s="681">
        <v>2</v>
      </c>
      <c r="T70" s="681">
        <v>0</v>
      </c>
      <c r="U70" s="681">
        <v>0</v>
      </c>
      <c r="V70" s="728">
        <v>6</v>
      </c>
      <c r="W70" s="676">
        <v>51</v>
      </c>
      <c r="X70" s="681">
        <v>30</v>
      </c>
      <c r="Y70" s="709">
        <v>21</v>
      </c>
      <c r="Z70" s="676"/>
    </row>
    <row r="71" spans="1:26" s="669" customFormat="1" ht="17.25" customHeight="1" x14ac:dyDescent="0.15">
      <c r="A71" s="677">
        <v>68</v>
      </c>
      <c r="B71" s="678" t="s">
        <v>961</v>
      </c>
      <c r="C71" s="679">
        <v>35</v>
      </c>
      <c r="D71" s="680">
        <v>17</v>
      </c>
      <c r="E71" s="680">
        <v>18</v>
      </c>
      <c r="F71" s="680">
        <v>1</v>
      </c>
      <c r="G71" s="681">
        <v>0</v>
      </c>
      <c r="H71" s="681">
        <v>1</v>
      </c>
      <c r="I71" s="681">
        <v>0</v>
      </c>
      <c r="J71" s="681">
        <v>3</v>
      </c>
      <c r="K71" s="681">
        <v>26</v>
      </c>
      <c r="L71" s="681">
        <v>1</v>
      </c>
      <c r="M71" s="681">
        <v>0</v>
      </c>
      <c r="N71" s="681">
        <v>0</v>
      </c>
      <c r="O71" s="681">
        <v>3</v>
      </c>
      <c r="P71" s="682">
        <v>8</v>
      </c>
      <c r="Q71" s="681">
        <v>8</v>
      </c>
      <c r="R71" s="681">
        <v>0</v>
      </c>
      <c r="S71" s="681">
        <v>1</v>
      </c>
      <c r="T71" s="681">
        <v>0</v>
      </c>
      <c r="U71" s="681">
        <v>0</v>
      </c>
      <c r="V71" s="728">
        <v>7</v>
      </c>
      <c r="W71" s="676">
        <v>43</v>
      </c>
      <c r="X71" s="681">
        <v>25</v>
      </c>
      <c r="Y71" s="709">
        <v>18</v>
      </c>
      <c r="Z71" s="676"/>
    </row>
    <row r="72" spans="1:26" s="669" customFormat="1" ht="17.25" customHeight="1" x14ac:dyDescent="0.15">
      <c r="A72" s="683">
        <v>69</v>
      </c>
      <c r="B72" s="678" t="s">
        <v>962</v>
      </c>
      <c r="C72" s="684">
        <v>55</v>
      </c>
      <c r="D72" s="685">
        <v>36</v>
      </c>
      <c r="E72" s="685">
        <v>19</v>
      </c>
      <c r="F72" s="685">
        <v>1</v>
      </c>
      <c r="G72" s="643">
        <v>0</v>
      </c>
      <c r="H72" s="643">
        <v>2</v>
      </c>
      <c r="I72" s="643">
        <v>0</v>
      </c>
      <c r="J72" s="643">
        <v>1</v>
      </c>
      <c r="K72" s="643">
        <v>41</v>
      </c>
      <c r="L72" s="643">
        <v>2</v>
      </c>
      <c r="M72" s="643">
        <v>0</v>
      </c>
      <c r="N72" s="643">
        <v>0</v>
      </c>
      <c r="O72" s="643">
        <v>8</v>
      </c>
      <c r="P72" s="642">
        <v>2</v>
      </c>
      <c r="Q72" s="643">
        <v>1</v>
      </c>
      <c r="R72" s="643">
        <v>1</v>
      </c>
      <c r="S72" s="643">
        <v>2</v>
      </c>
      <c r="T72" s="643">
        <v>0</v>
      </c>
      <c r="U72" s="643">
        <v>0</v>
      </c>
      <c r="V72" s="732">
        <v>0</v>
      </c>
      <c r="W72" s="730">
        <v>57</v>
      </c>
      <c r="X72" s="643">
        <v>37</v>
      </c>
      <c r="Y72" s="710">
        <v>20</v>
      </c>
      <c r="Z72" s="676"/>
    </row>
    <row r="73" spans="1:26" s="669" customFormat="1" ht="17.25" customHeight="1" x14ac:dyDescent="0.15">
      <c r="A73" s="753">
        <v>70</v>
      </c>
      <c r="B73" s="686" t="s">
        <v>963</v>
      </c>
      <c r="C73" s="679">
        <v>56</v>
      </c>
      <c r="D73" s="680">
        <v>26</v>
      </c>
      <c r="E73" s="680">
        <v>30</v>
      </c>
      <c r="F73" s="680">
        <v>0</v>
      </c>
      <c r="G73" s="681">
        <v>1</v>
      </c>
      <c r="H73" s="681">
        <v>1</v>
      </c>
      <c r="I73" s="681">
        <v>3</v>
      </c>
      <c r="J73" s="681">
        <v>0</v>
      </c>
      <c r="K73" s="681">
        <v>47</v>
      </c>
      <c r="L73" s="681">
        <v>2</v>
      </c>
      <c r="M73" s="681">
        <v>0</v>
      </c>
      <c r="N73" s="681">
        <v>0</v>
      </c>
      <c r="O73" s="681">
        <v>2</v>
      </c>
      <c r="P73" s="682">
        <v>2</v>
      </c>
      <c r="Q73" s="681">
        <v>0</v>
      </c>
      <c r="R73" s="681">
        <v>2</v>
      </c>
      <c r="S73" s="643">
        <v>2</v>
      </c>
      <c r="T73" s="681">
        <v>0</v>
      </c>
      <c r="U73" s="681">
        <v>0</v>
      </c>
      <c r="V73" s="728">
        <v>0</v>
      </c>
      <c r="W73" s="676">
        <v>58</v>
      </c>
      <c r="X73" s="681">
        <v>26</v>
      </c>
      <c r="Y73" s="709">
        <v>32</v>
      </c>
      <c r="Z73" s="676"/>
    </row>
    <row r="74" spans="1:26" s="669" customFormat="1" ht="17.25" customHeight="1" x14ac:dyDescent="0.15">
      <c r="A74" s="754">
        <v>71</v>
      </c>
      <c r="B74" s="678" t="s">
        <v>791</v>
      </c>
      <c r="C74" s="679">
        <v>45</v>
      </c>
      <c r="D74" s="680">
        <v>28</v>
      </c>
      <c r="E74" s="680">
        <v>17</v>
      </c>
      <c r="F74" s="680">
        <v>1</v>
      </c>
      <c r="G74" s="681">
        <v>0</v>
      </c>
      <c r="H74" s="681">
        <v>1</v>
      </c>
      <c r="I74" s="681">
        <v>2</v>
      </c>
      <c r="J74" s="681">
        <v>2</v>
      </c>
      <c r="K74" s="681">
        <v>34</v>
      </c>
      <c r="L74" s="681">
        <v>1</v>
      </c>
      <c r="M74" s="681">
        <v>0</v>
      </c>
      <c r="N74" s="681">
        <v>0</v>
      </c>
      <c r="O74" s="681">
        <v>4</v>
      </c>
      <c r="P74" s="682">
        <v>2</v>
      </c>
      <c r="Q74" s="681">
        <v>1</v>
      </c>
      <c r="R74" s="681">
        <v>1</v>
      </c>
      <c r="S74" s="643">
        <v>2</v>
      </c>
      <c r="T74" s="681">
        <v>0</v>
      </c>
      <c r="U74" s="681">
        <v>0</v>
      </c>
      <c r="V74" s="728">
        <v>0</v>
      </c>
      <c r="W74" s="676">
        <v>47</v>
      </c>
      <c r="X74" s="681">
        <v>29</v>
      </c>
      <c r="Y74" s="709">
        <v>18</v>
      </c>
      <c r="Z74" s="676"/>
    </row>
    <row r="75" spans="1:26" s="669" customFormat="1" ht="17.25" customHeight="1" x14ac:dyDescent="0.15">
      <c r="A75" s="754">
        <v>80</v>
      </c>
      <c r="B75" s="678" t="s">
        <v>964</v>
      </c>
      <c r="C75" s="679">
        <v>18</v>
      </c>
      <c r="D75" s="680">
        <v>7</v>
      </c>
      <c r="E75" s="680">
        <v>11</v>
      </c>
      <c r="F75" s="680">
        <v>1</v>
      </c>
      <c r="G75" s="681">
        <v>0</v>
      </c>
      <c r="H75" s="681">
        <v>1</v>
      </c>
      <c r="I75" s="681">
        <v>1</v>
      </c>
      <c r="J75" s="681">
        <v>1</v>
      </c>
      <c r="K75" s="681">
        <v>13</v>
      </c>
      <c r="L75" s="681">
        <v>1</v>
      </c>
      <c r="M75" s="681">
        <v>0</v>
      </c>
      <c r="N75" s="681">
        <v>0</v>
      </c>
      <c r="O75" s="681">
        <v>0</v>
      </c>
      <c r="P75" s="682">
        <v>1</v>
      </c>
      <c r="Q75" s="681">
        <v>0</v>
      </c>
      <c r="R75" s="681">
        <v>1</v>
      </c>
      <c r="S75" s="643">
        <v>1</v>
      </c>
      <c r="T75" s="681">
        <v>0</v>
      </c>
      <c r="U75" s="681">
        <v>0</v>
      </c>
      <c r="V75" s="728">
        <v>0</v>
      </c>
      <c r="W75" s="676">
        <v>19</v>
      </c>
      <c r="X75" s="681">
        <v>7</v>
      </c>
      <c r="Y75" s="709">
        <v>12</v>
      </c>
      <c r="Z75" s="676"/>
    </row>
    <row r="76" spans="1:26" s="669" customFormat="1" ht="17.25" customHeight="1" x14ac:dyDescent="0.15">
      <c r="A76" s="752">
        <v>90</v>
      </c>
      <c r="B76" s="755" t="s">
        <v>965</v>
      </c>
      <c r="C76" s="756">
        <v>12</v>
      </c>
      <c r="D76" s="757">
        <v>8</v>
      </c>
      <c r="E76" s="757">
        <v>4</v>
      </c>
      <c r="F76" s="757">
        <v>1</v>
      </c>
      <c r="G76" s="758">
        <v>0</v>
      </c>
      <c r="H76" s="758">
        <v>1</v>
      </c>
      <c r="I76" s="758">
        <v>1</v>
      </c>
      <c r="J76" s="758">
        <v>1</v>
      </c>
      <c r="K76" s="758">
        <v>6</v>
      </c>
      <c r="L76" s="758">
        <v>1</v>
      </c>
      <c r="M76" s="758">
        <v>0</v>
      </c>
      <c r="N76" s="758">
        <v>0</v>
      </c>
      <c r="O76" s="758">
        <v>1</v>
      </c>
      <c r="P76" s="759">
        <v>1</v>
      </c>
      <c r="Q76" s="758">
        <v>0</v>
      </c>
      <c r="R76" s="758">
        <v>1</v>
      </c>
      <c r="S76" s="760">
        <v>1</v>
      </c>
      <c r="T76" s="758">
        <v>0</v>
      </c>
      <c r="U76" s="758">
        <v>0</v>
      </c>
      <c r="V76" s="761">
        <v>0</v>
      </c>
      <c r="W76" s="762">
        <v>13</v>
      </c>
      <c r="X76" s="758">
        <v>8</v>
      </c>
      <c r="Y76" s="763">
        <v>5</v>
      </c>
      <c r="Z76" s="676"/>
    </row>
    <row r="77" spans="1:26" s="669" customFormat="1" ht="13.5" x14ac:dyDescent="0.15">
      <c r="A77" s="1210" t="s">
        <v>512</v>
      </c>
      <c r="B77" s="1211"/>
      <c r="C77" s="690">
        <f>SUM(C5:C76)</f>
        <v>2917</v>
      </c>
      <c r="D77" s="691">
        <f>SUM(D5:D76)</f>
        <v>1505</v>
      </c>
      <c r="E77" s="692">
        <f>SUM(E5:E76)</f>
        <v>1412</v>
      </c>
      <c r="F77" s="691">
        <f t="shared" ref="F77:U77" si="0">SUM(F5:F76)</f>
        <v>69</v>
      </c>
      <c r="G77" s="692">
        <f t="shared" si="0"/>
        <v>2</v>
      </c>
      <c r="H77" s="691">
        <f t="shared" si="0"/>
        <v>92</v>
      </c>
      <c r="I77" s="692">
        <f t="shared" si="0"/>
        <v>67</v>
      </c>
      <c r="J77" s="691">
        <f t="shared" si="0"/>
        <v>56</v>
      </c>
      <c r="K77" s="692">
        <f t="shared" si="0"/>
        <v>2267</v>
      </c>
      <c r="L77" s="691">
        <f t="shared" si="0"/>
        <v>90</v>
      </c>
      <c r="M77" s="692">
        <f t="shared" si="0"/>
        <v>6</v>
      </c>
      <c r="N77" s="691">
        <f t="shared" si="0"/>
        <v>11</v>
      </c>
      <c r="O77" s="854">
        <f t="shared" si="0"/>
        <v>257</v>
      </c>
      <c r="P77" s="693">
        <f t="shared" si="0"/>
        <v>172</v>
      </c>
      <c r="Q77" s="692">
        <f t="shared" si="0"/>
        <v>85</v>
      </c>
      <c r="R77" s="691">
        <f>SUM(R5:R76)</f>
        <v>87</v>
      </c>
      <c r="S77" s="692">
        <f t="shared" si="0"/>
        <v>114</v>
      </c>
      <c r="T77" s="691">
        <f t="shared" si="0"/>
        <v>0</v>
      </c>
      <c r="U77" s="692">
        <f t="shared" si="0"/>
        <v>0</v>
      </c>
      <c r="V77" s="733">
        <f>SUM(V5:V76)</f>
        <v>58</v>
      </c>
      <c r="W77" s="692">
        <f>SUM(W5:W76)</f>
        <v>3089</v>
      </c>
      <c r="X77" s="691">
        <f>SUM(X5:X76)</f>
        <v>1590</v>
      </c>
      <c r="Y77" s="711">
        <f>SUM(Y5:Y76)</f>
        <v>1499</v>
      </c>
      <c r="Z77" s="676"/>
    </row>
    <row r="78" spans="1:26" s="669" customFormat="1" ht="13.5" x14ac:dyDescent="0.15">
      <c r="B78" s="688"/>
      <c r="C78" s="689"/>
      <c r="D78" s="689"/>
      <c r="E78" s="689"/>
      <c r="F78" s="689"/>
      <c r="G78" s="689"/>
      <c r="H78" s="689"/>
      <c r="I78" s="689"/>
      <c r="J78" s="689"/>
      <c r="K78" s="689"/>
      <c r="L78" s="689"/>
      <c r="M78" s="689"/>
      <c r="O78" s="689"/>
      <c r="P78" s="689"/>
      <c r="Q78" s="689"/>
      <c r="R78" s="689"/>
      <c r="S78" s="689"/>
      <c r="T78" s="689"/>
      <c r="U78" s="689"/>
      <c r="V78" s="689"/>
      <c r="W78" s="689"/>
      <c r="X78" s="689"/>
      <c r="Y78" s="689"/>
    </row>
    <row r="79" spans="1:26" s="669" customFormat="1" ht="13.5" x14ac:dyDescent="0.15">
      <c r="B79" s="688"/>
      <c r="C79" s="689"/>
      <c r="D79" s="689"/>
      <c r="E79" s="689"/>
      <c r="F79" s="689"/>
    </row>
  </sheetData>
  <mergeCells count="25">
    <mergeCell ref="A77:B77"/>
    <mergeCell ref="Z2:Z4"/>
    <mergeCell ref="C3:E3"/>
    <mergeCell ref="O3:O4"/>
    <mergeCell ref="N3:N4"/>
    <mergeCell ref="A2:A4"/>
    <mergeCell ref="B2:B4"/>
    <mergeCell ref="C2:O2"/>
    <mergeCell ref="G3:G4"/>
    <mergeCell ref="F3:F4"/>
    <mergeCell ref="M3:M4"/>
    <mergeCell ref="L3:L4"/>
    <mergeCell ref="K3:K4"/>
    <mergeCell ref="J3:J4"/>
    <mergeCell ref="I3:I4"/>
    <mergeCell ref="H3:H4"/>
    <mergeCell ref="A1:H1"/>
    <mergeCell ref="T1:Y1"/>
    <mergeCell ref="V3:V4"/>
    <mergeCell ref="U3:U4"/>
    <mergeCell ref="T3:T4"/>
    <mergeCell ref="S3:S4"/>
    <mergeCell ref="P2:V2"/>
    <mergeCell ref="W2:Y3"/>
    <mergeCell ref="P3:R3"/>
  </mergeCells>
  <phoneticPr fontId="2"/>
  <dataValidations count="1">
    <dataValidation imeMode="halfAlpha" allowBlank="1" showInputMessage="1" showErrorMessage="1" sqref="A65539 IF65539 SB65539 ABX65539 ALT65539 AVP65539 BFL65539 BPH65539 BZD65539 CIZ65539 CSV65539 DCR65539 DMN65539 DWJ65539 EGF65539 EQB65539 EZX65539 FJT65539 FTP65539 GDL65539 GNH65539 GXD65539 HGZ65539 HQV65539 IAR65539 IKN65539 IUJ65539 JEF65539 JOB65539 JXX65539 KHT65539 KRP65539 LBL65539 LLH65539 LVD65539 MEZ65539 MOV65539 MYR65539 NIN65539 NSJ65539 OCF65539 OMB65539 OVX65539 PFT65539 PPP65539 PZL65539 QJH65539 QTD65539 RCZ65539 RMV65539 RWR65539 SGN65539 SQJ65539 TAF65539 TKB65539 TTX65539 UDT65539 UNP65539 UXL65539 VHH65539 VRD65539 WAZ65539 WKV65539 WUR65539 A131075 IF131075 SB131075 ABX131075 ALT131075 AVP131075 BFL131075 BPH131075 BZD131075 CIZ131075 CSV131075 DCR131075 DMN131075 DWJ131075 EGF131075 EQB131075 EZX131075 FJT131075 FTP131075 GDL131075 GNH131075 GXD131075 HGZ131075 HQV131075 IAR131075 IKN131075 IUJ131075 JEF131075 JOB131075 JXX131075 KHT131075 KRP131075 LBL131075 LLH131075 LVD131075 MEZ131075 MOV131075 MYR131075 NIN131075 NSJ131075 OCF131075 OMB131075 OVX131075 PFT131075 PPP131075 PZL131075 QJH131075 QTD131075 RCZ131075 RMV131075 RWR131075 SGN131075 SQJ131075 TAF131075 TKB131075 TTX131075 UDT131075 UNP131075 UXL131075 VHH131075 VRD131075 WAZ131075 WKV131075 WUR131075 A196611 IF196611 SB196611 ABX196611 ALT196611 AVP196611 BFL196611 BPH196611 BZD196611 CIZ196611 CSV196611 DCR196611 DMN196611 DWJ196611 EGF196611 EQB196611 EZX196611 FJT196611 FTP196611 GDL196611 GNH196611 GXD196611 HGZ196611 HQV196611 IAR196611 IKN196611 IUJ196611 JEF196611 JOB196611 JXX196611 KHT196611 KRP196611 LBL196611 LLH196611 LVD196611 MEZ196611 MOV196611 MYR196611 NIN196611 NSJ196611 OCF196611 OMB196611 OVX196611 PFT196611 PPP196611 PZL196611 QJH196611 QTD196611 RCZ196611 RMV196611 RWR196611 SGN196611 SQJ196611 TAF196611 TKB196611 TTX196611 UDT196611 UNP196611 UXL196611 VHH196611 VRD196611 WAZ196611 WKV196611 WUR196611 A262147 IF262147 SB262147 ABX262147 ALT262147 AVP262147 BFL262147 BPH262147 BZD262147 CIZ262147 CSV262147 DCR262147 DMN262147 DWJ262147 EGF262147 EQB262147 EZX262147 FJT262147 FTP262147 GDL262147 GNH262147 GXD262147 HGZ262147 HQV262147 IAR262147 IKN262147 IUJ262147 JEF262147 JOB262147 JXX262147 KHT262147 KRP262147 LBL262147 LLH262147 LVD262147 MEZ262147 MOV262147 MYR262147 NIN262147 NSJ262147 OCF262147 OMB262147 OVX262147 PFT262147 PPP262147 PZL262147 QJH262147 QTD262147 RCZ262147 RMV262147 RWR262147 SGN262147 SQJ262147 TAF262147 TKB262147 TTX262147 UDT262147 UNP262147 UXL262147 VHH262147 VRD262147 WAZ262147 WKV262147 WUR262147 A327683 IF327683 SB327683 ABX327683 ALT327683 AVP327683 BFL327683 BPH327683 BZD327683 CIZ327683 CSV327683 DCR327683 DMN327683 DWJ327683 EGF327683 EQB327683 EZX327683 FJT327683 FTP327683 GDL327683 GNH327683 GXD327683 HGZ327683 HQV327683 IAR327683 IKN327683 IUJ327683 JEF327683 JOB327683 JXX327683 KHT327683 KRP327683 LBL327683 LLH327683 LVD327683 MEZ327683 MOV327683 MYR327683 NIN327683 NSJ327683 OCF327683 OMB327683 OVX327683 PFT327683 PPP327683 PZL327683 QJH327683 QTD327683 RCZ327683 RMV327683 RWR327683 SGN327683 SQJ327683 TAF327683 TKB327683 TTX327683 UDT327683 UNP327683 UXL327683 VHH327683 VRD327683 WAZ327683 WKV327683 WUR327683 A393219 IF393219 SB393219 ABX393219 ALT393219 AVP393219 BFL393219 BPH393219 BZD393219 CIZ393219 CSV393219 DCR393219 DMN393219 DWJ393219 EGF393219 EQB393219 EZX393219 FJT393219 FTP393219 GDL393219 GNH393219 GXD393219 HGZ393219 HQV393219 IAR393219 IKN393219 IUJ393219 JEF393219 JOB393219 JXX393219 KHT393219 KRP393219 LBL393219 LLH393219 LVD393219 MEZ393219 MOV393219 MYR393219 NIN393219 NSJ393219 OCF393219 OMB393219 OVX393219 PFT393219 PPP393219 PZL393219 QJH393219 QTD393219 RCZ393219 RMV393219 RWR393219 SGN393219 SQJ393219 TAF393219 TKB393219 TTX393219 UDT393219 UNP393219 UXL393219 VHH393219 VRD393219 WAZ393219 WKV393219 WUR393219 A458755 IF458755 SB458755 ABX458755 ALT458755 AVP458755 BFL458755 BPH458755 BZD458755 CIZ458755 CSV458755 DCR458755 DMN458755 DWJ458755 EGF458755 EQB458755 EZX458755 FJT458755 FTP458755 GDL458755 GNH458755 GXD458755 HGZ458755 HQV458755 IAR458755 IKN458755 IUJ458755 JEF458755 JOB458755 JXX458755 KHT458755 KRP458755 LBL458755 LLH458755 LVD458755 MEZ458755 MOV458755 MYR458755 NIN458755 NSJ458755 OCF458755 OMB458755 OVX458755 PFT458755 PPP458755 PZL458755 QJH458755 QTD458755 RCZ458755 RMV458755 RWR458755 SGN458755 SQJ458755 TAF458755 TKB458755 TTX458755 UDT458755 UNP458755 UXL458755 VHH458755 VRD458755 WAZ458755 WKV458755 WUR458755 A524291 IF524291 SB524291 ABX524291 ALT524291 AVP524291 BFL524291 BPH524291 BZD524291 CIZ524291 CSV524291 DCR524291 DMN524291 DWJ524291 EGF524291 EQB524291 EZX524291 FJT524291 FTP524291 GDL524291 GNH524291 GXD524291 HGZ524291 HQV524291 IAR524291 IKN524291 IUJ524291 JEF524291 JOB524291 JXX524291 KHT524291 KRP524291 LBL524291 LLH524291 LVD524291 MEZ524291 MOV524291 MYR524291 NIN524291 NSJ524291 OCF524291 OMB524291 OVX524291 PFT524291 PPP524291 PZL524291 QJH524291 QTD524291 RCZ524291 RMV524291 RWR524291 SGN524291 SQJ524291 TAF524291 TKB524291 TTX524291 UDT524291 UNP524291 UXL524291 VHH524291 VRD524291 WAZ524291 WKV524291 WUR524291 A589827 IF589827 SB589827 ABX589827 ALT589827 AVP589827 BFL589827 BPH589827 BZD589827 CIZ589827 CSV589827 DCR589827 DMN589827 DWJ589827 EGF589827 EQB589827 EZX589827 FJT589827 FTP589827 GDL589827 GNH589827 GXD589827 HGZ589827 HQV589827 IAR589827 IKN589827 IUJ589827 JEF589827 JOB589827 JXX589827 KHT589827 KRP589827 LBL589827 LLH589827 LVD589827 MEZ589827 MOV589827 MYR589827 NIN589827 NSJ589827 OCF589827 OMB589827 OVX589827 PFT589827 PPP589827 PZL589827 QJH589827 QTD589827 RCZ589827 RMV589827 RWR589827 SGN589827 SQJ589827 TAF589827 TKB589827 TTX589827 UDT589827 UNP589827 UXL589827 VHH589827 VRD589827 WAZ589827 WKV589827 WUR589827 A655363 IF655363 SB655363 ABX655363 ALT655363 AVP655363 BFL655363 BPH655363 BZD655363 CIZ655363 CSV655363 DCR655363 DMN655363 DWJ655363 EGF655363 EQB655363 EZX655363 FJT655363 FTP655363 GDL655363 GNH655363 GXD655363 HGZ655363 HQV655363 IAR655363 IKN655363 IUJ655363 JEF655363 JOB655363 JXX655363 KHT655363 KRP655363 LBL655363 LLH655363 LVD655363 MEZ655363 MOV655363 MYR655363 NIN655363 NSJ655363 OCF655363 OMB655363 OVX655363 PFT655363 PPP655363 PZL655363 QJH655363 QTD655363 RCZ655363 RMV655363 RWR655363 SGN655363 SQJ655363 TAF655363 TKB655363 TTX655363 UDT655363 UNP655363 UXL655363 VHH655363 VRD655363 WAZ655363 WKV655363 WUR655363 A720899 IF720899 SB720899 ABX720899 ALT720899 AVP720899 BFL720899 BPH720899 BZD720899 CIZ720899 CSV720899 DCR720899 DMN720899 DWJ720899 EGF720899 EQB720899 EZX720899 FJT720899 FTP720899 GDL720899 GNH720899 GXD720899 HGZ720899 HQV720899 IAR720899 IKN720899 IUJ720899 JEF720899 JOB720899 JXX720899 KHT720899 KRP720899 LBL720899 LLH720899 LVD720899 MEZ720899 MOV720899 MYR720899 NIN720899 NSJ720899 OCF720899 OMB720899 OVX720899 PFT720899 PPP720899 PZL720899 QJH720899 QTD720899 RCZ720899 RMV720899 RWR720899 SGN720899 SQJ720899 TAF720899 TKB720899 TTX720899 UDT720899 UNP720899 UXL720899 VHH720899 VRD720899 WAZ720899 WKV720899 WUR720899 A786435 IF786435 SB786435 ABX786435 ALT786435 AVP786435 BFL786435 BPH786435 BZD786435 CIZ786435 CSV786435 DCR786435 DMN786435 DWJ786435 EGF786435 EQB786435 EZX786435 FJT786435 FTP786435 GDL786435 GNH786435 GXD786435 HGZ786435 HQV786435 IAR786435 IKN786435 IUJ786435 JEF786435 JOB786435 JXX786435 KHT786435 KRP786435 LBL786435 LLH786435 LVD786435 MEZ786435 MOV786435 MYR786435 NIN786435 NSJ786435 OCF786435 OMB786435 OVX786435 PFT786435 PPP786435 PZL786435 QJH786435 QTD786435 RCZ786435 RMV786435 RWR786435 SGN786435 SQJ786435 TAF786435 TKB786435 TTX786435 UDT786435 UNP786435 UXL786435 VHH786435 VRD786435 WAZ786435 WKV786435 WUR786435 A851971 IF851971 SB851971 ABX851971 ALT851971 AVP851971 BFL851971 BPH851971 BZD851971 CIZ851971 CSV851971 DCR851971 DMN851971 DWJ851971 EGF851971 EQB851971 EZX851971 FJT851971 FTP851971 GDL851971 GNH851971 GXD851971 HGZ851971 HQV851971 IAR851971 IKN851971 IUJ851971 JEF851971 JOB851971 JXX851971 KHT851971 KRP851971 LBL851971 LLH851971 LVD851971 MEZ851971 MOV851971 MYR851971 NIN851971 NSJ851971 OCF851971 OMB851971 OVX851971 PFT851971 PPP851971 PZL851971 QJH851971 QTD851971 RCZ851971 RMV851971 RWR851971 SGN851971 SQJ851971 TAF851971 TKB851971 TTX851971 UDT851971 UNP851971 UXL851971 VHH851971 VRD851971 WAZ851971 WKV851971 WUR851971 A917507 IF917507 SB917507 ABX917507 ALT917507 AVP917507 BFL917507 BPH917507 BZD917507 CIZ917507 CSV917507 DCR917507 DMN917507 DWJ917507 EGF917507 EQB917507 EZX917507 FJT917507 FTP917507 GDL917507 GNH917507 GXD917507 HGZ917507 HQV917507 IAR917507 IKN917507 IUJ917507 JEF917507 JOB917507 JXX917507 KHT917507 KRP917507 LBL917507 LLH917507 LVD917507 MEZ917507 MOV917507 MYR917507 NIN917507 NSJ917507 OCF917507 OMB917507 OVX917507 PFT917507 PPP917507 PZL917507 QJH917507 QTD917507 RCZ917507 RMV917507 RWR917507 SGN917507 SQJ917507 TAF917507 TKB917507 TTX917507 UDT917507 UNP917507 UXL917507 VHH917507 VRD917507 WAZ917507 WKV917507 WUR917507 A983043 IF983043 SB983043 ABX983043 ALT983043 AVP983043 BFL983043 BPH983043 BZD983043 CIZ983043 CSV983043 DCR983043 DMN983043 DWJ983043 EGF983043 EQB983043 EZX983043 FJT983043 FTP983043 GDL983043 GNH983043 GXD983043 HGZ983043 HQV983043 IAR983043 IKN983043 IUJ983043 JEF983043 JOB983043 JXX983043 KHT983043 KRP983043 LBL983043 LLH983043 LVD983043 MEZ983043 MOV983043 MYR983043 NIN983043 NSJ983043 OCF983043 OMB983043 OVX983043 PFT983043 PPP983043 PZL983043 QJH983043 QTD983043 RCZ983043 RMV983043 RWR983043 SGN983043 SQJ983043 TAF983043 TKB983043 TTX983043 UDT983043 UNP983043 UXL983043 VHH983043 VRD983043 WAZ983043 WKV983043 WUR983043 Z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Z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Z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Z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Z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Z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Z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Z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Z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Z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Z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Z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Z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Z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Z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Z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Z65543:Z131073 JE65543:JE131073 TA65543:TA131073 ACW65543:ACW131073 AMS65543:AMS131073 AWO65543:AWO131073 BGK65543:BGK131073 BQG65543:BQG131073 CAC65543:CAC131073 CJY65543:CJY131073 CTU65543:CTU131073 DDQ65543:DDQ131073 DNM65543:DNM131073 DXI65543:DXI131073 EHE65543:EHE131073 ERA65543:ERA131073 FAW65543:FAW131073 FKS65543:FKS131073 FUO65543:FUO131073 GEK65543:GEK131073 GOG65543:GOG131073 GYC65543:GYC131073 HHY65543:HHY131073 HRU65543:HRU131073 IBQ65543:IBQ131073 ILM65543:ILM131073 IVI65543:IVI131073 JFE65543:JFE131073 JPA65543:JPA131073 JYW65543:JYW131073 KIS65543:KIS131073 KSO65543:KSO131073 LCK65543:LCK131073 LMG65543:LMG131073 LWC65543:LWC131073 MFY65543:MFY131073 MPU65543:MPU131073 MZQ65543:MZQ131073 NJM65543:NJM131073 NTI65543:NTI131073 ODE65543:ODE131073 ONA65543:ONA131073 OWW65543:OWW131073 PGS65543:PGS131073 PQO65543:PQO131073 QAK65543:QAK131073 QKG65543:QKG131073 QUC65543:QUC131073 RDY65543:RDY131073 RNU65543:RNU131073 RXQ65543:RXQ131073 SHM65543:SHM131073 SRI65543:SRI131073 TBE65543:TBE131073 TLA65543:TLA131073 TUW65543:TUW131073 UES65543:UES131073 UOO65543:UOO131073 UYK65543:UYK131073 VIG65543:VIG131073 VSC65543:VSC131073 WBY65543:WBY131073 WLU65543:WLU131073 WVQ65543:WVQ131073 Z131079:Z196609 JE131079:JE196609 TA131079:TA196609 ACW131079:ACW196609 AMS131079:AMS196609 AWO131079:AWO196609 BGK131079:BGK196609 BQG131079:BQG196609 CAC131079:CAC196609 CJY131079:CJY196609 CTU131079:CTU196609 DDQ131079:DDQ196609 DNM131079:DNM196609 DXI131079:DXI196609 EHE131079:EHE196609 ERA131079:ERA196609 FAW131079:FAW196609 FKS131079:FKS196609 FUO131079:FUO196609 GEK131079:GEK196609 GOG131079:GOG196609 GYC131079:GYC196609 HHY131079:HHY196609 HRU131079:HRU196609 IBQ131079:IBQ196609 ILM131079:ILM196609 IVI131079:IVI196609 JFE131079:JFE196609 JPA131079:JPA196609 JYW131079:JYW196609 KIS131079:KIS196609 KSO131079:KSO196609 LCK131079:LCK196609 LMG131079:LMG196609 LWC131079:LWC196609 MFY131079:MFY196609 MPU131079:MPU196609 MZQ131079:MZQ196609 NJM131079:NJM196609 NTI131079:NTI196609 ODE131079:ODE196609 ONA131079:ONA196609 OWW131079:OWW196609 PGS131079:PGS196609 PQO131079:PQO196609 QAK131079:QAK196609 QKG131079:QKG196609 QUC131079:QUC196609 RDY131079:RDY196609 RNU131079:RNU196609 RXQ131079:RXQ196609 SHM131079:SHM196609 SRI131079:SRI196609 TBE131079:TBE196609 TLA131079:TLA196609 TUW131079:TUW196609 UES131079:UES196609 UOO131079:UOO196609 UYK131079:UYK196609 VIG131079:VIG196609 VSC131079:VSC196609 WBY131079:WBY196609 WLU131079:WLU196609 WVQ131079:WVQ196609 Z196615:Z262145 JE196615:JE262145 TA196615:TA262145 ACW196615:ACW262145 AMS196615:AMS262145 AWO196615:AWO262145 BGK196615:BGK262145 BQG196615:BQG262145 CAC196615:CAC262145 CJY196615:CJY262145 CTU196615:CTU262145 DDQ196615:DDQ262145 DNM196615:DNM262145 DXI196615:DXI262145 EHE196615:EHE262145 ERA196615:ERA262145 FAW196615:FAW262145 FKS196615:FKS262145 FUO196615:FUO262145 GEK196615:GEK262145 GOG196615:GOG262145 GYC196615:GYC262145 HHY196615:HHY262145 HRU196615:HRU262145 IBQ196615:IBQ262145 ILM196615:ILM262145 IVI196615:IVI262145 JFE196615:JFE262145 JPA196615:JPA262145 JYW196615:JYW262145 KIS196615:KIS262145 KSO196615:KSO262145 LCK196615:LCK262145 LMG196615:LMG262145 LWC196615:LWC262145 MFY196615:MFY262145 MPU196615:MPU262145 MZQ196615:MZQ262145 NJM196615:NJM262145 NTI196615:NTI262145 ODE196615:ODE262145 ONA196615:ONA262145 OWW196615:OWW262145 PGS196615:PGS262145 PQO196615:PQO262145 QAK196615:QAK262145 QKG196615:QKG262145 QUC196615:QUC262145 RDY196615:RDY262145 RNU196615:RNU262145 RXQ196615:RXQ262145 SHM196615:SHM262145 SRI196615:SRI262145 TBE196615:TBE262145 TLA196615:TLA262145 TUW196615:TUW262145 UES196615:UES262145 UOO196615:UOO262145 UYK196615:UYK262145 VIG196615:VIG262145 VSC196615:VSC262145 WBY196615:WBY262145 WLU196615:WLU262145 WVQ196615:WVQ262145 Z262151:Z327681 JE262151:JE327681 TA262151:TA327681 ACW262151:ACW327681 AMS262151:AMS327681 AWO262151:AWO327681 BGK262151:BGK327681 BQG262151:BQG327681 CAC262151:CAC327681 CJY262151:CJY327681 CTU262151:CTU327681 DDQ262151:DDQ327681 DNM262151:DNM327681 DXI262151:DXI327681 EHE262151:EHE327681 ERA262151:ERA327681 FAW262151:FAW327681 FKS262151:FKS327681 FUO262151:FUO327681 GEK262151:GEK327681 GOG262151:GOG327681 GYC262151:GYC327681 HHY262151:HHY327681 HRU262151:HRU327681 IBQ262151:IBQ327681 ILM262151:ILM327681 IVI262151:IVI327681 JFE262151:JFE327681 JPA262151:JPA327681 JYW262151:JYW327681 KIS262151:KIS327681 KSO262151:KSO327681 LCK262151:LCK327681 LMG262151:LMG327681 LWC262151:LWC327681 MFY262151:MFY327681 MPU262151:MPU327681 MZQ262151:MZQ327681 NJM262151:NJM327681 NTI262151:NTI327681 ODE262151:ODE327681 ONA262151:ONA327681 OWW262151:OWW327681 PGS262151:PGS327681 PQO262151:PQO327681 QAK262151:QAK327681 QKG262151:QKG327681 QUC262151:QUC327681 RDY262151:RDY327681 RNU262151:RNU327681 RXQ262151:RXQ327681 SHM262151:SHM327681 SRI262151:SRI327681 TBE262151:TBE327681 TLA262151:TLA327681 TUW262151:TUW327681 UES262151:UES327681 UOO262151:UOO327681 UYK262151:UYK327681 VIG262151:VIG327681 VSC262151:VSC327681 WBY262151:WBY327681 WLU262151:WLU327681 WVQ262151:WVQ327681 Z327687:Z393217 JE327687:JE393217 TA327687:TA393217 ACW327687:ACW393217 AMS327687:AMS393217 AWO327687:AWO393217 BGK327687:BGK393217 BQG327687:BQG393217 CAC327687:CAC393217 CJY327687:CJY393217 CTU327687:CTU393217 DDQ327687:DDQ393217 DNM327687:DNM393217 DXI327687:DXI393217 EHE327687:EHE393217 ERA327687:ERA393217 FAW327687:FAW393217 FKS327687:FKS393217 FUO327687:FUO393217 GEK327687:GEK393217 GOG327687:GOG393217 GYC327687:GYC393217 HHY327687:HHY393217 HRU327687:HRU393217 IBQ327687:IBQ393217 ILM327687:ILM393217 IVI327687:IVI393217 JFE327687:JFE393217 JPA327687:JPA393217 JYW327687:JYW393217 KIS327687:KIS393217 KSO327687:KSO393217 LCK327687:LCK393217 LMG327687:LMG393217 LWC327687:LWC393217 MFY327687:MFY393217 MPU327687:MPU393217 MZQ327687:MZQ393217 NJM327687:NJM393217 NTI327687:NTI393217 ODE327687:ODE393217 ONA327687:ONA393217 OWW327687:OWW393217 PGS327687:PGS393217 PQO327687:PQO393217 QAK327687:QAK393217 QKG327687:QKG393217 QUC327687:QUC393217 RDY327687:RDY393217 RNU327687:RNU393217 RXQ327687:RXQ393217 SHM327687:SHM393217 SRI327687:SRI393217 TBE327687:TBE393217 TLA327687:TLA393217 TUW327687:TUW393217 UES327687:UES393217 UOO327687:UOO393217 UYK327687:UYK393217 VIG327687:VIG393217 VSC327687:VSC393217 WBY327687:WBY393217 WLU327687:WLU393217 WVQ327687:WVQ393217 Z393223:Z458753 JE393223:JE458753 TA393223:TA458753 ACW393223:ACW458753 AMS393223:AMS458753 AWO393223:AWO458753 BGK393223:BGK458753 BQG393223:BQG458753 CAC393223:CAC458753 CJY393223:CJY458753 CTU393223:CTU458753 DDQ393223:DDQ458753 DNM393223:DNM458753 DXI393223:DXI458753 EHE393223:EHE458753 ERA393223:ERA458753 FAW393223:FAW458753 FKS393223:FKS458753 FUO393223:FUO458753 GEK393223:GEK458753 GOG393223:GOG458753 GYC393223:GYC458753 HHY393223:HHY458753 HRU393223:HRU458753 IBQ393223:IBQ458753 ILM393223:ILM458753 IVI393223:IVI458753 JFE393223:JFE458753 JPA393223:JPA458753 JYW393223:JYW458753 KIS393223:KIS458753 KSO393223:KSO458753 LCK393223:LCK458753 LMG393223:LMG458753 LWC393223:LWC458753 MFY393223:MFY458753 MPU393223:MPU458753 MZQ393223:MZQ458753 NJM393223:NJM458753 NTI393223:NTI458753 ODE393223:ODE458753 ONA393223:ONA458753 OWW393223:OWW458753 PGS393223:PGS458753 PQO393223:PQO458753 QAK393223:QAK458753 QKG393223:QKG458753 QUC393223:QUC458753 RDY393223:RDY458753 RNU393223:RNU458753 RXQ393223:RXQ458753 SHM393223:SHM458753 SRI393223:SRI458753 TBE393223:TBE458753 TLA393223:TLA458753 TUW393223:TUW458753 UES393223:UES458753 UOO393223:UOO458753 UYK393223:UYK458753 VIG393223:VIG458753 VSC393223:VSC458753 WBY393223:WBY458753 WLU393223:WLU458753 WVQ393223:WVQ458753 Z458759:Z524289 JE458759:JE524289 TA458759:TA524289 ACW458759:ACW524289 AMS458759:AMS524289 AWO458759:AWO524289 BGK458759:BGK524289 BQG458759:BQG524289 CAC458759:CAC524289 CJY458759:CJY524289 CTU458759:CTU524289 DDQ458759:DDQ524289 DNM458759:DNM524289 DXI458759:DXI524289 EHE458759:EHE524289 ERA458759:ERA524289 FAW458759:FAW524289 FKS458759:FKS524289 FUO458759:FUO524289 GEK458759:GEK524289 GOG458759:GOG524289 GYC458759:GYC524289 HHY458759:HHY524289 HRU458759:HRU524289 IBQ458759:IBQ524289 ILM458759:ILM524289 IVI458759:IVI524289 JFE458759:JFE524289 JPA458759:JPA524289 JYW458759:JYW524289 KIS458759:KIS524289 KSO458759:KSO524289 LCK458759:LCK524289 LMG458759:LMG524289 LWC458759:LWC524289 MFY458759:MFY524289 MPU458759:MPU524289 MZQ458759:MZQ524289 NJM458759:NJM524289 NTI458759:NTI524289 ODE458759:ODE524289 ONA458759:ONA524289 OWW458759:OWW524289 PGS458759:PGS524289 PQO458759:PQO524289 QAK458759:QAK524289 QKG458759:QKG524289 QUC458759:QUC524289 RDY458759:RDY524289 RNU458759:RNU524289 RXQ458759:RXQ524289 SHM458759:SHM524289 SRI458759:SRI524289 TBE458759:TBE524289 TLA458759:TLA524289 TUW458759:TUW524289 UES458759:UES524289 UOO458759:UOO524289 UYK458759:UYK524289 VIG458759:VIG524289 VSC458759:VSC524289 WBY458759:WBY524289 WLU458759:WLU524289 WVQ458759:WVQ524289 Z524295:Z589825 JE524295:JE589825 TA524295:TA589825 ACW524295:ACW589825 AMS524295:AMS589825 AWO524295:AWO589825 BGK524295:BGK589825 BQG524295:BQG589825 CAC524295:CAC589825 CJY524295:CJY589825 CTU524295:CTU589825 DDQ524295:DDQ589825 DNM524295:DNM589825 DXI524295:DXI589825 EHE524295:EHE589825 ERA524295:ERA589825 FAW524295:FAW589825 FKS524295:FKS589825 FUO524295:FUO589825 GEK524295:GEK589825 GOG524295:GOG589825 GYC524295:GYC589825 HHY524295:HHY589825 HRU524295:HRU589825 IBQ524295:IBQ589825 ILM524295:ILM589825 IVI524295:IVI589825 JFE524295:JFE589825 JPA524295:JPA589825 JYW524295:JYW589825 KIS524295:KIS589825 KSO524295:KSO589825 LCK524295:LCK589825 LMG524295:LMG589825 LWC524295:LWC589825 MFY524295:MFY589825 MPU524295:MPU589825 MZQ524295:MZQ589825 NJM524295:NJM589825 NTI524295:NTI589825 ODE524295:ODE589825 ONA524295:ONA589825 OWW524295:OWW589825 PGS524295:PGS589825 PQO524295:PQO589825 QAK524295:QAK589825 QKG524295:QKG589825 QUC524295:QUC589825 RDY524295:RDY589825 RNU524295:RNU589825 RXQ524295:RXQ589825 SHM524295:SHM589825 SRI524295:SRI589825 TBE524295:TBE589825 TLA524295:TLA589825 TUW524295:TUW589825 UES524295:UES589825 UOO524295:UOO589825 UYK524295:UYK589825 VIG524295:VIG589825 VSC524295:VSC589825 WBY524295:WBY589825 WLU524295:WLU589825 WVQ524295:WVQ589825 Z589831:Z655361 JE589831:JE655361 TA589831:TA655361 ACW589831:ACW655361 AMS589831:AMS655361 AWO589831:AWO655361 BGK589831:BGK655361 BQG589831:BQG655361 CAC589831:CAC655361 CJY589831:CJY655361 CTU589831:CTU655361 DDQ589831:DDQ655361 DNM589831:DNM655361 DXI589831:DXI655361 EHE589831:EHE655361 ERA589831:ERA655361 FAW589831:FAW655361 FKS589831:FKS655361 FUO589831:FUO655361 GEK589831:GEK655361 GOG589831:GOG655361 GYC589831:GYC655361 HHY589831:HHY655361 HRU589831:HRU655361 IBQ589831:IBQ655361 ILM589831:ILM655361 IVI589831:IVI655361 JFE589831:JFE655361 JPA589831:JPA655361 JYW589831:JYW655361 KIS589831:KIS655361 KSO589831:KSO655361 LCK589831:LCK655361 LMG589831:LMG655361 LWC589831:LWC655361 MFY589831:MFY655361 MPU589831:MPU655361 MZQ589831:MZQ655361 NJM589831:NJM655361 NTI589831:NTI655361 ODE589831:ODE655361 ONA589831:ONA655361 OWW589831:OWW655361 PGS589831:PGS655361 PQO589831:PQO655361 QAK589831:QAK655361 QKG589831:QKG655361 QUC589831:QUC655361 RDY589831:RDY655361 RNU589831:RNU655361 RXQ589831:RXQ655361 SHM589831:SHM655361 SRI589831:SRI655361 TBE589831:TBE655361 TLA589831:TLA655361 TUW589831:TUW655361 UES589831:UES655361 UOO589831:UOO655361 UYK589831:UYK655361 VIG589831:VIG655361 VSC589831:VSC655361 WBY589831:WBY655361 WLU589831:WLU655361 WVQ589831:WVQ655361 Z655367:Z720897 JE655367:JE720897 TA655367:TA720897 ACW655367:ACW720897 AMS655367:AMS720897 AWO655367:AWO720897 BGK655367:BGK720897 BQG655367:BQG720897 CAC655367:CAC720897 CJY655367:CJY720897 CTU655367:CTU720897 DDQ655367:DDQ720897 DNM655367:DNM720897 DXI655367:DXI720897 EHE655367:EHE720897 ERA655367:ERA720897 FAW655367:FAW720897 FKS655367:FKS720897 FUO655367:FUO720897 GEK655367:GEK720897 GOG655367:GOG720897 GYC655367:GYC720897 HHY655367:HHY720897 HRU655367:HRU720897 IBQ655367:IBQ720897 ILM655367:ILM720897 IVI655367:IVI720897 JFE655367:JFE720897 JPA655367:JPA720897 JYW655367:JYW720897 KIS655367:KIS720897 KSO655367:KSO720897 LCK655367:LCK720897 LMG655367:LMG720897 LWC655367:LWC720897 MFY655367:MFY720897 MPU655367:MPU720897 MZQ655367:MZQ720897 NJM655367:NJM720897 NTI655367:NTI720897 ODE655367:ODE720897 ONA655367:ONA720897 OWW655367:OWW720897 PGS655367:PGS720897 PQO655367:PQO720897 QAK655367:QAK720897 QKG655367:QKG720897 QUC655367:QUC720897 RDY655367:RDY720897 RNU655367:RNU720897 RXQ655367:RXQ720897 SHM655367:SHM720897 SRI655367:SRI720897 TBE655367:TBE720897 TLA655367:TLA720897 TUW655367:TUW720897 UES655367:UES720897 UOO655367:UOO720897 UYK655367:UYK720897 VIG655367:VIG720897 VSC655367:VSC720897 WBY655367:WBY720897 WLU655367:WLU720897 WVQ655367:WVQ720897 Z720903:Z786433 JE720903:JE786433 TA720903:TA786433 ACW720903:ACW786433 AMS720903:AMS786433 AWO720903:AWO786433 BGK720903:BGK786433 BQG720903:BQG786433 CAC720903:CAC786433 CJY720903:CJY786433 CTU720903:CTU786433 DDQ720903:DDQ786433 DNM720903:DNM786433 DXI720903:DXI786433 EHE720903:EHE786433 ERA720903:ERA786433 FAW720903:FAW786433 FKS720903:FKS786433 FUO720903:FUO786433 GEK720903:GEK786433 GOG720903:GOG786433 GYC720903:GYC786433 HHY720903:HHY786433 HRU720903:HRU786433 IBQ720903:IBQ786433 ILM720903:ILM786433 IVI720903:IVI786433 JFE720903:JFE786433 JPA720903:JPA786433 JYW720903:JYW786433 KIS720903:KIS786433 KSO720903:KSO786433 LCK720903:LCK786433 LMG720903:LMG786433 LWC720903:LWC786433 MFY720903:MFY786433 MPU720903:MPU786433 MZQ720903:MZQ786433 NJM720903:NJM786433 NTI720903:NTI786433 ODE720903:ODE786433 ONA720903:ONA786433 OWW720903:OWW786433 PGS720903:PGS786433 PQO720903:PQO786433 QAK720903:QAK786433 QKG720903:QKG786433 QUC720903:QUC786433 RDY720903:RDY786433 RNU720903:RNU786433 RXQ720903:RXQ786433 SHM720903:SHM786433 SRI720903:SRI786433 TBE720903:TBE786433 TLA720903:TLA786433 TUW720903:TUW786433 UES720903:UES786433 UOO720903:UOO786433 UYK720903:UYK786433 VIG720903:VIG786433 VSC720903:VSC786433 WBY720903:WBY786433 WLU720903:WLU786433 WVQ720903:WVQ786433 Z786439:Z851969 JE786439:JE851969 TA786439:TA851969 ACW786439:ACW851969 AMS786439:AMS851969 AWO786439:AWO851969 BGK786439:BGK851969 BQG786439:BQG851969 CAC786439:CAC851969 CJY786439:CJY851969 CTU786439:CTU851969 DDQ786439:DDQ851969 DNM786439:DNM851969 DXI786439:DXI851969 EHE786439:EHE851969 ERA786439:ERA851969 FAW786439:FAW851969 FKS786439:FKS851969 FUO786439:FUO851969 GEK786439:GEK851969 GOG786439:GOG851969 GYC786439:GYC851969 HHY786439:HHY851969 HRU786439:HRU851969 IBQ786439:IBQ851969 ILM786439:ILM851969 IVI786439:IVI851969 JFE786439:JFE851969 JPA786439:JPA851969 JYW786439:JYW851969 KIS786439:KIS851969 KSO786439:KSO851969 LCK786439:LCK851969 LMG786439:LMG851969 LWC786439:LWC851969 MFY786439:MFY851969 MPU786439:MPU851969 MZQ786439:MZQ851969 NJM786439:NJM851969 NTI786439:NTI851969 ODE786439:ODE851969 ONA786439:ONA851969 OWW786439:OWW851969 PGS786439:PGS851969 PQO786439:PQO851969 QAK786439:QAK851969 QKG786439:QKG851969 QUC786439:QUC851969 RDY786439:RDY851969 RNU786439:RNU851969 RXQ786439:RXQ851969 SHM786439:SHM851969 SRI786439:SRI851969 TBE786439:TBE851969 TLA786439:TLA851969 TUW786439:TUW851969 UES786439:UES851969 UOO786439:UOO851969 UYK786439:UYK851969 VIG786439:VIG851969 VSC786439:VSC851969 WBY786439:WBY851969 WLU786439:WLU851969 WVQ786439:WVQ851969 Z851975:Z917505 JE851975:JE917505 TA851975:TA917505 ACW851975:ACW917505 AMS851975:AMS917505 AWO851975:AWO917505 BGK851975:BGK917505 BQG851975:BQG917505 CAC851975:CAC917505 CJY851975:CJY917505 CTU851975:CTU917505 DDQ851975:DDQ917505 DNM851975:DNM917505 DXI851975:DXI917505 EHE851975:EHE917505 ERA851975:ERA917505 FAW851975:FAW917505 FKS851975:FKS917505 FUO851975:FUO917505 GEK851975:GEK917505 GOG851975:GOG917505 GYC851975:GYC917505 HHY851975:HHY917505 HRU851975:HRU917505 IBQ851975:IBQ917505 ILM851975:ILM917505 IVI851975:IVI917505 JFE851975:JFE917505 JPA851975:JPA917505 JYW851975:JYW917505 KIS851975:KIS917505 KSO851975:KSO917505 LCK851975:LCK917505 LMG851975:LMG917505 LWC851975:LWC917505 MFY851975:MFY917505 MPU851975:MPU917505 MZQ851975:MZQ917505 NJM851975:NJM917505 NTI851975:NTI917505 ODE851975:ODE917505 ONA851975:ONA917505 OWW851975:OWW917505 PGS851975:PGS917505 PQO851975:PQO917505 QAK851975:QAK917505 QKG851975:QKG917505 QUC851975:QUC917505 RDY851975:RDY917505 RNU851975:RNU917505 RXQ851975:RXQ917505 SHM851975:SHM917505 SRI851975:SRI917505 TBE851975:TBE917505 TLA851975:TLA917505 TUW851975:TUW917505 UES851975:UES917505 UOO851975:UOO917505 UYK851975:UYK917505 VIG851975:VIG917505 VSC851975:VSC917505 WBY851975:WBY917505 WLU851975:WLU917505 WVQ851975:WVQ917505 Z917511:Z983041 JE917511:JE983041 TA917511:TA983041 ACW917511:ACW983041 AMS917511:AMS983041 AWO917511:AWO983041 BGK917511:BGK983041 BQG917511:BQG983041 CAC917511:CAC983041 CJY917511:CJY983041 CTU917511:CTU983041 DDQ917511:DDQ983041 DNM917511:DNM983041 DXI917511:DXI983041 EHE917511:EHE983041 ERA917511:ERA983041 FAW917511:FAW983041 FKS917511:FKS983041 FUO917511:FUO983041 GEK917511:GEK983041 GOG917511:GOG983041 GYC917511:GYC983041 HHY917511:HHY983041 HRU917511:HRU983041 IBQ917511:IBQ983041 ILM917511:ILM983041 IVI917511:IVI983041 JFE917511:JFE983041 JPA917511:JPA983041 JYW917511:JYW983041 KIS917511:KIS983041 KSO917511:KSO983041 LCK917511:LCK983041 LMG917511:LMG983041 LWC917511:LWC983041 MFY917511:MFY983041 MPU917511:MPU983041 MZQ917511:MZQ983041 NJM917511:NJM983041 NTI917511:NTI983041 ODE917511:ODE983041 ONA917511:ONA983041 OWW917511:OWW983041 PGS917511:PGS983041 PQO917511:PQO983041 QAK917511:QAK983041 QKG917511:QKG983041 QUC917511:QUC983041 RDY917511:RDY983041 RNU917511:RNU983041 RXQ917511:RXQ983041 SHM917511:SHM983041 SRI917511:SRI983041 TBE917511:TBE983041 TLA917511:TLA983041 TUW917511:TUW983041 UES917511:UES983041 UOO917511:UOO983041 UYK917511:UYK983041 VIG917511:VIG983041 VSC917511:VSC983041 WBY917511:WBY983041 WLU917511:WLU983041 WVQ917511:WVQ983041 Z983047:Z1048576 JE983047:JE1048576 TA983047:TA1048576 ACW983047:ACW1048576 AMS983047:AMS1048576 AWO983047:AWO1048576 BGK983047:BGK1048576 BQG983047:BQG1048576 CAC983047:CAC1048576 CJY983047:CJY1048576 CTU983047:CTU1048576 DDQ983047:DDQ1048576 DNM983047:DNM1048576 DXI983047:DXI1048576 EHE983047:EHE1048576 ERA983047:ERA1048576 FAW983047:FAW1048576 FKS983047:FKS1048576 FUO983047:FUO1048576 GEK983047:GEK1048576 GOG983047:GOG1048576 GYC983047:GYC1048576 HHY983047:HHY1048576 HRU983047:HRU1048576 IBQ983047:IBQ1048576 ILM983047:ILM1048576 IVI983047:IVI1048576 JFE983047:JFE1048576 JPA983047:JPA1048576 JYW983047:JYW1048576 KIS983047:KIS1048576 KSO983047:KSO1048576 LCK983047:LCK1048576 LMG983047:LMG1048576 LWC983047:LWC1048576 MFY983047:MFY1048576 MPU983047:MPU1048576 MZQ983047:MZQ1048576 NJM983047:NJM1048576 NTI983047:NTI1048576 ODE983047:ODE1048576 ONA983047:ONA1048576 OWW983047:OWW1048576 PGS983047:PGS1048576 PQO983047:PQO1048576 QAK983047:QAK1048576 QKG983047:QKG1048576 QUC983047:QUC1048576 RDY983047:RDY1048576 RNU983047:RNU1048576 RXQ983047:RXQ1048576 SHM983047:SHM1048576 SRI983047:SRI1048576 TBE983047:TBE1048576 TLA983047:TLA1048576 TUW983047:TUW1048576 UES983047:UES1048576 UOO983047:UOO1048576 UYK983047:UYK1048576 VIG983047:VIG1048576 VSC983047:VSC1048576 WBY983047:WBY1048576 WLU983047:WLU1048576 WVQ983047:WVQ1048576 WUR1:WUR2 A65543:A131073 IF65543:IF131073 SB65543:SB131073 ABX65543:ABX131073 ALT65543:ALT131073 AVP65543:AVP131073 BFL65543:BFL131073 BPH65543:BPH131073 BZD65543:BZD131073 CIZ65543:CIZ131073 CSV65543:CSV131073 DCR65543:DCR131073 DMN65543:DMN131073 DWJ65543:DWJ131073 EGF65543:EGF131073 EQB65543:EQB131073 EZX65543:EZX131073 FJT65543:FJT131073 FTP65543:FTP131073 GDL65543:GDL131073 GNH65543:GNH131073 GXD65543:GXD131073 HGZ65543:HGZ131073 HQV65543:HQV131073 IAR65543:IAR131073 IKN65543:IKN131073 IUJ65543:IUJ131073 JEF65543:JEF131073 JOB65543:JOB131073 JXX65543:JXX131073 KHT65543:KHT131073 KRP65543:KRP131073 LBL65543:LBL131073 LLH65543:LLH131073 LVD65543:LVD131073 MEZ65543:MEZ131073 MOV65543:MOV131073 MYR65543:MYR131073 NIN65543:NIN131073 NSJ65543:NSJ131073 OCF65543:OCF131073 OMB65543:OMB131073 OVX65543:OVX131073 PFT65543:PFT131073 PPP65543:PPP131073 PZL65543:PZL131073 QJH65543:QJH131073 QTD65543:QTD131073 RCZ65543:RCZ131073 RMV65543:RMV131073 RWR65543:RWR131073 SGN65543:SGN131073 SQJ65543:SQJ131073 TAF65543:TAF131073 TKB65543:TKB131073 TTX65543:TTX131073 UDT65543:UDT131073 UNP65543:UNP131073 UXL65543:UXL131073 VHH65543:VHH131073 VRD65543:VRD131073 WAZ65543:WAZ131073 WKV65543:WKV131073 WUR65543:WUR131073 A131079:A196609 IF131079:IF196609 SB131079:SB196609 ABX131079:ABX196609 ALT131079:ALT196609 AVP131079:AVP196609 BFL131079:BFL196609 BPH131079:BPH196609 BZD131079:BZD196609 CIZ131079:CIZ196609 CSV131079:CSV196609 DCR131079:DCR196609 DMN131079:DMN196609 DWJ131079:DWJ196609 EGF131079:EGF196609 EQB131079:EQB196609 EZX131079:EZX196609 FJT131079:FJT196609 FTP131079:FTP196609 GDL131079:GDL196609 GNH131079:GNH196609 GXD131079:GXD196609 HGZ131079:HGZ196609 HQV131079:HQV196609 IAR131079:IAR196609 IKN131079:IKN196609 IUJ131079:IUJ196609 JEF131079:JEF196609 JOB131079:JOB196609 JXX131079:JXX196609 KHT131079:KHT196609 KRP131079:KRP196609 LBL131079:LBL196609 LLH131079:LLH196609 LVD131079:LVD196609 MEZ131079:MEZ196609 MOV131079:MOV196609 MYR131079:MYR196609 NIN131079:NIN196609 NSJ131079:NSJ196609 OCF131079:OCF196609 OMB131079:OMB196609 OVX131079:OVX196609 PFT131079:PFT196609 PPP131079:PPP196609 PZL131079:PZL196609 QJH131079:QJH196609 QTD131079:QTD196609 RCZ131079:RCZ196609 RMV131079:RMV196609 RWR131079:RWR196609 SGN131079:SGN196609 SQJ131079:SQJ196609 TAF131079:TAF196609 TKB131079:TKB196609 TTX131079:TTX196609 UDT131079:UDT196609 UNP131079:UNP196609 UXL131079:UXL196609 VHH131079:VHH196609 VRD131079:VRD196609 WAZ131079:WAZ196609 WKV131079:WKV196609 WUR131079:WUR196609 A196615:A262145 IF196615:IF262145 SB196615:SB262145 ABX196615:ABX262145 ALT196615:ALT262145 AVP196615:AVP262145 BFL196615:BFL262145 BPH196615:BPH262145 BZD196615:BZD262145 CIZ196615:CIZ262145 CSV196615:CSV262145 DCR196615:DCR262145 DMN196615:DMN262145 DWJ196615:DWJ262145 EGF196615:EGF262145 EQB196615:EQB262145 EZX196615:EZX262145 FJT196615:FJT262145 FTP196615:FTP262145 GDL196615:GDL262145 GNH196615:GNH262145 GXD196615:GXD262145 HGZ196615:HGZ262145 HQV196615:HQV262145 IAR196615:IAR262145 IKN196615:IKN262145 IUJ196615:IUJ262145 JEF196615:JEF262145 JOB196615:JOB262145 JXX196615:JXX262145 KHT196615:KHT262145 KRP196615:KRP262145 LBL196615:LBL262145 LLH196615:LLH262145 LVD196615:LVD262145 MEZ196615:MEZ262145 MOV196615:MOV262145 MYR196615:MYR262145 NIN196615:NIN262145 NSJ196615:NSJ262145 OCF196615:OCF262145 OMB196615:OMB262145 OVX196615:OVX262145 PFT196615:PFT262145 PPP196615:PPP262145 PZL196615:PZL262145 QJH196615:QJH262145 QTD196615:QTD262145 RCZ196615:RCZ262145 RMV196615:RMV262145 RWR196615:RWR262145 SGN196615:SGN262145 SQJ196615:SQJ262145 TAF196615:TAF262145 TKB196615:TKB262145 TTX196615:TTX262145 UDT196615:UDT262145 UNP196615:UNP262145 UXL196615:UXL262145 VHH196615:VHH262145 VRD196615:VRD262145 WAZ196615:WAZ262145 WKV196615:WKV262145 WUR196615:WUR262145 A262151:A327681 IF262151:IF327681 SB262151:SB327681 ABX262151:ABX327681 ALT262151:ALT327681 AVP262151:AVP327681 BFL262151:BFL327681 BPH262151:BPH327681 BZD262151:BZD327681 CIZ262151:CIZ327681 CSV262151:CSV327681 DCR262151:DCR327681 DMN262151:DMN327681 DWJ262151:DWJ327681 EGF262151:EGF327681 EQB262151:EQB327681 EZX262151:EZX327681 FJT262151:FJT327681 FTP262151:FTP327681 GDL262151:GDL327681 GNH262151:GNH327681 GXD262151:GXD327681 HGZ262151:HGZ327681 HQV262151:HQV327681 IAR262151:IAR327681 IKN262151:IKN327681 IUJ262151:IUJ327681 JEF262151:JEF327681 JOB262151:JOB327681 JXX262151:JXX327681 KHT262151:KHT327681 KRP262151:KRP327681 LBL262151:LBL327681 LLH262151:LLH327681 LVD262151:LVD327681 MEZ262151:MEZ327681 MOV262151:MOV327681 MYR262151:MYR327681 NIN262151:NIN327681 NSJ262151:NSJ327681 OCF262151:OCF327681 OMB262151:OMB327681 OVX262151:OVX327681 PFT262151:PFT327681 PPP262151:PPP327681 PZL262151:PZL327681 QJH262151:QJH327681 QTD262151:QTD327681 RCZ262151:RCZ327681 RMV262151:RMV327681 RWR262151:RWR327681 SGN262151:SGN327681 SQJ262151:SQJ327681 TAF262151:TAF327681 TKB262151:TKB327681 TTX262151:TTX327681 UDT262151:UDT327681 UNP262151:UNP327681 UXL262151:UXL327681 VHH262151:VHH327681 VRD262151:VRD327681 WAZ262151:WAZ327681 WKV262151:WKV327681 WUR262151:WUR327681 A327687:A393217 IF327687:IF393217 SB327687:SB393217 ABX327687:ABX393217 ALT327687:ALT393217 AVP327687:AVP393217 BFL327687:BFL393217 BPH327687:BPH393217 BZD327687:BZD393217 CIZ327687:CIZ393217 CSV327687:CSV393217 DCR327687:DCR393217 DMN327687:DMN393217 DWJ327687:DWJ393217 EGF327687:EGF393217 EQB327687:EQB393217 EZX327687:EZX393217 FJT327687:FJT393217 FTP327687:FTP393217 GDL327687:GDL393217 GNH327687:GNH393217 GXD327687:GXD393217 HGZ327687:HGZ393217 HQV327687:HQV393217 IAR327687:IAR393217 IKN327687:IKN393217 IUJ327687:IUJ393217 JEF327687:JEF393217 JOB327687:JOB393217 JXX327687:JXX393217 KHT327687:KHT393217 KRP327687:KRP393217 LBL327687:LBL393217 LLH327687:LLH393217 LVD327687:LVD393217 MEZ327687:MEZ393217 MOV327687:MOV393217 MYR327687:MYR393217 NIN327687:NIN393217 NSJ327687:NSJ393217 OCF327687:OCF393217 OMB327687:OMB393217 OVX327687:OVX393217 PFT327687:PFT393217 PPP327687:PPP393217 PZL327687:PZL393217 QJH327687:QJH393217 QTD327687:QTD393217 RCZ327687:RCZ393217 RMV327687:RMV393217 RWR327687:RWR393217 SGN327687:SGN393217 SQJ327687:SQJ393217 TAF327687:TAF393217 TKB327687:TKB393217 TTX327687:TTX393217 UDT327687:UDT393217 UNP327687:UNP393217 UXL327687:UXL393217 VHH327687:VHH393217 VRD327687:VRD393217 WAZ327687:WAZ393217 WKV327687:WKV393217 WUR327687:WUR393217 A393223:A458753 IF393223:IF458753 SB393223:SB458753 ABX393223:ABX458753 ALT393223:ALT458753 AVP393223:AVP458753 BFL393223:BFL458753 BPH393223:BPH458753 BZD393223:BZD458753 CIZ393223:CIZ458753 CSV393223:CSV458753 DCR393223:DCR458753 DMN393223:DMN458753 DWJ393223:DWJ458753 EGF393223:EGF458753 EQB393223:EQB458753 EZX393223:EZX458753 FJT393223:FJT458753 FTP393223:FTP458753 GDL393223:GDL458753 GNH393223:GNH458753 GXD393223:GXD458753 HGZ393223:HGZ458753 HQV393223:HQV458753 IAR393223:IAR458753 IKN393223:IKN458753 IUJ393223:IUJ458753 JEF393223:JEF458753 JOB393223:JOB458753 JXX393223:JXX458753 KHT393223:KHT458753 KRP393223:KRP458753 LBL393223:LBL458753 LLH393223:LLH458753 LVD393223:LVD458753 MEZ393223:MEZ458753 MOV393223:MOV458753 MYR393223:MYR458753 NIN393223:NIN458753 NSJ393223:NSJ458753 OCF393223:OCF458753 OMB393223:OMB458753 OVX393223:OVX458753 PFT393223:PFT458753 PPP393223:PPP458753 PZL393223:PZL458753 QJH393223:QJH458753 QTD393223:QTD458753 RCZ393223:RCZ458753 RMV393223:RMV458753 RWR393223:RWR458753 SGN393223:SGN458753 SQJ393223:SQJ458753 TAF393223:TAF458753 TKB393223:TKB458753 TTX393223:TTX458753 UDT393223:UDT458753 UNP393223:UNP458753 UXL393223:UXL458753 VHH393223:VHH458753 VRD393223:VRD458753 WAZ393223:WAZ458753 WKV393223:WKV458753 WUR393223:WUR458753 A458759:A524289 IF458759:IF524289 SB458759:SB524289 ABX458759:ABX524289 ALT458759:ALT524289 AVP458759:AVP524289 BFL458759:BFL524289 BPH458759:BPH524289 BZD458759:BZD524289 CIZ458759:CIZ524289 CSV458759:CSV524289 DCR458759:DCR524289 DMN458759:DMN524289 DWJ458759:DWJ524289 EGF458759:EGF524289 EQB458759:EQB524289 EZX458759:EZX524289 FJT458759:FJT524289 FTP458759:FTP524289 GDL458759:GDL524289 GNH458759:GNH524289 GXD458759:GXD524289 HGZ458759:HGZ524289 HQV458759:HQV524289 IAR458759:IAR524289 IKN458759:IKN524289 IUJ458759:IUJ524289 JEF458759:JEF524289 JOB458759:JOB524289 JXX458759:JXX524289 KHT458759:KHT524289 KRP458759:KRP524289 LBL458759:LBL524289 LLH458759:LLH524289 LVD458759:LVD524289 MEZ458759:MEZ524289 MOV458759:MOV524289 MYR458759:MYR524289 NIN458759:NIN524289 NSJ458759:NSJ524289 OCF458759:OCF524289 OMB458759:OMB524289 OVX458759:OVX524289 PFT458759:PFT524289 PPP458759:PPP524289 PZL458759:PZL524289 QJH458759:QJH524289 QTD458759:QTD524289 RCZ458759:RCZ524289 RMV458759:RMV524289 RWR458759:RWR524289 SGN458759:SGN524289 SQJ458759:SQJ524289 TAF458759:TAF524289 TKB458759:TKB524289 TTX458759:TTX524289 UDT458759:UDT524289 UNP458759:UNP524289 UXL458759:UXL524289 VHH458759:VHH524289 VRD458759:VRD524289 WAZ458759:WAZ524289 WKV458759:WKV524289 WUR458759:WUR524289 A524295:A589825 IF524295:IF589825 SB524295:SB589825 ABX524295:ABX589825 ALT524295:ALT589825 AVP524295:AVP589825 BFL524295:BFL589825 BPH524295:BPH589825 BZD524295:BZD589825 CIZ524295:CIZ589825 CSV524295:CSV589825 DCR524295:DCR589825 DMN524295:DMN589825 DWJ524295:DWJ589825 EGF524295:EGF589825 EQB524295:EQB589825 EZX524295:EZX589825 FJT524295:FJT589825 FTP524295:FTP589825 GDL524295:GDL589825 GNH524295:GNH589825 GXD524295:GXD589825 HGZ524295:HGZ589825 HQV524295:HQV589825 IAR524295:IAR589825 IKN524295:IKN589825 IUJ524295:IUJ589825 JEF524295:JEF589825 JOB524295:JOB589825 JXX524295:JXX589825 KHT524295:KHT589825 KRP524295:KRP589825 LBL524295:LBL589825 LLH524295:LLH589825 LVD524295:LVD589825 MEZ524295:MEZ589825 MOV524295:MOV589825 MYR524295:MYR589825 NIN524295:NIN589825 NSJ524295:NSJ589825 OCF524295:OCF589825 OMB524295:OMB589825 OVX524295:OVX589825 PFT524295:PFT589825 PPP524295:PPP589825 PZL524295:PZL589825 QJH524295:QJH589825 QTD524295:QTD589825 RCZ524295:RCZ589825 RMV524295:RMV589825 RWR524295:RWR589825 SGN524295:SGN589825 SQJ524295:SQJ589825 TAF524295:TAF589825 TKB524295:TKB589825 TTX524295:TTX589825 UDT524295:UDT589825 UNP524295:UNP589825 UXL524295:UXL589825 VHH524295:VHH589825 VRD524295:VRD589825 WAZ524295:WAZ589825 WKV524295:WKV589825 WUR524295:WUR589825 A589831:A655361 IF589831:IF655361 SB589831:SB655361 ABX589831:ABX655361 ALT589831:ALT655361 AVP589831:AVP655361 BFL589831:BFL655361 BPH589831:BPH655361 BZD589831:BZD655361 CIZ589831:CIZ655361 CSV589831:CSV655361 DCR589831:DCR655361 DMN589831:DMN655361 DWJ589831:DWJ655361 EGF589831:EGF655361 EQB589831:EQB655361 EZX589831:EZX655361 FJT589831:FJT655361 FTP589831:FTP655361 GDL589831:GDL655361 GNH589831:GNH655361 GXD589831:GXD655361 HGZ589831:HGZ655361 HQV589831:HQV655361 IAR589831:IAR655361 IKN589831:IKN655361 IUJ589831:IUJ655361 JEF589831:JEF655361 JOB589831:JOB655361 JXX589831:JXX655361 KHT589831:KHT655361 KRP589831:KRP655361 LBL589831:LBL655361 LLH589831:LLH655361 LVD589831:LVD655361 MEZ589831:MEZ655361 MOV589831:MOV655361 MYR589831:MYR655361 NIN589831:NIN655361 NSJ589831:NSJ655361 OCF589831:OCF655361 OMB589831:OMB655361 OVX589831:OVX655361 PFT589831:PFT655361 PPP589831:PPP655361 PZL589831:PZL655361 QJH589831:QJH655361 QTD589831:QTD655361 RCZ589831:RCZ655361 RMV589831:RMV655361 RWR589831:RWR655361 SGN589831:SGN655361 SQJ589831:SQJ655361 TAF589831:TAF655361 TKB589831:TKB655361 TTX589831:TTX655361 UDT589831:UDT655361 UNP589831:UNP655361 UXL589831:UXL655361 VHH589831:VHH655361 VRD589831:VRD655361 WAZ589831:WAZ655361 WKV589831:WKV655361 WUR589831:WUR655361 A655367:A720897 IF655367:IF720897 SB655367:SB720897 ABX655367:ABX720897 ALT655367:ALT720897 AVP655367:AVP720897 BFL655367:BFL720897 BPH655367:BPH720897 BZD655367:BZD720897 CIZ655367:CIZ720897 CSV655367:CSV720897 DCR655367:DCR720897 DMN655367:DMN720897 DWJ655367:DWJ720897 EGF655367:EGF720897 EQB655367:EQB720897 EZX655367:EZX720897 FJT655367:FJT720897 FTP655367:FTP720897 GDL655367:GDL720897 GNH655367:GNH720897 GXD655367:GXD720897 HGZ655367:HGZ720897 HQV655367:HQV720897 IAR655367:IAR720897 IKN655367:IKN720897 IUJ655367:IUJ720897 JEF655367:JEF720897 JOB655367:JOB720897 JXX655367:JXX720897 KHT655367:KHT720897 KRP655367:KRP720897 LBL655367:LBL720897 LLH655367:LLH720897 LVD655367:LVD720897 MEZ655367:MEZ720897 MOV655367:MOV720897 MYR655367:MYR720897 NIN655367:NIN720897 NSJ655367:NSJ720897 OCF655367:OCF720897 OMB655367:OMB720897 OVX655367:OVX720897 PFT655367:PFT720897 PPP655367:PPP720897 PZL655367:PZL720897 QJH655367:QJH720897 QTD655367:QTD720897 RCZ655367:RCZ720897 RMV655367:RMV720897 RWR655367:RWR720897 SGN655367:SGN720897 SQJ655367:SQJ720897 TAF655367:TAF720897 TKB655367:TKB720897 TTX655367:TTX720897 UDT655367:UDT720897 UNP655367:UNP720897 UXL655367:UXL720897 VHH655367:VHH720897 VRD655367:VRD720897 WAZ655367:WAZ720897 WKV655367:WKV720897 WUR655367:WUR720897 A720903:A786433 IF720903:IF786433 SB720903:SB786433 ABX720903:ABX786433 ALT720903:ALT786433 AVP720903:AVP786433 BFL720903:BFL786433 BPH720903:BPH786433 BZD720903:BZD786433 CIZ720903:CIZ786433 CSV720903:CSV786433 DCR720903:DCR786433 DMN720903:DMN786433 DWJ720903:DWJ786433 EGF720903:EGF786433 EQB720903:EQB786433 EZX720903:EZX786433 FJT720903:FJT786433 FTP720903:FTP786433 GDL720903:GDL786433 GNH720903:GNH786433 GXD720903:GXD786433 HGZ720903:HGZ786433 HQV720903:HQV786433 IAR720903:IAR786433 IKN720903:IKN786433 IUJ720903:IUJ786433 JEF720903:JEF786433 JOB720903:JOB786433 JXX720903:JXX786433 KHT720903:KHT786433 KRP720903:KRP786433 LBL720903:LBL786433 LLH720903:LLH786433 LVD720903:LVD786433 MEZ720903:MEZ786433 MOV720903:MOV786433 MYR720903:MYR786433 NIN720903:NIN786433 NSJ720903:NSJ786433 OCF720903:OCF786433 OMB720903:OMB786433 OVX720903:OVX786433 PFT720903:PFT786433 PPP720903:PPP786433 PZL720903:PZL786433 QJH720903:QJH786433 QTD720903:QTD786433 RCZ720903:RCZ786433 RMV720903:RMV786433 RWR720903:RWR786433 SGN720903:SGN786433 SQJ720903:SQJ786433 TAF720903:TAF786433 TKB720903:TKB786433 TTX720903:TTX786433 UDT720903:UDT786433 UNP720903:UNP786433 UXL720903:UXL786433 VHH720903:VHH786433 VRD720903:VRD786433 WAZ720903:WAZ786433 WKV720903:WKV786433 WUR720903:WUR786433 A786439:A851969 IF786439:IF851969 SB786439:SB851969 ABX786439:ABX851969 ALT786439:ALT851969 AVP786439:AVP851969 BFL786439:BFL851969 BPH786439:BPH851969 BZD786439:BZD851969 CIZ786439:CIZ851969 CSV786439:CSV851969 DCR786439:DCR851969 DMN786439:DMN851969 DWJ786439:DWJ851969 EGF786439:EGF851969 EQB786439:EQB851969 EZX786439:EZX851969 FJT786439:FJT851969 FTP786439:FTP851969 GDL786439:GDL851969 GNH786439:GNH851969 GXD786439:GXD851969 HGZ786439:HGZ851969 HQV786439:HQV851969 IAR786439:IAR851969 IKN786439:IKN851969 IUJ786439:IUJ851969 JEF786439:JEF851969 JOB786439:JOB851969 JXX786439:JXX851969 KHT786439:KHT851969 KRP786439:KRP851969 LBL786439:LBL851969 LLH786439:LLH851969 LVD786439:LVD851969 MEZ786439:MEZ851969 MOV786439:MOV851969 MYR786439:MYR851969 NIN786439:NIN851969 NSJ786439:NSJ851969 OCF786439:OCF851969 OMB786439:OMB851969 OVX786439:OVX851969 PFT786439:PFT851969 PPP786439:PPP851969 PZL786439:PZL851969 QJH786439:QJH851969 QTD786439:QTD851969 RCZ786439:RCZ851969 RMV786439:RMV851969 RWR786439:RWR851969 SGN786439:SGN851969 SQJ786439:SQJ851969 TAF786439:TAF851969 TKB786439:TKB851969 TTX786439:TTX851969 UDT786439:UDT851969 UNP786439:UNP851969 UXL786439:UXL851969 VHH786439:VHH851969 VRD786439:VRD851969 WAZ786439:WAZ851969 WKV786439:WKV851969 WUR786439:WUR851969 A851975:A917505 IF851975:IF917505 SB851975:SB917505 ABX851975:ABX917505 ALT851975:ALT917505 AVP851975:AVP917505 BFL851975:BFL917505 BPH851975:BPH917505 BZD851975:BZD917505 CIZ851975:CIZ917505 CSV851975:CSV917505 DCR851975:DCR917505 DMN851975:DMN917505 DWJ851975:DWJ917505 EGF851975:EGF917505 EQB851975:EQB917505 EZX851975:EZX917505 FJT851975:FJT917505 FTP851975:FTP917505 GDL851975:GDL917505 GNH851975:GNH917505 GXD851975:GXD917505 HGZ851975:HGZ917505 HQV851975:HQV917505 IAR851975:IAR917505 IKN851975:IKN917505 IUJ851975:IUJ917505 JEF851975:JEF917505 JOB851975:JOB917505 JXX851975:JXX917505 KHT851975:KHT917505 KRP851975:KRP917505 LBL851975:LBL917505 LLH851975:LLH917505 LVD851975:LVD917505 MEZ851975:MEZ917505 MOV851975:MOV917505 MYR851975:MYR917505 NIN851975:NIN917505 NSJ851975:NSJ917505 OCF851975:OCF917505 OMB851975:OMB917505 OVX851975:OVX917505 PFT851975:PFT917505 PPP851975:PPP917505 PZL851975:PZL917505 QJH851975:QJH917505 QTD851975:QTD917505 RCZ851975:RCZ917505 RMV851975:RMV917505 RWR851975:RWR917505 SGN851975:SGN917505 SQJ851975:SQJ917505 TAF851975:TAF917505 TKB851975:TKB917505 TTX851975:TTX917505 UDT851975:UDT917505 UNP851975:UNP917505 UXL851975:UXL917505 VHH851975:VHH917505 VRD851975:VRD917505 WAZ851975:WAZ917505 WKV851975:WKV917505 WUR851975:WUR917505 A917511:A983041 IF917511:IF983041 SB917511:SB983041 ABX917511:ABX983041 ALT917511:ALT983041 AVP917511:AVP983041 BFL917511:BFL983041 BPH917511:BPH983041 BZD917511:BZD983041 CIZ917511:CIZ983041 CSV917511:CSV983041 DCR917511:DCR983041 DMN917511:DMN983041 DWJ917511:DWJ983041 EGF917511:EGF983041 EQB917511:EQB983041 EZX917511:EZX983041 FJT917511:FJT983041 FTP917511:FTP983041 GDL917511:GDL983041 GNH917511:GNH983041 GXD917511:GXD983041 HGZ917511:HGZ983041 HQV917511:HQV983041 IAR917511:IAR983041 IKN917511:IKN983041 IUJ917511:IUJ983041 JEF917511:JEF983041 JOB917511:JOB983041 JXX917511:JXX983041 KHT917511:KHT983041 KRP917511:KRP983041 LBL917511:LBL983041 LLH917511:LLH983041 LVD917511:LVD983041 MEZ917511:MEZ983041 MOV917511:MOV983041 MYR917511:MYR983041 NIN917511:NIN983041 NSJ917511:NSJ983041 OCF917511:OCF983041 OMB917511:OMB983041 OVX917511:OVX983041 PFT917511:PFT983041 PPP917511:PPP983041 PZL917511:PZL983041 QJH917511:QJH983041 QTD917511:QTD983041 RCZ917511:RCZ983041 RMV917511:RMV983041 RWR917511:RWR983041 SGN917511:SGN983041 SQJ917511:SQJ983041 TAF917511:TAF983041 TKB917511:TKB983041 TTX917511:TTX983041 UDT917511:UDT983041 UNP917511:UNP983041 UXL917511:UXL983041 VHH917511:VHH983041 VRD917511:VRD983041 WAZ917511:WAZ983041 WKV917511:WKV983041 WUR917511:WUR983041 A983047:A1048576 IF983047:IF1048576 SB983047:SB1048576 ABX983047:ABX1048576 ALT983047:ALT1048576 AVP983047:AVP1048576 BFL983047:BFL1048576 BPH983047:BPH1048576 BZD983047:BZD1048576 CIZ983047:CIZ1048576 CSV983047:CSV1048576 DCR983047:DCR1048576 DMN983047:DMN1048576 DWJ983047:DWJ1048576 EGF983047:EGF1048576 EQB983047:EQB1048576 EZX983047:EZX1048576 FJT983047:FJT1048576 FTP983047:FTP1048576 GDL983047:GDL1048576 GNH983047:GNH1048576 GXD983047:GXD1048576 HGZ983047:HGZ1048576 HQV983047:HQV1048576 IAR983047:IAR1048576 IKN983047:IKN1048576 IUJ983047:IUJ1048576 JEF983047:JEF1048576 JOB983047:JOB1048576 JXX983047:JXX1048576 KHT983047:KHT1048576 KRP983047:KRP1048576 LBL983047:LBL1048576 LLH983047:LLH1048576 LVD983047:LVD1048576 MEZ983047:MEZ1048576 MOV983047:MOV1048576 MYR983047:MYR1048576 NIN983047:NIN1048576 NSJ983047:NSJ1048576 OCF983047:OCF1048576 OMB983047:OMB1048576 OVX983047:OVX1048576 PFT983047:PFT1048576 PPP983047:PPP1048576 PZL983047:PZL1048576 QJH983047:QJH1048576 QTD983047:QTD1048576 RCZ983047:RCZ1048576 RMV983047:RMV1048576 RWR983047:RWR1048576 SGN983047:SGN1048576 SQJ983047:SQJ1048576 TAF983047:TAF1048576 TKB983047:TKB1048576 TTX983047:TTX1048576 UDT983047:UDT1048576 UNP983047:UNP1048576 UXL983047:UXL1048576 VHH983047:VHH1048576 VRD983047:VRD1048576 WAZ983047:WAZ1048576 WKV983047:WKV1048576 WUR983047:WUR1048576 A1:A2 IF1:IF2 SB1:SB2 ABX1:ABX2 ALT1:ALT2 AVP1:AVP2 BFL1:BFL2 BPH1:BPH2 BZD1:BZD2 CIZ1:CIZ2 CSV1:CSV2 DCR1:DCR2 DMN1:DMN2 DWJ1:DWJ2 EGF1:EGF2 EQB1:EQB2 EZX1:EZX2 FJT1:FJT2 FTP1:FTP2 GDL1:GDL2 GNH1:GNH2 GXD1:GXD2 HGZ1:HGZ2 HQV1:HQV2 IAR1:IAR2 IKN1:IKN2 IUJ1:IUJ2 JEF1:JEF2 JOB1:JOB2 JXX1:JXX2 KHT1:KHT2 KRP1:KRP2 LBL1:LBL2 LLH1:LLH2 LVD1:LVD2 MEZ1:MEZ2 MOV1:MOV2 MYR1:MYR2 NIN1:NIN2 NSJ1:NSJ2 OCF1:OCF2 OMB1:OMB2 OVX1:OVX2 PFT1:PFT2 PPP1:PPP2 PZL1:PZL2 QJH1:QJH2 QTD1:QTD2 RCZ1:RCZ2 RMV1:RMV2 RWR1:RWR2 SGN1:SGN2 SQJ1:SQJ2 TAF1:TAF2 TKB1:TKB2 TTX1:TTX2 UDT1:UDT2 UNP1:UNP2 UXL1:UXL2 VHH1:VHH2 VRD1:VRD2 WAZ1:WAZ2 WKV1:WKV2 Z5:Z65537 WVQ5:WVQ65537 WLU5:WLU65537 WBY5:WBY65537 VSC5:VSC65537 VIG5:VIG65537 UYK5:UYK65537 UOO5:UOO65537 UES5:UES65537 TUW5:TUW65537 TLA5:TLA65537 TBE5:TBE65537 SRI5:SRI65537 SHM5:SHM65537 RXQ5:RXQ65537 RNU5:RNU65537 RDY5:RDY65537 QUC5:QUC65537 QKG5:QKG65537 QAK5:QAK65537 PQO5:PQO65537 PGS5:PGS65537 OWW5:OWW65537 ONA5:ONA65537 ODE5:ODE65537 NTI5:NTI65537 NJM5:NJM65537 MZQ5:MZQ65537 MPU5:MPU65537 MFY5:MFY65537 LWC5:LWC65537 LMG5:LMG65537 LCK5:LCK65537 KSO5:KSO65537 KIS5:KIS65537 JYW5:JYW65537 JPA5:JPA65537 JFE5:JFE65537 IVI5:IVI65537 ILM5:ILM65537 IBQ5:IBQ65537 HRU5:HRU65537 HHY5:HHY65537 GYC5:GYC65537 GOG5:GOG65537 GEK5:GEK65537 FUO5:FUO65537 FKS5:FKS65537 FAW5:FAW65537 ERA5:ERA65537 EHE5:EHE65537 DXI5:DXI65537 DNM5:DNM65537 DDQ5:DDQ65537 CTU5:CTU65537 CJY5:CJY65537 CAC5:CAC65537 BQG5:BQG65537 BGK5:BGK65537 AWO5:AWO65537 AMS5:AMS65537 ACW5:ACW65537 TA5:TA65537 JE5:JE65537 A5:A65537 IF5:IF65537 SB5:SB65537 ABX5:ABX65537 ALT5:ALT65537 AVP5:AVP65537 BFL5:BFL65537 BPH5:BPH65537 BZD5:BZD65537 CIZ5:CIZ65537 CSV5:CSV65537 DCR5:DCR65537 DMN5:DMN65537 DWJ5:DWJ65537 EGF5:EGF65537 EQB5:EQB65537 EZX5:EZX65537 FJT5:FJT65537 FTP5:FTP65537 GDL5:GDL65537 GNH5:GNH65537 GXD5:GXD65537 HGZ5:HGZ65537 HQV5:HQV65537 IAR5:IAR65537 IKN5:IKN65537 IUJ5:IUJ65537 JEF5:JEF65537 JOB5:JOB65537 JXX5:JXX65537 KHT5:KHT65537 KRP5:KRP65537 LBL5:LBL65537 LLH5:LLH65537 LVD5:LVD65537 MEZ5:MEZ65537 MOV5:MOV65537 MYR5:MYR65537 NIN5:NIN65537 NSJ5:NSJ65537 OCF5:OCF65537 OMB5:OMB65537 OVX5:OVX65537 PFT5:PFT65537 PPP5:PPP65537 PZL5:PZL65537 QJH5:QJH65537 QTD5:QTD65537 RCZ5:RCZ65537 RMV5:RMV65537 RWR5:RWR65537 SGN5:SGN65537 SQJ5:SQJ65537 TAF5:TAF65537 TKB5:TKB65537 TTX5:TTX65537 UDT5:UDT65537 UNP5:UNP65537 UXL5:UXL65537 VHH5:VHH65537 VRD5:VRD65537 WAZ5:WAZ65537 WKV5:WKV65537 WUR5:WUR65537" xr:uid="{BCC5CE7F-0401-4271-86F5-7079595AB1DA}"/>
  </dataValidations>
  <printOptions horizontalCentered="1"/>
  <pageMargins left="0.7" right="0.7" top="0.75" bottom="0.75" header="0.3" footer="0.3"/>
  <pageSetup paperSize="9" scale="79" fitToHeight="0"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E1ED-C07F-43E0-965E-A13897A6F994}">
  <sheetPr>
    <pageSetUpPr fitToPage="1"/>
  </sheetPr>
  <dimension ref="A1:AA17"/>
  <sheetViews>
    <sheetView showZeros="0" view="pageBreakPreview" zoomScaleNormal="100" zoomScaleSheetLayoutView="100" workbookViewId="0">
      <selection activeCell="Q46" sqref="Q46"/>
    </sheetView>
  </sheetViews>
  <sheetFormatPr defaultRowHeight="14.25" x14ac:dyDescent="0.15"/>
  <cols>
    <col min="1" max="1" width="12.625" style="546" customWidth="1"/>
    <col min="2" max="5" width="5.5" style="546" customWidth="1"/>
    <col min="6" max="10" width="5" style="545" customWidth="1"/>
    <col min="11" max="13" width="6.375" style="545" customWidth="1"/>
    <col min="14" max="14" width="6.5" style="545" customWidth="1"/>
    <col min="15" max="15" width="5.625" style="545" customWidth="1"/>
    <col min="16" max="18" width="4.875" style="545" customWidth="1"/>
    <col min="19" max="19" width="4.375" style="545" customWidth="1"/>
    <col min="20" max="20" width="4.875" style="545" customWidth="1"/>
    <col min="21" max="23" width="5.75" style="545" customWidth="1"/>
    <col min="24" max="24" width="5.375" style="545" customWidth="1"/>
    <col min="25" max="257" width="9" style="545"/>
    <col min="258" max="258" width="12.625" style="545" customWidth="1"/>
    <col min="259" max="262" width="5.5" style="545" customWidth="1"/>
    <col min="263" max="267" width="5" style="545" customWidth="1"/>
    <col min="268" max="269" width="6.375" style="545" customWidth="1"/>
    <col min="270" max="270" width="6.5" style="545" customWidth="1"/>
    <col min="271" max="271" width="5.625" style="545" customWidth="1"/>
    <col min="272" max="274" width="4.875" style="545" customWidth="1"/>
    <col min="275" max="275" width="4.375" style="545" customWidth="1"/>
    <col min="276" max="276" width="4.875" style="545" customWidth="1"/>
    <col min="277" max="279" width="5.75" style="545" customWidth="1"/>
    <col min="280" max="280" width="5.375" style="545" customWidth="1"/>
    <col min="281" max="513" width="9" style="545"/>
    <col min="514" max="514" width="12.625" style="545" customWidth="1"/>
    <col min="515" max="518" width="5.5" style="545" customWidth="1"/>
    <col min="519" max="523" width="5" style="545" customWidth="1"/>
    <col min="524" max="525" width="6.375" style="545" customWidth="1"/>
    <col min="526" max="526" width="6.5" style="545" customWidth="1"/>
    <col min="527" max="527" width="5.625" style="545" customWidth="1"/>
    <col min="528" max="530" width="4.875" style="545" customWidth="1"/>
    <col min="531" max="531" width="4.375" style="545" customWidth="1"/>
    <col min="532" max="532" width="4.875" style="545" customWidth="1"/>
    <col min="533" max="535" width="5.75" style="545" customWidth="1"/>
    <col min="536" max="536" width="5.375" style="545" customWidth="1"/>
    <col min="537" max="769" width="9" style="545"/>
    <col min="770" max="770" width="12.625" style="545" customWidth="1"/>
    <col min="771" max="774" width="5.5" style="545" customWidth="1"/>
    <col min="775" max="779" width="5" style="545" customWidth="1"/>
    <col min="780" max="781" width="6.375" style="545" customWidth="1"/>
    <col min="782" max="782" width="6.5" style="545" customWidth="1"/>
    <col min="783" max="783" width="5.625" style="545" customWidth="1"/>
    <col min="784" max="786" width="4.875" style="545" customWidth="1"/>
    <col min="787" max="787" width="4.375" style="545" customWidth="1"/>
    <col min="788" max="788" width="4.875" style="545" customWidth="1"/>
    <col min="789" max="791" width="5.75" style="545" customWidth="1"/>
    <col min="792" max="792" width="5.375" style="545" customWidth="1"/>
    <col min="793" max="1025" width="9" style="545"/>
    <col min="1026" max="1026" width="12.625" style="545" customWidth="1"/>
    <col min="1027" max="1030" width="5.5" style="545" customWidth="1"/>
    <col min="1031" max="1035" width="5" style="545" customWidth="1"/>
    <col min="1036" max="1037" width="6.375" style="545" customWidth="1"/>
    <col min="1038" max="1038" width="6.5" style="545" customWidth="1"/>
    <col min="1039" max="1039" width="5.625" style="545" customWidth="1"/>
    <col min="1040" max="1042" width="4.875" style="545" customWidth="1"/>
    <col min="1043" max="1043" width="4.375" style="545" customWidth="1"/>
    <col min="1044" max="1044" width="4.875" style="545" customWidth="1"/>
    <col min="1045" max="1047" width="5.75" style="545" customWidth="1"/>
    <col min="1048" max="1048" width="5.375" style="545" customWidth="1"/>
    <col min="1049" max="1281" width="9" style="545"/>
    <col min="1282" max="1282" width="12.625" style="545" customWidth="1"/>
    <col min="1283" max="1286" width="5.5" style="545" customWidth="1"/>
    <col min="1287" max="1291" width="5" style="545" customWidth="1"/>
    <col min="1292" max="1293" width="6.375" style="545" customWidth="1"/>
    <col min="1294" max="1294" width="6.5" style="545" customWidth="1"/>
    <col min="1295" max="1295" width="5.625" style="545" customWidth="1"/>
    <col min="1296" max="1298" width="4.875" style="545" customWidth="1"/>
    <col min="1299" max="1299" width="4.375" style="545" customWidth="1"/>
    <col min="1300" max="1300" width="4.875" style="545" customWidth="1"/>
    <col min="1301" max="1303" width="5.75" style="545" customWidth="1"/>
    <col min="1304" max="1304" width="5.375" style="545" customWidth="1"/>
    <col min="1305" max="1537" width="9" style="545"/>
    <col min="1538" max="1538" width="12.625" style="545" customWidth="1"/>
    <col min="1539" max="1542" width="5.5" style="545" customWidth="1"/>
    <col min="1543" max="1547" width="5" style="545" customWidth="1"/>
    <col min="1548" max="1549" width="6.375" style="545" customWidth="1"/>
    <col min="1550" max="1550" width="6.5" style="545" customWidth="1"/>
    <col min="1551" max="1551" width="5.625" style="545" customWidth="1"/>
    <col min="1552" max="1554" width="4.875" style="545" customWidth="1"/>
    <col min="1555" max="1555" width="4.375" style="545" customWidth="1"/>
    <col min="1556" max="1556" width="4.875" style="545" customWidth="1"/>
    <col min="1557" max="1559" width="5.75" style="545" customWidth="1"/>
    <col min="1560" max="1560" width="5.375" style="545" customWidth="1"/>
    <col min="1561" max="1793" width="9" style="545"/>
    <col min="1794" max="1794" width="12.625" style="545" customWidth="1"/>
    <col min="1795" max="1798" width="5.5" style="545" customWidth="1"/>
    <col min="1799" max="1803" width="5" style="545" customWidth="1"/>
    <col min="1804" max="1805" width="6.375" style="545" customWidth="1"/>
    <col min="1806" max="1806" width="6.5" style="545" customWidth="1"/>
    <col min="1807" max="1807" width="5.625" style="545" customWidth="1"/>
    <col min="1808" max="1810" width="4.875" style="545" customWidth="1"/>
    <col min="1811" max="1811" width="4.375" style="545" customWidth="1"/>
    <col min="1812" max="1812" width="4.875" style="545" customWidth="1"/>
    <col min="1813" max="1815" width="5.75" style="545" customWidth="1"/>
    <col min="1816" max="1816" width="5.375" style="545" customWidth="1"/>
    <col min="1817" max="2049" width="9" style="545"/>
    <col min="2050" max="2050" width="12.625" style="545" customWidth="1"/>
    <col min="2051" max="2054" width="5.5" style="545" customWidth="1"/>
    <col min="2055" max="2059" width="5" style="545" customWidth="1"/>
    <col min="2060" max="2061" width="6.375" style="545" customWidth="1"/>
    <col min="2062" max="2062" width="6.5" style="545" customWidth="1"/>
    <col min="2063" max="2063" width="5.625" style="545" customWidth="1"/>
    <col min="2064" max="2066" width="4.875" style="545" customWidth="1"/>
    <col min="2067" max="2067" width="4.375" style="545" customWidth="1"/>
    <col min="2068" max="2068" width="4.875" style="545" customWidth="1"/>
    <col min="2069" max="2071" width="5.75" style="545" customWidth="1"/>
    <col min="2072" max="2072" width="5.375" style="545" customWidth="1"/>
    <col min="2073" max="2305" width="9" style="545"/>
    <col min="2306" max="2306" width="12.625" style="545" customWidth="1"/>
    <col min="2307" max="2310" width="5.5" style="545" customWidth="1"/>
    <col min="2311" max="2315" width="5" style="545" customWidth="1"/>
    <col min="2316" max="2317" width="6.375" style="545" customWidth="1"/>
    <col min="2318" max="2318" width="6.5" style="545" customWidth="1"/>
    <col min="2319" max="2319" width="5.625" style="545" customWidth="1"/>
    <col min="2320" max="2322" width="4.875" style="545" customWidth="1"/>
    <col min="2323" max="2323" width="4.375" style="545" customWidth="1"/>
    <col min="2324" max="2324" width="4.875" style="545" customWidth="1"/>
    <col min="2325" max="2327" width="5.75" style="545" customWidth="1"/>
    <col min="2328" max="2328" width="5.375" style="545" customWidth="1"/>
    <col min="2329" max="2561" width="9" style="545"/>
    <col min="2562" max="2562" width="12.625" style="545" customWidth="1"/>
    <col min="2563" max="2566" width="5.5" style="545" customWidth="1"/>
    <col min="2567" max="2571" width="5" style="545" customWidth="1"/>
    <col min="2572" max="2573" width="6.375" style="545" customWidth="1"/>
    <col min="2574" max="2574" width="6.5" style="545" customWidth="1"/>
    <col min="2575" max="2575" width="5.625" style="545" customWidth="1"/>
    <col min="2576" max="2578" width="4.875" style="545" customWidth="1"/>
    <col min="2579" max="2579" width="4.375" style="545" customWidth="1"/>
    <col min="2580" max="2580" width="4.875" style="545" customWidth="1"/>
    <col min="2581" max="2583" width="5.75" style="545" customWidth="1"/>
    <col min="2584" max="2584" width="5.375" style="545" customWidth="1"/>
    <col min="2585" max="2817" width="9" style="545"/>
    <col min="2818" max="2818" width="12.625" style="545" customWidth="1"/>
    <col min="2819" max="2822" width="5.5" style="545" customWidth="1"/>
    <col min="2823" max="2827" width="5" style="545" customWidth="1"/>
    <col min="2828" max="2829" width="6.375" style="545" customWidth="1"/>
    <col min="2830" max="2830" width="6.5" style="545" customWidth="1"/>
    <col min="2831" max="2831" width="5.625" style="545" customWidth="1"/>
    <col min="2832" max="2834" width="4.875" style="545" customWidth="1"/>
    <col min="2835" max="2835" width="4.375" style="545" customWidth="1"/>
    <col min="2836" max="2836" width="4.875" style="545" customWidth="1"/>
    <col min="2837" max="2839" width="5.75" style="545" customWidth="1"/>
    <col min="2840" max="2840" width="5.375" style="545" customWidth="1"/>
    <col min="2841" max="3073" width="9" style="545"/>
    <col min="3074" max="3074" width="12.625" style="545" customWidth="1"/>
    <col min="3075" max="3078" width="5.5" style="545" customWidth="1"/>
    <col min="3079" max="3083" width="5" style="545" customWidth="1"/>
    <col min="3084" max="3085" width="6.375" style="545" customWidth="1"/>
    <col min="3086" max="3086" width="6.5" style="545" customWidth="1"/>
    <col min="3087" max="3087" width="5.625" style="545" customWidth="1"/>
    <col min="3088" max="3090" width="4.875" style="545" customWidth="1"/>
    <col min="3091" max="3091" width="4.375" style="545" customWidth="1"/>
    <col min="3092" max="3092" width="4.875" style="545" customWidth="1"/>
    <col min="3093" max="3095" width="5.75" style="545" customWidth="1"/>
    <col min="3096" max="3096" width="5.375" style="545" customWidth="1"/>
    <col min="3097" max="3329" width="9" style="545"/>
    <col min="3330" max="3330" width="12.625" style="545" customWidth="1"/>
    <col min="3331" max="3334" width="5.5" style="545" customWidth="1"/>
    <col min="3335" max="3339" width="5" style="545" customWidth="1"/>
    <col min="3340" max="3341" width="6.375" style="545" customWidth="1"/>
    <col min="3342" max="3342" width="6.5" style="545" customWidth="1"/>
    <col min="3343" max="3343" width="5.625" style="545" customWidth="1"/>
    <col min="3344" max="3346" width="4.875" style="545" customWidth="1"/>
    <col min="3347" max="3347" width="4.375" style="545" customWidth="1"/>
    <col min="3348" max="3348" width="4.875" style="545" customWidth="1"/>
    <col min="3349" max="3351" width="5.75" style="545" customWidth="1"/>
    <col min="3352" max="3352" width="5.375" style="545" customWidth="1"/>
    <col min="3353" max="3585" width="9" style="545"/>
    <col min="3586" max="3586" width="12.625" style="545" customWidth="1"/>
    <col min="3587" max="3590" width="5.5" style="545" customWidth="1"/>
    <col min="3591" max="3595" width="5" style="545" customWidth="1"/>
    <col min="3596" max="3597" width="6.375" style="545" customWidth="1"/>
    <col min="3598" max="3598" width="6.5" style="545" customWidth="1"/>
    <col min="3599" max="3599" width="5.625" style="545" customWidth="1"/>
    <col min="3600" max="3602" width="4.875" style="545" customWidth="1"/>
    <col min="3603" max="3603" width="4.375" style="545" customWidth="1"/>
    <col min="3604" max="3604" width="4.875" style="545" customWidth="1"/>
    <col min="3605" max="3607" width="5.75" style="545" customWidth="1"/>
    <col min="3608" max="3608" width="5.375" style="545" customWidth="1"/>
    <col min="3609" max="3841" width="9" style="545"/>
    <col min="3842" max="3842" width="12.625" style="545" customWidth="1"/>
    <col min="3843" max="3846" width="5.5" style="545" customWidth="1"/>
    <col min="3847" max="3851" width="5" style="545" customWidth="1"/>
    <col min="3852" max="3853" width="6.375" style="545" customWidth="1"/>
    <col min="3854" max="3854" width="6.5" style="545" customWidth="1"/>
    <col min="3855" max="3855" width="5.625" style="545" customWidth="1"/>
    <col min="3856" max="3858" width="4.875" style="545" customWidth="1"/>
    <col min="3859" max="3859" width="4.375" style="545" customWidth="1"/>
    <col min="3860" max="3860" width="4.875" style="545" customWidth="1"/>
    <col min="3861" max="3863" width="5.75" style="545" customWidth="1"/>
    <col min="3864" max="3864" width="5.375" style="545" customWidth="1"/>
    <col min="3865" max="4097" width="9" style="545"/>
    <col min="4098" max="4098" width="12.625" style="545" customWidth="1"/>
    <col min="4099" max="4102" width="5.5" style="545" customWidth="1"/>
    <col min="4103" max="4107" width="5" style="545" customWidth="1"/>
    <col min="4108" max="4109" width="6.375" style="545" customWidth="1"/>
    <col min="4110" max="4110" width="6.5" style="545" customWidth="1"/>
    <col min="4111" max="4111" width="5.625" style="545" customWidth="1"/>
    <col min="4112" max="4114" width="4.875" style="545" customWidth="1"/>
    <col min="4115" max="4115" width="4.375" style="545" customWidth="1"/>
    <col min="4116" max="4116" width="4.875" style="545" customWidth="1"/>
    <col min="4117" max="4119" width="5.75" style="545" customWidth="1"/>
    <col min="4120" max="4120" width="5.375" style="545" customWidth="1"/>
    <col min="4121" max="4353" width="9" style="545"/>
    <col min="4354" max="4354" width="12.625" style="545" customWidth="1"/>
    <col min="4355" max="4358" width="5.5" style="545" customWidth="1"/>
    <col min="4359" max="4363" width="5" style="545" customWidth="1"/>
    <col min="4364" max="4365" width="6.375" style="545" customWidth="1"/>
    <col min="4366" max="4366" width="6.5" style="545" customWidth="1"/>
    <col min="4367" max="4367" width="5.625" style="545" customWidth="1"/>
    <col min="4368" max="4370" width="4.875" style="545" customWidth="1"/>
    <col min="4371" max="4371" width="4.375" style="545" customWidth="1"/>
    <col min="4372" max="4372" width="4.875" style="545" customWidth="1"/>
    <col min="4373" max="4375" width="5.75" style="545" customWidth="1"/>
    <col min="4376" max="4376" width="5.375" style="545" customWidth="1"/>
    <col min="4377" max="4609" width="9" style="545"/>
    <col min="4610" max="4610" width="12.625" style="545" customWidth="1"/>
    <col min="4611" max="4614" width="5.5" style="545" customWidth="1"/>
    <col min="4615" max="4619" width="5" style="545" customWidth="1"/>
    <col min="4620" max="4621" width="6.375" style="545" customWidth="1"/>
    <col min="4622" max="4622" width="6.5" style="545" customWidth="1"/>
    <col min="4623" max="4623" width="5.625" style="545" customWidth="1"/>
    <col min="4624" max="4626" width="4.875" style="545" customWidth="1"/>
    <col min="4627" max="4627" width="4.375" style="545" customWidth="1"/>
    <col min="4628" max="4628" width="4.875" style="545" customWidth="1"/>
    <col min="4629" max="4631" width="5.75" style="545" customWidth="1"/>
    <col min="4632" max="4632" width="5.375" style="545" customWidth="1"/>
    <col min="4633" max="4865" width="9" style="545"/>
    <col min="4866" max="4866" width="12.625" style="545" customWidth="1"/>
    <col min="4867" max="4870" width="5.5" style="545" customWidth="1"/>
    <col min="4871" max="4875" width="5" style="545" customWidth="1"/>
    <col min="4876" max="4877" width="6.375" style="545" customWidth="1"/>
    <col min="4878" max="4878" width="6.5" style="545" customWidth="1"/>
    <col min="4879" max="4879" width="5.625" style="545" customWidth="1"/>
    <col min="4880" max="4882" width="4.875" style="545" customWidth="1"/>
    <col min="4883" max="4883" width="4.375" style="545" customWidth="1"/>
    <col min="4884" max="4884" width="4.875" style="545" customWidth="1"/>
    <col min="4885" max="4887" width="5.75" style="545" customWidth="1"/>
    <col min="4888" max="4888" width="5.375" style="545" customWidth="1"/>
    <col min="4889" max="5121" width="9" style="545"/>
    <col min="5122" max="5122" width="12.625" style="545" customWidth="1"/>
    <col min="5123" max="5126" width="5.5" style="545" customWidth="1"/>
    <col min="5127" max="5131" width="5" style="545" customWidth="1"/>
    <col min="5132" max="5133" width="6.375" style="545" customWidth="1"/>
    <col min="5134" max="5134" width="6.5" style="545" customWidth="1"/>
    <col min="5135" max="5135" width="5.625" style="545" customWidth="1"/>
    <col min="5136" max="5138" width="4.875" style="545" customWidth="1"/>
    <col min="5139" max="5139" width="4.375" style="545" customWidth="1"/>
    <col min="5140" max="5140" width="4.875" style="545" customWidth="1"/>
    <col min="5141" max="5143" width="5.75" style="545" customWidth="1"/>
    <col min="5144" max="5144" width="5.375" style="545" customWidth="1"/>
    <col min="5145" max="5377" width="9" style="545"/>
    <col min="5378" max="5378" width="12.625" style="545" customWidth="1"/>
    <col min="5379" max="5382" width="5.5" style="545" customWidth="1"/>
    <col min="5383" max="5387" width="5" style="545" customWidth="1"/>
    <col min="5388" max="5389" width="6.375" style="545" customWidth="1"/>
    <col min="5390" max="5390" width="6.5" style="545" customWidth="1"/>
    <col min="5391" max="5391" width="5.625" style="545" customWidth="1"/>
    <col min="5392" max="5394" width="4.875" style="545" customWidth="1"/>
    <col min="5395" max="5395" width="4.375" style="545" customWidth="1"/>
    <col min="5396" max="5396" width="4.875" style="545" customWidth="1"/>
    <col min="5397" max="5399" width="5.75" style="545" customWidth="1"/>
    <col min="5400" max="5400" width="5.375" style="545" customWidth="1"/>
    <col min="5401" max="5633" width="9" style="545"/>
    <col min="5634" max="5634" width="12.625" style="545" customWidth="1"/>
    <col min="5635" max="5638" width="5.5" style="545" customWidth="1"/>
    <col min="5639" max="5643" width="5" style="545" customWidth="1"/>
    <col min="5644" max="5645" width="6.375" style="545" customWidth="1"/>
    <col min="5646" max="5646" width="6.5" style="545" customWidth="1"/>
    <col min="5647" max="5647" width="5.625" style="545" customWidth="1"/>
    <col min="5648" max="5650" width="4.875" style="545" customWidth="1"/>
    <col min="5651" max="5651" width="4.375" style="545" customWidth="1"/>
    <col min="5652" max="5652" width="4.875" style="545" customWidth="1"/>
    <col min="5653" max="5655" width="5.75" style="545" customWidth="1"/>
    <col min="5656" max="5656" width="5.375" style="545" customWidth="1"/>
    <col min="5657" max="5889" width="9" style="545"/>
    <col min="5890" max="5890" width="12.625" style="545" customWidth="1"/>
    <col min="5891" max="5894" width="5.5" style="545" customWidth="1"/>
    <col min="5895" max="5899" width="5" style="545" customWidth="1"/>
    <col min="5900" max="5901" width="6.375" style="545" customWidth="1"/>
    <col min="5902" max="5902" width="6.5" style="545" customWidth="1"/>
    <col min="5903" max="5903" width="5.625" style="545" customWidth="1"/>
    <col min="5904" max="5906" width="4.875" style="545" customWidth="1"/>
    <col min="5907" max="5907" width="4.375" style="545" customWidth="1"/>
    <col min="5908" max="5908" width="4.875" style="545" customWidth="1"/>
    <col min="5909" max="5911" width="5.75" style="545" customWidth="1"/>
    <col min="5912" max="5912" width="5.375" style="545" customWidth="1"/>
    <col min="5913" max="6145" width="9" style="545"/>
    <col min="6146" max="6146" width="12.625" style="545" customWidth="1"/>
    <col min="6147" max="6150" width="5.5" style="545" customWidth="1"/>
    <col min="6151" max="6155" width="5" style="545" customWidth="1"/>
    <col min="6156" max="6157" width="6.375" style="545" customWidth="1"/>
    <col min="6158" max="6158" width="6.5" style="545" customWidth="1"/>
    <col min="6159" max="6159" width="5.625" style="545" customWidth="1"/>
    <col min="6160" max="6162" width="4.875" style="545" customWidth="1"/>
    <col min="6163" max="6163" width="4.375" style="545" customWidth="1"/>
    <col min="6164" max="6164" width="4.875" style="545" customWidth="1"/>
    <col min="6165" max="6167" width="5.75" style="545" customWidth="1"/>
    <col min="6168" max="6168" width="5.375" style="545" customWidth="1"/>
    <col min="6169" max="6401" width="9" style="545"/>
    <col min="6402" max="6402" width="12.625" style="545" customWidth="1"/>
    <col min="6403" max="6406" width="5.5" style="545" customWidth="1"/>
    <col min="6407" max="6411" width="5" style="545" customWidth="1"/>
    <col min="6412" max="6413" width="6.375" style="545" customWidth="1"/>
    <col min="6414" max="6414" width="6.5" style="545" customWidth="1"/>
    <col min="6415" max="6415" width="5.625" style="545" customWidth="1"/>
    <col min="6416" max="6418" width="4.875" style="545" customWidth="1"/>
    <col min="6419" max="6419" width="4.375" style="545" customWidth="1"/>
    <col min="6420" max="6420" width="4.875" style="545" customWidth="1"/>
    <col min="6421" max="6423" width="5.75" style="545" customWidth="1"/>
    <col min="6424" max="6424" width="5.375" style="545" customWidth="1"/>
    <col min="6425" max="6657" width="9" style="545"/>
    <col min="6658" max="6658" width="12.625" style="545" customWidth="1"/>
    <col min="6659" max="6662" width="5.5" style="545" customWidth="1"/>
    <col min="6663" max="6667" width="5" style="545" customWidth="1"/>
    <col min="6668" max="6669" width="6.375" style="545" customWidth="1"/>
    <col min="6670" max="6670" width="6.5" style="545" customWidth="1"/>
    <col min="6671" max="6671" width="5.625" style="545" customWidth="1"/>
    <col min="6672" max="6674" width="4.875" style="545" customWidth="1"/>
    <col min="6675" max="6675" width="4.375" style="545" customWidth="1"/>
    <col min="6676" max="6676" width="4.875" style="545" customWidth="1"/>
    <col min="6677" max="6679" width="5.75" style="545" customWidth="1"/>
    <col min="6680" max="6680" width="5.375" style="545" customWidth="1"/>
    <col min="6681" max="6913" width="9" style="545"/>
    <col min="6914" max="6914" width="12.625" style="545" customWidth="1"/>
    <col min="6915" max="6918" width="5.5" style="545" customWidth="1"/>
    <col min="6919" max="6923" width="5" style="545" customWidth="1"/>
    <col min="6924" max="6925" width="6.375" style="545" customWidth="1"/>
    <col min="6926" max="6926" width="6.5" style="545" customWidth="1"/>
    <col min="6927" max="6927" width="5.625" style="545" customWidth="1"/>
    <col min="6928" max="6930" width="4.875" style="545" customWidth="1"/>
    <col min="6931" max="6931" width="4.375" style="545" customWidth="1"/>
    <col min="6932" max="6932" width="4.875" style="545" customWidth="1"/>
    <col min="6933" max="6935" width="5.75" style="545" customWidth="1"/>
    <col min="6936" max="6936" width="5.375" style="545" customWidth="1"/>
    <col min="6937" max="7169" width="9" style="545"/>
    <col min="7170" max="7170" width="12.625" style="545" customWidth="1"/>
    <col min="7171" max="7174" width="5.5" style="545" customWidth="1"/>
    <col min="7175" max="7179" width="5" style="545" customWidth="1"/>
    <col min="7180" max="7181" width="6.375" style="545" customWidth="1"/>
    <col min="7182" max="7182" width="6.5" style="545" customWidth="1"/>
    <col min="7183" max="7183" width="5.625" style="545" customWidth="1"/>
    <col min="7184" max="7186" width="4.875" style="545" customWidth="1"/>
    <col min="7187" max="7187" width="4.375" style="545" customWidth="1"/>
    <col min="7188" max="7188" width="4.875" style="545" customWidth="1"/>
    <col min="7189" max="7191" width="5.75" style="545" customWidth="1"/>
    <col min="7192" max="7192" width="5.375" style="545" customWidth="1"/>
    <col min="7193" max="7425" width="9" style="545"/>
    <col min="7426" max="7426" width="12.625" style="545" customWidth="1"/>
    <col min="7427" max="7430" width="5.5" style="545" customWidth="1"/>
    <col min="7431" max="7435" width="5" style="545" customWidth="1"/>
    <col min="7436" max="7437" width="6.375" style="545" customWidth="1"/>
    <col min="7438" max="7438" width="6.5" style="545" customWidth="1"/>
    <col min="7439" max="7439" width="5.625" style="545" customWidth="1"/>
    <col min="7440" max="7442" width="4.875" style="545" customWidth="1"/>
    <col min="7443" max="7443" width="4.375" style="545" customWidth="1"/>
    <col min="7444" max="7444" width="4.875" style="545" customWidth="1"/>
    <col min="7445" max="7447" width="5.75" style="545" customWidth="1"/>
    <col min="7448" max="7448" width="5.375" style="545" customWidth="1"/>
    <col min="7449" max="7681" width="9" style="545"/>
    <col min="7682" max="7682" width="12.625" style="545" customWidth="1"/>
    <col min="7683" max="7686" width="5.5" style="545" customWidth="1"/>
    <col min="7687" max="7691" width="5" style="545" customWidth="1"/>
    <col min="7692" max="7693" width="6.375" style="545" customWidth="1"/>
    <col min="7694" max="7694" width="6.5" style="545" customWidth="1"/>
    <col min="7695" max="7695" width="5.625" style="545" customWidth="1"/>
    <col min="7696" max="7698" width="4.875" style="545" customWidth="1"/>
    <col min="7699" max="7699" width="4.375" style="545" customWidth="1"/>
    <col min="7700" max="7700" width="4.875" style="545" customWidth="1"/>
    <col min="7701" max="7703" width="5.75" style="545" customWidth="1"/>
    <col min="7704" max="7704" width="5.375" style="545" customWidth="1"/>
    <col min="7705" max="7937" width="9" style="545"/>
    <col min="7938" max="7938" width="12.625" style="545" customWidth="1"/>
    <col min="7939" max="7942" width="5.5" style="545" customWidth="1"/>
    <col min="7943" max="7947" width="5" style="545" customWidth="1"/>
    <col min="7948" max="7949" width="6.375" style="545" customWidth="1"/>
    <col min="7950" max="7950" width="6.5" style="545" customWidth="1"/>
    <col min="7951" max="7951" width="5.625" style="545" customWidth="1"/>
    <col min="7952" max="7954" width="4.875" style="545" customWidth="1"/>
    <col min="7955" max="7955" width="4.375" style="545" customWidth="1"/>
    <col min="7956" max="7956" width="4.875" style="545" customWidth="1"/>
    <col min="7957" max="7959" width="5.75" style="545" customWidth="1"/>
    <col min="7960" max="7960" width="5.375" style="545" customWidth="1"/>
    <col min="7961" max="8193" width="9" style="545"/>
    <col min="8194" max="8194" width="12.625" style="545" customWidth="1"/>
    <col min="8195" max="8198" width="5.5" style="545" customWidth="1"/>
    <col min="8199" max="8203" width="5" style="545" customWidth="1"/>
    <col min="8204" max="8205" width="6.375" style="545" customWidth="1"/>
    <col min="8206" max="8206" width="6.5" style="545" customWidth="1"/>
    <col min="8207" max="8207" width="5.625" style="545" customWidth="1"/>
    <col min="8208" max="8210" width="4.875" style="545" customWidth="1"/>
    <col min="8211" max="8211" width="4.375" style="545" customWidth="1"/>
    <col min="8212" max="8212" width="4.875" style="545" customWidth="1"/>
    <col min="8213" max="8215" width="5.75" style="545" customWidth="1"/>
    <col min="8216" max="8216" width="5.375" style="545" customWidth="1"/>
    <col min="8217" max="8449" width="9" style="545"/>
    <col min="8450" max="8450" width="12.625" style="545" customWidth="1"/>
    <col min="8451" max="8454" width="5.5" style="545" customWidth="1"/>
    <col min="8455" max="8459" width="5" style="545" customWidth="1"/>
    <col min="8460" max="8461" width="6.375" style="545" customWidth="1"/>
    <col min="8462" max="8462" width="6.5" style="545" customWidth="1"/>
    <col min="8463" max="8463" width="5.625" style="545" customWidth="1"/>
    <col min="8464" max="8466" width="4.875" style="545" customWidth="1"/>
    <col min="8467" max="8467" width="4.375" style="545" customWidth="1"/>
    <col min="8468" max="8468" width="4.875" style="545" customWidth="1"/>
    <col min="8469" max="8471" width="5.75" style="545" customWidth="1"/>
    <col min="8472" max="8472" width="5.375" style="545" customWidth="1"/>
    <col min="8473" max="8705" width="9" style="545"/>
    <col min="8706" max="8706" width="12.625" style="545" customWidth="1"/>
    <col min="8707" max="8710" width="5.5" style="545" customWidth="1"/>
    <col min="8711" max="8715" width="5" style="545" customWidth="1"/>
    <col min="8716" max="8717" width="6.375" style="545" customWidth="1"/>
    <col min="8718" max="8718" width="6.5" style="545" customWidth="1"/>
    <col min="8719" max="8719" width="5.625" style="545" customWidth="1"/>
    <col min="8720" max="8722" width="4.875" style="545" customWidth="1"/>
    <col min="8723" max="8723" width="4.375" style="545" customWidth="1"/>
    <col min="8724" max="8724" width="4.875" style="545" customWidth="1"/>
    <col min="8725" max="8727" width="5.75" style="545" customWidth="1"/>
    <col min="8728" max="8728" width="5.375" style="545" customWidth="1"/>
    <col min="8729" max="8961" width="9" style="545"/>
    <col min="8962" max="8962" width="12.625" style="545" customWidth="1"/>
    <col min="8963" max="8966" width="5.5" style="545" customWidth="1"/>
    <col min="8967" max="8971" width="5" style="545" customWidth="1"/>
    <col min="8972" max="8973" width="6.375" style="545" customWidth="1"/>
    <col min="8974" max="8974" width="6.5" style="545" customWidth="1"/>
    <col min="8975" max="8975" width="5.625" style="545" customWidth="1"/>
    <col min="8976" max="8978" width="4.875" style="545" customWidth="1"/>
    <col min="8979" max="8979" width="4.375" style="545" customWidth="1"/>
    <col min="8980" max="8980" width="4.875" style="545" customWidth="1"/>
    <col min="8981" max="8983" width="5.75" style="545" customWidth="1"/>
    <col min="8984" max="8984" width="5.375" style="545" customWidth="1"/>
    <col min="8985" max="9217" width="9" style="545"/>
    <col min="9218" max="9218" width="12.625" style="545" customWidth="1"/>
    <col min="9219" max="9222" width="5.5" style="545" customWidth="1"/>
    <col min="9223" max="9227" width="5" style="545" customWidth="1"/>
    <col min="9228" max="9229" width="6.375" style="545" customWidth="1"/>
    <col min="9230" max="9230" width="6.5" style="545" customWidth="1"/>
    <col min="9231" max="9231" width="5.625" style="545" customWidth="1"/>
    <col min="9232" max="9234" width="4.875" style="545" customWidth="1"/>
    <col min="9235" max="9235" width="4.375" style="545" customWidth="1"/>
    <col min="9236" max="9236" width="4.875" style="545" customWidth="1"/>
    <col min="9237" max="9239" width="5.75" style="545" customWidth="1"/>
    <col min="9240" max="9240" width="5.375" style="545" customWidth="1"/>
    <col min="9241" max="9473" width="9" style="545"/>
    <col min="9474" max="9474" width="12.625" style="545" customWidth="1"/>
    <col min="9475" max="9478" width="5.5" style="545" customWidth="1"/>
    <col min="9479" max="9483" width="5" style="545" customWidth="1"/>
    <col min="9484" max="9485" width="6.375" style="545" customWidth="1"/>
    <col min="9486" max="9486" width="6.5" style="545" customWidth="1"/>
    <col min="9487" max="9487" width="5.625" style="545" customWidth="1"/>
    <col min="9488" max="9490" width="4.875" style="545" customWidth="1"/>
    <col min="9491" max="9491" width="4.375" style="545" customWidth="1"/>
    <col min="9492" max="9492" width="4.875" style="545" customWidth="1"/>
    <col min="9493" max="9495" width="5.75" style="545" customWidth="1"/>
    <col min="9496" max="9496" width="5.375" style="545" customWidth="1"/>
    <col min="9497" max="9729" width="9" style="545"/>
    <col min="9730" max="9730" width="12.625" style="545" customWidth="1"/>
    <col min="9731" max="9734" width="5.5" style="545" customWidth="1"/>
    <col min="9735" max="9739" width="5" style="545" customWidth="1"/>
    <col min="9740" max="9741" width="6.375" style="545" customWidth="1"/>
    <col min="9742" max="9742" width="6.5" style="545" customWidth="1"/>
    <col min="9743" max="9743" width="5.625" style="545" customWidth="1"/>
    <col min="9744" max="9746" width="4.875" style="545" customWidth="1"/>
    <col min="9747" max="9747" width="4.375" style="545" customWidth="1"/>
    <col min="9748" max="9748" width="4.875" style="545" customWidth="1"/>
    <col min="9749" max="9751" width="5.75" style="545" customWidth="1"/>
    <col min="9752" max="9752" width="5.375" style="545" customWidth="1"/>
    <col min="9753" max="9985" width="9" style="545"/>
    <col min="9986" max="9986" width="12.625" style="545" customWidth="1"/>
    <col min="9987" max="9990" width="5.5" style="545" customWidth="1"/>
    <col min="9991" max="9995" width="5" style="545" customWidth="1"/>
    <col min="9996" max="9997" width="6.375" style="545" customWidth="1"/>
    <col min="9998" max="9998" width="6.5" style="545" customWidth="1"/>
    <col min="9999" max="9999" width="5.625" style="545" customWidth="1"/>
    <col min="10000" max="10002" width="4.875" style="545" customWidth="1"/>
    <col min="10003" max="10003" width="4.375" style="545" customWidth="1"/>
    <col min="10004" max="10004" width="4.875" style="545" customWidth="1"/>
    <col min="10005" max="10007" width="5.75" style="545" customWidth="1"/>
    <col min="10008" max="10008" width="5.375" style="545" customWidth="1"/>
    <col min="10009" max="10241" width="9" style="545"/>
    <col min="10242" max="10242" width="12.625" style="545" customWidth="1"/>
    <col min="10243" max="10246" width="5.5" style="545" customWidth="1"/>
    <col min="10247" max="10251" width="5" style="545" customWidth="1"/>
    <col min="10252" max="10253" width="6.375" style="545" customWidth="1"/>
    <col min="10254" max="10254" width="6.5" style="545" customWidth="1"/>
    <col min="10255" max="10255" width="5.625" style="545" customWidth="1"/>
    <col min="10256" max="10258" width="4.875" style="545" customWidth="1"/>
    <col min="10259" max="10259" width="4.375" style="545" customWidth="1"/>
    <col min="10260" max="10260" width="4.875" style="545" customWidth="1"/>
    <col min="10261" max="10263" width="5.75" style="545" customWidth="1"/>
    <col min="10264" max="10264" width="5.375" style="545" customWidth="1"/>
    <col min="10265" max="10497" width="9" style="545"/>
    <col min="10498" max="10498" width="12.625" style="545" customWidth="1"/>
    <col min="10499" max="10502" width="5.5" style="545" customWidth="1"/>
    <col min="10503" max="10507" width="5" style="545" customWidth="1"/>
    <col min="10508" max="10509" width="6.375" style="545" customWidth="1"/>
    <col min="10510" max="10510" width="6.5" style="545" customWidth="1"/>
    <col min="10511" max="10511" width="5.625" style="545" customWidth="1"/>
    <col min="10512" max="10514" width="4.875" style="545" customWidth="1"/>
    <col min="10515" max="10515" width="4.375" style="545" customWidth="1"/>
    <col min="10516" max="10516" width="4.875" style="545" customWidth="1"/>
    <col min="10517" max="10519" width="5.75" style="545" customWidth="1"/>
    <col min="10520" max="10520" width="5.375" style="545" customWidth="1"/>
    <col min="10521" max="10753" width="9" style="545"/>
    <col min="10754" max="10754" width="12.625" style="545" customWidth="1"/>
    <col min="10755" max="10758" width="5.5" style="545" customWidth="1"/>
    <col min="10759" max="10763" width="5" style="545" customWidth="1"/>
    <col min="10764" max="10765" width="6.375" style="545" customWidth="1"/>
    <col min="10766" max="10766" width="6.5" style="545" customWidth="1"/>
    <col min="10767" max="10767" width="5.625" style="545" customWidth="1"/>
    <col min="10768" max="10770" width="4.875" style="545" customWidth="1"/>
    <col min="10771" max="10771" width="4.375" style="545" customWidth="1"/>
    <col min="10772" max="10772" width="4.875" style="545" customWidth="1"/>
    <col min="10773" max="10775" width="5.75" style="545" customWidth="1"/>
    <col min="10776" max="10776" width="5.375" style="545" customWidth="1"/>
    <col min="10777" max="11009" width="9" style="545"/>
    <col min="11010" max="11010" width="12.625" style="545" customWidth="1"/>
    <col min="11011" max="11014" width="5.5" style="545" customWidth="1"/>
    <col min="11015" max="11019" width="5" style="545" customWidth="1"/>
    <col min="11020" max="11021" width="6.375" style="545" customWidth="1"/>
    <col min="11022" max="11022" width="6.5" style="545" customWidth="1"/>
    <col min="11023" max="11023" width="5.625" style="545" customWidth="1"/>
    <col min="11024" max="11026" width="4.875" style="545" customWidth="1"/>
    <col min="11027" max="11027" width="4.375" style="545" customWidth="1"/>
    <col min="11028" max="11028" width="4.875" style="545" customWidth="1"/>
    <col min="11029" max="11031" width="5.75" style="545" customWidth="1"/>
    <col min="11032" max="11032" width="5.375" style="545" customWidth="1"/>
    <col min="11033" max="11265" width="9" style="545"/>
    <col min="11266" max="11266" width="12.625" style="545" customWidth="1"/>
    <col min="11267" max="11270" width="5.5" style="545" customWidth="1"/>
    <col min="11271" max="11275" width="5" style="545" customWidth="1"/>
    <col min="11276" max="11277" width="6.375" style="545" customWidth="1"/>
    <col min="11278" max="11278" width="6.5" style="545" customWidth="1"/>
    <col min="11279" max="11279" width="5.625" style="545" customWidth="1"/>
    <col min="11280" max="11282" width="4.875" style="545" customWidth="1"/>
    <col min="11283" max="11283" width="4.375" style="545" customWidth="1"/>
    <col min="11284" max="11284" width="4.875" style="545" customWidth="1"/>
    <col min="11285" max="11287" width="5.75" style="545" customWidth="1"/>
    <col min="11288" max="11288" width="5.375" style="545" customWidth="1"/>
    <col min="11289" max="11521" width="9" style="545"/>
    <col min="11522" max="11522" width="12.625" style="545" customWidth="1"/>
    <col min="11523" max="11526" width="5.5" style="545" customWidth="1"/>
    <col min="11527" max="11531" width="5" style="545" customWidth="1"/>
    <col min="11532" max="11533" width="6.375" style="545" customWidth="1"/>
    <col min="11534" max="11534" width="6.5" style="545" customWidth="1"/>
    <col min="11535" max="11535" width="5.625" style="545" customWidth="1"/>
    <col min="11536" max="11538" width="4.875" style="545" customWidth="1"/>
    <col min="11539" max="11539" width="4.375" style="545" customWidth="1"/>
    <col min="11540" max="11540" width="4.875" style="545" customWidth="1"/>
    <col min="11541" max="11543" width="5.75" style="545" customWidth="1"/>
    <col min="11544" max="11544" width="5.375" style="545" customWidth="1"/>
    <col min="11545" max="11777" width="9" style="545"/>
    <col min="11778" max="11778" width="12.625" style="545" customWidth="1"/>
    <col min="11779" max="11782" width="5.5" style="545" customWidth="1"/>
    <col min="11783" max="11787" width="5" style="545" customWidth="1"/>
    <col min="11788" max="11789" width="6.375" style="545" customWidth="1"/>
    <col min="11790" max="11790" width="6.5" style="545" customWidth="1"/>
    <col min="11791" max="11791" width="5.625" style="545" customWidth="1"/>
    <col min="11792" max="11794" width="4.875" style="545" customWidth="1"/>
    <col min="11795" max="11795" width="4.375" style="545" customWidth="1"/>
    <col min="11796" max="11796" width="4.875" style="545" customWidth="1"/>
    <col min="11797" max="11799" width="5.75" style="545" customWidth="1"/>
    <col min="11800" max="11800" width="5.375" style="545" customWidth="1"/>
    <col min="11801" max="12033" width="9" style="545"/>
    <col min="12034" max="12034" width="12.625" style="545" customWidth="1"/>
    <col min="12035" max="12038" width="5.5" style="545" customWidth="1"/>
    <col min="12039" max="12043" width="5" style="545" customWidth="1"/>
    <col min="12044" max="12045" width="6.375" style="545" customWidth="1"/>
    <col min="12046" max="12046" width="6.5" style="545" customWidth="1"/>
    <col min="12047" max="12047" width="5.625" style="545" customWidth="1"/>
    <col min="12048" max="12050" width="4.875" style="545" customWidth="1"/>
    <col min="12051" max="12051" width="4.375" style="545" customWidth="1"/>
    <col min="12052" max="12052" width="4.875" style="545" customWidth="1"/>
    <col min="12053" max="12055" width="5.75" style="545" customWidth="1"/>
    <col min="12056" max="12056" width="5.375" style="545" customWidth="1"/>
    <col min="12057" max="12289" width="9" style="545"/>
    <col min="12290" max="12290" width="12.625" style="545" customWidth="1"/>
    <col min="12291" max="12294" width="5.5" style="545" customWidth="1"/>
    <col min="12295" max="12299" width="5" style="545" customWidth="1"/>
    <col min="12300" max="12301" width="6.375" style="545" customWidth="1"/>
    <col min="12302" max="12302" width="6.5" style="545" customWidth="1"/>
    <col min="12303" max="12303" width="5.625" style="545" customWidth="1"/>
    <col min="12304" max="12306" width="4.875" style="545" customWidth="1"/>
    <col min="12307" max="12307" width="4.375" style="545" customWidth="1"/>
    <col min="12308" max="12308" width="4.875" style="545" customWidth="1"/>
    <col min="12309" max="12311" width="5.75" style="545" customWidth="1"/>
    <col min="12312" max="12312" width="5.375" style="545" customWidth="1"/>
    <col min="12313" max="12545" width="9" style="545"/>
    <col min="12546" max="12546" width="12.625" style="545" customWidth="1"/>
    <col min="12547" max="12550" width="5.5" style="545" customWidth="1"/>
    <col min="12551" max="12555" width="5" style="545" customWidth="1"/>
    <col min="12556" max="12557" width="6.375" style="545" customWidth="1"/>
    <col min="12558" max="12558" width="6.5" style="545" customWidth="1"/>
    <col min="12559" max="12559" width="5.625" style="545" customWidth="1"/>
    <col min="12560" max="12562" width="4.875" style="545" customWidth="1"/>
    <col min="12563" max="12563" width="4.375" style="545" customWidth="1"/>
    <col min="12564" max="12564" width="4.875" style="545" customWidth="1"/>
    <col min="12565" max="12567" width="5.75" style="545" customWidth="1"/>
    <col min="12568" max="12568" width="5.375" style="545" customWidth="1"/>
    <col min="12569" max="12801" width="9" style="545"/>
    <col min="12802" max="12802" width="12.625" style="545" customWidth="1"/>
    <col min="12803" max="12806" width="5.5" style="545" customWidth="1"/>
    <col min="12807" max="12811" width="5" style="545" customWidth="1"/>
    <col min="12812" max="12813" width="6.375" style="545" customWidth="1"/>
    <col min="12814" max="12814" width="6.5" style="545" customWidth="1"/>
    <col min="12815" max="12815" width="5.625" style="545" customWidth="1"/>
    <col min="12816" max="12818" width="4.875" style="545" customWidth="1"/>
    <col min="12819" max="12819" width="4.375" style="545" customWidth="1"/>
    <col min="12820" max="12820" width="4.875" style="545" customWidth="1"/>
    <col min="12821" max="12823" width="5.75" style="545" customWidth="1"/>
    <col min="12824" max="12824" width="5.375" style="545" customWidth="1"/>
    <col min="12825" max="13057" width="9" style="545"/>
    <col min="13058" max="13058" width="12.625" style="545" customWidth="1"/>
    <col min="13059" max="13062" width="5.5" style="545" customWidth="1"/>
    <col min="13063" max="13067" width="5" style="545" customWidth="1"/>
    <col min="13068" max="13069" width="6.375" style="545" customWidth="1"/>
    <col min="13070" max="13070" width="6.5" style="545" customWidth="1"/>
    <col min="13071" max="13071" width="5.625" style="545" customWidth="1"/>
    <col min="13072" max="13074" width="4.875" style="545" customWidth="1"/>
    <col min="13075" max="13075" width="4.375" style="545" customWidth="1"/>
    <col min="13076" max="13076" width="4.875" style="545" customWidth="1"/>
    <col min="13077" max="13079" width="5.75" style="545" customWidth="1"/>
    <col min="13080" max="13080" width="5.375" style="545" customWidth="1"/>
    <col min="13081" max="13313" width="9" style="545"/>
    <col min="13314" max="13314" width="12.625" style="545" customWidth="1"/>
    <col min="13315" max="13318" width="5.5" style="545" customWidth="1"/>
    <col min="13319" max="13323" width="5" style="545" customWidth="1"/>
    <col min="13324" max="13325" width="6.375" style="545" customWidth="1"/>
    <col min="13326" max="13326" width="6.5" style="545" customWidth="1"/>
    <col min="13327" max="13327" width="5.625" style="545" customWidth="1"/>
    <col min="13328" max="13330" width="4.875" style="545" customWidth="1"/>
    <col min="13331" max="13331" width="4.375" style="545" customWidth="1"/>
    <col min="13332" max="13332" width="4.875" style="545" customWidth="1"/>
    <col min="13333" max="13335" width="5.75" style="545" customWidth="1"/>
    <col min="13336" max="13336" width="5.375" style="545" customWidth="1"/>
    <col min="13337" max="13569" width="9" style="545"/>
    <col min="13570" max="13570" width="12.625" style="545" customWidth="1"/>
    <col min="13571" max="13574" width="5.5" style="545" customWidth="1"/>
    <col min="13575" max="13579" width="5" style="545" customWidth="1"/>
    <col min="13580" max="13581" width="6.375" style="545" customWidth="1"/>
    <col min="13582" max="13582" width="6.5" style="545" customWidth="1"/>
    <col min="13583" max="13583" width="5.625" style="545" customWidth="1"/>
    <col min="13584" max="13586" width="4.875" style="545" customWidth="1"/>
    <col min="13587" max="13587" width="4.375" style="545" customWidth="1"/>
    <col min="13588" max="13588" width="4.875" style="545" customWidth="1"/>
    <col min="13589" max="13591" width="5.75" style="545" customWidth="1"/>
    <col min="13592" max="13592" width="5.375" style="545" customWidth="1"/>
    <col min="13593" max="13825" width="9" style="545"/>
    <col min="13826" max="13826" width="12.625" style="545" customWidth="1"/>
    <col min="13827" max="13830" width="5.5" style="545" customWidth="1"/>
    <col min="13831" max="13835" width="5" style="545" customWidth="1"/>
    <col min="13836" max="13837" width="6.375" style="545" customWidth="1"/>
    <col min="13838" max="13838" width="6.5" style="545" customWidth="1"/>
    <col min="13839" max="13839" width="5.625" style="545" customWidth="1"/>
    <col min="13840" max="13842" width="4.875" style="545" customWidth="1"/>
    <col min="13843" max="13843" width="4.375" style="545" customWidth="1"/>
    <col min="13844" max="13844" width="4.875" style="545" customWidth="1"/>
    <col min="13845" max="13847" width="5.75" style="545" customWidth="1"/>
    <col min="13848" max="13848" width="5.375" style="545" customWidth="1"/>
    <col min="13849" max="14081" width="9" style="545"/>
    <col min="14082" max="14082" width="12.625" style="545" customWidth="1"/>
    <col min="14083" max="14086" width="5.5" style="545" customWidth="1"/>
    <col min="14087" max="14091" width="5" style="545" customWidth="1"/>
    <col min="14092" max="14093" width="6.375" style="545" customWidth="1"/>
    <col min="14094" max="14094" width="6.5" style="545" customWidth="1"/>
    <col min="14095" max="14095" width="5.625" style="545" customWidth="1"/>
    <col min="14096" max="14098" width="4.875" style="545" customWidth="1"/>
    <col min="14099" max="14099" width="4.375" style="545" customWidth="1"/>
    <col min="14100" max="14100" width="4.875" style="545" customWidth="1"/>
    <col min="14101" max="14103" width="5.75" style="545" customWidth="1"/>
    <col min="14104" max="14104" width="5.375" style="545" customWidth="1"/>
    <col min="14105" max="14337" width="9" style="545"/>
    <col min="14338" max="14338" width="12.625" style="545" customWidth="1"/>
    <col min="14339" max="14342" width="5.5" style="545" customWidth="1"/>
    <col min="14343" max="14347" width="5" style="545" customWidth="1"/>
    <col min="14348" max="14349" width="6.375" style="545" customWidth="1"/>
    <col min="14350" max="14350" width="6.5" style="545" customWidth="1"/>
    <col min="14351" max="14351" width="5.625" style="545" customWidth="1"/>
    <col min="14352" max="14354" width="4.875" style="545" customWidth="1"/>
    <col min="14355" max="14355" width="4.375" style="545" customWidth="1"/>
    <col min="14356" max="14356" width="4.875" style="545" customWidth="1"/>
    <col min="14357" max="14359" width="5.75" style="545" customWidth="1"/>
    <col min="14360" max="14360" width="5.375" style="545" customWidth="1"/>
    <col min="14361" max="14593" width="9" style="545"/>
    <col min="14594" max="14594" width="12.625" style="545" customWidth="1"/>
    <col min="14595" max="14598" width="5.5" style="545" customWidth="1"/>
    <col min="14599" max="14603" width="5" style="545" customWidth="1"/>
    <col min="14604" max="14605" width="6.375" style="545" customWidth="1"/>
    <col min="14606" max="14606" width="6.5" style="545" customWidth="1"/>
    <col min="14607" max="14607" width="5.625" style="545" customWidth="1"/>
    <col min="14608" max="14610" width="4.875" style="545" customWidth="1"/>
    <col min="14611" max="14611" width="4.375" style="545" customWidth="1"/>
    <col min="14612" max="14612" width="4.875" style="545" customWidth="1"/>
    <col min="14613" max="14615" width="5.75" style="545" customWidth="1"/>
    <col min="14616" max="14616" width="5.375" style="545" customWidth="1"/>
    <col min="14617" max="14849" width="9" style="545"/>
    <col min="14850" max="14850" width="12.625" style="545" customWidth="1"/>
    <col min="14851" max="14854" width="5.5" style="545" customWidth="1"/>
    <col min="14855" max="14859" width="5" style="545" customWidth="1"/>
    <col min="14860" max="14861" width="6.375" style="545" customWidth="1"/>
    <col min="14862" max="14862" width="6.5" style="545" customWidth="1"/>
    <col min="14863" max="14863" width="5.625" style="545" customWidth="1"/>
    <col min="14864" max="14866" width="4.875" style="545" customWidth="1"/>
    <col min="14867" max="14867" width="4.375" style="545" customWidth="1"/>
    <col min="14868" max="14868" width="4.875" style="545" customWidth="1"/>
    <col min="14869" max="14871" width="5.75" style="545" customWidth="1"/>
    <col min="14872" max="14872" width="5.375" style="545" customWidth="1"/>
    <col min="14873" max="15105" width="9" style="545"/>
    <col min="15106" max="15106" width="12.625" style="545" customWidth="1"/>
    <col min="15107" max="15110" width="5.5" style="545" customWidth="1"/>
    <col min="15111" max="15115" width="5" style="545" customWidth="1"/>
    <col min="15116" max="15117" width="6.375" style="545" customWidth="1"/>
    <col min="15118" max="15118" width="6.5" style="545" customWidth="1"/>
    <col min="15119" max="15119" width="5.625" style="545" customWidth="1"/>
    <col min="15120" max="15122" width="4.875" style="545" customWidth="1"/>
    <col min="15123" max="15123" width="4.375" style="545" customWidth="1"/>
    <col min="15124" max="15124" width="4.875" style="545" customWidth="1"/>
    <col min="15125" max="15127" width="5.75" style="545" customWidth="1"/>
    <col min="15128" max="15128" width="5.375" style="545" customWidth="1"/>
    <col min="15129" max="15361" width="9" style="545"/>
    <col min="15362" max="15362" width="12.625" style="545" customWidth="1"/>
    <col min="15363" max="15366" width="5.5" style="545" customWidth="1"/>
    <col min="15367" max="15371" width="5" style="545" customWidth="1"/>
    <col min="15372" max="15373" width="6.375" style="545" customWidth="1"/>
    <col min="15374" max="15374" width="6.5" style="545" customWidth="1"/>
    <col min="15375" max="15375" width="5.625" style="545" customWidth="1"/>
    <col min="15376" max="15378" width="4.875" style="545" customWidth="1"/>
    <col min="15379" max="15379" width="4.375" style="545" customWidth="1"/>
    <col min="15380" max="15380" width="4.875" style="545" customWidth="1"/>
    <col min="15381" max="15383" width="5.75" style="545" customWidth="1"/>
    <col min="15384" max="15384" width="5.375" style="545" customWidth="1"/>
    <col min="15385" max="15617" width="9" style="545"/>
    <col min="15618" max="15618" width="12.625" style="545" customWidth="1"/>
    <col min="15619" max="15622" width="5.5" style="545" customWidth="1"/>
    <col min="15623" max="15627" width="5" style="545" customWidth="1"/>
    <col min="15628" max="15629" width="6.375" style="545" customWidth="1"/>
    <col min="15630" max="15630" width="6.5" style="545" customWidth="1"/>
    <col min="15631" max="15631" width="5.625" style="545" customWidth="1"/>
    <col min="15632" max="15634" width="4.875" style="545" customWidth="1"/>
    <col min="15635" max="15635" width="4.375" style="545" customWidth="1"/>
    <col min="15636" max="15636" width="4.875" style="545" customWidth="1"/>
    <col min="15637" max="15639" width="5.75" style="545" customWidth="1"/>
    <col min="15640" max="15640" width="5.375" style="545" customWidth="1"/>
    <col min="15641" max="15873" width="9" style="545"/>
    <col min="15874" max="15874" width="12.625" style="545" customWidth="1"/>
    <col min="15875" max="15878" width="5.5" style="545" customWidth="1"/>
    <col min="15879" max="15883" width="5" style="545" customWidth="1"/>
    <col min="15884" max="15885" width="6.375" style="545" customWidth="1"/>
    <col min="15886" max="15886" width="6.5" style="545" customWidth="1"/>
    <col min="15887" max="15887" width="5.625" style="545" customWidth="1"/>
    <col min="15888" max="15890" width="4.875" style="545" customWidth="1"/>
    <col min="15891" max="15891" width="4.375" style="545" customWidth="1"/>
    <col min="15892" max="15892" width="4.875" style="545" customWidth="1"/>
    <col min="15893" max="15895" width="5.75" style="545" customWidth="1"/>
    <col min="15896" max="15896" width="5.375" style="545" customWidth="1"/>
    <col min="15897" max="16129" width="9" style="545"/>
    <col min="16130" max="16130" width="12.625" style="545" customWidth="1"/>
    <col min="16131" max="16134" width="5.5" style="545" customWidth="1"/>
    <col min="16135" max="16139" width="5" style="545" customWidth="1"/>
    <col min="16140" max="16141" width="6.375" style="545" customWidth="1"/>
    <col min="16142" max="16142" width="6.5" style="545" customWidth="1"/>
    <col min="16143" max="16143" width="5.625" style="545" customWidth="1"/>
    <col min="16144" max="16146" width="4.875" style="545" customWidth="1"/>
    <col min="16147" max="16147" width="4.375" style="545" customWidth="1"/>
    <col min="16148" max="16148" width="4.875" style="545" customWidth="1"/>
    <col min="16149" max="16151" width="5.75" style="545" customWidth="1"/>
    <col min="16152" max="16152" width="5.375" style="545" customWidth="1"/>
    <col min="16153" max="16384" width="9" style="545"/>
  </cols>
  <sheetData>
    <row r="1" spans="1:27" s="92" customFormat="1" ht="25.5" customHeight="1" x14ac:dyDescent="0.15">
      <c r="A1" s="587" t="s">
        <v>709</v>
      </c>
      <c r="B1" s="629"/>
      <c r="C1" s="629"/>
      <c r="D1" s="629"/>
      <c r="E1" s="629"/>
      <c r="V1" s="656"/>
      <c r="W1" s="656" t="s">
        <v>890</v>
      </c>
      <c r="X1" s="656"/>
      <c r="Y1" s="656"/>
      <c r="Z1" s="656"/>
      <c r="AA1" s="656"/>
    </row>
    <row r="2" spans="1:27" x14ac:dyDescent="0.15">
      <c r="A2" s="1234" t="s">
        <v>660</v>
      </c>
      <c r="B2" s="1173" t="s">
        <v>661</v>
      </c>
      <c r="C2" s="1174"/>
      <c r="D2" s="1174"/>
      <c r="E2" s="1174"/>
      <c r="F2" s="1174"/>
      <c r="G2" s="1174"/>
      <c r="H2" s="1174"/>
      <c r="I2" s="1174"/>
      <c r="J2" s="1174"/>
      <c r="K2" s="1174"/>
      <c r="L2" s="1174"/>
      <c r="M2" s="1174"/>
      <c r="N2" s="1174"/>
      <c r="O2" s="1173" t="s">
        <v>662</v>
      </c>
      <c r="P2" s="1174"/>
      <c r="Q2" s="1174"/>
      <c r="R2" s="1174"/>
      <c r="S2" s="1174"/>
      <c r="T2" s="1175"/>
      <c r="U2" s="1237" t="s">
        <v>663</v>
      </c>
      <c r="V2" s="1238"/>
      <c r="W2" s="1239"/>
      <c r="X2" s="546"/>
    </row>
    <row r="3" spans="1:27" ht="39.950000000000003" customHeight="1" x14ac:dyDescent="0.15">
      <c r="A3" s="1235"/>
      <c r="B3" s="1188" t="s">
        <v>664</v>
      </c>
      <c r="C3" s="1215"/>
      <c r="D3" s="1215"/>
      <c r="E3" s="1180" t="s">
        <v>513</v>
      </c>
      <c r="F3" s="1180" t="s">
        <v>514</v>
      </c>
      <c r="G3" s="1180" t="s">
        <v>515</v>
      </c>
      <c r="H3" s="1194" t="s">
        <v>516</v>
      </c>
      <c r="I3" s="1194" t="s">
        <v>517</v>
      </c>
      <c r="J3" s="1180" t="s">
        <v>518</v>
      </c>
      <c r="K3" s="1218" t="s">
        <v>519</v>
      </c>
      <c r="L3" s="1228" t="s">
        <v>673</v>
      </c>
      <c r="M3" s="1218" t="s">
        <v>720</v>
      </c>
      <c r="N3" s="548" t="s">
        <v>521</v>
      </c>
      <c r="O3" s="1188" t="s">
        <v>664</v>
      </c>
      <c r="P3" s="1215"/>
      <c r="Q3" s="1215"/>
      <c r="R3" s="1194" t="s">
        <v>665</v>
      </c>
      <c r="S3" s="1194" t="s">
        <v>666</v>
      </c>
      <c r="T3" s="1200" t="s">
        <v>524</v>
      </c>
      <c r="U3" s="1240"/>
      <c r="V3" s="1240"/>
      <c r="W3" s="1241"/>
    </row>
    <row r="4" spans="1:27" ht="15.2" customHeight="1" x14ac:dyDescent="0.15">
      <c r="A4" s="1236"/>
      <c r="B4" s="630" t="s">
        <v>527</v>
      </c>
      <c r="C4" s="631" t="s">
        <v>525</v>
      </c>
      <c r="D4" s="631" t="s">
        <v>526</v>
      </c>
      <c r="E4" s="1203"/>
      <c r="F4" s="1203"/>
      <c r="G4" s="1203"/>
      <c r="H4" s="1232"/>
      <c r="I4" s="1232"/>
      <c r="J4" s="1203"/>
      <c r="K4" s="1219"/>
      <c r="L4" s="1229"/>
      <c r="M4" s="1219"/>
      <c r="N4" s="631" t="s">
        <v>527</v>
      </c>
      <c r="O4" s="630" t="s">
        <v>527</v>
      </c>
      <c r="P4" s="631" t="s">
        <v>525</v>
      </c>
      <c r="Q4" s="631" t="s">
        <v>526</v>
      </c>
      <c r="R4" s="1232"/>
      <c r="S4" s="1232"/>
      <c r="T4" s="1201"/>
      <c r="U4" s="738" t="s">
        <v>512</v>
      </c>
      <c r="V4" s="631" t="s">
        <v>525</v>
      </c>
      <c r="W4" s="697" t="s">
        <v>526</v>
      </c>
    </row>
    <row r="5" spans="1:27" ht="14.25" customHeight="1" x14ac:dyDescent="0.15">
      <c r="A5" s="1242" t="s">
        <v>667</v>
      </c>
      <c r="B5" s="632">
        <v>13</v>
      </c>
      <c r="C5" s="633">
        <v>8</v>
      </c>
      <c r="D5" s="633">
        <v>5</v>
      </c>
      <c r="E5" s="633"/>
      <c r="F5" s="634"/>
      <c r="G5" s="634"/>
      <c r="H5" s="634"/>
      <c r="I5" s="634"/>
      <c r="J5" s="634"/>
      <c r="K5" s="634"/>
      <c r="L5" s="634"/>
      <c r="M5" s="634"/>
      <c r="N5" s="633">
        <v>13</v>
      </c>
      <c r="O5" s="635">
        <v>0</v>
      </c>
      <c r="P5" s="636">
        <v>0</v>
      </c>
      <c r="Q5" s="636">
        <v>0</v>
      </c>
      <c r="R5" s="636"/>
      <c r="S5" s="636"/>
      <c r="T5" s="739"/>
      <c r="U5" s="734">
        <v>13</v>
      </c>
      <c r="V5" s="637">
        <v>8</v>
      </c>
      <c r="W5" s="698">
        <v>5</v>
      </c>
    </row>
    <row r="6" spans="1:27" ht="14.25" customHeight="1" x14ac:dyDescent="0.15">
      <c r="A6" s="1243"/>
      <c r="B6" s="638">
        <v>78</v>
      </c>
      <c r="C6" s="634">
        <v>39</v>
      </c>
      <c r="D6" s="634">
        <v>39</v>
      </c>
      <c r="E6" s="634">
        <v>1</v>
      </c>
      <c r="F6" s="634">
        <v>0</v>
      </c>
      <c r="G6" s="634">
        <v>2</v>
      </c>
      <c r="H6" s="634">
        <v>2</v>
      </c>
      <c r="I6" s="634">
        <v>1</v>
      </c>
      <c r="J6" s="634">
        <v>58</v>
      </c>
      <c r="K6" s="634">
        <v>1</v>
      </c>
      <c r="L6" s="634">
        <v>0</v>
      </c>
      <c r="M6" s="634">
        <v>0</v>
      </c>
      <c r="N6" s="634">
        <v>13</v>
      </c>
      <c r="O6" s="635">
        <v>12</v>
      </c>
      <c r="P6" s="636">
        <v>10</v>
      </c>
      <c r="Q6" s="636">
        <v>2</v>
      </c>
      <c r="R6" s="636">
        <v>6</v>
      </c>
      <c r="S6" s="636"/>
      <c r="T6" s="739">
        <v>6</v>
      </c>
      <c r="U6" s="735">
        <f>SUM(V6:W6)</f>
        <v>90</v>
      </c>
      <c r="V6" s="636">
        <f>C6+P6</f>
        <v>49</v>
      </c>
      <c r="W6" s="699">
        <f>D6+Q6</f>
        <v>41</v>
      </c>
    </row>
    <row r="7" spans="1:27" ht="14.25" customHeight="1" x14ac:dyDescent="0.15">
      <c r="A7" s="1244" t="s">
        <v>668</v>
      </c>
      <c r="B7" s="639">
        <v>19</v>
      </c>
      <c r="C7" s="640">
        <v>17</v>
      </c>
      <c r="D7" s="640">
        <v>2</v>
      </c>
      <c r="E7" s="640"/>
      <c r="F7" s="641"/>
      <c r="G7" s="641"/>
      <c r="H7" s="641"/>
      <c r="I7" s="641"/>
      <c r="J7" s="641"/>
      <c r="K7" s="641"/>
      <c r="L7" s="641"/>
      <c r="M7" s="641"/>
      <c r="N7" s="640">
        <v>19</v>
      </c>
      <c r="O7" s="642">
        <v>0</v>
      </c>
      <c r="P7" s="643">
        <v>0</v>
      </c>
      <c r="Q7" s="643">
        <v>0</v>
      </c>
      <c r="R7" s="643"/>
      <c r="S7" s="643"/>
      <c r="T7" s="732"/>
      <c r="U7" s="736">
        <v>19</v>
      </c>
      <c r="V7" s="644">
        <v>17</v>
      </c>
      <c r="W7" s="700">
        <v>2</v>
      </c>
    </row>
    <row r="8" spans="1:27" ht="14.25" customHeight="1" x14ac:dyDescent="0.15">
      <c r="A8" s="1243"/>
      <c r="B8" s="645">
        <v>81</v>
      </c>
      <c r="C8" s="646">
        <v>63</v>
      </c>
      <c r="D8" s="646">
        <v>18</v>
      </c>
      <c r="E8" s="646">
        <v>1</v>
      </c>
      <c r="F8" s="646">
        <v>1</v>
      </c>
      <c r="G8" s="646">
        <v>1</v>
      </c>
      <c r="H8" s="646">
        <v>2</v>
      </c>
      <c r="I8" s="646">
        <v>1</v>
      </c>
      <c r="J8" s="646">
        <v>62</v>
      </c>
      <c r="K8" s="646">
        <v>1</v>
      </c>
      <c r="L8" s="646">
        <v>0</v>
      </c>
      <c r="M8" s="646">
        <v>0</v>
      </c>
      <c r="N8" s="646">
        <v>11</v>
      </c>
      <c r="O8" s="647">
        <v>6</v>
      </c>
      <c r="P8" s="648">
        <v>5</v>
      </c>
      <c r="Q8" s="648">
        <v>1</v>
      </c>
      <c r="R8" s="648">
        <v>6</v>
      </c>
      <c r="S8" s="648"/>
      <c r="T8" s="727"/>
      <c r="U8" s="725">
        <f>SUM(V8:W8)</f>
        <v>87</v>
      </c>
      <c r="V8" s="648">
        <f>C8+P8</f>
        <v>68</v>
      </c>
      <c r="W8" s="701">
        <f>D8+Q8</f>
        <v>19</v>
      </c>
    </row>
    <row r="9" spans="1:27" ht="14.25" customHeight="1" x14ac:dyDescent="0.15">
      <c r="A9" s="1244" t="s">
        <v>669</v>
      </c>
      <c r="B9" s="639">
        <v>29</v>
      </c>
      <c r="C9" s="640">
        <v>8</v>
      </c>
      <c r="D9" s="640">
        <v>21</v>
      </c>
      <c r="E9" s="640"/>
      <c r="F9" s="641"/>
      <c r="G9" s="641"/>
      <c r="H9" s="641"/>
      <c r="I9" s="641"/>
      <c r="J9" s="634"/>
      <c r="K9" s="641"/>
      <c r="L9" s="641"/>
      <c r="M9" s="641"/>
      <c r="N9" s="640">
        <v>29</v>
      </c>
      <c r="O9" s="642">
        <v>0</v>
      </c>
      <c r="P9" s="643">
        <v>0</v>
      </c>
      <c r="Q9" s="643">
        <v>0</v>
      </c>
      <c r="R9" s="643"/>
      <c r="S9" s="643"/>
      <c r="T9" s="732"/>
      <c r="U9" s="736">
        <v>29</v>
      </c>
      <c r="V9" s="644">
        <v>8</v>
      </c>
      <c r="W9" s="700">
        <v>21</v>
      </c>
    </row>
    <row r="10" spans="1:27" ht="14.25" customHeight="1" x14ac:dyDescent="0.15">
      <c r="A10" s="1243"/>
      <c r="B10" s="645">
        <v>64</v>
      </c>
      <c r="C10" s="646">
        <v>22</v>
      </c>
      <c r="D10" s="646">
        <v>42</v>
      </c>
      <c r="E10" s="646">
        <v>1</v>
      </c>
      <c r="F10" s="646"/>
      <c r="G10" s="646">
        <v>2</v>
      </c>
      <c r="H10" s="646">
        <v>2</v>
      </c>
      <c r="I10" s="646">
        <v>3</v>
      </c>
      <c r="J10" s="646">
        <v>44</v>
      </c>
      <c r="K10" s="646">
        <v>1</v>
      </c>
      <c r="L10" s="646">
        <v>0</v>
      </c>
      <c r="M10" s="646">
        <v>0</v>
      </c>
      <c r="N10" s="646">
        <v>11</v>
      </c>
      <c r="O10" s="647">
        <v>14</v>
      </c>
      <c r="P10" s="648">
        <v>9</v>
      </c>
      <c r="Q10" s="648">
        <v>5</v>
      </c>
      <c r="R10" s="648">
        <v>5</v>
      </c>
      <c r="S10" s="648">
        <v>2</v>
      </c>
      <c r="T10" s="727">
        <v>7</v>
      </c>
      <c r="U10" s="725">
        <f>SUM(V10:W10)</f>
        <v>78</v>
      </c>
      <c r="V10" s="648">
        <f>C10+P10</f>
        <v>31</v>
      </c>
      <c r="W10" s="701">
        <f>D10+Q10</f>
        <v>47</v>
      </c>
    </row>
    <row r="11" spans="1:27" ht="14.25" customHeight="1" x14ac:dyDescent="0.15">
      <c r="A11" s="1244" t="s">
        <v>670</v>
      </c>
      <c r="B11" s="632">
        <v>13</v>
      </c>
      <c r="C11" s="633">
        <v>10</v>
      </c>
      <c r="D11" s="633">
        <v>3</v>
      </c>
      <c r="E11" s="633"/>
      <c r="F11" s="634"/>
      <c r="G11" s="634"/>
      <c r="H11" s="634"/>
      <c r="I11" s="634"/>
      <c r="J11" s="634"/>
      <c r="K11" s="634"/>
      <c r="L11" s="634"/>
      <c r="M11" s="634"/>
      <c r="N11" s="633">
        <v>13</v>
      </c>
      <c r="O11" s="635">
        <v>0</v>
      </c>
      <c r="P11" s="636">
        <v>0</v>
      </c>
      <c r="Q11" s="636">
        <v>0</v>
      </c>
      <c r="R11" s="636"/>
      <c r="S11" s="636"/>
      <c r="T11" s="739"/>
      <c r="U11" s="734">
        <v>13</v>
      </c>
      <c r="V11" s="637">
        <v>10</v>
      </c>
      <c r="W11" s="698">
        <v>3</v>
      </c>
    </row>
    <row r="12" spans="1:27" ht="14.25" customHeight="1" x14ac:dyDescent="0.15">
      <c r="A12" s="1245"/>
      <c r="B12" s="649">
        <v>64</v>
      </c>
      <c r="C12" s="650">
        <v>40</v>
      </c>
      <c r="D12" s="650">
        <v>24</v>
      </c>
      <c r="E12" s="650">
        <v>1</v>
      </c>
      <c r="F12" s="650">
        <v>0</v>
      </c>
      <c r="G12" s="650">
        <v>2</v>
      </c>
      <c r="H12" s="650">
        <v>2</v>
      </c>
      <c r="I12" s="650">
        <v>3</v>
      </c>
      <c r="J12" s="650">
        <v>46</v>
      </c>
      <c r="K12" s="650">
        <v>1</v>
      </c>
      <c r="L12" s="650">
        <v>0</v>
      </c>
      <c r="M12" s="650">
        <v>0</v>
      </c>
      <c r="N12" s="650">
        <v>9</v>
      </c>
      <c r="O12" s="651">
        <v>5</v>
      </c>
      <c r="P12" s="652">
        <v>3</v>
      </c>
      <c r="Q12" s="652">
        <v>2</v>
      </c>
      <c r="R12" s="652">
        <v>5</v>
      </c>
      <c r="S12" s="652"/>
      <c r="T12" s="740"/>
      <c r="U12" s="737">
        <f>SUM(V12:W12)</f>
        <v>69</v>
      </c>
      <c r="V12" s="652">
        <f>C12+P12</f>
        <v>43</v>
      </c>
      <c r="W12" s="702">
        <f>D12+Q12</f>
        <v>26</v>
      </c>
    </row>
    <row r="13" spans="1:27" s="654" customFormat="1" ht="14.25" customHeight="1" x14ac:dyDescent="0.15">
      <c r="A13" s="1244" t="s">
        <v>638</v>
      </c>
      <c r="B13" s="632">
        <v>74</v>
      </c>
      <c r="C13" s="633">
        <v>43</v>
      </c>
      <c r="D13" s="633">
        <v>31</v>
      </c>
      <c r="E13" s="633"/>
      <c r="F13" s="633"/>
      <c r="G13" s="633">
        <v>0</v>
      </c>
      <c r="H13" s="633"/>
      <c r="I13" s="633"/>
      <c r="J13" s="633"/>
      <c r="K13" s="633">
        <v>0</v>
      </c>
      <c r="L13" s="633">
        <v>0</v>
      </c>
      <c r="M13" s="633">
        <v>0</v>
      </c>
      <c r="N13" s="633">
        <v>74</v>
      </c>
      <c r="O13" s="653">
        <v>0</v>
      </c>
      <c r="P13" s="637">
        <v>0</v>
      </c>
      <c r="Q13" s="637">
        <v>0</v>
      </c>
      <c r="R13" s="637"/>
      <c r="S13" s="637"/>
      <c r="T13" s="741"/>
      <c r="U13" s="734">
        <v>74</v>
      </c>
      <c r="V13" s="637">
        <v>43</v>
      </c>
      <c r="W13" s="698">
        <v>31</v>
      </c>
    </row>
    <row r="14" spans="1:27" ht="14.25" customHeight="1" x14ac:dyDescent="0.15">
      <c r="A14" s="1245"/>
      <c r="B14" s="649">
        <f>SUM(B6,B8,B10,B12)</f>
        <v>287</v>
      </c>
      <c r="C14" s="650">
        <f>SUM(C6,C8,C10,C12)</f>
        <v>164</v>
      </c>
      <c r="D14" s="650">
        <f>SUM(D6,D8,D10,D12)</f>
        <v>123</v>
      </c>
      <c r="E14" s="650">
        <f>SUM(E6,E8,E10,E12)</f>
        <v>4</v>
      </c>
      <c r="F14" s="650">
        <f t="shared" ref="F14:M14" si="0">SUM(F6,F8,F10,F12)</f>
        <v>1</v>
      </c>
      <c r="G14" s="650">
        <f>SUM(G6,G8,G10,G12)</f>
        <v>7</v>
      </c>
      <c r="H14" s="650">
        <f>SUM(H6,H8,H10,H12)</f>
        <v>8</v>
      </c>
      <c r="I14" s="650">
        <f>SUM(I6,I8,I10,I12)</f>
        <v>8</v>
      </c>
      <c r="J14" s="650">
        <f>SUM(J6,J8,J10,J12)</f>
        <v>210</v>
      </c>
      <c r="K14" s="650">
        <f t="shared" si="0"/>
        <v>4</v>
      </c>
      <c r="L14" s="650">
        <f t="shared" si="0"/>
        <v>0</v>
      </c>
      <c r="M14" s="650">
        <f t="shared" si="0"/>
        <v>0</v>
      </c>
      <c r="N14" s="650">
        <v>45</v>
      </c>
      <c r="O14" s="651">
        <f t="shared" ref="O14:T14" si="1">SUM(O6,O8,O10,O12)</f>
        <v>37</v>
      </c>
      <c r="P14" s="652">
        <f t="shared" si="1"/>
        <v>27</v>
      </c>
      <c r="Q14" s="652">
        <f t="shared" si="1"/>
        <v>10</v>
      </c>
      <c r="R14" s="652">
        <f t="shared" si="1"/>
        <v>22</v>
      </c>
      <c r="S14" s="652">
        <f t="shared" si="1"/>
        <v>2</v>
      </c>
      <c r="T14" s="740">
        <f t="shared" si="1"/>
        <v>13</v>
      </c>
      <c r="U14" s="737">
        <f>SUM(V14:W14)</f>
        <v>324</v>
      </c>
      <c r="V14" s="652">
        <f>SUM(V6,V8,V10,V12)</f>
        <v>191</v>
      </c>
      <c r="W14" s="702">
        <f>SUM(W6,W8,W10,W12)</f>
        <v>133</v>
      </c>
    </row>
    <row r="15" spans="1:27" x14ac:dyDescent="0.15">
      <c r="A15" s="1233" t="s">
        <v>671</v>
      </c>
      <c r="B15" s="1233"/>
      <c r="C15" s="1233"/>
      <c r="D15" s="1233"/>
      <c r="E15" s="1233"/>
      <c r="F15" s="655"/>
      <c r="G15" s="655"/>
    </row>
    <row r="17" spans="1:1" x14ac:dyDescent="0.15">
      <c r="A17" s="574" t="s">
        <v>672</v>
      </c>
    </row>
  </sheetData>
  <mergeCells count="24">
    <mergeCell ref="A15:E15"/>
    <mergeCell ref="A2:A4"/>
    <mergeCell ref="B2:N2"/>
    <mergeCell ref="O2:T2"/>
    <mergeCell ref="U2:W3"/>
    <mergeCell ref="B3:D3"/>
    <mergeCell ref="O3:Q3"/>
    <mergeCell ref="I3:I4"/>
    <mergeCell ref="J3:J4"/>
    <mergeCell ref="H3:H4"/>
    <mergeCell ref="A5:A6"/>
    <mergeCell ref="A7:A8"/>
    <mergeCell ref="A9:A10"/>
    <mergeCell ref="A11:A12"/>
    <mergeCell ref="A13:A14"/>
    <mergeCell ref="G3:G4"/>
    <mergeCell ref="F3:F4"/>
    <mergeCell ref="E3:E4"/>
    <mergeCell ref="T3:T4"/>
    <mergeCell ref="S3:S4"/>
    <mergeCell ref="R3:R4"/>
    <mergeCell ref="L3:L4"/>
    <mergeCell ref="K3:K4"/>
    <mergeCell ref="M3:M4"/>
  </mergeCells>
  <phoneticPr fontId="2"/>
  <dataValidations count="1">
    <dataValidation imeMode="halfAlpha" allowBlank="1" showInputMessage="1" showErrorMessage="1" sqref="A1" xr:uid="{40999112-5066-40C7-A48F-4B142CCEF34C}"/>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E46EE-DA11-407E-83ED-B5AA4757717C}">
  <sheetPr>
    <pageSetUpPr fitToPage="1"/>
  </sheetPr>
  <dimension ref="A1:Y27"/>
  <sheetViews>
    <sheetView showZeros="0" view="pageBreakPreview" topLeftCell="A3" zoomScale="85" zoomScaleNormal="115" zoomScaleSheetLayoutView="85" workbookViewId="0">
      <selection activeCell="Q46" sqref="Q46"/>
    </sheetView>
  </sheetViews>
  <sheetFormatPr defaultRowHeight="14.25" x14ac:dyDescent="0.15"/>
  <cols>
    <col min="1" max="1" width="9.625" style="92" customWidth="1"/>
    <col min="2" max="2" width="5.375" style="92" customWidth="1"/>
    <col min="3" max="20" width="4.875" style="92" customWidth="1"/>
    <col min="21" max="21" width="4.875" style="622" customWidth="1"/>
    <col min="22" max="22" width="4.875" style="92" customWidth="1"/>
    <col min="23" max="23" width="6.125" style="92" customWidth="1"/>
    <col min="24" max="25" width="4.875" style="92" customWidth="1"/>
    <col min="26" max="252" width="9" style="92"/>
    <col min="253" max="253" width="9.375" style="92" customWidth="1"/>
    <col min="254" max="264" width="4.875" style="92" customWidth="1"/>
    <col min="265" max="267" width="6.875" style="92" customWidth="1"/>
    <col min="268" max="271" width="5.125" style="92" customWidth="1"/>
    <col min="272" max="272" width="5.75" style="92" customWidth="1"/>
    <col min="273" max="274" width="5.5" style="92" customWidth="1"/>
    <col min="275" max="275" width="6.125" style="92" customWidth="1"/>
    <col min="276" max="278" width="5.25" style="92" customWidth="1"/>
    <col min="279" max="279" width="4.125" style="92" customWidth="1"/>
    <col min="280" max="281" width="5.5" style="92" customWidth="1"/>
    <col min="282" max="508" width="9" style="92"/>
    <col min="509" max="509" width="9.375" style="92" customWidth="1"/>
    <col min="510" max="520" width="4.875" style="92" customWidth="1"/>
    <col min="521" max="523" width="6.875" style="92" customWidth="1"/>
    <col min="524" max="527" width="5.125" style="92" customWidth="1"/>
    <col min="528" max="528" width="5.75" style="92" customWidth="1"/>
    <col min="529" max="530" width="5.5" style="92" customWidth="1"/>
    <col min="531" max="531" width="6.125" style="92" customWidth="1"/>
    <col min="532" max="534" width="5.25" style="92" customWidth="1"/>
    <col min="535" max="535" width="4.125" style="92" customWidth="1"/>
    <col min="536" max="537" width="5.5" style="92" customWidth="1"/>
    <col min="538" max="764" width="9" style="92"/>
    <col min="765" max="765" width="9.375" style="92" customWidth="1"/>
    <col min="766" max="776" width="4.875" style="92" customWidth="1"/>
    <col min="777" max="779" width="6.875" style="92" customWidth="1"/>
    <col min="780" max="783" width="5.125" style="92" customWidth="1"/>
    <col min="784" max="784" width="5.75" style="92" customWidth="1"/>
    <col min="785" max="786" width="5.5" style="92" customWidth="1"/>
    <col min="787" max="787" width="6.125" style="92" customWidth="1"/>
    <col min="788" max="790" width="5.25" style="92" customWidth="1"/>
    <col min="791" max="791" width="4.125" style="92" customWidth="1"/>
    <col min="792" max="793" width="5.5" style="92" customWidth="1"/>
    <col min="794" max="1020" width="9" style="92"/>
    <col min="1021" max="1021" width="9.375" style="92" customWidth="1"/>
    <col min="1022" max="1032" width="4.875" style="92" customWidth="1"/>
    <col min="1033" max="1035" width="6.875" style="92" customWidth="1"/>
    <col min="1036" max="1039" width="5.125" style="92" customWidth="1"/>
    <col min="1040" max="1040" width="5.75" style="92" customWidth="1"/>
    <col min="1041" max="1042" width="5.5" style="92" customWidth="1"/>
    <col min="1043" max="1043" width="6.125" style="92" customWidth="1"/>
    <col min="1044" max="1046" width="5.25" style="92" customWidth="1"/>
    <col min="1047" max="1047" width="4.125" style="92" customWidth="1"/>
    <col min="1048" max="1049" width="5.5" style="92" customWidth="1"/>
    <col min="1050" max="1276" width="9" style="92"/>
    <col min="1277" max="1277" width="9.375" style="92" customWidth="1"/>
    <col min="1278" max="1288" width="4.875" style="92" customWidth="1"/>
    <col min="1289" max="1291" width="6.875" style="92" customWidth="1"/>
    <col min="1292" max="1295" width="5.125" style="92" customWidth="1"/>
    <col min="1296" max="1296" width="5.75" style="92" customWidth="1"/>
    <col min="1297" max="1298" width="5.5" style="92" customWidth="1"/>
    <col min="1299" max="1299" width="6.125" style="92" customWidth="1"/>
    <col min="1300" max="1302" width="5.25" style="92" customWidth="1"/>
    <col min="1303" max="1303" width="4.125" style="92" customWidth="1"/>
    <col min="1304" max="1305" width="5.5" style="92" customWidth="1"/>
    <col min="1306" max="1532" width="9" style="92"/>
    <col min="1533" max="1533" width="9.375" style="92" customWidth="1"/>
    <col min="1534" max="1544" width="4.875" style="92" customWidth="1"/>
    <col min="1545" max="1547" width="6.875" style="92" customWidth="1"/>
    <col min="1548" max="1551" width="5.125" style="92" customWidth="1"/>
    <col min="1552" max="1552" width="5.75" style="92" customWidth="1"/>
    <col min="1553" max="1554" width="5.5" style="92" customWidth="1"/>
    <col min="1555" max="1555" width="6.125" style="92" customWidth="1"/>
    <col min="1556" max="1558" width="5.25" style="92" customWidth="1"/>
    <col min="1559" max="1559" width="4.125" style="92" customWidth="1"/>
    <col min="1560" max="1561" width="5.5" style="92" customWidth="1"/>
    <col min="1562" max="1788" width="9" style="92"/>
    <col min="1789" max="1789" width="9.375" style="92" customWidth="1"/>
    <col min="1790" max="1800" width="4.875" style="92" customWidth="1"/>
    <col min="1801" max="1803" width="6.875" style="92" customWidth="1"/>
    <col min="1804" max="1807" width="5.125" style="92" customWidth="1"/>
    <col min="1808" max="1808" width="5.75" style="92" customWidth="1"/>
    <col min="1809" max="1810" width="5.5" style="92" customWidth="1"/>
    <col min="1811" max="1811" width="6.125" style="92" customWidth="1"/>
    <col min="1812" max="1814" width="5.25" style="92" customWidth="1"/>
    <col min="1815" max="1815" width="4.125" style="92" customWidth="1"/>
    <col min="1816" max="1817" width="5.5" style="92" customWidth="1"/>
    <col min="1818" max="2044" width="9" style="92"/>
    <col min="2045" max="2045" width="9.375" style="92" customWidth="1"/>
    <col min="2046" max="2056" width="4.875" style="92" customWidth="1"/>
    <col min="2057" max="2059" width="6.875" style="92" customWidth="1"/>
    <col min="2060" max="2063" width="5.125" style="92" customWidth="1"/>
    <col min="2064" max="2064" width="5.75" style="92" customWidth="1"/>
    <col min="2065" max="2066" width="5.5" style="92" customWidth="1"/>
    <col min="2067" max="2067" width="6.125" style="92" customWidth="1"/>
    <col min="2068" max="2070" width="5.25" style="92" customWidth="1"/>
    <col min="2071" max="2071" width="4.125" style="92" customWidth="1"/>
    <col min="2072" max="2073" width="5.5" style="92" customWidth="1"/>
    <col min="2074" max="2300" width="9" style="92"/>
    <col min="2301" max="2301" width="9.375" style="92" customWidth="1"/>
    <col min="2302" max="2312" width="4.875" style="92" customWidth="1"/>
    <col min="2313" max="2315" width="6.875" style="92" customWidth="1"/>
    <col min="2316" max="2319" width="5.125" style="92" customWidth="1"/>
    <col min="2320" max="2320" width="5.75" style="92" customWidth="1"/>
    <col min="2321" max="2322" width="5.5" style="92" customWidth="1"/>
    <col min="2323" max="2323" width="6.125" style="92" customWidth="1"/>
    <col min="2324" max="2326" width="5.25" style="92" customWidth="1"/>
    <col min="2327" max="2327" width="4.125" style="92" customWidth="1"/>
    <col min="2328" max="2329" width="5.5" style="92" customWidth="1"/>
    <col min="2330" max="2556" width="9" style="92"/>
    <col min="2557" max="2557" width="9.375" style="92" customWidth="1"/>
    <col min="2558" max="2568" width="4.875" style="92" customWidth="1"/>
    <col min="2569" max="2571" width="6.875" style="92" customWidth="1"/>
    <col min="2572" max="2575" width="5.125" style="92" customWidth="1"/>
    <col min="2576" max="2576" width="5.75" style="92" customWidth="1"/>
    <col min="2577" max="2578" width="5.5" style="92" customWidth="1"/>
    <col min="2579" max="2579" width="6.125" style="92" customWidth="1"/>
    <col min="2580" max="2582" width="5.25" style="92" customWidth="1"/>
    <col min="2583" max="2583" width="4.125" style="92" customWidth="1"/>
    <col min="2584" max="2585" width="5.5" style="92" customWidth="1"/>
    <col min="2586" max="2812" width="9" style="92"/>
    <col min="2813" max="2813" width="9.375" style="92" customWidth="1"/>
    <col min="2814" max="2824" width="4.875" style="92" customWidth="1"/>
    <col min="2825" max="2827" width="6.875" style="92" customWidth="1"/>
    <col min="2828" max="2831" width="5.125" style="92" customWidth="1"/>
    <col min="2832" max="2832" width="5.75" style="92" customWidth="1"/>
    <col min="2833" max="2834" width="5.5" style="92" customWidth="1"/>
    <col min="2835" max="2835" width="6.125" style="92" customWidth="1"/>
    <col min="2836" max="2838" width="5.25" style="92" customWidth="1"/>
    <col min="2839" max="2839" width="4.125" style="92" customWidth="1"/>
    <col min="2840" max="2841" width="5.5" style="92" customWidth="1"/>
    <col min="2842" max="3068" width="9" style="92"/>
    <col min="3069" max="3069" width="9.375" style="92" customWidth="1"/>
    <col min="3070" max="3080" width="4.875" style="92" customWidth="1"/>
    <col min="3081" max="3083" width="6.875" style="92" customWidth="1"/>
    <col min="3084" max="3087" width="5.125" style="92" customWidth="1"/>
    <col min="3088" max="3088" width="5.75" style="92" customWidth="1"/>
    <col min="3089" max="3090" width="5.5" style="92" customWidth="1"/>
    <col min="3091" max="3091" width="6.125" style="92" customWidth="1"/>
    <col min="3092" max="3094" width="5.25" style="92" customWidth="1"/>
    <col min="3095" max="3095" width="4.125" style="92" customWidth="1"/>
    <col min="3096" max="3097" width="5.5" style="92" customWidth="1"/>
    <col min="3098" max="3324" width="9" style="92"/>
    <col min="3325" max="3325" width="9.375" style="92" customWidth="1"/>
    <col min="3326" max="3336" width="4.875" style="92" customWidth="1"/>
    <col min="3337" max="3339" width="6.875" style="92" customWidth="1"/>
    <col min="3340" max="3343" width="5.125" style="92" customWidth="1"/>
    <col min="3344" max="3344" width="5.75" style="92" customWidth="1"/>
    <col min="3345" max="3346" width="5.5" style="92" customWidth="1"/>
    <col min="3347" max="3347" width="6.125" style="92" customWidth="1"/>
    <col min="3348" max="3350" width="5.25" style="92" customWidth="1"/>
    <col min="3351" max="3351" width="4.125" style="92" customWidth="1"/>
    <col min="3352" max="3353" width="5.5" style="92" customWidth="1"/>
    <col min="3354" max="3580" width="9" style="92"/>
    <col min="3581" max="3581" width="9.375" style="92" customWidth="1"/>
    <col min="3582" max="3592" width="4.875" style="92" customWidth="1"/>
    <col min="3593" max="3595" width="6.875" style="92" customWidth="1"/>
    <col min="3596" max="3599" width="5.125" style="92" customWidth="1"/>
    <col min="3600" max="3600" width="5.75" style="92" customWidth="1"/>
    <col min="3601" max="3602" width="5.5" style="92" customWidth="1"/>
    <col min="3603" max="3603" width="6.125" style="92" customWidth="1"/>
    <col min="3604" max="3606" width="5.25" style="92" customWidth="1"/>
    <col min="3607" max="3607" width="4.125" style="92" customWidth="1"/>
    <col min="3608" max="3609" width="5.5" style="92" customWidth="1"/>
    <col min="3610" max="3836" width="9" style="92"/>
    <col min="3837" max="3837" width="9.375" style="92" customWidth="1"/>
    <col min="3838" max="3848" width="4.875" style="92" customWidth="1"/>
    <col min="3849" max="3851" width="6.875" style="92" customWidth="1"/>
    <col min="3852" max="3855" width="5.125" style="92" customWidth="1"/>
    <col min="3856" max="3856" width="5.75" style="92" customWidth="1"/>
    <col min="3857" max="3858" width="5.5" style="92" customWidth="1"/>
    <col min="3859" max="3859" width="6.125" style="92" customWidth="1"/>
    <col min="3860" max="3862" width="5.25" style="92" customWidth="1"/>
    <col min="3863" max="3863" width="4.125" style="92" customWidth="1"/>
    <col min="3864" max="3865" width="5.5" style="92" customWidth="1"/>
    <col min="3866" max="4092" width="9" style="92"/>
    <col min="4093" max="4093" width="9.375" style="92" customWidth="1"/>
    <col min="4094" max="4104" width="4.875" style="92" customWidth="1"/>
    <col min="4105" max="4107" width="6.875" style="92" customWidth="1"/>
    <col min="4108" max="4111" width="5.125" style="92" customWidth="1"/>
    <col min="4112" max="4112" width="5.75" style="92" customWidth="1"/>
    <col min="4113" max="4114" width="5.5" style="92" customWidth="1"/>
    <col min="4115" max="4115" width="6.125" style="92" customWidth="1"/>
    <col min="4116" max="4118" width="5.25" style="92" customWidth="1"/>
    <col min="4119" max="4119" width="4.125" style="92" customWidth="1"/>
    <col min="4120" max="4121" width="5.5" style="92" customWidth="1"/>
    <col min="4122" max="4348" width="9" style="92"/>
    <col min="4349" max="4349" width="9.375" style="92" customWidth="1"/>
    <col min="4350" max="4360" width="4.875" style="92" customWidth="1"/>
    <col min="4361" max="4363" width="6.875" style="92" customWidth="1"/>
    <col min="4364" max="4367" width="5.125" style="92" customWidth="1"/>
    <col min="4368" max="4368" width="5.75" style="92" customWidth="1"/>
    <col min="4369" max="4370" width="5.5" style="92" customWidth="1"/>
    <col min="4371" max="4371" width="6.125" style="92" customWidth="1"/>
    <col min="4372" max="4374" width="5.25" style="92" customWidth="1"/>
    <col min="4375" max="4375" width="4.125" style="92" customWidth="1"/>
    <col min="4376" max="4377" width="5.5" style="92" customWidth="1"/>
    <col min="4378" max="4604" width="9" style="92"/>
    <col min="4605" max="4605" width="9.375" style="92" customWidth="1"/>
    <col min="4606" max="4616" width="4.875" style="92" customWidth="1"/>
    <col min="4617" max="4619" width="6.875" style="92" customWidth="1"/>
    <col min="4620" max="4623" width="5.125" style="92" customWidth="1"/>
    <col min="4624" max="4624" width="5.75" style="92" customWidth="1"/>
    <col min="4625" max="4626" width="5.5" style="92" customWidth="1"/>
    <col min="4627" max="4627" width="6.125" style="92" customWidth="1"/>
    <col min="4628" max="4630" width="5.25" style="92" customWidth="1"/>
    <col min="4631" max="4631" width="4.125" style="92" customWidth="1"/>
    <col min="4632" max="4633" width="5.5" style="92" customWidth="1"/>
    <col min="4634" max="4860" width="9" style="92"/>
    <col min="4861" max="4861" width="9.375" style="92" customWidth="1"/>
    <col min="4862" max="4872" width="4.875" style="92" customWidth="1"/>
    <col min="4873" max="4875" width="6.875" style="92" customWidth="1"/>
    <col min="4876" max="4879" width="5.125" style="92" customWidth="1"/>
    <col min="4880" max="4880" width="5.75" style="92" customWidth="1"/>
    <col min="4881" max="4882" width="5.5" style="92" customWidth="1"/>
    <col min="4883" max="4883" width="6.125" style="92" customWidth="1"/>
    <col min="4884" max="4886" width="5.25" style="92" customWidth="1"/>
    <col min="4887" max="4887" width="4.125" style="92" customWidth="1"/>
    <col min="4888" max="4889" width="5.5" style="92" customWidth="1"/>
    <col min="4890" max="5116" width="9" style="92"/>
    <col min="5117" max="5117" width="9.375" style="92" customWidth="1"/>
    <col min="5118" max="5128" width="4.875" style="92" customWidth="1"/>
    <col min="5129" max="5131" width="6.875" style="92" customWidth="1"/>
    <col min="5132" max="5135" width="5.125" style="92" customWidth="1"/>
    <col min="5136" max="5136" width="5.75" style="92" customWidth="1"/>
    <col min="5137" max="5138" width="5.5" style="92" customWidth="1"/>
    <col min="5139" max="5139" width="6.125" style="92" customWidth="1"/>
    <col min="5140" max="5142" width="5.25" style="92" customWidth="1"/>
    <col min="5143" max="5143" width="4.125" style="92" customWidth="1"/>
    <col min="5144" max="5145" width="5.5" style="92" customWidth="1"/>
    <col min="5146" max="5372" width="9" style="92"/>
    <col min="5373" max="5373" width="9.375" style="92" customWidth="1"/>
    <col min="5374" max="5384" width="4.875" style="92" customWidth="1"/>
    <col min="5385" max="5387" width="6.875" style="92" customWidth="1"/>
    <col min="5388" max="5391" width="5.125" style="92" customWidth="1"/>
    <col min="5392" max="5392" width="5.75" style="92" customWidth="1"/>
    <col min="5393" max="5394" width="5.5" style="92" customWidth="1"/>
    <col min="5395" max="5395" width="6.125" style="92" customWidth="1"/>
    <col min="5396" max="5398" width="5.25" style="92" customWidth="1"/>
    <col min="5399" max="5399" width="4.125" style="92" customWidth="1"/>
    <col min="5400" max="5401" width="5.5" style="92" customWidth="1"/>
    <col min="5402" max="5628" width="9" style="92"/>
    <col min="5629" max="5629" width="9.375" style="92" customWidth="1"/>
    <col min="5630" max="5640" width="4.875" style="92" customWidth="1"/>
    <col min="5641" max="5643" width="6.875" style="92" customWidth="1"/>
    <col min="5644" max="5647" width="5.125" style="92" customWidth="1"/>
    <col min="5648" max="5648" width="5.75" style="92" customWidth="1"/>
    <col min="5649" max="5650" width="5.5" style="92" customWidth="1"/>
    <col min="5651" max="5651" width="6.125" style="92" customWidth="1"/>
    <col min="5652" max="5654" width="5.25" style="92" customWidth="1"/>
    <col min="5655" max="5655" width="4.125" style="92" customWidth="1"/>
    <col min="5656" max="5657" width="5.5" style="92" customWidth="1"/>
    <col min="5658" max="5884" width="9" style="92"/>
    <col min="5885" max="5885" width="9.375" style="92" customWidth="1"/>
    <col min="5886" max="5896" width="4.875" style="92" customWidth="1"/>
    <col min="5897" max="5899" width="6.875" style="92" customWidth="1"/>
    <col min="5900" max="5903" width="5.125" style="92" customWidth="1"/>
    <col min="5904" max="5904" width="5.75" style="92" customWidth="1"/>
    <col min="5905" max="5906" width="5.5" style="92" customWidth="1"/>
    <col min="5907" max="5907" width="6.125" style="92" customWidth="1"/>
    <col min="5908" max="5910" width="5.25" style="92" customWidth="1"/>
    <col min="5911" max="5911" width="4.125" style="92" customWidth="1"/>
    <col min="5912" max="5913" width="5.5" style="92" customWidth="1"/>
    <col min="5914" max="6140" width="9" style="92"/>
    <col min="6141" max="6141" width="9.375" style="92" customWidth="1"/>
    <col min="6142" max="6152" width="4.875" style="92" customWidth="1"/>
    <col min="6153" max="6155" width="6.875" style="92" customWidth="1"/>
    <col min="6156" max="6159" width="5.125" style="92" customWidth="1"/>
    <col min="6160" max="6160" width="5.75" style="92" customWidth="1"/>
    <col min="6161" max="6162" width="5.5" style="92" customWidth="1"/>
    <col min="6163" max="6163" width="6.125" style="92" customWidth="1"/>
    <col min="6164" max="6166" width="5.25" style="92" customWidth="1"/>
    <col min="6167" max="6167" width="4.125" style="92" customWidth="1"/>
    <col min="6168" max="6169" width="5.5" style="92" customWidth="1"/>
    <col min="6170" max="6396" width="9" style="92"/>
    <col min="6397" max="6397" width="9.375" style="92" customWidth="1"/>
    <col min="6398" max="6408" width="4.875" style="92" customWidth="1"/>
    <col min="6409" max="6411" width="6.875" style="92" customWidth="1"/>
    <col min="6412" max="6415" width="5.125" style="92" customWidth="1"/>
    <col min="6416" max="6416" width="5.75" style="92" customWidth="1"/>
    <col min="6417" max="6418" width="5.5" style="92" customWidth="1"/>
    <col min="6419" max="6419" width="6.125" style="92" customWidth="1"/>
    <col min="6420" max="6422" width="5.25" style="92" customWidth="1"/>
    <col min="6423" max="6423" width="4.125" style="92" customWidth="1"/>
    <col min="6424" max="6425" width="5.5" style="92" customWidth="1"/>
    <col min="6426" max="6652" width="9" style="92"/>
    <col min="6653" max="6653" width="9.375" style="92" customWidth="1"/>
    <col min="6654" max="6664" width="4.875" style="92" customWidth="1"/>
    <col min="6665" max="6667" width="6.875" style="92" customWidth="1"/>
    <col min="6668" max="6671" width="5.125" style="92" customWidth="1"/>
    <col min="6672" max="6672" width="5.75" style="92" customWidth="1"/>
    <col min="6673" max="6674" width="5.5" style="92" customWidth="1"/>
    <col min="6675" max="6675" width="6.125" style="92" customWidth="1"/>
    <col min="6676" max="6678" width="5.25" style="92" customWidth="1"/>
    <col min="6679" max="6679" width="4.125" style="92" customWidth="1"/>
    <col min="6680" max="6681" width="5.5" style="92" customWidth="1"/>
    <col min="6682" max="6908" width="9" style="92"/>
    <col min="6909" max="6909" width="9.375" style="92" customWidth="1"/>
    <col min="6910" max="6920" width="4.875" style="92" customWidth="1"/>
    <col min="6921" max="6923" width="6.875" style="92" customWidth="1"/>
    <col min="6924" max="6927" width="5.125" style="92" customWidth="1"/>
    <col min="6928" max="6928" width="5.75" style="92" customWidth="1"/>
    <col min="6929" max="6930" width="5.5" style="92" customWidth="1"/>
    <col min="6931" max="6931" width="6.125" style="92" customWidth="1"/>
    <col min="6932" max="6934" width="5.25" style="92" customWidth="1"/>
    <col min="6935" max="6935" width="4.125" style="92" customWidth="1"/>
    <col min="6936" max="6937" width="5.5" style="92" customWidth="1"/>
    <col min="6938" max="7164" width="9" style="92"/>
    <col min="7165" max="7165" width="9.375" style="92" customWidth="1"/>
    <col min="7166" max="7176" width="4.875" style="92" customWidth="1"/>
    <col min="7177" max="7179" width="6.875" style="92" customWidth="1"/>
    <col min="7180" max="7183" width="5.125" style="92" customWidth="1"/>
    <col min="7184" max="7184" width="5.75" style="92" customWidth="1"/>
    <col min="7185" max="7186" width="5.5" style="92" customWidth="1"/>
    <col min="7187" max="7187" width="6.125" style="92" customWidth="1"/>
    <col min="7188" max="7190" width="5.25" style="92" customWidth="1"/>
    <col min="7191" max="7191" width="4.125" style="92" customWidth="1"/>
    <col min="7192" max="7193" width="5.5" style="92" customWidth="1"/>
    <col min="7194" max="7420" width="9" style="92"/>
    <col min="7421" max="7421" width="9.375" style="92" customWidth="1"/>
    <col min="7422" max="7432" width="4.875" style="92" customWidth="1"/>
    <col min="7433" max="7435" width="6.875" style="92" customWidth="1"/>
    <col min="7436" max="7439" width="5.125" style="92" customWidth="1"/>
    <col min="7440" max="7440" width="5.75" style="92" customWidth="1"/>
    <col min="7441" max="7442" width="5.5" style="92" customWidth="1"/>
    <col min="7443" max="7443" width="6.125" style="92" customWidth="1"/>
    <col min="7444" max="7446" width="5.25" style="92" customWidth="1"/>
    <col min="7447" max="7447" width="4.125" style="92" customWidth="1"/>
    <col min="7448" max="7449" width="5.5" style="92" customWidth="1"/>
    <col min="7450" max="7676" width="9" style="92"/>
    <col min="7677" max="7677" width="9.375" style="92" customWidth="1"/>
    <col min="7678" max="7688" width="4.875" style="92" customWidth="1"/>
    <col min="7689" max="7691" width="6.875" style="92" customWidth="1"/>
    <col min="7692" max="7695" width="5.125" style="92" customWidth="1"/>
    <col min="7696" max="7696" width="5.75" style="92" customWidth="1"/>
    <col min="7697" max="7698" width="5.5" style="92" customWidth="1"/>
    <col min="7699" max="7699" width="6.125" style="92" customWidth="1"/>
    <col min="7700" max="7702" width="5.25" style="92" customWidth="1"/>
    <col min="7703" max="7703" width="4.125" style="92" customWidth="1"/>
    <col min="7704" max="7705" width="5.5" style="92" customWidth="1"/>
    <col min="7706" max="7932" width="9" style="92"/>
    <col min="7933" max="7933" width="9.375" style="92" customWidth="1"/>
    <col min="7934" max="7944" width="4.875" style="92" customWidth="1"/>
    <col min="7945" max="7947" width="6.875" style="92" customWidth="1"/>
    <col min="7948" max="7951" width="5.125" style="92" customWidth="1"/>
    <col min="7952" max="7952" width="5.75" style="92" customWidth="1"/>
    <col min="7953" max="7954" width="5.5" style="92" customWidth="1"/>
    <col min="7955" max="7955" width="6.125" style="92" customWidth="1"/>
    <col min="7956" max="7958" width="5.25" style="92" customWidth="1"/>
    <col min="7959" max="7959" width="4.125" style="92" customWidth="1"/>
    <col min="7960" max="7961" width="5.5" style="92" customWidth="1"/>
    <col min="7962" max="8188" width="9" style="92"/>
    <col min="8189" max="8189" width="9.375" style="92" customWidth="1"/>
    <col min="8190" max="8200" width="4.875" style="92" customWidth="1"/>
    <col min="8201" max="8203" width="6.875" style="92" customWidth="1"/>
    <col min="8204" max="8207" width="5.125" style="92" customWidth="1"/>
    <col min="8208" max="8208" width="5.75" style="92" customWidth="1"/>
    <col min="8209" max="8210" width="5.5" style="92" customWidth="1"/>
    <col min="8211" max="8211" width="6.125" style="92" customWidth="1"/>
    <col min="8212" max="8214" width="5.25" style="92" customWidth="1"/>
    <col min="8215" max="8215" width="4.125" style="92" customWidth="1"/>
    <col min="8216" max="8217" width="5.5" style="92" customWidth="1"/>
    <col min="8218" max="8444" width="9" style="92"/>
    <col min="8445" max="8445" width="9.375" style="92" customWidth="1"/>
    <col min="8446" max="8456" width="4.875" style="92" customWidth="1"/>
    <col min="8457" max="8459" width="6.875" style="92" customWidth="1"/>
    <col min="8460" max="8463" width="5.125" style="92" customWidth="1"/>
    <col min="8464" max="8464" width="5.75" style="92" customWidth="1"/>
    <col min="8465" max="8466" width="5.5" style="92" customWidth="1"/>
    <col min="8467" max="8467" width="6.125" style="92" customWidth="1"/>
    <col min="8468" max="8470" width="5.25" style="92" customWidth="1"/>
    <col min="8471" max="8471" width="4.125" style="92" customWidth="1"/>
    <col min="8472" max="8473" width="5.5" style="92" customWidth="1"/>
    <col min="8474" max="8700" width="9" style="92"/>
    <col min="8701" max="8701" width="9.375" style="92" customWidth="1"/>
    <col min="8702" max="8712" width="4.875" style="92" customWidth="1"/>
    <col min="8713" max="8715" width="6.875" style="92" customWidth="1"/>
    <col min="8716" max="8719" width="5.125" style="92" customWidth="1"/>
    <col min="8720" max="8720" width="5.75" style="92" customWidth="1"/>
    <col min="8721" max="8722" width="5.5" style="92" customWidth="1"/>
    <col min="8723" max="8723" width="6.125" style="92" customWidth="1"/>
    <col min="8724" max="8726" width="5.25" style="92" customWidth="1"/>
    <col min="8727" max="8727" width="4.125" style="92" customWidth="1"/>
    <col min="8728" max="8729" width="5.5" style="92" customWidth="1"/>
    <col min="8730" max="8956" width="9" style="92"/>
    <col min="8957" max="8957" width="9.375" style="92" customWidth="1"/>
    <col min="8958" max="8968" width="4.875" style="92" customWidth="1"/>
    <col min="8969" max="8971" width="6.875" style="92" customWidth="1"/>
    <col min="8972" max="8975" width="5.125" style="92" customWidth="1"/>
    <col min="8976" max="8976" width="5.75" style="92" customWidth="1"/>
    <col min="8977" max="8978" width="5.5" style="92" customWidth="1"/>
    <col min="8979" max="8979" width="6.125" style="92" customWidth="1"/>
    <col min="8980" max="8982" width="5.25" style="92" customWidth="1"/>
    <col min="8983" max="8983" width="4.125" style="92" customWidth="1"/>
    <col min="8984" max="8985" width="5.5" style="92" customWidth="1"/>
    <col min="8986" max="9212" width="9" style="92"/>
    <col min="9213" max="9213" width="9.375" style="92" customWidth="1"/>
    <col min="9214" max="9224" width="4.875" style="92" customWidth="1"/>
    <col min="9225" max="9227" width="6.875" style="92" customWidth="1"/>
    <col min="9228" max="9231" width="5.125" style="92" customWidth="1"/>
    <col min="9232" max="9232" width="5.75" style="92" customWidth="1"/>
    <col min="9233" max="9234" width="5.5" style="92" customWidth="1"/>
    <col min="9235" max="9235" width="6.125" style="92" customWidth="1"/>
    <col min="9236" max="9238" width="5.25" style="92" customWidth="1"/>
    <col min="9239" max="9239" width="4.125" style="92" customWidth="1"/>
    <col min="9240" max="9241" width="5.5" style="92" customWidth="1"/>
    <col min="9242" max="9468" width="9" style="92"/>
    <col min="9469" max="9469" width="9.375" style="92" customWidth="1"/>
    <col min="9470" max="9480" width="4.875" style="92" customWidth="1"/>
    <col min="9481" max="9483" width="6.875" style="92" customWidth="1"/>
    <col min="9484" max="9487" width="5.125" style="92" customWidth="1"/>
    <col min="9488" max="9488" width="5.75" style="92" customWidth="1"/>
    <col min="9489" max="9490" width="5.5" style="92" customWidth="1"/>
    <col min="9491" max="9491" width="6.125" style="92" customWidth="1"/>
    <col min="9492" max="9494" width="5.25" style="92" customWidth="1"/>
    <col min="9495" max="9495" width="4.125" style="92" customWidth="1"/>
    <col min="9496" max="9497" width="5.5" style="92" customWidth="1"/>
    <col min="9498" max="9724" width="9" style="92"/>
    <col min="9725" max="9725" width="9.375" style="92" customWidth="1"/>
    <col min="9726" max="9736" width="4.875" style="92" customWidth="1"/>
    <col min="9737" max="9739" width="6.875" style="92" customWidth="1"/>
    <col min="9740" max="9743" width="5.125" style="92" customWidth="1"/>
    <col min="9744" max="9744" width="5.75" style="92" customWidth="1"/>
    <col min="9745" max="9746" width="5.5" style="92" customWidth="1"/>
    <col min="9747" max="9747" width="6.125" style="92" customWidth="1"/>
    <col min="9748" max="9750" width="5.25" style="92" customWidth="1"/>
    <col min="9751" max="9751" width="4.125" style="92" customWidth="1"/>
    <col min="9752" max="9753" width="5.5" style="92" customWidth="1"/>
    <col min="9754" max="9980" width="9" style="92"/>
    <col min="9981" max="9981" width="9.375" style="92" customWidth="1"/>
    <col min="9982" max="9992" width="4.875" style="92" customWidth="1"/>
    <col min="9993" max="9995" width="6.875" style="92" customWidth="1"/>
    <col min="9996" max="9999" width="5.125" style="92" customWidth="1"/>
    <col min="10000" max="10000" width="5.75" style="92" customWidth="1"/>
    <col min="10001" max="10002" width="5.5" style="92" customWidth="1"/>
    <col min="10003" max="10003" width="6.125" style="92" customWidth="1"/>
    <col min="10004" max="10006" width="5.25" style="92" customWidth="1"/>
    <col min="10007" max="10007" width="4.125" style="92" customWidth="1"/>
    <col min="10008" max="10009" width="5.5" style="92" customWidth="1"/>
    <col min="10010" max="10236" width="9" style="92"/>
    <col min="10237" max="10237" width="9.375" style="92" customWidth="1"/>
    <col min="10238" max="10248" width="4.875" style="92" customWidth="1"/>
    <col min="10249" max="10251" width="6.875" style="92" customWidth="1"/>
    <col min="10252" max="10255" width="5.125" style="92" customWidth="1"/>
    <col min="10256" max="10256" width="5.75" style="92" customWidth="1"/>
    <col min="10257" max="10258" width="5.5" style="92" customWidth="1"/>
    <col min="10259" max="10259" width="6.125" style="92" customWidth="1"/>
    <col min="10260" max="10262" width="5.25" style="92" customWidth="1"/>
    <col min="10263" max="10263" width="4.125" style="92" customWidth="1"/>
    <col min="10264" max="10265" width="5.5" style="92" customWidth="1"/>
    <col min="10266" max="10492" width="9" style="92"/>
    <col min="10493" max="10493" width="9.375" style="92" customWidth="1"/>
    <col min="10494" max="10504" width="4.875" style="92" customWidth="1"/>
    <col min="10505" max="10507" width="6.875" style="92" customWidth="1"/>
    <col min="10508" max="10511" width="5.125" style="92" customWidth="1"/>
    <col min="10512" max="10512" width="5.75" style="92" customWidth="1"/>
    <col min="10513" max="10514" width="5.5" style="92" customWidth="1"/>
    <col min="10515" max="10515" width="6.125" style="92" customWidth="1"/>
    <col min="10516" max="10518" width="5.25" style="92" customWidth="1"/>
    <col min="10519" max="10519" width="4.125" style="92" customWidth="1"/>
    <col min="10520" max="10521" width="5.5" style="92" customWidth="1"/>
    <col min="10522" max="10748" width="9" style="92"/>
    <col min="10749" max="10749" width="9.375" style="92" customWidth="1"/>
    <col min="10750" max="10760" width="4.875" style="92" customWidth="1"/>
    <col min="10761" max="10763" width="6.875" style="92" customWidth="1"/>
    <col min="10764" max="10767" width="5.125" style="92" customWidth="1"/>
    <col min="10768" max="10768" width="5.75" style="92" customWidth="1"/>
    <col min="10769" max="10770" width="5.5" style="92" customWidth="1"/>
    <col min="10771" max="10771" width="6.125" style="92" customWidth="1"/>
    <col min="10772" max="10774" width="5.25" style="92" customWidth="1"/>
    <col min="10775" max="10775" width="4.125" style="92" customWidth="1"/>
    <col min="10776" max="10777" width="5.5" style="92" customWidth="1"/>
    <col min="10778" max="11004" width="9" style="92"/>
    <col min="11005" max="11005" width="9.375" style="92" customWidth="1"/>
    <col min="11006" max="11016" width="4.875" style="92" customWidth="1"/>
    <col min="11017" max="11019" width="6.875" style="92" customWidth="1"/>
    <col min="11020" max="11023" width="5.125" style="92" customWidth="1"/>
    <col min="11024" max="11024" width="5.75" style="92" customWidth="1"/>
    <col min="11025" max="11026" width="5.5" style="92" customWidth="1"/>
    <col min="11027" max="11027" width="6.125" style="92" customWidth="1"/>
    <col min="11028" max="11030" width="5.25" style="92" customWidth="1"/>
    <col min="11031" max="11031" width="4.125" style="92" customWidth="1"/>
    <col min="11032" max="11033" width="5.5" style="92" customWidth="1"/>
    <col min="11034" max="11260" width="9" style="92"/>
    <col min="11261" max="11261" width="9.375" style="92" customWidth="1"/>
    <col min="11262" max="11272" width="4.875" style="92" customWidth="1"/>
    <col min="11273" max="11275" width="6.875" style="92" customWidth="1"/>
    <col min="11276" max="11279" width="5.125" style="92" customWidth="1"/>
    <col min="11280" max="11280" width="5.75" style="92" customWidth="1"/>
    <col min="11281" max="11282" width="5.5" style="92" customWidth="1"/>
    <col min="11283" max="11283" width="6.125" style="92" customWidth="1"/>
    <col min="11284" max="11286" width="5.25" style="92" customWidth="1"/>
    <col min="11287" max="11287" width="4.125" style="92" customWidth="1"/>
    <col min="11288" max="11289" width="5.5" style="92" customWidth="1"/>
    <col min="11290" max="11516" width="9" style="92"/>
    <col min="11517" max="11517" width="9.375" style="92" customWidth="1"/>
    <col min="11518" max="11528" width="4.875" style="92" customWidth="1"/>
    <col min="11529" max="11531" width="6.875" style="92" customWidth="1"/>
    <col min="11532" max="11535" width="5.125" style="92" customWidth="1"/>
    <col min="11536" max="11536" width="5.75" style="92" customWidth="1"/>
    <col min="11537" max="11538" width="5.5" style="92" customWidth="1"/>
    <col min="11539" max="11539" width="6.125" style="92" customWidth="1"/>
    <col min="11540" max="11542" width="5.25" style="92" customWidth="1"/>
    <col min="11543" max="11543" width="4.125" style="92" customWidth="1"/>
    <col min="11544" max="11545" width="5.5" style="92" customWidth="1"/>
    <col min="11546" max="11772" width="9" style="92"/>
    <col min="11773" max="11773" width="9.375" style="92" customWidth="1"/>
    <col min="11774" max="11784" width="4.875" style="92" customWidth="1"/>
    <col min="11785" max="11787" width="6.875" style="92" customWidth="1"/>
    <col min="11788" max="11791" width="5.125" style="92" customWidth="1"/>
    <col min="11792" max="11792" width="5.75" style="92" customWidth="1"/>
    <col min="11793" max="11794" width="5.5" style="92" customWidth="1"/>
    <col min="11795" max="11795" width="6.125" style="92" customWidth="1"/>
    <col min="11796" max="11798" width="5.25" style="92" customWidth="1"/>
    <col min="11799" max="11799" width="4.125" style="92" customWidth="1"/>
    <col min="11800" max="11801" width="5.5" style="92" customWidth="1"/>
    <col min="11802" max="12028" width="9" style="92"/>
    <col min="12029" max="12029" width="9.375" style="92" customWidth="1"/>
    <col min="12030" max="12040" width="4.875" style="92" customWidth="1"/>
    <col min="12041" max="12043" width="6.875" style="92" customWidth="1"/>
    <col min="12044" max="12047" width="5.125" style="92" customWidth="1"/>
    <col min="12048" max="12048" width="5.75" style="92" customWidth="1"/>
    <col min="12049" max="12050" width="5.5" style="92" customWidth="1"/>
    <col min="12051" max="12051" width="6.125" style="92" customWidth="1"/>
    <col min="12052" max="12054" width="5.25" style="92" customWidth="1"/>
    <col min="12055" max="12055" width="4.125" style="92" customWidth="1"/>
    <col min="12056" max="12057" width="5.5" style="92" customWidth="1"/>
    <col min="12058" max="12284" width="9" style="92"/>
    <col min="12285" max="12285" width="9.375" style="92" customWidth="1"/>
    <col min="12286" max="12296" width="4.875" style="92" customWidth="1"/>
    <col min="12297" max="12299" width="6.875" style="92" customWidth="1"/>
    <col min="12300" max="12303" width="5.125" style="92" customWidth="1"/>
    <col min="12304" max="12304" width="5.75" style="92" customWidth="1"/>
    <col min="12305" max="12306" width="5.5" style="92" customWidth="1"/>
    <col min="12307" max="12307" width="6.125" style="92" customWidth="1"/>
    <col min="12308" max="12310" width="5.25" style="92" customWidth="1"/>
    <col min="12311" max="12311" width="4.125" style="92" customWidth="1"/>
    <col min="12312" max="12313" width="5.5" style="92" customWidth="1"/>
    <col min="12314" max="12540" width="9" style="92"/>
    <col min="12541" max="12541" width="9.375" style="92" customWidth="1"/>
    <col min="12542" max="12552" width="4.875" style="92" customWidth="1"/>
    <col min="12553" max="12555" width="6.875" style="92" customWidth="1"/>
    <col min="12556" max="12559" width="5.125" style="92" customWidth="1"/>
    <col min="12560" max="12560" width="5.75" style="92" customWidth="1"/>
    <col min="12561" max="12562" width="5.5" style="92" customWidth="1"/>
    <col min="12563" max="12563" width="6.125" style="92" customWidth="1"/>
    <col min="12564" max="12566" width="5.25" style="92" customWidth="1"/>
    <col min="12567" max="12567" width="4.125" style="92" customWidth="1"/>
    <col min="12568" max="12569" width="5.5" style="92" customWidth="1"/>
    <col min="12570" max="12796" width="9" style="92"/>
    <col min="12797" max="12797" width="9.375" style="92" customWidth="1"/>
    <col min="12798" max="12808" width="4.875" style="92" customWidth="1"/>
    <col min="12809" max="12811" width="6.875" style="92" customWidth="1"/>
    <col min="12812" max="12815" width="5.125" style="92" customWidth="1"/>
    <col min="12816" max="12816" width="5.75" style="92" customWidth="1"/>
    <col min="12817" max="12818" width="5.5" style="92" customWidth="1"/>
    <col min="12819" max="12819" width="6.125" style="92" customWidth="1"/>
    <col min="12820" max="12822" width="5.25" style="92" customWidth="1"/>
    <col min="12823" max="12823" width="4.125" style="92" customWidth="1"/>
    <col min="12824" max="12825" width="5.5" style="92" customWidth="1"/>
    <col min="12826" max="13052" width="9" style="92"/>
    <col min="13053" max="13053" width="9.375" style="92" customWidth="1"/>
    <col min="13054" max="13064" width="4.875" style="92" customWidth="1"/>
    <col min="13065" max="13067" width="6.875" style="92" customWidth="1"/>
    <col min="13068" max="13071" width="5.125" style="92" customWidth="1"/>
    <col min="13072" max="13072" width="5.75" style="92" customWidth="1"/>
    <col min="13073" max="13074" width="5.5" style="92" customWidth="1"/>
    <col min="13075" max="13075" width="6.125" style="92" customWidth="1"/>
    <col min="13076" max="13078" width="5.25" style="92" customWidth="1"/>
    <col min="13079" max="13079" width="4.125" style="92" customWidth="1"/>
    <col min="13080" max="13081" width="5.5" style="92" customWidth="1"/>
    <col min="13082" max="13308" width="9" style="92"/>
    <col min="13309" max="13309" width="9.375" style="92" customWidth="1"/>
    <col min="13310" max="13320" width="4.875" style="92" customWidth="1"/>
    <col min="13321" max="13323" width="6.875" style="92" customWidth="1"/>
    <col min="13324" max="13327" width="5.125" style="92" customWidth="1"/>
    <col min="13328" max="13328" width="5.75" style="92" customWidth="1"/>
    <col min="13329" max="13330" width="5.5" style="92" customWidth="1"/>
    <col min="13331" max="13331" width="6.125" style="92" customWidth="1"/>
    <col min="13332" max="13334" width="5.25" style="92" customWidth="1"/>
    <col min="13335" max="13335" width="4.125" style="92" customWidth="1"/>
    <col min="13336" max="13337" width="5.5" style="92" customWidth="1"/>
    <col min="13338" max="13564" width="9" style="92"/>
    <col min="13565" max="13565" width="9.375" style="92" customWidth="1"/>
    <col min="13566" max="13576" width="4.875" style="92" customWidth="1"/>
    <col min="13577" max="13579" width="6.875" style="92" customWidth="1"/>
    <col min="13580" max="13583" width="5.125" style="92" customWidth="1"/>
    <col min="13584" max="13584" width="5.75" style="92" customWidth="1"/>
    <col min="13585" max="13586" width="5.5" style="92" customWidth="1"/>
    <col min="13587" max="13587" width="6.125" style="92" customWidth="1"/>
    <col min="13588" max="13590" width="5.25" style="92" customWidth="1"/>
    <col min="13591" max="13591" width="4.125" style="92" customWidth="1"/>
    <col min="13592" max="13593" width="5.5" style="92" customWidth="1"/>
    <col min="13594" max="13820" width="9" style="92"/>
    <col min="13821" max="13821" width="9.375" style="92" customWidth="1"/>
    <col min="13822" max="13832" width="4.875" style="92" customWidth="1"/>
    <col min="13833" max="13835" width="6.875" style="92" customWidth="1"/>
    <col min="13836" max="13839" width="5.125" style="92" customWidth="1"/>
    <col min="13840" max="13840" width="5.75" style="92" customWidth="1"/>
    <col min="13841" max="13842" width="5.5" style="92" customWidth="1"/>
    <col min="13843" max="13843" width="6.125" style="92" customWidth="1"/>
    <col min="13844" max="13846" width="5.25" style="92" customWidth="1"/>
    <col min="13847" max="13847" width="4.125" style="92" customWidth="1"/>
    <col min="13848" max="13849" width="5.5" style="92" customWidth="1"/>
    <col min="13850" max="14076" width="9" style="92"/>
    <col min="14077" max="14077" width="9.375" style="92" customWidth="1"/>
    <col min="14078" max="14088" width="4.875" style="92" customWidth="1"/>
    <col min="14089" max="14091" width="6.875" style="92" customWidth="1"/>
    <col min="14092" max="14095" width="5.125" style="92" customWidth="1"/>
    <col min="14096" max="14096" width="5.75" style="92" customWidth="1"/>
    <col min="14097" max="14098" width="5.5" style="92" customWidth="1"/>
    <col min="14099" max="14099" width="6.125" style="92" customWidth="1"/>
    <col min="14100" max="14102" width="5.25" style="92" customWidth="1"/>
    <col min="14103" max="14103" width="4.125" style="92" customWidth="1"/>
    <col min="14104" max="14105" width="5.5" style="92" customWidth="1"/>
    <col min="14106" max="14332" width="9" style="92"/>
    <col min="14333" max="14333" width="9.375" style="92" customWidth="1"/>
    <col min="14334" max="14344" width="4.875" style="92" customWidth="1"/>
    <col min="14345" max="14347" width="6.875" style="92" customWidth="1"/>
    <col min="14348" max="14351" width="5.125" style="92" customWidth="1"/>
    <col min="14352" max="14352" width="5.75" style="92" customWidth="1"/>
    <col min="14353" max="14354" width="5.5" style="92" customWidth="1"/>
    <col min="14355" max="14355" width="6.125" style="92" customWidth="1"/>
    <col min="14356" max="14358" width="5.25" style="92" customWidth="1"/>
    <col min="14359" max="14359" width="4.125" style="92" customWidth="1"/>
    <col min="14360" max="14361" width="5.5" style="92" customWidth="1"/>
    <col min="14362" max="14588" width="9" style="92"/>
    <col min="14589" max="14589" width="9.375" style="92" customWidth="1"/>
    <col min="14590" max="14600" width="4.875" style="92" customWidth="1"/>
    <col min="14601" max="14603" width="6.875" style="92" customWidth="1"/>
    <col min="14604" max="14607" width="5.125" style="92" customWidth="1"/>
    <col min="14608" max="14608" width="5.75" style="92" customWidth="1"/>
    <col min="14609" max="14610" width="5.5" style="92" customWidth="1"/>
    <col min="14611" max="14611" width="6.125" style="92" customWidth="1"/>
    <col min="14612" max="14614" width="5.25" style="92" customWidth="1"/>
    <col min="14615" max="14615" width="4.125" style="92" customWidth="1"/>
    <col min="14616" max="14617" width="5.5" style="92" customWidth="1"/>
    <col min="14618" max="14844" width="9" style="92"/>
    <col min="14845" max="14845" width="9.375" style="92" customWidth="1"/>
    <col min="14846" max="14856" width="4.875" style="92" customWidth="1"/>
    <col min="14857" max="14859" width="6.875" style="92" customWidth="1"/>
    <col min="14860" max="14863" width="5.125" style="92" customWidth="1"/>
    <col min="14864" max="14864" width="5.75" style="92" customWidth="1"/>
    <col min="14865" max="14866" width="5.5" style="92" customWidth="1"/>
    <col min="14867" max="14867" width="6.125" style="92" customWidth="1"/>
    <col min="14868" max="14870" width="5.25" style="92" customWidth="1"/>
    <col min="14871" max="14871" width="4.125" style="92" customWidth="1"/>
    <col min="14872" max="14873" width="5.5" style="92" customWidth="1"/>
    <col min="14874" max="15100" width="9" style="92"/>
    <col min="15101" max="15101" width="9.375" style="92" customWidth="1"/>
    <col min="15102" max="15112" width="4.875" style="92" customWidth="1"/>
    <col min="15113" max="15115" width="6.875" style="92" customWidth="1"/>
    <col min="15116" max="15119" width="5.125" style="92" customWidth="1"/>
    <col min="15120" max="15120" width="5.75" style="92" customWidth="1"/>
    <col min="15121" max="15122" width="5.5" style="92" customWidth="1"/>
    <col min="15123" max="15123" width="6.125" style="92" customWidth="1"/>
    <col min="15124" max="15126" width="5.25" style="92" customWidth="1"/>
    <col min="15127" max="15127" width="4.125" style="92" customWidth="1"/>
    <col min="15128" max="15129" width="5.5" style="92" customWidth="1"/>
    <col min="15130" max="15356" width="9" style="92"/>
    <col min="15357" max="15357" width="9.375" style="92" customWidth="1"/>
    <col min="15358" max="15368" width="4.875" style="92" customWidth="1"/>
    <col min="15369" max="15371" width="6.875" style="92" customWidth="1"/>
    <col min="15372" max="15375" width="5.125" style="92" customWidth="1"/>
    <col min="15376" max="15376" width="5.75" style="92" customWidth="1"/>
    <col min="15377" max="15378" width="5.5" style="92" customWidth="1"/>
    <col min="15379" max="15379" width="6.125" style="92" customWidth="1"/>
    <col min="15380" max="15382" width="5.25" style="92" customWidth="1"/>
    <col min="15383" max="15383" width="4.125" style="92" customWidth="1"/>
    <col min="15384" max="15385" width="5.5" style="92" customWidth="1"/>
    <col min="15386" max="15612" width="9" style="92"/>
    <col min="15613" max="15613" width="9.375" style="92" customWidth="1"/>
    <col min="15614" max="15624" width="4.875" style="92" customWidth="1"/>
    <col min="15625" max="15627" width="6.875" style="92" customWidth="1"/>
    <col min="15628" max="15631" width="5.125" style="92" customWidth="1"/>
    <col min="15632" max="15632" width="5.75" style="92" customWidth="1"/>
    <col min="15633" max="15634" width="5.5" style="92" customWidth="1"/>
    <col min="15635" max="15635" width="6.125" style="92" customWidth="1"/>
    <col min="15636" max="15638" width="5.25" style="92" customWidth="1"/>
    <col min="15639" max="15639" width="4.125" style="92" customWidth="1"/>
    <col min="15640" max="15641" width="5.5" style="92" customWidth="1"/>
    <col min="15642" max="15868" width="9" style="92"/>
    <col min="15869" max="15869" width="9.375" style="92" customWidth="1"/>
    <col min="15870" max="15880" width="4.875" style="92" customWidth="1"/>
    <col min="15881" max="15883" width="6.875" style="92" customWidth="1"/>
    <col min="15884" max="15887" width="5.125" style="92" customWidth="1"/>
    <col min="15888" max="15888" width="5.75" style="92" customWidth="1"/>
    <col min="15889" max="15890" width="5.5" style="92" customWidth="1"/>
    <col min="15891" max="15891" width="6.125" style="92" customWidth="1"/>
    <col min="15892" max="15894" width="5.25" style="92" customWidth="1"/>
    <col min="15895" max="15895" width="4.125" style="92" customWidth="1"/>
    <col min="15896" max="15897" width="5.5" style="92" customWidth="1"/>
    <col min="15898" max="16124" width="9" style="92"/>
    <col min="16125" max="16125" width="9.375" style="92" customWidth="1"/>
    <col min="16126" max="16136" width="4.875" style="92" customWidth="1"/>
    <col min="16137" max="16139" width="6.875" style="92" customWidth="1"/>
    <col min="16140" max="16143" width="5.125" style="92" customWidth="1"/>
    <col min="16144" max="16144" width="5.75" style="92" customWidth="1"/>
    <col min="16145" max="16146" width="5.5" style="92" customWidth="1"/>
    <col min="16147" max="16147" width="6.125" style="92" customWidth="1"/>
    <col min="16148" max="16150" width="5.25" style="92" customWidth="1"/>
    <col min="16151" max="16151" width="4.125" style="92" customWidth="1"/>
    <col min="16152" max="16153" width="5.5" style="92" customWidth="1"/>
    <col min="16154" max="16384" width="9" style="92"/>
  </cols>
  <sheetData>
    <row r="1" spans="1:25" ht="25.5" customHeight="1" x14ac:dyDescent="0.15">
      <c r="A1" s="587" t="s">
        <v>710</v>
      </c>
      <c r="B1" s="629"/>
      <c r="C1" s="629"/>
      <c r="D1" s="629"/>
      <c r="E1" s="629"/>
      <c r="T1" s="1063" t="s">
        <v>890</v>
      </c>
      <c r="U1" s="1063"/>
      <c r="V1" s="1063"/>
      <c r="W1" s="1063"/>
      <c r="X1" s="1063"/>
      <c r="Y1" s="1063"/>
    </row>
    <row r="2" spans="1:25" x14ac:dyDescent="0.15">
      <c r="A2" s="1256" t="s">
        <v>78</v>
      </c>
      <c r="B2" s="1259" t="s">
        <v>651</v>
      </c>
      <c r="C2" s="1260"/>
      <c r="D2" s="1260"/>
      <c r="E2" s="1260"/>
      <c r="F2" s="1260"/>
      <c r="G2" s="1260"/>
      <c r="H2" s="1260"/>
      <c r="I2" s="1260"/>
      <c r="J2" s="1260"/>
      <c r="K2" s="1260"/>
      <c r="L2" s="1260"/>
      <c r="M2" s="1260"/>
      <c r="N2" s="1261"/>
      <c r="O2" s="1262" t="s">
        <v>652</v>
      </c>
      <c r="P2" s="1263"/>
      <c r="Q2" s="1263"/>
      <c r="R2" s="1263"/>
      <c r="S2" s="1263"/>
      <c r="T2" s="1263"/>
      <c r="U2" s="1263"/>
      <c r="V2" s="1264"/>
      <c r="W2" s="1265" t="s">
        <v>653</v>
      </c>
      <c r="X2" s="1260"/>
      <c r="Y2" s="1261"/>
    </row>
    <row r="3" spans="1:25" ht="39.950000000000003" customHeight="1" x14ac:dyDescent="0.15">
      <c r="A3" s="1257"/>
      <c r="B3" s="1269" t="s">
        <v>146</v>
      </c>
      <c r="C3" s="1270"/>
      <c r="D3" s="1270"/>
      <c r="E3" s="1271" t="s">
        <v>639</v>
      </c>
      <c r="F3" s="1246" t="s">
        <v>654</v>
      </c>
      <c r="G3" s="1246" t="s">
        <v>640</v>
      </c>
      <c r="H3" s="1276" t="s">
        <v>641</v>
      </c>
      <c r="I3" s="1276" t="s">
        <v>642</v>
      </c>
      <c r="J3" s="1246" t="s">
        <v>643</v>
      </c>
      <c r="K3" s="1252" t="s">
        <v>644</v>
      </c>
      <c r="L3" s="1274" t="s">
        <v>645</v>
      </c>
      <c r="M3" s="1252" t="s">
        <v>646</v>
      </c>
      <c r="N3" s="1272" t="s">
        <v>647</v>
      </c>
      <c r="O3" s="1269" t="s">
        <v>146</v>
      </c>
      <c r="P3" s="1270"/>
      <c r="Q3" s="1270"/>
      <c r="R3" s="1271" t="s">
        <v>677</v>
      </c>
      <c r="S3" s="1254" t="s">
        <v>655</v>
      </c>
      <c r="T3" s="1252" t="s">
        <v>648</v>
      </c>
      <c r="U3" s="1248" t="s">
        <v>656</v>
      </c>
      <c r="V3" s="1250" t="s">
        <v>649</v>
      </c>
      <c r="W3" s="1266"/>
      <c r="X3" s="1267"/>
      <c r="Y3" s="1268"/>
    </row>
    <row r="4" spans="1:25" ht="20.25" customHeight="1" x14ac:dyDescent="0.15">
      <c r="A4" s="1258"/>
      <c r="B4" s="721" t="s">
        <v>389</v>
      </c>
      <c r="C4" s="722" t="s">
        <v>99</v>
      </c>
      <c r="D4" s="722" t="s">
        <v>100</v>
      </c>
      <c r="E4" s="1052"/>
      <c r="F4" s="1247"/>
      <c r="G4" s="1247"/>
      <c r="H4" s="1277"/>
      <c r="I4" s="1277"/>
      <c r="J4" s="1247"/>
      <c r="K4" s="1253"/>
      <c r="L4" s="1275"/>
      <c r="M4" s="1253"/>
      <c r="N4" s="1273"/>
      <c r="O4" s="750" t="s">
        <v>389</v>
      </c>
      <c r="P4" s="751" t="s">
        <v>99</v>
      </c>
      <c r="Q4" s="751" t="s">
        <v>100</v>
      </c>
      <c r="R4" s="1052"/>
      <c r="S4" s="1255"/>
      <c r="T4" s="1253"/>
      <c r="U4" s="1249"/>
      <c r="V4" s="1251"/>
      <c r="W4" s="723" t="s">
        <v>389</v>
      </c>
      <c r="X4" s="722" t="s">
        <v>99</v>
      </c>
      <c r="Y4" s="724" t="s">
        <v>100</v>
      </c>
    </row>
    <row r="5" spans="1:25" ht="14.25" customHeight="1" x14ac:dyDescent="0.15">
      <c r="A5" s="590"/>
      <c r="B5" s="591">
        <v>4</v>
      </c>
      <c r="C5" s="592">
        <v>3</v>
      </c>
      <c r="D5" s="592">
        <v>1</v>
      </c>
      <c r="E5" s="592">
        <v>0</v>
      </c>
      <c r="F5" s="592">
        <v>0</v>
      </c>
      <c r="G5" s="592">
        <v>0</v>
      </c>
      <c r="H5" s="592">
        <v>0</v>
      </c>
      <c r="I5" s="592">
        <v>0</v>
      </c>
      <c r="J5" s="592">
        <v>0</v>
      </c>
      <c r="K5" s="592">
        <v>0</v>
      </c>
      <c r="L5" s="592">
        <v>0</v>
      </c>
      <c r="M5" s="592">
        <v>0</v>
      </c>
      <c r="N5" s="718">
        <v>4</v>
      </c>
      <c r="O5" s="591"/>
      <c r="P5" s="591"/>
      <c r="Q5" s="591"/>
      <c r="R5" s="591"/>
      <c r="S5" s="591"/>
      <c r="T5" s="591"/>
      <c r="U5" s="623"/>
      <c r="V5" s="744">
        <v>0</v>
      </c>
      <c r="W5" s="591">
        <v>4</v>
      </c>
      <c r="X5" s="591">
        <v>3</v>
      </c>
      <c r="Y5" s="593">
        <v>1</v>
      </c>
    </row>
    <row r="6" spans="1:25" x14ac:dyDescent="0.15">
      <c r="A6" s="594" t="s">
        <v>392</v>
      </c>
      <c r="B6" s="595">
        <v>134</v>
      </c>
      <c r="C6" s="596">
        <v>40</v>
      </c>
      <c r="D6" s="597">
        <v>94</v>
      </c>
      <c r="E6" s="597">
        <v>1</v>
      </c>
      <c r="F6" s="596">
        <v>0</v>
      </c>
      <c r="G6" s="596">
        <v>2</v>
      </c>
      <c r="H6" s="596">
        <v>2</v>
      </c>
      <c r="I6" s="596">
        <v>3</v>
      </c>
      <c r="J6" s="596">
        <v>97</v>
      </c>
      <c r="K6" s="596">
        <v>2</v>
      </c>
      <c r="L6" s="596">
        <v>0</v>
      </c>
      <c r="M6" s="596">
        <v>1</v>
      </c>
      <c r="N6" s="598">
        <v>26</v>
      </c>
      <c r="O6" s="595">
        <v>4</v>
      </c>
      <c r="P6" s="596">
        <v>2</v>
      </c>
      <c r="Q6" s="596">
        <v>2</v>
      </c>
      <c r="R6" s="596">
        <v>4</v>
      </c>
      <c r="S6" s="596">
        <v>0</v>
      </c>
      <c r="T6" s="596">
        <v>0</v>
      </c>
      <c r="U6" s="624"/>
      <c r="V6" s="745">
        <v>0</v>
      </c>
      <c r="W6" s="595">
        <v>138</v>
      </c>
      <c r="X6" s="596">
        <v>42</v>
      </c>
      <c r="Y6" s="598">
        <v>96</v>
      </c>
    </row>
    <row r="7" spans="1:25" x14ac:dyDescent="0.15">
      <c r="A7" s="599"/>
      <c r="B7" s="600">
        <v>3</v>
      </c>
      <c r="C7" s="601">
        <v>1</v>
      </c>
      <c r="D7" s="602">
        <v>2</v>
      </c>
      <c r="E7" s="602">
        <v>0</v>
      </c>
      <c r="F7" s="601">
        <v>0</v>
      </c>
      <c r="G7" s="601">
        <v>0</v>
      </c>
      <c r="H7" s="601">
        <v>0</v>
      </c>
      <c r="I7" s="601">
        <v>0</v>
      </c>
      <c r="J7" s="601">
        <v>0</v>
      </c>
      <c r="K7" s="601">
        <v>0</v>
      </c>
      <c r="L7" s="601">
        <v>0</v>
      </c>
      <c r="M7" s="601">
        <v>0</v>
      </c>
      <c r="N7" s="604">
        <v>3</v>
      </c>
      <c r="O7" s="600"/>
      <c r="P7" s="601"/>
      <c r="Q7" s="601"/>
      <c r="R7" s="601"/>
      <c r="S7" s="601"/>
      <c r="T7" s="601"/>
      <c r="U7" s="625"/>
      <c r="V7" s="746">
        <v>0</v>
      </c>
      <c r="W7" s="600">
        <v>3</v>
      </c>
      <c r="X7" s="601">
        <v>1</v>
      </c>
      <c r="Y7" s="604">
        <v>2</v>
      </c>
    </row>
    <row r="8" spans="1:25" x14ac:dyDescent="0.15">
      <c r="A8" s="594" t="s">
        <v>111</v>
      </c>
      <c r="B8" s="595">
        <v>100</v>
      </c>
      <c r="C8" s="596">
        <v>30</v>
      </c>
      <c r="D8" s="596">
        <v>70</v>
      </c>
      <c r="E8" s="596">
        <v>1</v>
      </c>
      <c r="F8" s="596">
        <v>0</v>
      </c>
      <c r="G8" s="596">
        <v>2</v>
      </c>
      <c r="H8" s="596">
        <v>1</v>
      </c>
      <c r="I8" s="596">
        <v>1</v>
      </c>
      <c r="J8" s="596">
        <v>74</v>
      </c>
      <c r="K8" s="596">
        <v>2</v>
      </c>
      <c r="L8" s="596">
        <v>0</v>
      </c>
      <c r="M8" s="596">
        <v>1</v>
      </c>
      <c r="N8" s="598">
        <v>18</v>
      </c>
      <c r="O8" s="595">
        <v>5</v>
      </c>
      <c r="P8" s="596">
        <v>1</v>
      </c>
      <c r="Q8" s="596">
        <v>4</v>
      </c>
      <c r="R8" s="596">
        <v>4</v>
      </c>
      <c r="S8" s="596">
        <v>1</v>
      </c>
      <c r="T8" s="596">
        <v>0</v>
      </c>
      <c r="U8" s="624"/>
      <c r="V8" s="745">
        <v>0</v>
      </c>
      <c r="W8" s="595">
        <v>105</v>
      </c>
      <c r="X8" s="596">
        <v>31</v>
      </c>
      <c r="Y8" s="598">
        <v>74</v>
      </c>
    </row>
    <row r="9" spans="1:25" x14ac:dyDescent="0.15">
      <c r="A9" s="607"/>
      <c r="B9" s="608">
        <v>3</v>
      </c>
      <c r="C9" s="602">
        <v>2</v>
      </c>
      <c r="D9" s="603">
        <v>1</v>
      </c>
      <c r="E9" s="603">
        <v>0</v>
      </c>
      <c r="F9" s="602">
        <v>0</v>
      </c>
      <c r="G9" s="602">
        <v>0</v>
      </c>
      <c r="H9" s="602">
        <v>0</v>
      </c>
      <c r="I9" s="602">
        <v>0</v>
      </c>
      <c r="J9" s="602">
        <v>0</v>
      </c>
      <c r="K9" s="602">
        <v>0</v>
      </c>
      <c r="L9" s="602">
        <v>0</v>
      </c>
      <c r="M9" s="602">
        <v>0</v>
      </c>
      <c r="N9" s="719">
        <v>3</v>
      </c>
      <c r="O9" s="609"/>
      <c r="P9" s="610"/>
      <c r="Q9" s="610"/>
      <c r="R9" s="610"/>
      <c r="S9" s="610"/>
      <c r="T9" s="610"/>
      <c r="U9" s="626"/>
      <c r="V9" s="747">
        <v>0</v>
      </c>
      <c r="W9" s="609">
        <v>3</v>
      </c>
      <c r="X9" s="610">
        <v>2</v>
      </c>
      <c r="Y9" s="611">
        <v>1</v>
      </c>
    </row>
    <row r="10" spans="1:25" x14ac:dyDescent="0.15">
      <c r="A10" s="594" t="s">
        <v>393</v>
      </c>
      <c r="B10" s="595">
        <v>136</v>
      </c>
      <c r="C10" s="596">
        <v>47</v>
      </c>
      <c r="D10" s="597">
        <v>89</v>
      </c>
      <c r="E10" s="597">
        <v>1</v>
      </c>
      <c r="F10" s="596">
        <v>0</v>
      </c>
      <c r="G10" s="596">
        <v>2</v>
      </c>
      <c r="H10" s="596">
        <v>1</v>
      </c>
      <c r="I10" s="596">
        <v>2</v>
      </c>
      <c r="J10" s="596">
        <v>94</v>
      </c>
      <c r="K10" s="596">
        <v>2</v>
      </c>
      <c r="L10" s="596">
        <v>0</v>
      </c>
      <c r="M10" s="596">
        <v>1</v>
      </c>
      <c r="N10" s="598">
        <v>33</v>
      </c>
      <c r="O10" s="595">
        <v>4</v>
      </c>
      <c r="P10" s="596">
        <v>4</v>
      </c>
      <c r="Q10" s="596">
        <v>0</v>
      </c>
      <c r="R10" s="596">
        <v>4</v>
      </c>
      <c r="S10" s="596">
        <v>0</v>
      </c>
      <c r="T10" s="596">
        <v>0</v>
      </c>
      <c r="U10" s="624"/>
      <c r="V10" s="745">
        <v>0</v>
      </c>
      <c r="W10" s="595">
        <v>140</v>
      </c>
      <c r="X10" s="596">
        <v>51</v>
      </c>
      <c r="Y10" s="598">
        <v>89</v>
      </c>
    </row>
    <row r="11" spans="1:25" x14ac:dyDescent="0.15">
      <c r="A11" s="607"/>
      <c r="B11" s="612">
        <v>2</v>
      </c>
      <c r="C11" s="603">
        <v>2</v>
      </c>
      <c r="D11" s="602">
        <v>0</v>
      </c>
      <c r="E11" s="602">
        <v>0</v>
      </c>
      <c r="F11" s="603">
        <v>0</v>
      </c>
      <c r="G11" s="603">
        <v>0</v>
      </c>
      <c r="H11" s="603">
        <v>0</v>
      </c>
      <c r="I11" s="603">
        <v>0</v>
      </c>
      <c r="J11" s="603">
        <v>0</v>
      </c>
      <c r="K11" s="603">
        <v>0</v>
      </c>
      <c r="L11" s="603">
        <v>0</v>
      </c>
      <c r="M11" s="603">
        <v>0</v>
      </c>
      <c r="N11" s="720">
        <v>2</v>
      </c>
      <c r="O11" s="609"/>
      <c r="P11" s="610"/>
      <c r="Q11" s="610"/>
      <c r="R11" s="610"/>
      <c r="S11" s="610"/>
      <c r="T11" s="610"/>
      <c r="U11" s="626"/>
      <c r="V11" s="747">
        <v>0</v>
      </c>
      <c r="W11" s="609">
        <v>2</v>
      </c>
      <c r="X11" s="610">
        <v>2</v>
      </c>
      <c r="Y11" s="611">
        <v>0</v>
      </c>
    </row>
    <row r="12" spans="1:25" x14ac:dyDescent="0.15">
      <c r="A12" s="594" t="s">
        <v>394</v>
      </c>
      <c r="B12" s="595">
        <v>132</v>
      </c>
      <c r="C12" s="596">
        <v>45</v>
      </c>
      <c r="D12" s="596">
        <v>87</v>
      </c>
      <c r="E12" s="596">
        <v>1</v>
      </c>
      <c r="F12" s="596">
        <v>0</v>
      </c>
      <c r="G12" s="596">
        <v>2</v>
      </c>
      <c r="H12" s="596">
        <v>4</v>
      </c>
      <c r="I12" s="596">
        <v>2</v>
      </c>
      <c r="J12" s="596">
        <v>86</v>
      </c>
      <c r="K12" s="596">
        <v>2</v>
      </c>
      <c r="L12" s="596">
        <v>0</v>
      </c>
      <c r="M12" s="596">
        <v>1</v>
      </c>
      <c r="N12" s="598">
        <v>34</v>
      </c>
      <c r="O12" s="595">
        <v>5</v>
      </c>
      <c r="P12" s="596">
        <v>2</v>
      </c>
      <c r="Q12" s="596">
        <v>3</v>
      </c>
      <c r="R12" s="596">
        <v>4</v>
      </c>
      <c r="S12" s="596">
        <v>1</v>
      </c>
      <c r="T12" s="596">
        <v>0</v>
      </c>
      <c r="U12" s="624"/>
      <c r="V12" s="745">
        <v>0</v>
      </c>
      <c r="W12" s="595">
        <v>137</v>
      </c>
      <c r="X12" s="596">
        <v>47</v>
      </c>
      <c r="Y12" s="598">
        <v>90</v>
      </c>
    </row>
    <row r="13" spans="1:25" x14ac:dyDescent="0.15">
      <c r="A13" s="607"/>
      <c r="B13" s="609">
        <v>2</v>
      </c>
      <c r="C13" s="610">
        <v>0</v>
      </c>
      <c r="D13" s="603">
        <v>2</v>
      </c>
      <c r="E13" s="603">
        <v>0</v>
      </c>
      <c r="F13" s="602">
        <v>0</v>
      </c>
      <c r="G13" s="602">
        <v>0</v>
      </c>
      <c r="H13" s="602">
        <v>0</v>
      </c>
      <c r="I13" s="602">
        <v>0</v>
      </c>
      <c r="J13" s="602">
        <v>0</v>
      </c>
      <c r="K13" s="602">
        <v>0</v>
      </c>
      <c r="L13" s="602">
        <v>0</v>
      </c>
      <c r="M13" s="602">
        <v>0</v>
      </c>
      <c r="N13" s="719">
        <v>2</v>
      </c>
      <c r="O13" s="609"/>
      <c r="P13" s="610"/>
      <c r="Q13" s="610"/>
      <c r="R13" s="610"/>
      <c r="S13" s="610"/>
      <c r="T13" s="610"/>
      <c r="U13" s="626"/>
      <c r="V13" s="747">
        <v>0</v>
      </c>
      <c r="W13" s="609">
        <v>2</v>
      </c>
      <c r="X13" s="610">
        <v>0</v>
      </c>
      <c r="Y13" s="611">
        <v>2</v>
      </c>
    </row>
    <row r="14" spans="1:25" x14ac:dyDescent="0.15">
      <c r="A14" s="594" t="s">
        <v>395</v>
      </c>
      <c r="B14" s="595">
        <v>186</v>
      </c>
      <c r="C14" s="596">
        <v>52</v>
      </c>
      <c r="D14" s="597">
        <v>134</v>
      </c>
      <c r="E14" s="597">
        <v>1</v>
      </c>
      <c r="F14" s="596">
        <v>0</v>
      </c>
      <c r="G14" s="596">
        <v>2</v>
      </c>
      <c r="H14" s="596">
        <v>1</v>
      </c>
      <c r="I14" s="596">
        <v>6</v>
      </c>
      <c r="J14" s="596">
        <v>113</v>
      </c>
      <c r="K14" s="596">
        <v>2</v>
      </c>
      <c r="L14" s="596">
        <v>1</v>
      </c>
      <c r="M14" s="596">
        <v>1</v>
      </c>
      <c r="N14" s="598">
        <v>59</v>
      </c>
      <c r="O14" s="595">
        <v>5</v>
      </c>
      <c r="P14" s="596">
        <v>1</v>
      </c>
      <c r="Q14" s="596">
        <v>4</v>
      </c>
      <c r="R14" s="596">
        <v>5</v>
      </c>
      <c r="S14" s="596">
        <v>0</v>
      </c>
      <c r="T14" s="596">
        <v>0</v>
      </c>
      <c r="U14" s="624"/>
      <c r="V14" s="745">
        <v>0</v>
      </c>
      <c r="W14" s="595">
        <v>191</v>
      </c>
      <c r="X14" s="596">
        <v>53</v>
      </c>
      <c r="Y14" s="598">
        <v>138</v>
      </c>
    </row>
    <row r="15" spans="1:25" x14ac:dyDescent="0.15">
      <c r="A15" s="607"/>
      <c r="B15" s="613">
        <v>4</v>
      </c>
      <c r="C15" s="602">
        <v>1</v>
      </c>
      <c r="D15" s="602">
        <v>3</v>
      </c>
      <c r="E15" s="602">
        <v>0</v>
      </c>
      <c r="F15" s="602">
        <v>0</v>
      </c>
      <c r="G15" s="602">
        <v>0</v>
      </c>
      <c r="H15" s="602">
        <v>0</v>
      </c>
      <c r="I15" s="602">
        <v>0</v>
      </c>
      <c r="J15" s="602">
        <v>0</v>
      </c>
      <c r="K15" s="602">
        <v>0</v>
      </c>
      <c r="L15" s="602">
        <v>0</v>
      </c>
      <c r="M15" s="603">
        <v>0</v>
      </c>
      <c r="N15" s="720">
        <v>4</v>
      </c>
      <c r="O15" s="609"/>
      <c r="P15" s="610"/>
      <c r="Q15" s="610"/>
      <c r="R15" s="610"/>
      <c r="S15" s="610"/>
      <c r="T15" s="610"/>
      <c r="U15" s="626"/>
      <c r="V15" s="747">
        <v>0</v>
      </c>
      <c r="W15" s="609">
        <v>4</v>
      </c>
      <c r="X15" s="610">
        <v>1</v>
      </c>
      <c r="Y15" s="611">
        <v>3</v>
      </c>
    </row>
    <row r="16" spans="1:25" x14ac:dyDescent="0.15">
      <c r="A16" s="594" t="s">
        <v>396</v>
      </c>
      <c r="B16" s="255">
        <v>145</v>
      </c>
      <c r="C16" s="596">
        <v>42</v>
      </c>
      <c r="D16" s="596">
        <v>103</v>
      </c>
      <c r="E16" s="596">
        <v>1</v>
      </c>
      <c r="F16" s="596">
        <v>0</v>
      </c>
      <c r="G16" s="596">
        <v>2</v>
      </c>
      <c r="H16" s="596">
        <v>2</v>
      </c>
      <c r="I16" s="596">
        <v>2</v>
      </c>
      <c r="J16" s="596">
        <v>99</v>
      </c>
      <c r="K16" s="596">
        <v>2</v>
      </c>
      <c r="L16" s="596">
        <v>1</v>
      </c>
      <c r="M16" s="596">
        <v>1</v>
      </c>
      <c r="N16" s="598">
        <v>35</v>
      </c>
      <c r="O16" s="595">
        <v>4</v>
      </c>
      <c r="P16" s="596">
        <v>1</v>
      </c>
      <c r="Q16" s="596">
        <v>3</v>
      </c>
      <c r="R16" s="596">
        <v>4</v>
      </c>
      <c r="S16" s="596">
        <v>0</v>
      </c>
      <c r="T16" s="596">
        <v>0</v>
      </c>
      <c r="U16" s="624"/>
      <c r="V16" s="745">
        <v>0</v>
      </c>
      <c r="W16" s="595">
        <v>149</v>
      </c>
      <c r="X16" s="596">
        <v>43</v>
      </c>
      <c r="Y16" s="598">
        <v>106</v>
      </c>
    </row>
    <row r="17" spans="1:25" x14ac:dyDescent="0.15">
      <c r="A17" s="607"/>
      <c r="B17" s="600">
        <v>3</v>
      </c>
      <c r="C17" s="601">
        <v>1</v>
      </c>
      <c r="D17" s="603">
        <v>2</v>
      </c>
      <c r="E17" s="603">
        <v>0</v>
      </c>
      <c r="F17" s="603">
        <v>0</v>
      </c>
      <c r="G17" s="603">
        <v>0</v>
      </c>
      <c r="H17" s="603">
        <v>0</v>
      </c>
      <c r="I17" s="603">
        <v>0</v>
      </c>
      <c r="J17" s="603">
        <v>0</v>
      </c>
      <c r="K17" s="603">
        <v>0</v>
      </c>
      <c r="L17" s="603">
        <v>0</v>
      </c>
      <c r="M17" s="602">
        <v>0</v>
      </c>
      <c r="N17" s="719">
        <v>3</v>
      </c>
      <c r="O17" s="609"/>
      <c r="P17" s="610"/>
      <c r="Q17" s="610"/>
      <c r="R17" s="610"/>
      <c r="S17" s="610"/>
      <c r="T17" s="610"/>
      <c r="U17" s="626"/>
      <c r="V17" s="747">
        <v>0</v>
      </c>
      <c r="W17" s="609">
        <v>3</v>
      </c>
      <c r="X17" s="610">
        <v>1</v>
      </c>
      <c r="Y17" s="611">
        <v>2</v>
      </c>
    </row>
    <row r="18" spans="1:25" x14ac:dyDescent="0.15">
      <c r="A18" s="594" t="s">
        <v>397</v>
      </c>
      <c r="B18" s="595">
        <v>94</v>
      </c>
      <c r="C18" s="596">
        <v>32</v>
      </c>
      <c r="D18" s="596">
        <v>62</v>
      </c>
      <c r="E18" s="596">
        <v>1</v>
      </c>
      <c r="F18" s="596">
        <v>0</v>
      </c>
      <c r="G18" s="596">
        <v>2</v>
      </c>
      <c r="H18" s="596">
        <v>2</v>
      </c>
      <c r="I18" s="596">
        <v>3</v>
      </c>
      <c r="J18" s="596">
        <v>65</v>
      </c>
      <c r="K18" s="596">
        <v>2</v>
      </c>
      <c r="L18" s="596">
        <v>0</v>
      </c>
      <c r="M18" s="596">
        <v>1</v>
      </c>
      <c r="N18" s="598">
        <v>18</v>
      </c>
      <c r="O18" s="595">
        <v>4</v>
      </c>
      <c r="P18" s="596">
        <v>1</v>
      </c>
      <c r="Q18" s="596">
        <v>3</v>
      </c>
      <c r="R18" s="596">
        <v>4</v>
      </c>
      <c r="S18" s="596">
        <v>0</v>
      </c>
      <c r="T18" s="596">
        <v>0</v>
      </c>
      <c r="U18" s="624"/>
      <c r="V18" s="745">
        <v>0</v>
      </c>
      <c r="W18" s="595">
        <v>98</v>
      </c>
      <c r="X18" s="596">
        <v>33</v>
      </c>
      <c r="Y18" s="598">
        <v>65</v>
      </c>
    </row>
    <row r="19" spans="1:25" x14ac:dyDescent="0.15">
      <c r="A19" s="607"/>
      <c r="B19" s="609">
        <v>1</v>
      </c>
      <c r="C19" s="610">
        <v>1</v>
      </c>
      <c r="D19" s="603">
        <v>0</v>
      </c>
      <c r="E19" s="603">
        <v>0</v>
      </c>
      <c r="F19" s="603">
        <v>0</v>
      </c>
      <c r="G19" s="603">
        <v>0</v>
      </c>
      <c r="H19" s="603">
        <v>0</v>
      </c>
      <c r="I19" s="603">
        <v>0</v>
      </c>
      <c r="J19" s="603">
        <v>0</v>
      </c>
      <c r="K19" s="603">
        <v>0</v>
      </c>
      <c r="L19" s="603">
        <v>0</v>
      </c>
      <c r="M19" s="603">
        <v>0</v>
      </c>
      <c r="N19" s="720">
        <v>1</v>
      </c>
      <c r="O19" s="609"/>
      <c r="P19" s="610"/>
      <c r="Q19" s="610"/>
      <c r="R19" s="610"/>
      <c r="S19" s="610"/>
      <c r="T19" s="610"/>
      <c r="U19" s="626"/>
      <c r="V19" s="747">
        <v>0</v>
      </c>
      <c r="W19" s="609">
        <v>1</v>
      </c>
      <c r="X19" s="610">
        <v>1</v>
      </c>
      <c r="Y19" s="611">
        <v>0</v>
      </c>
    </row>
    <row r="20" spans="1:25" x14ac:dyDescent="0.15">
      <c r="A20" s="614" t="s">
        <v>657</v>
      </c>
      <c r="B20" s="605">
        <v>39</v>
      </c>
      <c r="C20" s="597">
        <v>16</v>
      </c>
      <c r="D20" s="597">
        <v>23</v>
      </c>
      <c r="E20" s="597">
        <v>1</v>
      </c>
      <c r="F20" s="597">
        <v>0</v>
      </c>
      <c r="G20" s="597">
        <v>1</v>
      </c>
      <c r="H20" s="597">
        <v>0</v>
      </c>
      <c r="I20" s="597">
        <v>2</v>
      </c>
      <c r="J20" s="597">
        <v>23</v>
      </c>
      <c r="K20" s="597">
        <v>1</v>
      </c>
      <c r="L20" s="597">
        <v>0</v>
      </c>
      <c r="M20" s="597">
        <v>0</v>
      </c>
      <c r="N20" s="606">
        <v>11</v>
      </c>
      <c r="O20" s="605">
        <v>3</v>
      </c>
      <c r="P20" s="597">
        <v>1</v>
      </c>
      <c r="Q20" s="597">
        <v>2</v>
      </c>
      <c r="R20" s="597">
        <v>3</v>
      </c>
      <c r="S20" s="597">
        <v>0</v>
      </c>
      <c r="T20" s="597">
        <v>0</v>
      </c>
      <c r="U20" s="627"/>
      <c r="V20" s="748">
        <v>0</v>
      </c>
      <c r="W20" s="605">
        <v>42</v>
      </c>
      <c r="X20" s="597">
        <v>17</v>
      </c>
      <c r="Y20" s="606">
        <v>25</v>
      </c>
    </row>
    <row r="21" spans="1:25" x14ac:dyDescent="0.15">
      <c r="A21" s="615"/>
      <c r="B21" s="846">
        <v>1</v>
      </c>
      <c r="C21" s="847">
        <v>1</v>
      </c>
      <c r="D21" s="847">
        <v>0</v>
      </c>
      <c r="E21" s="847">
        <v>0</v>
      </c>
      <c r="F21" s="847">
        <v>0</v>
      </c>
      <c r="G21" s="847">
        <v>0</v>
      </c>
      <c r="H21" s="847">
        <v>0</v>
      </c>
      <c r="I21" s="847">
        <v>0</v>
      </c>
      <c r="J21" s="847">
        <v>0</v>
      </c>
      <c r="K21" s="847">
        <v>0</v>
      </c>
      <c r="L21" s="847">
        <v>0</v>
      </c>
      <c r="M21" s="847">
        <v>0</v>
      </c>
      <c r="N21" s="848">
        <v>1</v>
      </c>
      <c r="O21" s="846"/>
      <c r="P21" s="847"/>
      <c r="Q21" s="847"/>
      <c r="R21" s="847"/>
      <c r="S21" s="847"/>
      <c r="T21" s="847"/>
      <c r="U21" s="849"/>
      <c r="V21" s="850">
        <v>0</v>
      </c>
      <c r="W21" s="846">
        <v>1</v>
      </c>
      <c r="X21" s="847">
        <v>1</v>
      </c>
      <c r="Y21" s="848">
        <v>0</v>
      </c>
    </row>
    <row r="22" spans="1:25" x14ac:dyDescent="0.15">
      <c r="A22" s="614" t="s">
        <v>444</v>
      </c>
      <c r="B22" s="605">
        <v>41</v>
      </c>
      <c r="C22" s="597">
        <v>18</v>
      </c>
      <c r="D22" s="597">
        <v>23</v>
      </c>
      <c r="E22" s="597">
        <v>1</v>
      </c>
      <c r="F22" s="597">
        <v>0</v>
      </c>
      <c r="G22" s="597">
        <v>1</v>
      </c>
      <c r="H22" s="597">
        <v>2</v>
      </c>
      <c r="I22" s="597">
        <v>3</v>
      </c>
      <c r="J22" s="597">
        <v>23</v>
      </c>
      <c r="K22" s="597">
        <v>1</v>
      </c>
      <c r="L22" s="597">
        <v>0</v>
      </c>
      <c r="M22" s="597">
        <v>0</v>
      </c>
      <c r="N22" s="606">
        <v>10</v>
      </c>
      <c r="O22" s="605">
        <v>2</v>
      </c>
      <c r="P22" s="597">
        <v>1</v>
      </c>
      <c r="Q22" s="597">
        <v>1</v>
      </c>
      <c r="R22" s="597">
        <v>2</v>
      </c>
      <c r="S22" s="597">
        <v>0</v>
      </c>
      <c r="T22" s="597">
        <v>0</v>
      </c>
      <c r="U22" s="627"/>
      <c r="V22" s="748">
        <v>0</v>
      </c>
      <c r="W22" s="605">
        <v>43</v>
      </c>
      <c r="X22" s="597">
        <v>19</v>
      </c>
      <c r="Y22" s="606">
        <v>24</v>
      </c>
    </row>
    <row r="23" spans="1:25" x14ac:dyDescent="0.15">
      <c r="A23" s="615"/>
      <c r="B23" s="846">
        <v>1</v>
      </c>
      <c r="C23" s="847">
        <v>1</v>
      </c>
      <c r="D23" s="847">
        <v>0</v>
      </c>
      <c r="E23" s="847">
        <v>0</v>
      </c>
      <c r="F23" s="847">
        <v>0</v>
      </c>
      <c r="G23" s="847">
        <v>0</v>
      </c>
      <c r="H23" s="847">
        <v>0</v>
      </c>
      <c r="I23" s="847">
        <v>0</v>
      </c>
      <c r="J23" s="847">
        <v>0</v>
      </c>
      <c r="K23" s="847">
        <v>0</v>
      </c>
      <c r="L23" s="847">
        <v>0</v>
      </c>
      <c r="M23" s="847">
        <v>0</v>
      </c>
      <c r="N23" s="848">
        <v>1</v>
      </c>
      <c r="O23" s="846"/>
      <c r="P23" s="847"/>
      <c r="Q23" s="847"/>
      <c r="R23" s="847"/>
      <c r="S23" s="847"/>
      <c r="T23" s="847"/>
      <c r="U23" s="849"/>
      <c r="V23" s="850">
        <v>0</v>
      </c>
      <c r="W23" s="846">
        <v>1</v>
      </c>
      <c r="X23" s="847">
        <v>1</v>
      </c>
      <c r="Y23" s="848">
        <v>0</v>
      </c>
    </row>
    <row r="24" spans="1:25" x14ac:dyDescent="0.15">
      <c r="A24" s="616" t="s">
        <v>658</v>
      </c>
      <c r="B24" s="617">
        <v>32</v>
      </c>
      <c r="C24" s="618">
        <v>13</v>
      </c>
      <c r="D24" s="618">
        <v>19</v>
      </c>
      <c r="E24" s="618">
        <v>1</v>
      </c>
      <c r="F24" s="618">
        <v>0</v>
      </c>
      <c r="G24" s="618">
        <v>1</v>
      </c>
      <c r="H24" s="618">
        <v>2</v>
      </c>
      <c r="I24" s="618">
        <v>1</v>
      </c>
      <c r="J24" s="618">
        <v>13</v>
      </c>
      <c r="K24" s="618">
        <v>1</v>
      </c>
      <c r="L24" s="618">
        <v>0</v>
      </c>
      <c r="M24" s="618">
        <v>0</v>
      </c>
      <c r="N24" s="618">
        <v>13</v>
      </c>
      <c r="O24" s="619">
        <v>2</v>
      </c>
      <c r="P24" s="618">
        <v>1</v>
      </c>
      <c r="Q24" s="618">
        <v>1</v>
      </c>
      <c r="R24" s="618">
        <v>2</v>
      </c>
      <c r="S24" s="618">
        <v>0</v>
      </c>
      <c r="T24" s="618">
        <v>0</v>
      </c>
      <c r="U24" s="628"/>
      <c r="V24" s="749">
        <v>0</v>
      </c>
      <c r="W24" s="742">
        <v>34</v>
      </c>
      <c r="X24" s="618">
        <v>14</v>
      </c>
      <c r="Y24" s="620">
        <v>20</v>
      </c>
    </row>
    <row r="25" spans="1:25" x14ac:dyDescent="0.15">
      <c r="A25" s="614"/>
      <c r="B25" s="600">
        <f>SUM(B5,B7,B9,B11,B13,B15,B17,B19,B21,B23)</f>
        <v>24</v>
      </c>
      <c r="C25" s="600">
        <f t="shared" ref="C25:V25" si="0">SUM(C5,C7,C9,C11,C13,C15,C17,C19,C21,C23)</f>
        <v>13</v>
      </c>
      <c r="D25" s="600">
        <f t="shared" si="0"/>
        <v>11</v>
      </c>
      <c r="E25" s="600">
        <f t="shared" si="0"/>
        <v>0</v>
      </c>
      <c r="F25" s="600">
        <f t="shared" si="0"/>
        <v>0</v>
      </c>
      <c r="G25" s="600">
        <f t="shared" si="0"/>
        <v>0</v>
      </c>
      <c r="H25" s="600">
        <f t="shared" si="0"/>
        <v>0</v>
      </c>
      <c r="I25" s="600">
        <f t="shared" si="0"/>
        <v>0</v>
      </c>
      <c r="J25" s="600">
        <f t="shared" si="0"/>
        <v>0</v>
      </c>
      <c r="K25" s="600">
        <f t="shared" si="0"/>
        <v>0</v>
      </c>
      <c r="L25" s="600">
        <f t="shared" si="0"/>
        <v>0</v>
      </c>
      <c r="M25" s="600">
        <f t="shared" si="0"/>
        <v>0</v>
      </c>
      <c r="N25" s="853">
        <f t="shared" si="0"/>
        <v>24</v>
      </c>
      <c r="O25" s="600">
        <f t="shared" si="0"/>
        <v>0</v>
      </c>
      <c r="P25" s="600">
        <f t="shared" si="0"/>
        <v>0</v>
      </c>
      <c r="Q25" s="600">
        <f t="shared" si="0"/>
        <v>0</v>
      </c>
      <c r="R25" s="600">
        <f t="shared" si="0"/>
        <v>0</v>
      </c>
      <c r="S25" s="600">
        <f t="shared" si="0"/>
        <v>0</v>
      </c>
      <c r="T25" s="600">
        <f t="shared" si="0"/>
        <v>0</v>
      </c>
      <c r="U25" s="600">
        <f t="shared" si="0"/>
        <v>0</v>
      </c>
      <c r="V25" s="852">
        <f t="shared" si="0"/>
        <v>0</v>
      </c>
      <c r="W25" s="600">
        <f>SUM(X25:Y25)</f>
        <v>24</v>
      </c>
      <c r="X25" s="601">
        <f>SUM(X5,X7,X9,X11,X13,X15,X17,X19,X21,X23)</f>
        <v>13</v>
      </c>
      <c r="Y25" s="604">
        <f>SUM(Y5,Y7,Y9,Y11,Y13,Y15,Y17,Y19,Y21,Y23)</f>
        <v>11</v>
      </c>
    </row>
    <row r="26" spans="1:25" x14ac:dyDescent="0.15">
      <c r="A26" s="616" t="s">
        <v>389</v>
      </c>
      <c r="B26" s="617">
        <f>SUM(B6,B8,B10,B12,B14,B16,B18,B20,B22,B24)</f>
        <v>1039</v>
      </c>
      <c r="C26" s="617">
        <f t="shared" ref="C26:V26" si="1">SUM(C6,C8,C10,C12,C14,C16,C18,C20,C22,C24)</f>
        <v>335</v>
      </c>
      <c r="D26" s="617">
        <f t="shared" si="1"/>
        <v>704</v>
      </c>
      <c r="E26" s="617">
        <f t="shared" si="1"/>
        <v>10</v>
      </c>
      <c r="F26" s="617">
        <f t="shared" si="1"/>
        <v>0</v>
      </c>
      <c r="G26" s="617">
        <f t="shared" si="1"/>
        <v>17</v>
      </c>
      <c r="H26" s="617">
        <f t="shared" si="1"/>
        <v>17</v>
      </c>
      <c r="I26" s="617">
        <f t="shared" si="1"/>
        <v>25</v>
      </c>
      <c r="J26" s="617">
        <f t="shared" si="1"/>
        <v>687</v>
      </c>
      <c r="K26" s="617">
        <f t="shared" si="1"/>
        <v>17</v>
      </c>
      <c r="L26" s="617">
        <f t="shared" si="1"/>
        <v>2</v>
      </c>
      <c r="M26" s="617">
        <f t="shared" si="1"/>
        <v>7</v>
      </c>
      <c r="N26" s="851">
        <f t="shared" si="1"/>
        <v>257</v>
      </c>
      <c r="O26" s="619">
        <f t="shared" si="1"/>
        <v>38</v>
      </c>
      <c r="P26" s="617">
        <f t="shared" si="1"/>
        <v>15</v>
      </c>
      <c r="Q26" s="617">
        <f t="shared" si="1"/>
        <v>23</v>
      </c>
      <c r="R26" s="617">
        <f t="shared" si="1"/>
        <v>36</v>
      </c>
      <c r="S26" s="617">
        <f t="shared" si="1"/>
        <v>2</v>
      </c>
      <c r="T26" s="617">
        <f t="shared" si="1"/>
        <v>0</v>
      </c>
      <c r="U26" s="617">
        <f t="shared" si="1"/>
        <v>0</v>
      </c>
      <c r="V26" s="749">
        <f t="shared" si="1"/>
        <v>0</v>
      </c>
      <c r="W26" s="743">
        <f>SUM(X26:Y26)</f>
        <v>1077</v>
      </c>
      <c r="X26" s="618">
        <f>SUM(X6,X8,X10,X12,X14,X16,X18,X20,X22,X24)</f>
        <v>350</v>
      </c>
      <c r="Y26" s="620">
        <f>SUM(Y6,Y8,Y10,Y12,Y14,Y16,Y18,Y20,Y22,Y24)</f>
        <v>727</v>
      </c>
    </row>
    <row r="27" spans="1:25" x14ac:dyDescent="0.15">
      <c r="A27" s="92" t="s">
        <v>659</v>
      </c>
      <c r="H27" s="621"/>
    </row>
  </sheetData>
  <mergeCells count="22">
    <mergeCell ref="A2:A4"/>
    <mergeCell ref="B2:N2"/>
    <mergeCell ref="O2:V2"/>
    <mergeCell ref="W2:Y3"/>
    <mergeCell ref="B3:D3"/>
    <mergeCell ref="O3:Q3"/>
    <mergeCell ref="R3:R4"/>
    <mergeCell ref="N3:N4"/>
    <mergeCell ref="M3:M4"/>
    <mergeCell ref="L3:L4"/>
    <mergeCell ref="E3:E4"/>
    <mergeCell ref="K3:K4"/>
    <mergeCell ref="J3:J4"/>
    <mergeCell ref="I3:I4"/>
    <mergeCell ref="H3:H4"/>
    <mergeCell ref="G3:G4"/>
    <mergeCell ref="F3:F4"/>
    <mergeCell ref="T1:Y1"/>
    <mergeCell ref="U3:U4"/>
    <mergeCell ref="V3:V4"/>
    <mergeCell ref="T3:T4"/>
    <mergeCell ref="S3:S4"/>
  </mergeCells>
  <phoneticPr fontId="2"/>
  <dataValidations count="1">
    <dataValidation imeMode="halfAlpha" allowBlank="1" showInputMessage="1" showErrorMessage="1" sqref="A1" xr:uid="{DD587EE5-5C1D-4F8B-975C-3BE39AE49AB1}"/>
  </dataValidations>
  <printOptions horizontalCentered="1"/>
  <pageMargins left="0.78740157480314965" right="0.78740157480314965" top="0.78740157480314965" bottom="0.78740157480314965" header="0.51181102362204722" footer="0.51181102362204722"/>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1"/>
  <sheetViews>
    <sheetView view="pageBreakPreview" topLeftCell="A22" zoomScale="75" zoomScaleNormal="100" zoomScaleSheetLayoutView="75" workbookViewId="0">
      <selection activeCell="B42" sqref="B42:H51"/>
    </sheetView>
  </sheetViews>
  <sheetFormatPr defaultColWidth="9" defaultRowHeight="13.5" x14ac:dyDescent="0.15"/>
  <cols>
    <col min="1" max="16384" width="9" style="56"/>
  </cols>
  <sheetData>
    <row r="1" spans="1:1" ht="14.25" x14ac:dyDescent="0.15">
      <c r="A1" s="60"/>
    </row>
    <row r="42" spans="2:8" x14ac:dyDescent="0.15">
      <c r="B42" s="1278" t="s">
        <v>977</v>
      </c>
      <c r="C42" s="1279"/>
      <c r="D42" s="1279"/>
      <c r="E42" s="1279"/>
      <c r="F42" s="1279"/>
      <c r="G42" s="1279"/>
      <c r="H42" s="1280"/>
    </row>
    <row r="43" spans="2:8" x14ac:dyDescent="0.15">
      <c r="B43" s="1281"/>
      <c r="C43" s="1282"/>
      <c r="D43" s="1282"/>
      <c r="E43" s="1282"/>
      <c r="F43" s="1282"/>
      <c r="G43" s="1282"/>
      <c r="H43" s="1283"/>
    </row>
    <row r="44" spans="2:8" x14ac:dyDescent="0.15">
      <c r="B44" s="1281"/>
      <c r="C44" s="1282"/>
      <c r="D44" s="1282"/>
      <c r="E44" s="1282"/>
      <c r="F44" s="1282"/>
      <c r="G44" s="1282"/>
      <c r="H44" s="1283"/>
    </row>
    <row r="45" spans="2:8" x14ac:dyDescent="0.15">
      <c r="B45" s="1281"/>
      <c r="C45" s="1282"/>
      <c r="D45" s="1282"/>
      <c r="E45" s="1282"/>
      <c r="F45" s="1282"/>
      <c r="G45" s="1282"/>
      <c r="H45" s="1283"/>
    </row>
    <row r="46" spans="2:8" x14ac:dyDescent="0.15">
      <c r="B46" s="1281"/>
      <c r="C46" s="1282"/>
      <c r="D46" s="1282"/>
      <c r="E46" s="1282"/>
      <c r="F46" s="1282"/>
      <c r="G46" s="1282"/>
      <c r="H46" s="1283"/>
    </row>
    <row r="47" spans="2:8" x14ac:dyDescent="0.15">
      <c r="B47" s="1281"/>
      <c r="C47" s="1282"/>
      <c r="D47" s="1282"/>
      <c r="E47" s="1282"/>
      <c r="F47" s="1282"/>
      <c r="G47" s="1282"/>
      <c r="H47" s="1283"/>
    </row>
    <row r="48" spans="2:8" x14ac:dyDescent="0.15">
      <c r="B48" s="1281"/>
      <c r="C48" s="1282"/>
      <c r="D48" s="1282"/>
      <c r="E48" s="1282"/>
      <c r="F48" s="1282"/>
      <c r="G48" s="1282"/>
      <c r="H48" s="1283"/>
    </row>
    <row r="49" spans="2:8" x14ac:dyDescent="0.15">
      <c r="B49" s="1281"/>
      <c r="C49" s="1282"/>
      <c r="D49" s="1282"/>
      <c r="E49" s="1282"/>
      <c r="F49" s="1282"/>
      <c r="G49" s="1282"/>
      <c r="H49" s="1283"/>
    </row>
    <row r="50" spans="2:8" x14ac:dyDescent="0.15">
      <c r="B50" s="1281"/>
      <c r="C50" s="1282"/>
      <c r="D50" s="1282"/>
      <c r="E50" s="1282"/>
      <c r="F50" s="1282"/>
      <c r="G50" s="1282"/>
      <c r="H50" s="1283"/>
    </row>
    <row r="51" spans="2:8" x14ac:dyDescent="0.15">
      <c r="B51" s="1284"/>
      <c r="C51" s="1285"/>
      <c r="D51" s="1285"/>
      <c r="E51" s="1285"/>
      <c r="F51" s="1285"/>
      <c r="G51" s="1285"/>
      <c r="H51" s="1286"/>
    </row>
  </sheetData>
  <mergeCells count="1">
    <mergeCell ref="B42:H51"/>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N28"/>
  <sheetViews>
    <sheetView view="pageBreakPreview" zoomScale="75" zoomScaleNormal="100" zoomScaleSheetLayoutView="75" workbookViewId="0">
      <selection activeCell="Q46" sqref="Q46"/>
    </sheetView>
  </sheetViews>
  <sheetFormatPr defaultColWidth="9" defaultRowHeight="13.5" x14ac:dyDescent="0.15"/>
  <cols>
    <col min="1" max="1" width="6.125" style="87" customWidth="1"/>
    <col min="2" max="2" width="2.125" style="87" customWidth="1"/>
    <col min="3" max="3" width="4" style="87" customWidth="1"/>
    <col min="4" max="4" width="2.125" style="87" customWidth="1"/>
    <col min="5" max="5" width="4" style="87" customWidth="1"/>
    <col min="6" max="6" width="2.125" style="87" customWidth="1"/>
    <col min="7" max="7" width="6" style="87" customWidth="1"/>
    <col min="8" max="9" width="9" style="87" customWidth="1"/>
    <col min="10" max="10" width="9" style="87"/>
    <col min="11" max="11" width="8.75" style="87" customWidth="1"/>
    <col min="12" max="16384" width="9" style="87"/>
  </cols>
  <sheetData>
    <row r="4" spans="2:14" ht="13.5" customHeight="1" x14ac:dyDescent="0.15">
      <c r="F4" s="530"/>
      <c r="G4" s="530"/>
      <c r="H4" s="872" t="s">
        <v>219</v>
      </c>
      <c r="I4" s="872"/>
      <c r="J4" s="872"/>
      <c r="K4" s="872"/>
    </row>
    <row r="5" spans="2:14" ht="13.5" customHeight="1" x14ac:dyDescent="0.15">
      <c r="F5" s="530"/>
      <c r="G5" s="530"/>
      <c r="H5" s="872"/>
      <c r="I5" s="872"/>
      <c r="J5" s="872"/>
      <c r="K5" s="872"/>
    </row>
    <row r="6" spans="2:14" ht="13.5" customHeight="1" x14ac:dyDescent="0.15">
      <c r="F6" s="530"/>
      <c r="G6" s="530"/>
      <c r="H6" s="872"/>
      <c r="I6" s="872"/>
      <c r="J6" s="872"/>
      <c r="K6" s="872"/>
    </row>
    <row r="9" spans="2:14" ht="24.75" customHeight="1" x14ac:dyDescent="0.15">
      <c r="B9" s="61" t="s">
        <v>471</v>
      </c>
      <c r="C9" s="61"/>
      <c r="D9" s="61"/>
      <c r="E9" s="61"/>
      <c r="F9" s="61"/>
      <c r="G9" s="61"/>
      <c r="H9" s="61"/>
      <c r="I9" s="61"/>
      <c r="J9" s="61"/>
      <c r="K9" s="61"/>
      <c r="L9" s="61" t="s">
        <v>0</v>
      </c>
      <c r="M9" s="61"/>
      <c r="N9" s="88" t="s">
        <v>220</v>
      </c>
    </row>
    <row r="10" spans="2:14" ht="24.75" customHeight="1" x14ac:dyDescent="0.15">
      <c r="B10" s="61"/>
      <c r="C10" s="537" t="s">
        <v>472</v>
      </c>
      <c r="D10" s="61"/>
      <c r="E10" s="61" t="s">
        <v>484</v>
      </c>
      <c r="F10" s="61"/>
      <c r="G10" s="61"/>
      <c r="H10" s="61"/>
      <c r="I10" s="61"/>
      <c r="J10" s="61"/>
      <c r="K10" s="61"/>
      <c r="L10" s="61" t="s">
        <v>0</v>
      </c>
      <c r="M10" s="61"/>
      <c r="N10" s="543" t="s">
        <v>220</v>
      </c>
    </row>
    <row r="11" spans="2:14" ht="24.75" customHeight="1" x14ac:dyDescent="0.15">
      <c r="B11" s="61"/>
      <c r="C11" s="537" t="s">
        <v>473</v>
      </c>
      <c r="D11" s="61"/>
      <c r="E11" s="61" t="s">
        <v>485</v>
      </c>
      <c r="F11" s="61"/>
      <c r="G11" s="61"/>
      <c r="H11" s="61"/>
      <c r="I11" s="61"/>
      <c r="J11" s="61"/>
      <c r="K11" s="61"/>
      <c r="L11" s="61" t="s">
        <v>0</v>
      </c>
      <c r="M11" s="61"/>
      <c r="N11" s="537" t="s">
        <v>507</v>
      </c>
    </row>
    <row r="12" spans="2:14" ht="24.75" customHeight="1" x14ac:dyDescent="0.15">
      <c r="B12" s="61"/>
      <c r="C12" s="537" t="s">
        <v>474</v>
      </c>
      <c r="D12" s="61"/>
      <c r="E12" s="61" t="s">
        <v>486</v>
      </c>
      <c r="F12" s="61"/>
      <c r="G12" s="61"/>
      <c r="H12" s="61"/>
      <c r="I12" s="61"/>
      <c r="J12" s="61"/>
      <c r="K12" s="61"/>
      <c r="L12" s="61" t="s">
        <v>0</v>
      </c>
      <c r="M12" s="61"/>
      <c r="N12" s="543" t="s">
        <v>506</v>
      </c>
    </row>
    <row r="13" spans="2:14" ht="24.75" customHeight="1" x14ac:dyDescent="0.15">
      <c r="B13" s="61"/>
      <c r="C13" s="537" t="s">
        <v>475</v>
      </c>
      <c r="D13" s="61"/>
      <c r="E13" s="61" t="s">
        <v>487</v>
      </c>
      <c r="F13" s="61"/>
      <c r="G13" s="61"/>
      <c r="H13" s="61"/>
      <c r="I13" s="61"/>
      <c r="J13" s="61"/>
      <c r="K13" s="61"/>
      <c r="L13" s="61" t="s">
        <v>0</v>
      </c>
      <c r="M13" s="61"/>
      <c r="N13" s="543" t="s">
        <v>509</v>
      </c>
    </row>
    <row r="14" spans="2:14" ht="24.75" customHeight="1" x14ac:dyDescent="0.15">
      <c r="B14" s="61"/>
      <c r="C14" s="537" t="s">
        <v>476</v>
      </c>
      <c r="D14" s="61"/>
      <c r="E14" s="61" t="s">
        <v>488</v>
      </c>
      <c r="F14" s="61"/>
      <c r="G14" s="61"/>
      <c r="H14" s="61"/>
      <c r="I14" s="61"/>
      <c r="J14" s="61"/>
      <c r="K14" s="61"/>
      <c r="L14" s="61" t="s">
        <v>0</v>
      </c>
      <c r="M14" s="61"/>
      <c r="N14" s="537" t="s">
        <v>966</v>
      </c>
    </row>
    <row r="15" spans="2:14" ht="24.75" customHeight="1" x14ac:dyDescent="0.15">
      <c r="B15" s="61"/>
      <c r="C15" s="537" t="s">
        <v>477</v>
      </c>
      <c r="D15" s="61"/>
      <c r="E15" s="61" t="s">
        <v>489</v>
      </c>
      <c r="F15" s="61"/>
      <c r="G15" s="61"/>
      <c r="H15" s="61"/>
      <c r="I15" s="61"/>
      <c r="J15" s="61"/>
      <c r="K15" s="61"/>
      <c r="L15" s="61" t="s">
        <v>0</v>
      </c>
      <c r="M15" s="61"/>
      <c r="N15" s="543" t="s">
        <v>967</v>
      </c>
    </row>
    <row r="16" spans="2:14" ht="24.75" customHeight="1" x14ac:dyDescent="0.15">
      <c r="B16" s="61"/>
      <c r="C16" s="537" t="s">
        <v>478</v>
      </c>
      <c r="D16" s="61"/>
      <c r="E16" s="61" t="s">
        <v>490</v>
      </c>
      <c r="F16" s="61"/>
      <c r="G16" s="61"/>
      <c r="H16" s="61"/>
      <c r="I16" s="61"/>
      <c r="J16" s="61"/>
      <c r="K16" s="61"/>
      <c r="L16" s="61" t="s">
        <v>0</v>
      </c>
      <c r="M16" s="61"/>
      <c r="N16" s="543" t="s">
        <v>968</v>
      </c>
    </row>
    <row r="17" spans="2:14" ht="24.75" customHeight="1" x14ac:dyDescent="0.15">
      <c r="B17" s="61"/>
      <c r="C17" s="61"/>
      <c r="E17" s="538" t="s">
        <v>479</v>
      </c>
      <c r="F17" s="61"/>
      <c r="G17" s="61" t="s">
        <v>491</v>
      </c>
      <c r="H17" s="61"/>
      <c r="I17" s="61"/>
      <c r="J17" s="61"/>
      <c r="K17" s="61"/>
      <c r="L17" s="61" t="s">
        <v>0</v>
      </c>
      <c r="M17" s="61"/>
      <c r="N17" s="89" t="s">
        <v>969</v>
      </c>
    </row>
    <row r="18" spans="2:14" ht="24.75" customHeight="1" x14ac:dyDescent="0.15">
      <c r="B18" s="61"/>
      <c r="C18" s="61"/>
      <c r="E18" s="538" t="s">
        <v>480</v>
      </c>
      <c r="F18" s="61"/>
      <c r="G18" s="61" t="s">
        <v>492</v>
      </c>
      <c r="H18" s="61"/>
      <c r="I18" s="61"/>
      <c r="J18" s="61"/>
      <c r="K18" s="61"/>
      <c r="L18" s="61" t="s">
        <v>0</v>
      </c>
      <c r="M18" s="61"/>
      <c r="N18" s="61" t="s">
        <v>970</v>
      </c>
    </row>
    <row r="19" spans="2:14" ht="24.75" customHeight="1" x14ac:dyDescent="0.15">
      <c r="B19" s="61"/>
      <c r="C19" s="61"/>
      <c r="E19" s="538" t="s">
        <v>481</v>
      </c>
      <c r="F19" s="61"/>
      <c r="G19" s="61" t="s">
        <v>493</v>
      </c>
      <c r="H19" s="61"/>
      <c r="I19" s="61"/>
      <c r="J19" s="61"/>
      <c r="K19" s="61"/>
      <c r="L19" s="61" t="s">
        <v>0</v>
      </c>
      <c r="M19" s="61"/>
      <c r="N19" s="89">
        <v>16</v>
      </c>
    </row>
    <row r="20" spans="2:14" ht="24.75" customHeight="1" x14ac:dyDescent="0.15">
      <c r="B20" s="61"/>
      <c r="C20" s="61"/>
      <c r="E20" s="538" t="s">
        <v>482</v>
      </c>
      <c r="F20" s="61"/>
      <c r="G20" s="61" t="s">
        <v>494</v>
      </c>
      <c r="H20" s="61"/>
      <c r="I20" s="61"/>
      <c r="J20" s="61"/>
      <c r="K20" s="61"/>
      <c r="L20" s="61" t="s">
        <v>0</v>
      </c>
      <c r="M20" s="61"/>
      <c r="N20" s="89">
        <v>17</v>
      </c>
    </row>
    <row r="21" spans="2:14" ht="24.75" customHeight="1" x14ac:dyDescent="0.15">
      <c r="B21" s="61"/>
      <c r="C21" s="61"/>
      <c r="D21" s="61"/>
      <c r="E21" s="61"/>
      <c r="F21" s="61"/>
      <c r="G21" s="61"/>
      <c r="H21" s="61"/>
      <c r="I21" s="61"/>
      <c r="J21" s="61"/>
      <c r="K21" s="61"/>
      <c r="L21" s="61"/>
      <c r="M21" s="61"/>
      <c r="N21" s="61"/>
    </row>
    <row r="22" spans="2:14" ht="24.75" customHeight="1" x14ac:dyDescent="0.15">
      <c r="B22" s="61" t="s">
        <v>483</v>
      </c>
      <c r="C22" s="61"/>
      <c r="D22" s="61"/>
      <c r="E22" s="61"/>
      <c r="F22" s="61"/>
      <c r="G22" s="61"/>
      <c r="H22" s="61"/>
      <c r="I22" s="61"/>
      <c r="J22" s="61"/>
      <c r="K22" s="61"/>
      <c r="L22" s="61" t="s">
        <v>0</v>
      </c>
      <c r="M22" s="61"/>
      <c r="N22" s="89">
        <v>18</v>
      </c>
    </row>
    <row r="23" spans="2:14" ht="24.75" customHeight="1" x14ac:dyDescent="0.15">
      <c r="B23" s="61"/>
      <c r="C23" s="537" t="s">
        <v>472</v>
      </c>
      <c r="D23" s="61"/>
      <c r="E23" s="61" t="s">
        <v>714</v>
      </c>
      <c r="F23" s="61"/>
      <c r="G23" s="61"/>
      <c r="H23" s="61"/>
      <c r="I23" s="61"/>
      <c r="J23" s="61"/>
      <c r="K23" s="61"/>
      <c r="L23" s="61" t="s">
        <v>0</v>
      </c>
      <c r="M23" s="61"/>
      <c r="N23" s="89">
        <v>18</v>
      </c>
    </row>
    <row r="24" spans="2:14" ht="24.75" customHeight="1" x14ac:dyDescent="0.15">
      <c r="B24" s="61"/>
      <c r="C24" s="537" t="s">
        <v>675</v>
      </c>
      <c r="D24" s="61"/>
      <c r="E24" s="61" t="s">
        <v>7</v>
      </c>
      <c r="F24" s="61"/>
      <c r="G24" s="61"/>
      <c r="H24" s="61"/>
      <c r="I24" s="61"/>
      <c r="J24" s="61"/>
      <c r="K24" s="61"/>
      <c r="L24" s="61" t="s">
        <v>0</v>
      </c>
      <c r="M24" s="61"/>
      <c r="N24" s="89" t="s">
        <v>971</v>
      </c>
    </row>
    <row r="25" spans="2:14" ht="24.75" customHeight="1" x14ac:dyDescent="0.15">
      <c r="B25" s="61"/>
      <c r="C25" s="537" t="s">
        <v>711</v>
      </c>
      <c r="D25" s="61"/>
      <c r="E25" s="61" t="s">
        <v>8</v>
      </c>
      <c r="F25" s="61"/>
      <c r="G25" s="61"/>
      <c r="H25" s="61"/>
      <c r="I25" s="61"/>
      <c r="J25" s="61"/>
      <c r="K25" s="61"/>
      <c r="L25" s="61" t="s">
        <v>0</v>
      </c>
      <c r="M25" s="61"/>
      <c r="N25" s="89" t="s">
        <v>972</v>
      </c>
    </row>
    <row r="26" spans="2:14" ht="24.75" customHeight="1" x14ac:dyDescent="0.15">
      <c r="B26" s="61"/>
      <c r="C26" s="537" t="s">
        <v>712</v>
      </c>
      <c r="D26" s="61"/>
      <c r="E26" s="61" t="s">
        <v>10</v>
      </c>
      <c r="F26" s="61"/>
      <c r="G26" s="61"/>
      <c r="H26" s="61"/>
      <c r="I26" s="61"/>
      <c r="J26" s="61"/>
      <c r="K26" s="61"/>
      <c r="L26" s="61" t="s">
        <v>0</v>
      </c>
      <c r="M26" s="61"/>
      <c r="N26" s="89">
        <v>24</v>
      </c>
    </row>
    <row r="27" spans="2:14" ht="24.75" customHeight="1" x14ac:dyDescent="0.15">
      <c r="B27" s="61"/>
      <c r="C27" s="537" t="s">
        <v>713</v>
      </c>
      <c r="D27" s="61"/>
      <c r="E27" s="61" t="s">
        <v>495</v>
      </c>
      <c r="F27" s="61"/>
      <c r="G27" s="61"/>
      <c r="H27" s="61"/>
      <c r="I27" s="61"/>
      <c r="J27" s="61"/>
      <c r="K27" s="61"/>
      <c r="L27" s="61" t="s">
        <v>0</v>
      </c>
      <c r="M27" s="61"/>
      <c r="N27" s="89">
        <v>25</v>
      </c>
    </row>
    <row r="28" spans="2:14" ht="21.95" customHeight="1" x14ac:dyDescent="0.15"/>
  </sheetData>
  <mergeCells count="1">
    <mergeCell ref="H4:K6"/>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8"/>
  <sheetViews>
    <sheetView view="pageBreakPreview" topLeftCell="A23" zoomScaleNormal="145" zoomScaleSheetLayoutView="100" workbookViewId="0">
      <selection activeCell="Q46" sqref="Q46"/>
    </sheetView>
  </sheetViews>
  <sheetFormatPr defaultColWidth="9" defaultRowHeight="13.5" x14ac:dyDescent="0.15"/>
  <cols>
    <col min="1" max="1" width="7.625" style="56" customWidth="1"/>
    <col min="2" max="2" width="6.625" style="56" customWidth="1"/>
    <col min="3" max="3" width="6" style="56" customWidth="1"/>
    <col min="4" max="5" width="2.75" style="56" customWidth="1"/>
    <col min="6" max="14" width="6.75" style="56" customWidth="1"/>
    <col min="15" max="15" width="8.125" style="56" customWidth="1"/>
    <col min="16" max="16384" width="9" style="56"/>
  </cols>
  <sheetData>
    <row r="1" spans="1:16" ht="24" customHeight="1" x14ac:dyDescent="0.15">
      <c r="A1" s="544" t="s">
        <v>508</v>
      </c>
    </row>
    <row r="2" spans="1:16" ht="14.25" x14ac:dyDescent="0.15">
      <c r="A2" s="61" t="s">
        <v>496</v>
      </c>
    </row>
    <row r="3" spans="1:16" x14ac:dyDescent="0.15">
      <c r="A3" s="85"/>
      <c r="B3" s="85"/>
      <c r="C3" s="85"/>
      <c r="D3" s="85"/>
      <c r="E3" s="85"/>
      <c r="F3" s="85"/>
      <c r="G3" s="85"/>
      <c r="H3" s="85"/>
      <c r="I3" s="85"/>
      <c r="J3" s="85"/>
      <c r="K3" s="879" t="s">
        <v>728</v>
      </c>
      <c r="L3" s="879"/>
      <c r="M3" s="879"/>
      <c r="N3" s="879"/>
      <c r="O3" s="879"/>
    </row>
    <row r="4" spans="1:16" ht="27.95" customHeight="1" x14ac:dyDescent="0.15">
      <c r="A4" s="873" t="s">
        <v>1</v>
      </c>
      <c r="B4" s="874"/>
      <c r="C4" s="874"/>
      <c r="D4" s="874"/>
      <c r="E4" s="875"/>
      <c r="F4" s="305" t="s">
        <v>27</v>
      </c>
      <c r="G4" s="306" t="s">
        <v>28</v>
      </c>
      <c r="H4" s="306" t="s">
        <v>29</v>
      </c>
      <c r="I4" s="306" t="s">
        <v>30</v>
      </c>
      <c r="J4" s="306" t="s">
        <v>31</v>
      </c>
      <c r="K4" s="307" t="s">
        <v>32</v>
      </c>
      <c r="L4" s="308" t="s">
        <v>23</v>
      </c>
      <c r="M4" s="309" t="s">
        <v>39</v>
      </c>
      <c r="N4" s="310" t="s">
        <v>33</v>
      </c>
      <c r="O4" s="311" t="s">
        <v>34</v>
      </c>
    </row>
    <row r="5" spans="1:16" ht="17.25" customHeight="1" x14ac:dyDescent="0.15">
      <c r="A5" s="926" t="s">
        <v>7</v>
      </c>
      <c r="B5" s="927" t="s">
        <v>450</v>
      </c>
      <c r="C5" s="915" t="s">
        <v>6</v>
      </c>
      <c r="D5" s="929" t="s">
        <v>13</v>
      </c>
      <c r="E5" s="911" t="s">
        <v>2</v>
      </c>
      <c r="F5" s="425"/>
      <c r="G5" s="355"/>
      <c r="H5" s="355"/>
      <c r="I5" s="355"/>
      <c r="J5" s="355"/>
      <c r="K5" s="426"/>
      <c r="L5" s="104"/>
      <c r="M5" s="355"/>
      <c r="N5" s="886">
        <f>L10/146</f>
        <v>555.45205479452056</v>
      </c>
      <c r="O5" s="888">
        <f>L10/C8</f>
        <v>23.802759025535661</v>
      </c>
    </row>
    <row r="6" spans="1:16" ht="17.25" customHeight="1" x14ac:dyDescent="0.15">
      <c r="A6" s="906"/>
      <c r="B6" s="928"/>
      <c r="C6" s="916"/>
      <c r="D6" s="891"/>
      <c r="E6" s="914"/>
      <c r="F6" s="427">
        <v>6388</v>
      </c>
      <c r="G6" s="318">
        <v>6647</v>
      </c>
      <c r="H6" s="318">
        <v>6934</v>
      </c>
      <c r="I6" s="318">
        <v>7024</v>
      </c>
      <c r="J6" s="318">
        <v>7242</v>
      </c>
      <c r="K6" s="428">
        <v>7249</v>
      </c>
      <c r="L6" s="105">
        <f>SUM(F6:K6)</f>
        <v>41484</v>
      </c>
      <c r="M6" s="318">
        <v>42188</v>
      </c>
      <c r="N6" s="885"/>
      <c r="O6" s="889"/>
    </row>
    <row r="7" spans="1:16" ht="17.25" customHeight="1" x14ac:dyDescent="0.15">
      <c r="A7" s="906"/>
      <c r="B7" s="928"/>
      <c r="C7" s="916"/>
      <c r="D7" s="891"/>
      <c r="E7" s="909" t="s">
        <v>3</v>
      </c>
      <c r="F7" s="429"/>
      <c r="G7" s="319"/>
      <c r="H7" s="319"/>
      <c r="I7" s="319"/>
      <c r="J7" s="319"/>
      <c r="K7" s="430"/>
      <c r="L7" s="356"/>
      <c r="M7" s="319"/>
      <c r="N7" s="885"/>
      <c r="O7" s="889"/>
    </row>
    <row r="8" spans="1:16" ht="17.25" customHeight="1" x14ac:dyDescent="0.15">
      <c r="A8" s="906"/>
      <c r="B8" s="928"/>
      <c r="C8" s="930">
        <v>3407</v>
      </c>
      <c r="D8" s="891"/>
      <c r="E8" s="910"/>
      <c r="F8" s="431">
        <v>6370</v>
      </c>
      <c r="G8" s="320">
        <v>6452</v>
      </c>
      <c r="H8" s="320">
        <v>6576</v>
      </c>
      <c r="I8" s="320">
        <v>6643</v>
      </c>
      <c r="J8" s="320">
        <v>6819</v>
      </c>
      <c r="K8" s="432">
        <v>6752</v>
      </c>
      <c r="L8" s="357">
        <f>SUM(F8:K8)</f>
        <v>39612</v>
      </c>
      <c r="M8" s="320">
        <v>40019</v>
      </c>
      <c r="N8" s="885"/>
      <c r="O8" s="889"/>
      <c r="P8" s="827"/>
    </row>
    <row r="9" spans="1:16" ht="17.25" customHeight="1" x14ac:dyDescent="0.15">
      <c r="A9" s="906"/>
      <c r="B9" s="928"/>
      <c r="C9" s="930"/>
      <c r="D9" s="891"/>
      <c r="E9" s="911" t="s">
        <v>4</v>
      </c>
      <c r="F9" s="425">
        <v>698</v>
      </c>
      <c r="G9" s="355">
        <v>774</v>
      </c>
      <c r="H9" s="355">
        <v>836</v>
      </c>
      <c r="I9" s="355">
        <v>773</v>
      </c>
      <c r="J9" s="355">
        <v>800</v>
      </c>
      <c r="K9" s="426">
        <v>764</v>
      </c>
      <c r="L9" s="433">
        <f>SUM(F9:K9)</f>
        <v>4645</v>
      </c>
      <c r="M9" s="321">
        <v>4131</v>
      </c>
      <c r="N9" s="885"/>
      <c r="O9" s="889"/>
    </row>
    <row r="10" spans="1:16" ht="17.25" customHeight="1" x14ac:dyDescent="0.15">
      <c r="A10" s="906"/>
      <c r="B10" s="928"/>
      <c r="C10" s="931"/>
      <c r="D10" s="891"/>
      <c r="E10" s="912"/>
      <c r="F10" s="427">
        <f t="shared" ref="F10:K10" si="0">SUM(F6,F8)</f>
        <v>12758</v>
      </c>
      <c r="G10" s="318">
        <f t="shared" si="0"/>
        <v>13099</v>
      </c>
      <c r="H10" s="318">
        <f t="shared" si="0"/>
        <v>13510</v>
      </c>
      <c r="I10" s="318">
        <f t="shared" si="0"/>
        <v>13667</v>
      </c>
      <c r="J10" s="318">
        <f t="shared" si="0"/>
        <v>14061</v>
      </c>
      <c r="K10" s="428">
        <f t="shared" si="0"/>
        <v>14001</v>
      </c>
      <c r="L10" s="105">
        <f>SUM(L6,L8)</f>
        <v>81096</v>
      </c>
      <c r="M10" s="318">
        <f>SUM(M6,M8)</f>
        <v>82207</v>
      </c>
      <c r="N10" s="887"/>
      <c r="O10" s="890"/>
      <c r="P10" s="86"/>
    </row>
    <row r="11" spans="1:16" ht="17.25" customHeight="1" x14ac:dyDescent="0.15">
      <c r="A11" s="920" t="s">
        <v>8</v>
      </c>
      <c r="B11" s="922" t="s">
        <v>729</v>
      </c>
      <c r="C11" s="915" t="s">
        <v>6</v>
      </c>
      <c r="D11" s="891" t="s">
        <v>14</v>
      </c>
      <c r="E11" s="892" t="s">
        <v>2</v>
      </c>
      <c r="F11" s="358"/>
      <c r="G11" s="358"/>
      <c r="H11" s="358"/>
      <c r="I11" s="880"/>
      <c r="J11" s="880"/>
      <c r="K11" s="881"/>
      <c r="L11" s="108"/>
      <c r="M11" s="358"/>
      <c r="N11" s="884">
        <f>L16/72</f>
        <v>546.72222222222217</v>
      </c>
      <c r="O11" s="885">
        <f>L16/C14</f>
        <v>26.615280594996619</v>
      </c>
    </row>
    <row r="12" spans="1:16" ht="17.25" customHeight="1" x14ac:dyDescent="0.15">
      <c r="A12" s="906"/>
      <c r="B12" s="903"/>
      <c r="C12" s="916"/>
      <c r="D12" s="891"/>
      <c r="E12" s="893"/>
      <c r="F12" s="318">
        <v>6830</v>
      </c>
      <c r="G12" s="318">
        <v>6810</v>
      </c>
      <c r="H12" s="318">
        <v>6659</v>
      </c>
      <c r="I12" s="880"/>
      <c r="J12" s="880"/>
      <c r="K12" s="881"/>
      <c r="L12" s="105">
        <f>SUM(F12,G12,H12)</f>
        <v>20299</v>
      </c>
      <c r="M12" s="318">
        <v>20226</v>
      </c>
      <c r="N12" s="884"/>
      <c r="O12" s="885"/>
    </row>
    <row r="13" spans="1:16" ht="17.25" customHeight="1" x14ac:dyDescent="0.15">
      <c r="A13" s="906"/>
      <c r="B13" s="903"/>
      <c r="C13" s="916"/>
      <c r="D13" s="891"/>
      <c r="E13" s="894" t="s">
        <v>3</v>
      </c>
      <c r="F13" s="359"/>
      <c r="G13" s="359"/>
      <c r="H13" s="359"/>
      <c r="I13" s="880"/>
      <c r="J13" s="880"/>
      <c r="K13" s="881"/>
      <c r="L13" s="443"/>
      <c r="M13" s="359"/>
      <c r="N13" s="884"/>
      <c r="O13" s="885"/>
    </row>
    <row r="14" spans="1:16" ht="17.25" customHeight="1" x14ac:dyDescent="0.15">
      <c r="A14" s="906"/>
      <c r="B14" s="903"/>
      <c r="C14" s="924">
        <v>1479</v>
      </c>
      <c r="D14" s="891"/>
      <c r="E14" s="895"/>
      <c r="F14" s="320">
        <v>6410</v>
      </c>
      <c r="G14" s="320">
        <v>6201</v>
      </c>
      <c r="H14" s="320">
        <v>6454</v>
      </c>
      <c r="I14" s="880"/>
      <c r="J14" s="880"/>
      <c r="K14" s="881"/>
      <c r="L14" s="357">
        <f>SUM(F14,G14,H14)</f>
        <v>19065</v>
      </c>
      <c r="M14" s="320">
        <v>18978</v>
      </c>
      <c r="N14" s="884"/>
      <c r="O14" s="885"/>
    </row>
    <row r="15" spans="1:16" ht="17.25" customHeight="1" x14ac:dyDescent="0.15">
      <c r="A15" s="906"/>
      <c r="B15" s="903"/>
      <c r="C15" s="918"/>
      <c r="D15" s="891"/>
      <c r="E15" s="892" t="s">
        <v>4</v>
      </c>
      <c r="F15" s="355">
        <v>575</v>
      </c>
      <c r="G15" s="355">
        <v>502</v>
      </c>
      <c r="H15" s="355">
        <v>459</v>
      </c>
      <c r="I15" s="880"/>
      <c r="J15" s="880"/>
      <c r="K15" s="881"/>
      <c r="L15" s="362">
        <f>SUM(F15:H15)</f>
        <v>1536</v>
      </c>
      <c r="M15" s="360">
        <v>1378</v>
      </c>
      <c r="N15" s="884"/>
      <c r="O15" s="885"/>
    </row>
    <row r="16" spans="1:16" ht="17.25" customHeight="1" x14ac:dyDescent="0.15">
      <c r="A16" s="921"/>
      <c r="B16" s="923"/>
      <c r="C16" s="919"/>
      <c r="D16" s="891"/>
      <c r="E16" s="893"/>
      <c r="F16" s="361">
        <f>SUM(F12,F14)</f>
        <v>13240</v>
      </c>
      <c r="G16" s="361">
        <f>SUM(G12,G14)</f>
        <v>13011</v>
      </c>
      <c r="H16" s="361">
        <f>SUM(H12,H14)</f>
        <v>13113</v>
      </c>
      <c r="I16" s="880"/>
      <c r="J16" s="880"/>
      <c r="K16" s="881"/>
      <c r="L16" s="444">
        <f>SUM(F16,G16,H16)</f>
        <v>39364</v>
      </c>
      <c r="M16" s="361">
        <v>39204</v>
      </c>
      <c r="N16" s="884"/>
      <c r="O16" s="885"/>
      <c r="P16" s="86"/>
    </row>
    <row r="17" spans="1:15" ht="17.25" customHeight="1" x14ac:dyDescent="0.15">
      <c r="A17" s="901" t="s">
        <v>455</v>
      </c>
      <c r="B17" s="925" t="s">
        <v>40</v>
      </c>
      <c r="C17" s="915" t="s">
        <v>730</v>
      </c>
      <c r="D17" s="891" t="s">
        <v>13</v>
      </c>
      <c r="E17" s="912" t="s">
        <v>2</v>
      </c>
      <c r="F17" s="425">
        <v>5</v>
      </c>
      <c r="G17" s="355">
        <v>2</v>
      </c>
      <c r="H17" s="355">
        <v>3</v>
      </c>
      <c r="I17" s="319"/>
      <c r="J17" s="355"/>
      <c r="K17" s="426">
        <v>4</v>
      </c>
      <c r="L17" s="104">
        <f>SUM(F17:K17)</f>
        <v>14</v>
      </c>
      <c r="M17" s="363">
        <v>12</v>
      </c>
      <c r="N17" s="885">
        <f>L22/7</f>
        <v>132.85714285714286</v>
      </c>
      <c r="O17" s="888">
        <f>L22/235</f>
        <v>3.9574468085106385</v>
      </c>
    </row>
    <row r="18" spans="1:15" ht="17.25" customHeight="1" x14ac:dyDescent="0.15">
      <c r="A18" s="901"/>
      <c r="B18" s="877"/>
      <c r="C18" s="916"/>
      <c r="D18" s="891"/>
      <c r="E18" s="914"/>
      <c r="F18" s="320">
        <v>126</v>
      </c>
      <c r="G18" s="318">
        <v>113</v>
      </c>
      <c r="H18" s="318">
        <v>117</v>
      </c>
      <c r="I18" s="318">
        <v>97</v>
      </c>
      <c r="J18" s="318">
        <v>105</v>
      </c>
      <c r="K18" s="428">
        <v>88</v>
      </c>
      <c r="L18" s="105">
        <f>SUM(F18:K18)</f>
        <v>646</v>
      </c>
      <c r="M18" s="318">
        <v>605</v>
      </c>
      <c r="N18" s="885"/>
      <c r="O18" s="889"/>
    </row>
    <row r="19" spans="1:15" ht="17.25" customHeight="1" x14ac:dyDescent="0.15">
      <c r="A19" s="901"/>
      <c r="B19" s="877"/>
      <c r="C19" s="916"/>
      <c r="D19" s="891"/>
      <c r="E19" s="909" t="s">
        <v>3</v>
      </c>
      <c r="F19" s="425">
        <v>2</v>
      </c>
      <c r="G19" s="319">
        <v>3</v>
      </c>
      <c r="H19" s="319">
        <v>1</v>
      </c>
      <c r="I19" s="319"/>
      <c r="J19" s="319">
        <v>4</v>
      </c>
      <c r="K19" s="430">
        <v>2</v>
      </c>
      <c r="L19" s="356">
        <f t="shared" ref="L19:L21" si="1">SUM(F19:K19)</f>
        <v>12</v>
      </c>
      <c r="M19" s="319">
        <v>14</v>
      </c>
      <c r="N19" s="885"/>
      <c r="O19" s="889"/>
    </row>
    <row r="20" spans="1:15" ht="17.25" customHeight="1" x14ac:dyDescent="0.15">
      <c r="A20" s="901"/>
      <c r="B20" s="877"/>
      <c r="C20" s="917" t="s">
        <v>975</v>
      </c>
      <c r="D20" s="891"/>
      <c r="E20" s="910"/>
      <c r="F20" s="431">
        <v>59</v>
      </c>
      <c r="G20" s="320">
        <v>42</v>
      </c>
      <c r="H20" s="320">
        <v>42</v>
      </c>
      <c r="I20" s="320">
        <v>38</v>
      </c>
      <c r="J20" s="320">
        <v>50</v>
      </c>
      <c r="K20" s="432">
        <v>53</v>
      </c>
      <c r="L20" s="357">
        <f t="shared" si="1"/>
        <v>284</v>
      </c>
      <c r="M20" s="320">
        <v>266</v>
      </c>
      <c r="N20" s="885"/>
      <c r="O20" s="889"/>
    </row>
    <row r="21" spans="1:15" ht="17.25" customHeight="1" x14ac:dyDescent="0.15">
      <c r="A21" s="901"/>
      <c r="B21" s="877"/>
      <c r="C21" s="918"/>
      <c r="D21" s="891"/>
      <c r="E21" s="911" t="s">
        <v>4</v>
      </c>
      <c r="F21" s="425">
        <f>SUM(F17,F19)</f>
        <v>7</v>
      </c>
      <c r="G21" s="355">
        <f t="shared" ref="G21:K22" si="2">SUM(G17,G19)</f>
        <v>5</v>
      </c>
      <c r="H21" s="425">
        <f>SUM(H17,H19)</f>
        <v>4</v>
      </c>
      <c r="I21" s="355"/>
      <c r="J21" s="355">
        <f t="shared" si="2"/>
        <v>4</v>
      </c>
      <c r="K21" s="426">
        <f t="shared" si="2"/>
        <v>6</v>
      </c>
      <c r="L21" s="104">
        <f t="shared" si="1"/>
        <v>26</v>
      </c>
      <c r="M21" s="355">
        <v>26</v>
      </c>
      <c r="N21" s="885"/>
      <c r="O21" s="889"/>
    </row>
    <row r="22" spans="1:15" ht="17.25" customHeight="1" x14ac:dyDescent="0.15">
      <c r="A22" s="901"/>
      <c r="B22" s="877"/>
      <c r="C22" s="919"/>
      <c r="D22" s="891"/>
      <c r="E22" s="912"/>
      <c r="F22" s="427">
        <f>SUM(F18,F20)</f>
        <v>185</v>
      </c>
      <c r="G22" s="318">
        <f t="shared" si="2"/>
        <v>155</v>
      </c>
      <c r="H22" s="318">
        <f t="shared" si="2"/>
        <v>159</v>
      </c>
      <c r="I22" s="318">
        <f t="shared" si="2"/>
        <v>135</v>
      </c>
      <c r="J22" s="318">
        <f t="shared" si="2"/>
        <v>155</v>
      </c>
      <c r="K22" s="428">
        <f t="shared" si="2"/>
        <v>141</v>
      </c>
      <c r="L22" s="105">
        <f>SUM(F22:K22)</f>
        <v>930</v>
      </c>
      <c r="M22" s="361">
        <v>871</v>
      </c>
      <c r="N22" s="885"/>
      <c r="O22" s="890"/>
    </row>
    <row r="23" spans="1:15" ht="17.25" customHeight="1" x14ac:dyDescent="0.15">
      <c r="A23" s="901"/>
      <c r="B23" s="925" t="s">
        <v>41</v>
      </c>
      <c r="C23" s="915" t="s">
        <v>6</v>
      </c>
      <c r="D23" s="891" t="s">
        <v>14</v>
      </c>
      <c r="E23" s="912" t="s">
        <v>2</v>
      </c>
      <c r="F23" s="363">
        <v>3</v>
      </c>
      <c r="G23" s="363">
        <v>1</v>
      </c>
      <c r="H23" s="363">
        <v>1</v>
      </c>
      <c r="I23" s="880"/>
      <c r="J23" s="880"/>
      <c r="K23" s="881"/>
      <c r="L23" s="445">
        <f>SUM(F23:K23)</f>
        <v>5</v>
      </c>
      <c r="M23" s="104">
        <v>5</v>
      </c>
      <c r="N23" s="885">
        <f>L28/7</f>
        <v>65</v>
      </c>
      <c r="O23" s="885">
        <f>L28/112</f>
        <v>4.0625</v>
      </c>
    </row>
    <row r="24" spans="1:15" ht="17.25" customHeight="1" x14ac:dyDescent="0.15">
      <c r="A24" s="901"/>
      <c r="B24" s="877"/>
      <c r="C24" s="916"/>
      <c r="D24" s="891"/>
      <c r="E24" s="914"/>
      <c r="F24" s="318">
        <v>99</v>
      </c>
      <c r="G24" s="320">
        <v>96</v>
      </c>
      <c r="H24" s="318">
        <v>93</v>
      </c>
      <c r="I24" s="880"/>
      <c r="J24" s="880"/>
      <c r="K24" s="881"/>
      <c r="L24" s="427">
        <f>SUM(F24:K24)</f>
        <v>288</v>
      </c>
      <c r="M24" s="105">
        <v>296</v>
      </c>
      <c r="N24" s="885"/>
      <c r="O24" s="885"/>
    </row>
    <row r="25" spans="1:15" ht="17.25" customHeight="1" x14ac:dyDescent="0.15">
      <c r="A25" s="901"/>
      <c r="B25" s="877"/>
      <c r="C25" s="916"/>
      <c r="D25" s="891"/>
      <c r="E25" s="909" t="s">
        <v>3</v>
      </c>
      <c r="F25" s="319">
        <v>2</v>
      </c>
      <c r="G25" s="355">
        <v>4</v>
      </c>
      <c r="H25" s="319">
        <v>2</v>
      </c>
      <c r="I25" s="880"/>
      <c r="J25" s="880"/>
      <c r="K25" s="881"/>
      <c r="L25" s="429">
        <f t="shared" ref="L25:L28" si="3">SUM(F25:K25)</f>
        <v>8</v>
      </c>
      <c r="M25" s="356">
        <v>7</v>
      </c>
      <c r="N25" s="885"/>
      <c r="O25" s="885"/>
    </row>
    <row r="26" spans="1:15" ht="17.25" customHeight="1" x14ac:dyDescent="0.15">
      <c r="A26" s="901"/>
      <c r="B26" s="877"/>
      <c r="C26" s="917" t="s">
        <v>731</v>
      </c>
      <c r="D26" s="891"/>
      <c r="E26" s="910"/>
      <c r="F26" s="320">
        <v>51</v>
      </c>
      <c r="G26" s="320">
        <v>59</v>
      </c>
      <c r="H26" s="320">
        <v>57</v>
      </c>
      <c r="I26" s="880"/>
      <c r="J26" s="880"/>
      <c r="K26" s="881"/>
      <c r="L26" s="431">
        <f t="shared" si="3"/>
        <v>167</v>
      </c>
      <c r="M26" s="357">
        <v>156</v>
      </c>
      <c r="N26" s="885"/>
      <c r="O26" s="885"/>
    </row>
    <row r="27" spans="1:15" ht="17.25" customHeight="1" x14ac:dyDescent="0.15">
      <c r="A27" s="901"/>
      <c r="B27" s="877"/>
      <c r="C27" s="918"/>
      <c r="D27" s="891"/>
      <c r="E27" s="911" t="s">
        <v>4</v>
      </c>
      <c r="F27" s="355">
        <f>SUM(F23,F25)</f>
        <v>5</v>
      </c>
      <c r="G27" s="355">
        <f t="shared" ref="G27:H28" si="4">SUM(G23,G25)</f>
        <v>5</v>
      </c>
      <c r="H27" s="355">
        <f t="shared" si="4"/>
        <v>3</v>
      </c>
      <c r="I27" s="880"/>
      <c r="J27" s="880"/>
      <c r="K27" s="881"/>
      <c r="L27" s="425">
        <f t="shared" si="3"/>
        <v>13</v>
      </c>
      <c r="M27" s="104">
        <v>12</v>
      </c>
      <c r="N27" s="885"/>
      <c r="O27" s="885"/>
    </row>
    <row r="28" spans="1:15" ht="17.25" customHeight="1" x14ac:dyDescent="0.15">
      <c r="A28" s="901"/>
      <c r="B28" s="877"/>
      <c r="C28" s="919"/>
      <c r="D28" s="891"/>
      <c r="E28" s="912"/>
      <c r="F28" s="361">
        <f>SUM(F24,F26)</f>
        <v>150</v>
      </c>
      <c r="G28" s="361">
        <f t="shared" si="4"/>
        <v>155</v>
      </c>
      <c r="H28" s="361">
        <f t="shared" si="4"/>
        <v>150</v>
      </c>
      <c r="I28" s="880"/>
      <c r="J28" s="880"/>
      <c r="K28" s="881"/>
      <c r="L28" s="446">
        <f t="shared" si="3"/>
        <v>455</v>
      </c>
      <c r="M28" s="105">
        <f>M24+M26</f>
        <v>452</v>
      </c>
      <c r="N28" s="885"/>
      <c r="O28" s="885"/>
    </row>
    <row r="29" spans="1:15" ht="17.25" customHeight="1" x14ac:dyDescent="0.15">
      <c r="A29" s="901"/>
      <c r="B29" s="876" t="s">
        <v>454</v>
      </c>
      <c r="C29" s="915" t="s">
        <v>6</v>
      </c>
      <c r="D29" s="891" t="s">
        <v>14</v>
      </c>
      <c r="E29" s="892" t="s">
        <v>2</v>
      </c>
      <c r="F29" s="363">
        <v>2</v>
      </c>
      <c r="G29" s="363">
        <v>3</v>
      </c>
      <c r="H29" s="363">
        <v>3</v>
      </c>
      <c r="I29" s="880"/>
      <c r="J29" s="880"/>
      <c r="K29" s="881"/>
      <c r="L29" s="445">
        <f t="shared" ref="L29:L34" si="5">SUM(F29:K29)</f>
        <v>8</v>
      </c>
      <c r="M29" s="363">
        <v>9</v>
      </c>
      <c r="N29" s="904">
        <f>L34/10</f>
        <v>75.5</v>
      </c>
      <c r="O29" s="896">
        <f>L34/135</f>
        <v>5.5925925925925926</v>
      </c>
    </row>
    <row r="30" spans="1:15" ht="17.25" customHeight="1" x14ac:dyDescent="0.15">
      <c r="A30" s="901"/>
      <c r="B30" s="877"/>
      <c r="C30" s="916"/>
      <c r="D30" s="891"/>
      <c r="E30" s="893"/>
      <c r="F30" s="318">
        <v>179</v>
      </c>
      <c r="G30" s="318">
        <v>165</v>
      </c>
      <c r="H30" s="318">
        <v>141</v>
      </c>
      <c r="I30" s="880"/>
      <c r="J30" s="880"/>
      <c r="K30" s="881"/>
      <c r="L30" s="427">
        <f t="shared" si="5"/>
        <v>485</v>
      </c>
      <c r="M30" s="318">
        <v>503</v>
      </c>
      <c r="N30" s="904"/>
      <c r="O30" s="897"/>
    </row>
    <row r="31" spans="1:15" ht="17.25" customHeight="1" x14ac:dyDescent="0.15">
      <c r="A31" s="901"/>
      <c r="B31" s="877"/>
      <c r="C31" s="916"/>
      <c r="D31" s="891"/>
      <c r="E31" s="894" t="s">
        <v>3</v>
      </c>
      <c r="F31" s="319">
        <v>1</v>
      </c>
      <c r="G31" s="319">
        <v>3</v>
      </c>
      <c r="H31" s="319">
        <v>3</v>
      </c>
      <c r="I31" s="880"/>
      <c r="J31" s="880"/>
      <c r="K31" s="881"/>
      <c r="L31" s="429">
        <f t="shared" si="5"/>
        <v>7</v>
      </c>
      <c r="M31" s="319">
        <v>8</v>
      </c>
      <c r="N31" s="904"/>
      <c r="O31" s="897"/>
    </row>
    <row r="32" spans="1:15" ht="17.25" customHeight="1" x14ac:dyDescent="0.15">
      <c r="A32" s="901"/>
      <c r="B32" s="877"/>
      <c r="C32" s="917" t="s">
        <v>732</v>
      </c>
      <c r="D32" s="891"/>
      <c r="E32" s="895"/>
      <c r="F32" s="320">
        <v>94</v>
      </c>
      <c r="G32" s="320">
        <v>92</v>
      </c>
      <c r="H32" s="320">
        <v>84</v>
      </c>
      <c r="I32" s="880"/>
      <c r="J32" s="880"/>
      <c r="K32" s="881"/>
      <c r="L32" s="431">
        <f t="shared" si="5"/>
        <v>270</v>
      </c>
      <c r="M32" s="320">
        <v>236</v>
      </c>
      <c r="N32" s="904"/>
      <c r="O32" s="897"/>
    </row>
    <row r="33" spans="1:15" ht="17.25" customHeight="1" x14ac:dyDescent="0.15">
      <c r="A33" s="901"/>
      <c r="B33" s="877"/>
      <c r="C33" s="918"/>
      <c r="D33" s="891"/>
      <c r="E33" s="892" t="s">
        <v>4</v>
      </c>
      <c r="F33" s="355">
        <f>SUM(F29,F31)</f>
        <v>3</v>
      </c>
      <c r="G33" s="355">
        <f t="shared" ref="G33:H34" si="6">SUM(G29,G31)</f>
        <v>6</v>
      </c>
      <c r="H33" s="355">
        <f t="shared" si="6"/>
        <v>6</v>
      </c>
      <c r="I33" s="880"/>
      <c r="J33" s="880"/>
      <c r="K33" s="881"/>
      <c r="L33" s="425">
        <f>SUM(F33:K33)</f>
        <v>15</v>
      </c>
      <c r="M33" s="355">
        <v>17</v>
      </c>
      <c r="N33" s="904"/>
      <c r="O33" s="897"/>
    </row>
    <row r="34" spans="1:15" ht="17.25" customHeight="1" x14ac:dyDescent="0.15">
      <c r="A34" s="901"/>
      <c r="B34" s="878"/>
      <c r="C34" s="919"/>
      <c r="D34" s="891"/>
      <c r="E34" s="893"/>
      <c r="F34" s="318">
        <f>SUM(F30,F32)</f>
        <v>273</v>
      </c>
      <c r="G34" s="318">
        <f t="shared" si="6"/>
        <v>257</v>
      </c>
      <c r="H34" s="318">
        <f t="shared" si="6"/>
        <v>225</v>
      </c>
      <c r="I34" s="882"/>
      <c r="J34" s="882"/>
      <c r="K34" s="883"/>
      <c r="L34" s="427">
        <f t="shared" si="5"/>
        <v>755</v>
      </c>
      <c r="M34" s="361">
        <v>739</v>
      </c>
      <c r="N34" s="904"/>
      <c r="O34" s="905"/>
    </row>
    <row r="35" spans="1:15" ht="17.25" customHeight="1" x14ac:dyDescent="0.15">
      <c r="A35" s="901"/>
      <c r="B35" s="902" t="s">
        <v>35</v>
      </c>
      <c r="C35" s="828" t="s">
        <v>6</v>
      </c>
      <c r="D35" s="912" t="s">
        <v>38</v>
      </c>
      <c r="E35" s="880"/>
      <c r="F35" s="880"/>
      <c r="G35" s="880"/>
      <c r="H35" s="880"/>
      <c r="I35" s="880"/>
      <c r="J35" s="880"/>
      <c r="K35" s="881"/>
      <c r="L35" s="445">
        <f>SUM(L21,L27,L33)</f>
        <v>54</v>
      </c>
      <c r="M35" s="104">
        <v>55</v>
      </c>
      <c r="N35" s="904">
        <f>L36/10</f>
        <v>214</v>
      </c>
      <c r="O35" s="904">
        <f>L36/C36</f>
        <v>4.3232323232323235</v>
      </c>
    </row>
    <row r="36" spans="1:15" ht="17.25" customHeight="1" x14ac:dyDescent="0.15">
      <c r="A36" s="901"/>
      <c r="B36" s="903"/>
      <c r="C36" s="829">
        <v>495</v>
      </c>
      <c r="D36" s="912"/>
      <c r="E36" s="880"/>
      <c r="F36" s="880"/>
      <c r="G36" s="880"/>
      <c r="H36" s="880"/>
      <c r="I36" s="880"/>
      <c r="J36" s="880"/>
      <c r="K36" s="881"/>
      <c r="L36" s="446">
        <f>SUM(L22,L28,L34)</f>
        <v>2140</v>
      </c>
      <c r="M36" s="105">
        <v>2062</v>
      </c>
      <c r="N36" s="904"/>
      <c r="O36" s="904"/>
    </row>
    <row r="37" spans="1:15" ht="17.25" customHeight="1" x14ac:dyDescent="0.15">
      <c r="A37" s="906" t="s">
        <v>10</v>
      </c>
      <c r="B37" s="903" t="s">
        <v>36</v>
      </c>
      <c r="C37" s="907" t="s">
        <v>37</v>
      </c>
      <c r="D37" s="908" t="s">
        <v>14</v>
      </c>
      <c r="E37" s="880" t="s">
        <v>2</v>
      </c>
      <c r="F37" s="427"/>
      <c r="G37" s="318"/>
      <c r="H37" s="318"/>
      <c r="I37" s="900"/>
      <c r="J37" s="900"/>
      <c r="K37" s="913"/>
      <c r="L37" s="105"/>
      <c r="M37" s="358"/>
      <c r="N37" s="904">
        <f>L42/4</f>
        <v>909.25</v>
      </c>
      <c r="O37" s="896">
        <f>L42/93</f>
        <v>39.107526881720432</v>
      </c>
    </row>
    <row r="38" spans="1:15" ht="17.25" customHeight="1" x14ac:dyDescent="0.15">
      <c r="A38" s="906"/>
      <c r="B38" s="903"/>
      <c r="C38" s="906"/>
      <c r="D38" s="908"/>
      <c r="E38" s="882"/>
      <c r="F38" s="427">
        <v>571</v>
      </c>
      <c r="G38" s="318">
        <v>528</v>
      </c>
      <c r="H38" s="318">
        <v>537</v>
      </c>
      <c r="I38" s="880"/>
      <c r="J38" s="880"/>
      <c r="K38" s="881"/>
      <c r="L38" s="105">
        <f>SUM(F38,G38,H38)</f>
        <v>1636</v>
      </c>
      <c r="M38" s="318">
        <v>1602</v>
      </c>
      <c r="N38" s="904"/>
      <c r="O38" s="897"/>
    </row>
    <row r="39" spans="1:15" ht="17.25" customHeight="1" x14ac:dyDescent="0.15">
      <c r="A39" s="906"/>
      <c r="B39" s="903"/>
      <c r="C39" s="906"/>
      <c r="D39" s="908"/>
      <c r="E39" s="898" t="s">
        <v>3</v>
      </c>
      <c r="F39" s="447"/>
      <c r="G39" s="359"/>
      <c r="H39" s="359"/>
      <c r="I39" s="880"/>
      <c r="J39" s="880"/>
      <c r="K39" s="881"/>
      <c r="L39" s="443"/>
      <c r="M39" s="359"/>
      <c r="N39" s="904"/>
      <c r="O39" s="897"/>
    </row>
    <row r="40" spans="1:15" ht="17.25" customHeight="1" x14ac:dyDescent="0.15">
      <c r="A40" s="906"/>
      <c r="B40" s="903"/>
      <c r="C40" s="906"/>
      <c r="D40" s="908"/>
      <c r="E40" s="899"/>
      <c r="F40" s="431">
        <v>673</v>
      </c>
      <c r="G40" s="320">
        <v>682</v>
      </c>
      <c r="H40" s="320">
        <v>646</v>
      </c>
      <c r="I40" s="880"/>
      <c r="J40" s="880"/>
      <c r="K40" s="881"/>
      <c r="L40" s="357">
        <f>SUM(F40,G40,H40)</f>
        <v>2001</v>
      </c>
      <c r="M40" s="320">
        <v>2023</v>
      </c>
      <c r="N40" s="904"/>
      <c r="O40" s="897"/>
    </row>
    <row r="41" spans="1:15" ht="17.25" customHeight="1" x14ac:dyDescent="0.15">
      <c r="A41" s="906"/>
      <c r="B41" s="903"/>
      <c r="C41" s="906"/>
      <c r="D41" s="908"/>
      <c r="E41" s="900" t="s">
        <v>4</v>
      </c>
      <c r="F41" s="427"/>
      <c r="G41" s="318"/>
      <c r="H41" s="318"/>
      <c r="I41" s="880"/>
      <c r="J41" s="880"/>
      <c r="K41" s="881"/>
      <c r="L41" s="105"/>
      <c r="M41" s="318"/>
      <c r="N41" s="904"/>
      <c r="O41" s="897"/>
    </row>
    <row r="42" spans="1:15" ht="17.25" customHeight="1" x14ac:dyDescent="0.15">
      <c r="A42" s="906"/>
      <c r="B42" s="903"/>
      <c r="C42" s="906"/>
      <c r="D42" s="908"/>
      <c r="E42" s="880"/>
      <c r="F42" s="446">
        <f>SUM(F38,F40)</f>
        <v>1244</v>
      </c>
      <c r="G42" s="361">
        <f>SUM(G38,G40)</f>
        <v>1210</v>
      </c>
      <c r="H42" s="361">
        <f>SUM(H38,H40)</f>
        <v>1183</v>
      </c>
      <c r="I42" s="880"/>
      <c r="J42" s="880"/>
      <c r="K42" s="881"/>
      <c r="L42" s="444">
        <f>SUM(F42,G42,H42)</f>
        <v>3637</v>
      </c>
      <c r="M42" s="361">
        <f>M38+M40</f>
        <v>3625</v>
      </c>
      <c r="N42" s="904"/>
      <c r="O42" s="897"/>
    </row>
    <row r="43" spans="1:15" x14ac:dyDescent="0.15">
      <c r="A43" s="85"/>
      <c r="B43" s="85"/>
      <c r="C43" s="85"/>
      <c r="D43" s="85"/>
      <c r="E43" s="85"/>
      <c r="F43" s="85"/>
      <c r="G43" s="85"/>
      <c r="H43" s="85"/>
      <c r="I43" s="85"/>
      <c r="J43" s="85"/>
      <c r="K43" s="85"/>
      <c r="L43" s="85"/>
      <c r="M43" s="85"/>
      <c r="N43" s="85" t="s">
        <v>419</v>
      </c>
      <c r="O43" s="85"/>
    </row>
    <row r="44" spans="1:15" x14ac:dyDescent="0.15">
      <c r="A44" s="72" t="s">
        <v>462</v>
      </c>
      <c r="B44" s="85"/>
      <c r="C44" s="85"/>
      <c r="D44" s="85"/>
      <c r="E44" s="85"/>
      <c r="F44" s="85"/>
      <c r="G44" s="85"/>
      <c r="H44" s="85"/>
      <c r="I44" s="85"/>
      <c r="J44" s="85"/>
      <c r="K44" s="85"/>
      <c r="L44" s="85"/>
      <c r="M44" s="85"/>
      <c r="N44" s="85"/>
      <c r="O44" s="85"/>
    </row>
    <row r="45" spans="1:15" x14ac:dyDescent="0.15">
      <c r="A45" s="72" t="s">
        <v>421</v>
      </c>
      <c r="B45" s="85"/>
      <c r="C45" s="85"/>
      <c r="D45" s="85"/>
      <c r="E45" s="85"/>
      <c r="F45" s="85"/>
      <c r="G45" s="85"/>
      <c r="H45" s="85"/>
      <c r="I45" s="85"/>
      <c r="J45" s="85"/>
      <c r="K45" s="85"/>
      <c r="L45" s="85"/>
      <c r="M45" s="85"/>
      <c r="N45" s="85"/>
      <c r="O45" s="85"/>
    </row>
    <row r="46" spans="1:15" x14ac:dyDescent="0.15">
      <c r="A46" s="72" t="s">
        <v>422</v>
      </c>
      <c r="B46" s="85"/>
      <c r="C46" s="85"/>
      <c r="D46" s="85"/>
      <c r="E46" s="85"/>
      <c r="F46" s="85"/>
      <c r="G46" s="85"/>
      <c r="H46" s="85"/>
      <c r="I46" s="85"/>
      <c r="J46" s="85"/>
      <c r="K46" s="85"/>
      <c r="L46" s="85"/>
      <c r="M46" s="85"/>
      <c r="N46" s="85"/>
      <c r="O46" s="85"/>
    </row>
    <row r="47" spans="1:15" x14ac:dyDescent="0.15">
      <c r="A47" s="72" t="s">
        <v>423</v>
      </c>
      <c r="B47" s="85"/>
      <c r="C47" s="85"/>
      <c r="D47" s="85"/>
      <c r="E47" s="85"/>
      <c r="F47" s="85"/>
      <c r="G47" s="85"/>
      <c r="H47" s="85"/>
      <c r="I47" s="85"/>
      <c r="J47" s="85"/>
      <c r="K47" s="85"/>
      <c r="L47" s="85"/>
      <c r="M47" s="85"/>
      <c r="N47" s="85"/>
      <c r="O47" s="85"/>
    </row>
    <row r="48" spans="1:15" x14ac:dyDescent="0.15">
      <c r="A48" s="72" t="s">
        <v>456</v>
      </c>
      <c r="B48" s="85"/>
      <c r="C48" s="85"/>
      <c r="D48" s="85"/>
      <c r="E48" s="85"/>
      <c r="F48" s="85"/>
      <c r="G48" s="85"/>
      <c r="H48" s="85"/>
      <c r="I48" s="85"/>
      <c r="J48" s="85"/>
      <c r="K48" s="85"/>
      <c r="L48" s="85"/>
      <c r="M48" s="85"/>
      <c r="N48" s="85"/>
      <c r="O48" s="85"/>
    </row>
  </sheetData>
  <mergeCells count="67">
    <mergeCell ref="A5:A10"/>
    <mergeCell ref="B5:B10"/>
    <mergeCell ref="D5:D10"/>
    <mergeCell ref="E5:E6"/>
    <mergeCell ref="E7:E8"/>
    <mergeCell ref="C5:C7"/>
    <mergeCell ref="E9:E10"/>
    <mergeCell ref="C8:C10"/>
    <mergeCell ref="C32:C34"/>
    <mergeCell ref="C17:C19"/>
    <mergeCell ref="C20:C22"/>
    <mergeCell ref="A11:A16"/>
    <mergeCell ref="B11:B16"/>
    <mergeCell ref="C11:C13"/>
    <mergeCell ref="C14:C16"/>
    <mergeCell ref="C29:C31"/>
    <mergeCell ref="B23:B28"/>
    <mergeCell ref="B17:B22"/>
    <mergeCell ref="D17:D22"/>
    <mergeCell ref="E17:E18"/>
    <mergeCell ref="C23:C25"/>
    <mergeCell ref="C26:C28"/>
    <mergeCell ref="E15:E16"/>
    <mergeCell ref="E19:E20"/>
    <mergeCell ref="E21:E22"/>
    <mergeCell ref="N37:N42"/>
    <mergeCell ref="E25:E26"/>
    <mergeCell ref="E27:E28"/>
    <mergeCell ref="I37:K42"/>
    <mergeCell ref="D35:K36"/>
    <mergeCell ref="N23:N28"/>
    <mergeCell ref="D29:D34"/>
    <mergeCell ref="E29:E30"/>
    <mergeCell ref="D23:D28"/>
    <mergeCell ref="E23:E24"/>
    <mergeCell ref="O37:O42"/>
    <mergeCell ref="E39:E40"/>
    <mergeCell ref="E41:E42"/>
    <mergeCell ref="A17:A36"/>
    <mergeCell ref="B35:B36"/>
    <mergeCell ref="N35:N36"/>
    <mergeCell ref="O35:O36"/>
    <mergeCell ref="N29:N34"/>
    <mergeCell ref="O29:O34"/>
    <mergeCell ref="E31:E32"/>
    <mergeCell ref="E33:E34"/>
    <mergeCell ref="A37:A42"/>
    <mergeCell ref="B37:B42"/>
    <mergeCell ref="C37:C42"/>
    <mergeCell ref="D37:D42"/>
    <mergeCell ref="E37:E38"/>
    <mergeCell ref="A4:E4"/>
    <mergeCell ref="B29:B34"/>
    <mergeCell ref="K3:O3"/>
    <mergeCell ref="I11:K16"/>
    <mergeCell ref="I23:K28"/>
    <mergeCell ref="I29:K34"/>
    <mergeCell ref="N11:N16"/>
    <mergeCell ref="O11:O16"/>
    <mergeCell ref="N5:N10"/>
    <mergeCell ref="O5:O10"/>
    <mergeCell ref="O17:O22"/>
    <mergeCell ref="O23:O28"/>
    <mergeCell ref="N17:N22"/>
    <mergeCell ref="D11:D16"/>
    <mergeCell ref="E11:E12"/>
    <mergeCell ref="E13:E14"/>
  </mergeCells>
  <phoneticPr fontId="2"/>
  <pageMargins left="0.70866141732283472" right="0.70866141732283472" top="0.74803149606299213" bottom="0.74803149606299213" header="0.31496062992125984" footer="0.31496062992125984"/>
  <pageSetup paperSize="9" scale="94"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8"/>
  <sheetViews>
    <sheetView view="pageBreakPreview" topLeftCell="A8" zoomScaleNormal="75" zoomScaleSheetLayoutView="100" zoomScalePageLayoutView="145" workbookViewId="0">
      <selection activeCell="Q46" sqref="Q46"/>
    </sheetView>
  </sheetViews>
  <sheetFormatPr defaultColWidth="9" defaultRowHeight="13.5" x14ac:dyDescent="0.15"/>
  <cols>
    <col min="1" max="3" width="3.125" style="56" customWidth="1"/>
    <col min="4" max="5" width="5.25" style="56" customWidth="1"/>
    <col min="6" max="6" width="4.75" style="389" customWidth="1"/>
    <col min="7" max="7" width="5.25" style="389" customWidth="1"/>
    <col min="8" max="8" width="4.75" style="56" customWidth="1"/>
    <col min="9" max="9" width="5.25" style="56" customWidth="1"/>
    <col min="10" max="10" width="4.75" style="56" customWidth="1"/>
    <col min="11" max="11" width="5.25" style="56" customWidth="1"/>
    <col min="12" max="12" width="4.75" style="56" customWidth="1"/>
    <col min="13" max="13" width="5.25" style="56" customWidth="1"/>
    <col min="14" max="14" width="4.75" style="56" customWidth="1"/>
    <col min="15" max="15" width="5.25" style="56" customWidth="1"/>
    <col min="16" max="16" width="4.75" style="56" customWidth="1"/>
    <col min="17" max="17" width="5.25" style="56" customWidth="1"/>
    <col min="18" max="19" width="5.375" style="56" customWidth="1"/>
    <col min="20" max="16384" width="9" style="56"/>
  </cols>
  <sheetData>
    <row r="1" spans="1:19" ht="14.25" x14ac:dyDescent="0.15">
      <c r="A1" s="61" t="s">
        <v>497</v>
      </c>
    </row>
    <row r="2" spans="1:19" x14ac:dyDescent="0.15">
      <c r="A2" s="72"/>
      <c r="B2" s="72"/>
      <c r="C2" s="72"/>
      <c r="D2" s="72"/>
      <c r="E2" s="72"/>
      <c r="F2" s="937"/>
      <c r="G2" s="937"/>
      <c r="H2" s="937"/>
      <c r="I2" s="937"/>
      <c r="J2" s="72"/>
      <c r="K2" s="72"/>
      <c r="L2" s="72"/>
      <c r="M2" s="72"/>
      <c r="N2" s="937" t="s">
        <v>733</v>
      </c>
      <c r="O2" s="937"/>
      <c r="P2" s="937"/>
      <c r="Q2" s="937"/>
      <c r="R2" s="937"/>
      <c r="S2" s="937"/>
    </row>
    <row r="3" spans="1:19" ht="22.5" customHeight="1" x14ac:dyDescent="0.15">
      <c r="A3" s="949" t="s">
        <v>1</v>
      </c>
      <c r="B3" s="950"/>
      <c r="C3" s="950"/>
      <c r="D3" s="932" t="s">
        <v>16</v>
      </c>
      <c r="E3" s="933"/>
      <c r="F3" s="934" t="s">
        <v>17</v>
      </c>
      <c r="G3" s="935"/>
      <c r="H3" s="933" t="s">
        <v>18</v>
      </c>
      <c r="I3" s="933"/>
      <c r="J3" s="932" t="s">
        <v>19</v>
      </c>
      <c r="K3" s="936"/>
      <c r="L3" s="933" t="s">
        <v>20</v>
      </c>
      <c r="M3" s="933"/>
      <c r="N3" s="932" t="s">
        <v>21</v>
      </c>
      <c r="O3" s="936"/>
      <c r="P3" s="932" t="s">
        <v>22</v>
      </c>
      <c r="Q3" s="938"/>
      <c r="R3" s="933" t="s">
        <v>23</v>
      </c>
      <c r="S3" s="936"/>
    </row>
    <row r="4" spans="1:19" ht="22.5" customHeight="1" x14ac:dyDescent="0.15">
      <c r="A4" s="951" t="s">
        <v>7</v>
      </c>
      <c r="B4" s="947" t="s">
        <v>12</v>
      </c>
      <c r="C4" s="948"/>
      <c r="D4" s="116"/>
      <c r="E4" s="364">
        <v>31</v>
      </c>
      <c r="F4" s="365"/>
      <c r="G4" s="366">
        <v>18</v>
      </c>
      <c r="H4" s="364"/>
      <c r="I4" s="364">
        <v>12</v>
      </c>
      <c r="J4" s="365"/>
      <c r="K4" s="366">
        <v>25</v>
      </c>
      <c r="L4" s="364"/>
      <c r="M4" s="364">
        <v>11</v>
      </c>
      <c r="N4" s="365"/>
      <c r="O4" s="366">
        <v>25</v>
      </c>
      <c r="P4" s="365"/>
      <c r="Q4" s="367">
        <v>25</v>
      </c>
      <c r="R4" s="364"/>
      <c r="S4" s="366">
        <f>SUM(D4:R4)</f>
        <v>147</v>
      </c>
    </row>
    <row r="5" spans="1:19" ht="22.5" customHeight="1" x14ac:dyDescent="0.15">
      <c r="A5" s="951"/>
      <c r="B5" s="942" t="s">
        <v>13</v>
      </c>
      <c r="C5" s="79" t="s">
        <v>2</v>
      </c>
      <c r="D5" s="108"/>
      <c r="E5" s="368">
        <v>9298</v>
      </c>
      <c r="F5" s="370"/>
      <c r="G5" s="371">
        <v>4417</v>
      </c>
      <c r="H5" s="368"/>
      <c r="I5" s="368">
        <v>4047</v>
      </c>
      <c r="J5" s="370"/>
      <c r="K5" s="371">
        <v>7703</v>
      </c>
      <c r="L5" s="368"/>
      <c r="M5" s="368">
        <v>3361</v>
      </c>
      <c r="N5" s="370"/>
      <c r="O5" s="371">
        <v>6809</v>
      </c>
      <c r="P5" s="370"/>
      <c r="Q5" s="372">
        <v>5849</v>
      </c>
      <c r="R5" s="368"/>
      <c r="S5" s="371">
        <f>SUM(E5,G5,I5,K5,M5,O5,Q5)</f>
        <v>41484</v>
      </c>
    </row>
    <row r="6" spans="1:19" ht="22.5" customHeight="1" x14ac:dyDescent="0.15">
      <c r="A6" s="951"/>
      <c r="B6" s="942"/>
      <c r="C6" s="80" t="s">
        <v>3</v>
      </c>
      <c r="D6" s="112"/>
      <c r="E6" s="369">
        <v>8903</v>
      </c>
      <c r="F6" s="373"/>
      <c r="G6" s="374">
        <v>4393</v>
      </c>
      <c r="H6" s="369"/>
      <c r="I6" s="369">
        <v>3720</v>
      </c>
      <c r="J6" s="373"/>
      <c r="K6" s="374">
        <v>7380</v>
      </c>
      <c r="L6" s="369"/>
      <c r="M6" s="369">
        <v>3271</v>
      </c>
      <c r="N6" s="373"/>
      <c r="O6" s="374">
        <v>6386</v>
      </c>
      <c r="P6" s="373"/>
      <c r="Q6" s="375">
        <v>5559</v>
      </c>
      <c r="R6" s="369"/>
      <c r="S6" s="374">
        <f>SUM(E6,G6,I6,K6,M6,O6,Q6)</f>
        <v>39612</v>
      </c>
    </row>
    <row r="7" spans="1:19" ht="22.5" customHeight="1" x14ac:dyDescent="0.15">
      <c r="A7" s="951"/>
      <c r="B7" s="942"/>
      <c r="C7" s="81" t="s">
        <v>4</v>
      </c>
      <c r="D7" s="406">
        <v>1173</v>
      </c>
      <c r="E7" s="364">
        <f>SUM(E5:E6)</f>
        <v>18201</v>
      </c>
      <c r="F7" s="376">
        <v>532</v>
      </c>
      <c r="G7" s="366">
        <f>SUM(G5:G6)</f>
        <v>8810</v>
      </c>
      <c r="H7" s="377">
        <v>394</v>
      </c>
      <c r="I7" s="364">
        <f t="shared" ref="I7:Q7" si="0">SUM(I5:I6)</f>
        <v>7767</v>
      </c>
      <c r="J7" s="376">
        <v>796</v>
      </c>
      <c r="K7" s="366">
        <f t="shared" si="0"/>
        <v>15083</v>
      </c>
      <c r="L7" s="377">
        <v>358</v>
      </c>
      <c r="M7" s="364">
        <f t="shared" si="0"/>
        <v>6632</v>
      </c>
      <c r="N7" s="376">
        <v>705</v>
      </c>
      <c r="O7" s="366">
        <f t="shared" si="0"/>
        <v>13195</v>
      </c>
      <c r="P7" s="376">
        <v>687</v>
      </c>
      <c r="Q7" s="367">
        <f t="shared" si="0"/>
        <v>11408</v>
      </c>
      <c r="R7" s="378">
        <f>SUM(D7,F7,H7,J7,L7,N7,P7)</f>
        <v>4645</v>
      </c>
      <c r="S7" s="366">
        <f>SUM(S5:S6)</f>
        <v>81096</v>
      </c>
    </row>
    <row r="8" spans="1:19" ht="22.5" customHeight="1" x14ac:dyDescent="0.15">
      <c r="A8" s="951"/>
      <c r="B8" s="949" t="s">
        <v>6</v>
      </c>
      <c r="C8" s="952"/>
      <c r="D8" s="107">
        <v>200</v>
      </c>
      <c r="E8" s="368">
        <v>785</v>
      </c>
      <c r="F8" s="379">
        <v>94</v>
      </c>
      <c r="G8" s="371">
        <v>378</v>
      </c>
      <c r="H8" s="380">
        <v>67</v>
      </c>
      <c r="I8" s="368">
        <v>312</v>
      </c>
      <c r="J8" s="379">
        <v>130</v>
      </c>
      <c r="K8" s="371">
        <v>614</v>
      </c>
      <c r="L8" s="380">
        <v>62</v>
      </c>
      <c r="M8" s="368">
        <v>275</v>
      </c>
      <c r="N8" s="379">
        <v>122</v>
      </c>
      <c r="O8" s="371">
        <v>544</v>
      </c>
      <c r="P8" s="379">
        <v>115</v>
      </c>
      <c r="Q8" s="372">
        <v>499</v>
      </c>
      <c r="R8" s="380">
        <f>SUM(D8,F8,H8,J8,L8,N8,P8)</f>
        <v>790</v>
      </c>
      <c r="S8" s="371">
        <f>SUM(E8,G8,I8,K8,M8,O8,Q8)</f>
        <v>3407</v>
      </c>
    </row>
    <row r="9" spans="1:19" ht="22.5" customHeight="1" x14ac:dyDescent="0.15">
      <c r="A9" s="945" t="s">
        <v>8</v>
      </c>
      <c r="B9" s="947" t="s">
        <v>12</v>
      </c>
      <c r="C9" s="948"/>
      <c r="D9" s="385"/>
      <c r="E9" s="381">
        <v>15</v>
      </c>
      <c r="F9" s="382"/>
      <c r="G9" s="383">
        <v>10</v>
      </c>
      <c r="H9" s="381"/>
      <c r="I9" s="381">
        <v>5</v>
      </c>
      <c r="J9" s="382"/>
      <c r="K9" s="383">
        <v>12</v>
      </c>
      <c r="L9" s="381"/>
      <c r="M9" s="381">
        <v>5</v>
      </c>
      <c r="N9" s="382"/>
      <c r="O9" s="383">
        <v>12</v>
      </c>
      <c r="P9" s="382"/>
      <c r="Q9" s="384">
        <v>13</v>
      </c>
      <c r="R9" s="381"/>
      <c r="S9" s="383">
        <f>SUM(E9,G9,I9,K9,M9,O9,Q9)</f>
        <v>72</v>
      </c>
    </row>
    <row r="10" spans="1:19" ht="22.5" customHeight="1" x14ac:dyDescent="0.15">
      <c r="A10" s="939"/>
      <c r="B10" s="942" t="s">
        <v>14</v>
      </c>
      <c r="C10" s="79" t="s">
        <v>2</v>
      </c>
      <c r="D10" s="108"/>
      <c r="E10" s="368">
        <v>4538</v>
      </c>
      <c r="F10" s="370"/>
      <c r="G10" s="371">
        <v>2106</v>
      </c>
      <c r="H10" s="368"/>
      <c r="I10" s="368">
        <v>1655</v>
      </c>
      <c r="J10" s="370"/>
      <c r="K10" s="371">
        <v>3882</v>
      </c>
      <c r="L10" s="368"/>
      <c r="M10" s="368">
        <v>1611</v>
      </c>
      <c r="N10" s="370"/>
      <c r="O10" s="371">
        <v>3540</v>
      </c>
      <c r="P10" s="370"/>
      <c r="Q10" s="372">
        <v>2967</v>
      </c>
      <c r="R10" s="368"/>
      <c r="S10" s="371">
        <f>SUM(E10,G10,I10,K10,M10,O10,Q10)</f>
        <v>20299</v>
      </c>
    </row>
    <row r="11" spans="1:19" ht="22.5" customHeight="1" x14ac:dyDescent="0.15">
      <c r="A11" s="939"/>
      <c r="B11" s="942"/>
      <c r="C11" s="80" t="s">
        <v>3</v>
      </c>
      <c r="D11" s="112"/>
      <c r="E11" s="369">
        <v>4381</v>
      </c>
      <c r="F11" s="373"/>
      <c r="G11" s="374">
        <v>2017</v>
      </c>
      <c r="H11" s="369"/>
      <c r="I11" s="369">
        <v>1538</v>
      </c>
      <c r="J11" s="373"/>
      <c r="K11" s="374">
        <v>3660</v>
      </c>
      <c r="L11" s="369"/>
      <c r="M11" s="369">
        <v>1538</v>
      </c>
      <c r="N11" s="373"/>
      <c r="O11" s="374">
        <v>3279</v>
      </c>
      <c r="P11" s="373"/>
      <c r="Q11" s="375">
        <v>2652</v>
      </c>
      <c r="R11" s="369"/>
      <c r="S11" s="374">
        <f>SUM(E11,G11,I11,K11,M11,O11,Q11)</f>
        <v>19065</v>
      </c>
    </row>
    <row r="12" spans="1:19" ht="22.5" customHeight="1" x14ac:dyDescent="0.15">
      <c r="A12" s="939"/>
      <c r="B12" s="942"/>
      <c r="C12" s="81" t="s">
        <v>4</v>
      </c>
      <c r="D12" s="115">
        <v>381</v>
      </c>
      <c r="E12" s="364">
        <f>SUM(E10:E11)</f>
        <v>8919</v>
      </c>
      <c r="F12" s="376">
        <v>159</v>
      </c>
      <c r="G12" s="366">
        <f>SUM(G10:G11)</f>
        <v>4123</v>
      </c>
      <c r="H12" s="377">
        <v>92</v>
      </c>
      <c r="I12" s="364">
        <f t="shared" ref="I12:Q12" si="1">SUM(I10:I11)</f>
        <v>3193</v>
      </c>
      <c r="J12" s="376">
        <v>310</v>
      </c>
      <c r="K12" s="366">
        <f t="shared" si="1"/>
        <v>7542</v>
      </c>
      <c r="L12" s="377">
        <v>104</v>
      </c>
      <c r="M12" s="364">
        <f t="shared" si="1"/>
        <v>3149</v>
      </c>
      <c r="N12" s="376">
        <v>267</v>
      </c>
      <c r="O12" s="366">
        <f t="shared" si="1"/>
        <v>6819</v>
      </c>
      <c r="P12" s="376">
        <v>223</v>
      </c>
      <c r="Q12" s="367">
        <f t="shared" si="1"/>
        <v>5619</v>
      </c>
      <c r="R12" s="378">
        <f>SUM(D12,F12,H12,J12,L12,N12,P12)</f>
        <v>1536</v>
      </c>
      <c r="S12" s="366">
        <f>SUM(S10:S11)</f>
        <v>39364</v>
      </c>
    </row>
    <row r="13" spans="1:19" ht="22.5" customHeight="1" x14ac:dyDescent="0.15">
      <c r="A13" s="946"/>
      <c r="B13" s="947" t="s">
        <v>6</v>
      </c>
      <c r="C13" s="948"/>
      <c r="D13" s="386">
        <v>73</v>
      </c>
      <c r="E13" s="381">
        <v>342</v>
      </c>
      <c r="F13" s="387">
        <v>30</v>
      </c>
      <c r="G13" s="383">
        <v>157</v>
      </c>
      <c r="H13" s="388">
        <v>18</v>
      </c>
      <c r="I13" s="381">
        <v>113</v>
      </c>
      <c r="J13" s="387">
        <v>58</v>
      </c>
      <c r="K13" s="383">
        <v>283</v>
      </c>
      <c r="L13" s="388">
        <v>20</v>
      </c>
      <c r="M13" s="381">
        <v>114</v>
      </c>
      <c r="N13" s="387">
        <v>48</v>
      </c>
      <c r="O13" s="383">
        <v>250</v>
      </c>
      <c r="P13" s="387">
        <v>45</v>
      </c>
      <c r="Q13" s="384">
        <v>220</v>
      </c>
      <c r="R13" s="388">
        <f>SUM(D13,F13,H13,J13,L13,N13,P13)</f>
        <v>292</v>
      </c>
      <c r="S13" s="383">
        <f>SUM(E13,G13,I13,K13,M13,O13,Q13)</f>
        <v>1479</v>
      </c>
    </row>
    <row r="14" spans="1:19" s="389" customFormat="1" ht="22.5" customHeight="1" x14ac:dyDescent="0.15">
      <c r="A14" s="939" t="s">
        <v>9</v>
      </c>
      <c r="B14" s="940" t="s">
        <v>12</v>
      </c>
      <c r="C14" s="941"/>
      <c r="D14" s="116"/>
      <c r="E14" s="364">
        <v>2</v>
      </c>
      <c r="F14" s="365"/>
      <c r="G14" s="366">
        <v>2</v>
      </c>
      <c r="H14" s="364"/>
      <c r="I14" s="364">
        <v>1</v>
      </c>
      <c r="J14" s="365"/>
      <c r="K14" s="366">
        <v>3</v>
      </c>
      <c r="L14" s="364"/>
      <c r="M14" s="364" t="s">
        <v>26</v>
      </c>
      <c r="N14" s="365"/>
      <c r="O14" s="366" t="s">
        <v>26</v>
      </c>
      <c r="P14" s="365"/>
      <c r="Q14" s="367">
        <v>2</v>
      </c>
      <c r="R14" s="364"/>
      <c r="S14" s="366">
        <f>E14+G14+I14+K14+Q14</f>
        <v>10</v>
      </c>
    </row>
    <row r="15" spans="1:19" ht="22.5" customHeight="1" x14ac:dyDescent="0.15">
      <c r="A15" s="939"/>
      <c r="B15" s="942" t="s">
        <v>15</v>
      </c>
      <c r="C15" s="79" t="s">
        <v>2</v>
      </c>
      <c r="D15" s="107"/>
      <c r="E15" s="368">
        <f>295+40</f>
        <v>335</v>
      </c>
      <c r="F15" s="379">
        <v>13</v>
      </c>
      <c r="G15" s="371">
        <f>92+73</f>
        <v>165</v>
      </c>
      <c r="H15" s="380"/>
      <c r="I15" s="368">
        <v>206</v>
      </c>
      <c r="J15" s="379">
        <v>8</v>
      </c>
      <c r="K15" s="371">
        <f>150+164+94</f>
        <v>408</v>
      </c>
      <c r="L15" s="380"/>
      <c r="M15" s="371" t="s">
        <v>221</v>
      </c>
      <c r="N15" s="379"/>
      <c r="O15" s="371" t="s">
        <v>221</v>
      </c>
      <c r="P15" s="379">
        <v>6</v>
      </c>
      <c r="Q15" s="372">
        <f>258+47</f>
        <v>305</v>
      </c>
      <c r="R15" s="380">
        <v>27</v>
      </c>
      <c r="S15" s="371">
        <f>SUM(E15,G15,I15,K15,M15,O15,Q15)</f>
        <v>1419</v>
      </c>
    </row>
    <row r="16" spans="1:19" ht="22.5" customHeight="1" x14ac:dyDescent="0.15">
      <c r="A16" s="939"/>
      <c r="B16" s="942"/>
      <c r="C16" s="80" t="s">
        <v>3</v>
      </c>
      <c r="D16" s="111"/>
      <c r="E16" s="369">
        <f>129+17</f>
        <v>146</v>
      </c>
      <c r="F16" s="841">
        <v>9</v>
      </c>
      <c r="G16" s="374">
        <f>74+40</f>
        <v>114</v>
      </c>
      <c r="H16" s="840"/>
      <c r="I16" s="369">
        <v>114</v>
      </c>
      <c r="J16" s="841">
        <v>6</v>
      </c>
      <c r="K16" s="374">
        <f>58+103+27</f>
        <v>188</v>
      </c>
      <c r="L16" s="840"/>
      <c r="M16" s="374" t="s">
        <v>221</v>
      </c>
      <c r="N16" s="841"/>
      <c r="O16" s="374" t="s">
        <v>221</v>
      </c>
      <c r="P16" s="841">
        <v>12</v>
      </c>
      <c r="Q16" s="375">
        <f>104+55</f>
        <v>159</v>
      </c>
      <c r="R16" s="840">
        <v>27</v>
      </c>
      <c r="S16" s="374">
        <f>SUM(E16,G16,I16,K16,M16,O16,Q16)</f>
        <v>721</v>
      </c>
    </row>
    <row r="17" spans="1:20" ht="22.5" customHeight="1" x14ac:dyDescent="0.15">
      <c r="A17" s="939"/>
      <c r="B17" s="942"/>
      <c r="C17" s="81" t="s">
        <v>4</v>
      </c>
      <c r="D17" s="115"/>
      <c r="E17" s="364">
        <f>SUM(E15:E16)</f>
        <v>481</v>
      </c>
      <c r="F17" s="376">
        <f>F15+F16</f>
        <v>22</v>
      </c>
      <c r="G17" s="366">
        <f t="shared" ref="G17" si="2">SUM(G15:G16)</f>
        <v>279</v>
      </c>
      <c r="H17" s="377"/>
      <c r="I17" s="364">
        <f t="shared" ref="I17" si="3">SUM(I15:I16)</f>
        <v>320</v>
      </c>
      <c r="J17" s="376">
        <f>J15+J16</f>
        <v>14</v>
      </c>
      <c r="K17" s="366">
        <f>SUM(K15:K16)</f>
        <v>596</v>
      </c>
      <c r="L17" s="377"/>
      <c r="M17" s="366" t="s">
        <v>221</v>
      </c>
      <c r="N17" s="376"/>
      <c r="O17" s="366" t="s">
        <v>221</v>
      </c>
      <c r="P17" s="376">
        <f>P15+P16</f>
        <v>18</v>
      </c>
      <c r="Q17" s="367">
        <f t="shared" ref="Q17" si="4">SUM(Q15:Q16)</f>
        <v>464</v>
      </c>
      <c r="R17" s="377">
        <f>SUM(D17,F17,J17,P17,H17,L17,N17)</f>
        <v>54</v>
      </c>
      <c r="S17" s="366">
        <f>SUM(S15:S16)</f>
        <v>2140</v>
      </c>
    </row>
    <row r="18" spans="1:20" s="389" customFormat="1" ht="22.5" customHeight="1" x14ac:dyDescent="0.15">
      <c r="A18" s="939"/>
      <c r="B18" s="943" t="s">
        <v>6</v>
      </c>
      <c r="C18" s="944"/>
      <c r="D18" s="107"/>
      <c r="E18" s="368">
        <f>97+9</f>
        <v>106</v>
      </c>
      <c r="F18" s="379">
        <v>10</v>
      </c>
      <c r="G18" s="371">
        <v>74</v>
      </c>
      <c r="H18" s="380"/>
      <c r="I18" s="368">
        <v>71</v>
      </c>
      <c r="J18" s="379">
        <v>6</v>
      </c>
      <c r="K18" s="371">
        <f>46+66+13</f>
        <v>125</v>
      </c>
      <c r="L18" s="380"/>
      <c r="M18" s="371" t="s">
        <v>221</v>
      </c>
      <c r="N18" s="379"/>
      <c r="O18" s="371" t="s">
        <v>221</v>
      </c>
      <c r="P18" s="379">
        <v>7</v>
      </c>
      <c r="Q18" s="372">
        <f>75+44</f>
        <v>119</v>
      </c>
      <c r="R18" s="380">
        <f>SUM(D18,F18,H18,J18,L18,N18,P18)</f>
        <v>23</v>
      </c>
      <c r="S18" s="371">
        <f>SUM(E18,G18,I18,K18,M18,O18,Q18)</f>
        <v>495</v>
      </c>
    </row>
    <row r="19" spans="1:20" ht="22.5" customHeight="1" x14ac:dyDescent="0.15">
      <c r="A19" s="945" t="s">
        <v>10</v>
      </c>
      <c r="B19" s="947" t="s">
        <v>12</v>
      </c>
      <c r="C19" s="948"/>
      <c r="D19" s="385"/>
      <c r="E19" s="381" t="s">
        <v>26</v>
      </c>
      <c r="F19" s="382"/>
      <c r="G19" s="383" t="s">
        <v>26</v>
      </c>
      <c r="H19" s="381"/>
      <c r="I19" s="381" t="s">
        <v>26</v>
      </c>
      <c r="J19" s="382"/>
      <c r="K19" s="383">
        <v>1</v>
      </c>
      <c r="L19" s="381"/>
      <c r="M19" s="381">
        <v>1</v>
      </c>
      <c r="N19" s="382"/>
      <c r="O19" s="383" t="s">
        <v>26</v>
      </c>
      <c r="P19" s="382"/>
      <c r="Q19" s="384">
        <v>2</v>
      </c>
      <c r="R19" s="381"/>
      <c r="S19" s="383">
        <v>4</v>
      </c>
    </row>
    <row r="20" spans="1:20" ht="22.5" customHeight="1" x14ac:dyDescent="0.15">
      <c r="A20" s="939"/>
      <c r="B20" s="942" t="s">
        <v>14</v>
      </c>
      <c r="C20" s="79" t="s">
        <v>2</v>
      </c>
      <c r="D20" s="108"/>
      <c r="E20" s="368" t="s">
        <v>26</v>
      </c>
      <c r="F20" s="370"/>
      <c r="G20" s="371" t="s">
        <v>26</v>
      </c>
      <c r="H20" s="368"/>
      <c r="I20" s="368" t="s">
        <v>26</v>
      </c>
      <c r="J20" s="370"/>
      <c r="K20" s="371">
        <v>532</v>
      </c>
      <c r="L20" s="368"/>
      <c r="M20" s="368">
        <v>660</v>
      </c>
      <c r="N20" s="370"/>
      <c r="O20" s="371" t="s">
        <v>26</v>
      </c>
      <c r="P20" s="370"/>
      <c r="Q20" s="372">
        <v>444</v>
      </c>
      <c r="R20" s="368"/>
      <c r="S20" s="371">
        <f>SUM(K20:R20)</f>
        <v>1636</v>
      </c>
      <c r="T20" s="389"/>
    </row>
    <row r="21" spans="1:20" ht="22.5" customHeight="1" x14ac:dyDescent="0.15">
      <c r="A21" s="939"/>
      <c r="B21" s="942"/>
      <c r="C21" s="80" t="s">
        <v>3</v>
      </c>
      <c r="D21" s="112"/>
      <c r="E21" s="369" t="s">
        <v>26</v>
      </c>
      <c r="F21" s="373"/>
      <c r="G21" s="374" t="s">
        <v>26</v>
      </c>
      <c r="H21" s="369"/>
      <c r="I21" s="369" t="s">
        <v>26</v>
      </c>
      <c r="J21" s="373"/>
      <c r="K21" s="374">
        <v>425</v>
      </c>
      <c r="L21" s="369"/>
      <c r="M21" s="369">
        <v>154</v>
      </c>
      <c r="N21" s="373"/>
      <c r="O21" s="374" t="s">
        <v>26</v>
      </c>
      <c r="P21" s="373"/>
      <c r="Q21" s="375">
        <v>1422</v>
      </c>
      <c r="R21" s="369"/>
      <c r="S21" s="374">
        <f>SUM(K21:R21)</f>
        <v>2001</v>
      </c>
      <c r="T21" s="389"/>
    </row>
    <row r="22" spans="1:20" ht="22.5" customHeight="1" x14ac:dyDescent="0.15">
      <c r="A22" s="939"/>
      <c r="B22" s="942"/>
      <c r="C22" s="81" t="s">
        <v>4</v>
      </c>
      <c r="D22" s="116"/>
      <c r="E22" s="364" t="s">
        <v>26</v>
      </c>
      <c r="F22" s="365"/>
      <c r="G22" s="366" t="s">
        <v>26</v>
      </c>
      <c r="H22" s="364"/>
      <c r="I22" s="364" t="s">
        <v>26</v>
      </c>
      <c r="J22" s="365"/>
      <c r="K22" s="366">
        <f>SUM(K20:K21)</f>
        <v>957</v>
      </c>
      <c r="L22" s="364"/>
      <c r="M22" s="364">
        <f>SUM(M20:M21)</f>
        <v>814</v>
      </c>
      <c r="N22" s="365"/>
      <c r="O22" s="366" t="s">
        <v>26</v>
      </c>
      <c r="P22" s="365"/>
      <c r="Q22" s="367">
        <f>SUM(Q20:Q21)</f>
        <v>1866</v>
      </c>
      <c r="R22" s="364"/>
      <c r="S22" s="366">
        <f>SUM(S20:S21)</f>
        <v>3637</v>
      </c>
      <c r="T22" s="389"/>
    </row>
    <row r="23" spans="1:20" ht="22.5" customHeight="1" x14ac:dyDescent="0.15">
      <c r="A23" s="946"/>
      <c r="B23" s="947" t="s">
        <v>6</v>
      </c>
      <c r="C23" s="948"/>
      <c r="D23" s="385"/>
      <c r="E23" s="381" t="s">
        <v>26</v>
      </c>
      <c r="F23" s="382"/>
      <c r="G23" s="383" t="s">
        <v>26</v>
      </c>
      <c r="H23" s="381"/>
      <c r="I23" s="381" t="s">
        <v>26</v>
      </c>
      <c r="J23" s="382"/>
      <c r="K23" s="383">
        <v>24</v>
      </c>
      <c r="L23" s="381"/>
      <c r="M23" s="381">
        <v>21</v>
      </c>
      <c r="N23" s="382"/>
      <c r="O23" s="383" t="s">
        <v>26</v>
      </c>
      <c r="P23" s="382"/>
      <c r="Q23" s="384">
        <v>48</v>
      </c>
      <c r="R23" s="381"/>
      <c r="S23" s="383">
        <f>SUM(K23:R23)</f>
        <v>93</v>
      </c>
      <c r="T23" s="389"/>
    </row>
    <row r="24" spans="1:20" ht="18" customHeight="1" x14ac:dyDescent="0.15">
      <c r="A24" s="836"/>
      <c r="B24" s="82"/>
      <c r="C24" s="82"/>
      <c r="D24" s="65"/>
      <c r="E24" s="83"/>
      <c r="F24" s="858"/>
      <c r="G24" s="858"/>
      <c r="H24" s="83"/>
      <c r="I24" s="83"/>
      <c r="J24" s="83"/>
      <c r="K24" s="83"/>
      <c r="L24" s="83"/>
      <c r="M24" s="83"/>
      <c r="N24" s="83"/>
      <c r="O24" s="83"/>
      <c r="P24" s="83"/>
      <c r="Q24" s="83"/>
      <c r="R24" s="83"/>
      <c r="S24" s="83"/>
    </row>
    <row r="25" spans="1:20" x14ac:dyDescent="0.15">
      <c r="A25" s="72" t="s">
        <v>463</v>
      </c>
      <c r="B25" s="72"/>
      <c r="C25" s="72"/>
      <c r="D25" s="72"/>
      <c r="E25" s="72"/>
      <c r="F25" s="402"/>
      <c r="G25" s="402"/>
      <c r="H25" s="72"/>
      <c r="I25" s="72"/>
      <c r="J25" s="72"/>
      <c r="K25" s="72"/>
      <c r="L25" s="72"/>
      <c r="M25" s="72"/>
      <c r="N25" s="72"/>
      <c r="O25" s="72"/>
      <c r="P25" s="72"/>
      <c r="Q25" s="72"/>
      <c r="R25" s="72"/>
      <c r="S25" s="72"/>
    </row>
    <row r="26" spans="1:20" x14ac:dyDescent="0.15">
      <c r="A26" s="72" t="s">
        <v>424</v>
      </c>
      <c r="B26" s="72"/>
      <c r="C26" s="72"/>
      <c r="D26" s="72"/>
      <c r="E26" s="72"/>
      <c r="F26" s="402"/>
      <c r="G26" s="402"/>
      <c r="H26" s="72"/>
      <c r="I26" s="72"/>
      <c r="J26" s="72"/>
      <c r="K26" s="72"/>
      <c r="L26" s="72"/>
      <c r="M26" s="72"/>
      <c r="N26" s="72"/>
      <c r="O26" s="72"/>
      <c r="P26" s="72"/>
      <c r="Q26" s="72"/>
      <c r="R26" s="72"/>
      <c r="S26" s="72"/>
    </row>
    <row r="27" spans="1:20" x14ac:dyDescent="0.15">
      <c r="A27" s="72" t="s">
        <v>425</v>
      </c>
      <c r="B27" s="72"/>
      <c r="C27" s="72"/>
      <c r="D27" s="72"/>
      <c r="E27" s="72"/>
      <c r="F27" s="402"/>
      <c r="G27" s="402"/>
      <c r="H27" s="72"/>
      <c r="I27" s="72"/>
      <c r="J27" s="72"/>
      <c r="K27" s="72"/>
      <c r="L27" s="72"/>
      <c r="M27" s="72"/>
      <c r="N27" s="72"/>
      <c r="O27" s="72"/>
      <c r="P27" s="72"/>
      <c r="Q27" s="72"/>
      <c r="R27" s="72"/>
      <c r="S27" s="72"/>
    </row>
    <row r="28" spans="1:20" x14ac:dyDescent="0.15">
      <c r="A28" s="84"/>
      <c r="B28" s="84"/>
      <c r="C28" s="84"/>
      <c r="D28" s="84"/>
      <c r="E28" s="84"/>
      <c r="F28" s="859"/>
      <c r="G28" s="859"/>
      <c r="H28" s="84"/>
      <c r="I28" s="84"/>
      <c r="J28" s="84"/>
      <c r="K28" s="84"/>
      <c r="L28" s="84"/>
      <c r="M28" s="84"/>
      <c r="N28" s="84"/>
      <c r="O28" s="84"/>
      <c r="P28" s="84"/>
      <c r="Q28" s="84"/>
      <c r="R28" s="84"/>
      <c r="S28" s="84"/>
    </row>
  </sheetData>
  <mergeCells count="27">
    <mergeCell ref="A9:A13"/>
    <mergeCell ref="B9:C9"/>
    <mergeCell ref="B10:B12"/>
    <mergeCell ref="B13:C13"/>
    <mergeCell ref="A3:C3"/>
    <mergeCell ref="A4:A8"/>
    <mergeCell ref="B4:C4"/>
    <mergeCell ref="B5:B7"/>
    <mergeCell ref="B8:C8"/>
    <mergeCell ref="A14:A18"/>
    <mergeCell ref="B14:C14"/>
    <mergeCell ref="B15:B17"/>
    <mergeCell ref="B18:C18"/>
    <mergeCell ref="A19:A23"/>
    <mergeCell ref="B19:C19"/>
    <mergeCell ref="B20:B22"/>
    <mergeCell ref="B23:C23"/>
    <mergeCell ref="R3:S3"/>
    <mergeCell ref="N2:S2"/>
    <mergeCell ref="N3:O3"/>
    <mergeCell ref="P3:Q3"/>
    <mergeCell ref="F2:I2"/>
    <mergeCell ref="D3:E3"/>
    <mergeCell ref="F3:G3"/>
    <mergeCell ref="H3:I3"/>
    <mergeCell ref="J3:K3"/>
    <mergeCell ref="L3:M3"/>
  </mergeCells>
  <phoneticPr fontId="2"/>
  <pageMargins left="0.70866141732283472" right="0.70866141732283472" top="0.74803149606299213" bottom="0.74803149606299213" header="0.31496062992125984" footer="0.31496062992125984"/>
  <pageSetup paperSize="9" scale="98"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3"/>
  <sheetViews>
    <sheetView view="pageBreakPreview" topLeftCell="A58" zoomScale="115" zoomScaleNormal="100" zoomScaleSheetLayoutView="115" zoomScalePageLayoutView="145" workbookViewId="0">
      <selection activeCell="Q46" sqref="Q46"/>
    </sheetView>
  </sheetViews>
  <sheetFormatPr defaultColWidth="9" defaultRowHeight="13.5" x14ac:dyDescent="0.15"/>
  <cols>
    <col min="1" max="1" width="3" style="56" customWidth="1"/>
    <col min="2" max="2" width="3.375" style="56" customWidth="1"/>
    <col min="3" max="3" width="4.875" style="56" customWidth="1"/>
    <col min="4" max="19" width="5" style="56" customWidth="1"/>
    <col min="20" max="16384" width="9" style="56"/>
  </cols>
  <sheetData>
    <row r="1" spans="1:19" ht="14.25" x14ac:dyDescent="0.15">
      <c r="A1" s="61" t="s">
        <v>498</v>
      </c>
    </row>
    <row r="3" spans="1:19" ht="14.25" x14ac:dyDescent="0.15">
      <c r="A3" s="61" t="s">
        <v>42</v>
      </c>
      <c r="N3" s="937" t="s">
        <v>733</v>
      </c>
      <c r="O3" s="937"/>
      <c r="P3" s="937"/>
      <c r="Q3" s="937"/>
      <c r="R3" s="937"/>
      <c r="S3" s="937"/>
    </row>
    <row r="4" spans="1:19" x14ac:dyDescent="0.15">
      <c r="A4" s="949" t="s">
        <v>1</v>
      </c>
      <c r="B4" s="950"/>
      <c r="C4" s="952"/>
      <c r="D4" s="947" t="s">
        <v>16</v>
      </c>
      <c r="E4" s="957"/>
      <c r="F4" s="947" t="s">
        <v>17</v>
      </c>
      <c r="G4" s="948"/>
      <c r="H4" s="957" t="s">
        <v>18</v>
      </c>
      <c r="I4" s="957"/>
      <c r="J4" s="947" t="s">
        <v>19</v>
      </c>
      <c r="K4" s="948"/>
      <c r="L4" s="957" t="s">
        <v>20</v>
      </c>
      <c r="M4" s="957"/>
      <c r="N4" s="947" t="s">
        <v>21</v>
      </c>
      <c r="O4" s="948"/>
      <c r="P4" s="947" t="s">
        <v>22</v>
      </c>
      <c r="Q4" s="954"/>
      <c r="R4" s="950" t="s">
        <v>23</v>
      </c>
      <c r="S4" s="952"/>
    </row>
    <row r="5" spans="1:19" x14ac:dyDescent="0.15">
      <c r="A5" s="947" t="s">
        <v>12</v>
      </c>
      <c r="B5" s="957"/>
      <c r="C5" s="948"/>
      <c r="D5" s="69"/>
      <c r="E5" s="75">
        <v>31</v>
      </c>
      <c r="F5" s="76"/>
      <c r="G5" s="77">
        <v>18</v>
      </c>
      <c r="H5" s="75"/>
      <c r="I5" s="75">
        <v>12</v>
      </c>
      <c r="J5" s="76"/>
      <c r="K5" s="77">
        <v>25</v>
      </c>
      <c r="L5" s="364"/>
      <c r="M5" s="364">
        <v>11</v>
      </c>
      <c r="N5" s="76"/>
      <c r="O5" s="77">
        <v>25</v>
      </c>
      <c r="P5" s="76"/>
      <c r="Q5" s="78">
        <v>25</v>
      </c>
      <c r="R5" s="62"/>
      <c r="S5" s="63">
        <f>SUM(E5,G5,I5,K5,M5,O5,Q5,)</f>
        <v>147</v>
      </c>
    </row>
    <row r="6" spans="1:19" x14ac:dyDescent="0.15">
      <c r="A6" s="951" t="s">
        <v>55</v>
      </c>
      <c r="B6" s="960" t="s">
        <v>43</v>
      </c>
      <c r="C6" s="64" t="s">
        <v>2</v>
      </c>
      <c r="D6" s="104"/>
      <c r="E6" s="105">
        <v>1393</v>
      </c>
      <c r="F6" s="91"/>
      <c r="G6" s="106">
        <v>716</v>
      </c>
      <c r="H6" s="104"/>
      <c r="I6" s="105">
        <v>610</v>
      </c>
      <c r="J6" s="91"/>
      <c r="K6" s="106">
        <v>1225</v>
      </c>
      <c r="L6" s="104"/>
      <c r="M6" s="105">
        <v>524</v>
      </c>
      <c r="N6" s="91"/>
      <c r="O6" s="106">
        <v>1054</v>
      </c>
      <c r="P6" s="91"/>
      <c r="Q6" s="391">
        <v>866</v>
      </c>
      <c r="R6" s="104"/>
      <c r="S6" s="106">
        <f t="shared" ref="S6:S36" si="0">SUM(E6,G6,I6,K6,M6,O6,Q6,)</f>
        <v>6388</v>
      </c>
    </row>
    <row r="7" spans="1:19" x14ac:dyDescent="0.15">
      <c r="A7" s="951"/>
      <c r="B7" s="960"/>
      <c r="C7" s="66" t="s">
        <v>3</v>
      </c>
      <c r="D7" s="111"/>
      <c r="E7" s="112">
        <v>1468</v>
      </c>
      <c r="F7" s="113"/>
      <c r="G7" s="114">
        <v>738</v>
      </c>
      <c r="H7" s="111"/>
      <c r="I7" s="112">
        <v>626</v>
      </c>
      <c r="J7" s="113"/>
      <c r="K7" s="114">
        <v>1168</v>
      </c>
      <c r="L7" s="111"/>
      <c r="M7" s="112">
        <v>526</v>
      </c>
      <c r="N7" s="113"/>
      <c r="O7" s="114">
        <v>993</v>
      </c>
      <c r="P7" s="113"/>
      <c r="Q7" s="392">
        <v>851</v>
      </c>
      <c r="R7" s="111"/>
      <c r="S7" s="114">
        <f t="shared" si="0"/>
        <v>6370</v>
      </c>
    </row>
    <row r="8" spans="1:19" x14ac:dyDescent="0.15">
      <c r="A8" s="951"/>
      <c r="B8" s="960"/>
      <c r="C8" s="64" t="s">
        <v>4</v>
      </c>
      <c r="D8" s="104">
        <v>164</v>
      </c>
      <c r="E8" s="105">
        <f>SUM(E6:E7)</f>
        <v>2861</v>
      </c>
      <c r="F8" s="91">
        <v>75</v>
      </c>
      <c r="G8" s="106">
        <f t="shared" ref="G8" si="1">SUM(G6:G7)</f>
        <v>1454</v>
      </c>
      <c r="H8" s="104">
        <v>68</v>
      </c>
      <c r="I8" s="105">
        <f t="shared" ref="I8" si="2">SUM(I6:I7)</f>
        <v>1236</v>
      </c>
      <c r="J8" s="91">
        <v>115</v>
      </c>
      <c r="K8" s="106">
        <f t="shared" ref="K8" si="3">SUM(K6:K7)</f>
        <v>2393</v>
      </c>
      <c r="L8" s="104">
        <v>51</v>
      </c>
      <c r="M8" s="105">
        <f t="shared" ref="M8" si="4">SUM(M6:M7)</f>
        <v>1050</v>
      </c>
      <c r="N8" s="91">
        <v>105</v>
      </c>
      <c r="O8" s="106">
        <f t="shared" ref="O8" si="5">SUM(O6:O7)</f>
        <v>2047</v>
      </c>
      <c r="P8" s="91">
        <v>120</v>
      </c>
      <c r="Q8" s="391">
        <f t="shared" ref="Q8" si="6">SUM(Q6:Q7)</f>
        <v>1717</v>
      </c>
      <c r="R8" s="104">
        <f>SUM(D8+F8+H8+J8+L8+N8+P8)</f>
        <v>698</v>
      </c>
      <c r="S8" s="106">
        <f t="shared" si="0"/>
        <v>12758</v>
      </c>
    </row>
    <row r="9" spans="1:19" x14ac:dyDescent="0.15">
      <c r="A9" s="951"/>
      <c r="B9" s="961" t="s">
        <v>44</v>
      </c>
      <c r="C9" s="67" t="s">
        <v>2</v>
      </c>
      <c r="D9" s="107"/>
      <c r="E9" s="108">
        <v>1505</v>
      </c>
      <c r="F9" s="109"/>
      <c r="G9" s="110">
        <v>734</v>
      </c>
      <c r="H9" s="107"/>
      <c r="I9" s="108">
        <v>646</v>
      </c>
      <c r="J9" s="109"/>
      <c r="K9" s="110">
        <v>1256</v>
      </c>
      <c r="L9" s="107"/>
      <c r="M9" s="108">
        <v>548</v>
      </c>
      <c r="N9" s="109"/>
      <c r="O9" s="110">
        <v>1052</v>
      </c>
      <c r="P9" s="109"/>
      <c r="Q9" s="393">
        <v>906</v>
      </c>
      <c r="R9" s="107"/>
      <c r="S9" s="110">
        <f t="shared" si="0"/>
        <v>6647</v>
      </c>
    </row>
    <row r="10" spans="1:19" x14ac:dyDescent="0.15">
      <c r="A10" s="951"/>
      <c r="B10" s="960"/>
      <c r="C10" s="66" t="s">
        <v>3</v>
      </c>
      <c r="D10" s="111"/>
      <c r="E10" s="112">
        <v>1460</v>
      </c>
      <c r="F10" s="113"/>
      <c r="G10" s="114">
        <v>711</v>
      </c>
      <c r="H10" s="111"/>
      <c r="I10" s="112">
        <v>605</v>
      </c>
      <c r="J10" s="113"/>
      <c r="K10" s="114">
        <v>1202</v>
      </c>
      <c r="L10" s="111"/>
      <c r="M10" s="112">
        <v>523</v>
      </c>
      <c r="N10" s="113"/>
      <c r="O10" s="114">
        <v>1041</v>
      </c>
      <c r="P10" s="113"/>
      <c r="Q10" s="392">
        <v>910</v>
      </c>
      <c r="R10" s="111"/>
      <c r="S10" s="114">
        <f t="shared" si="0"/>
        <v>6452</v>
      </c>
    </row>
    <row r="11" spans="1:19" x14ac:dyDescent="0.15">
      <c r="A11" s="951"/>
      <c r="B11" s="962"/>
      <c r="C11" s="68" t="s">
        <v>4</v>
      </c>
      <c r="D11" s="115">
        <v>178</v>
      </c>
      <c r="E11" s="116">
        <f>SUM(E9:E10)</f>
        <v>2965</v>
      </c>
      <c r="F11" s="117">
        <v>96</v>
      </c>
      <c r="G11" s="118">
        <f t="shared" ref="G11" si="7">SUM(G9:G10)</f>
        <v>1445</v>
      </c>
      <c r="H11" s="115">
        <v>75</v>
      </c>
      <c r="I11" s="116">
        <f t="shared" ref="I11" si="8">SUM(I9:I10)</f>
        <v>1251</v>
      </c>
      <c r="J11" s="117">
        <v>126</v>
      </c>
      <c r="K11" s="118">
        <f t="shared" ref="K11" si="9">SUM(K9:K10)</f>
        <v>2458</v>
      </c>
      <c r="L11" s="115">
        <v>71</v>
      </c>
      <c r="M11" s="116">
        <f t="shared" ref="M11" si="10">SUM(M9:M10)</f>
        <v>1071</v>
      </c>
      <c r="N11" s="117">
        <v>109</v>
      </c>
      <c r="O11" s="118">
        <f t="shared" ref="O11" si="11">SUM(O9:O10)</f>
        <v>2093</v>
      </c>
      <c r="P11" s="117">
        <v>119</v>
      </c>
      <c r="Q11" s="394">
        <f t="shared" ref="Q11" si="12">SUM(Q9:Q10)</f>
        <v>1816</v>
      </c>
      <c r="R11" s="390">
        <f>SUM(D11+F11+H11+J11+L11+N11+P11)</f>
        <v>774</v>
      </c>
      <c r="S11" s="118">
        <f t="shared" si="0"/>
        <v>13099</v>
      </c>
    </row>
    <row r="12" spans="1:19" x14ac:dyDescent="0.15">
      <c r="A12" s="951"/>
      <c r="B12" s="960" t="s">
        <v>45</v>
      </c>
      <c r="C12" s="64" t="s">
        <v>2</v>
      </c>
      <c r="D12" s="104"/>
      <c r="E12" s="105">
        <v>1563</v>
      </c>
      <c r="F12" s="91"/>
      <c r="G12" s="106">
        <v>709</v>
      </c>
      <c r="H12" s="104"/>
      <c r="I12" s="105">
        <v>682</v>
      </c>
      <c r="J12" s="91"/>
      <c r="K12" s="106">
        <v>1285</v>
      </c>
      <c r="L12" s="104"/>
      <c r="M12" s="105">
        <v>567</v>
      </c>
      <c r="N12" s="91"/>
      <c r="O12" s="106">
        <v>1164</v>
      </c>
      <c r="P12" s="91"/>
      <c r="Q12" s="391">
        <v>964</v>
      </c>
      <c r="R12" s="104"/>
      <c r="S12" s="106">
        <f t="shared" si="0"/>
        <v>6934</v>
      </c>
    </row>
    <row r="13" spans="1:19" x14ac:dyDescent="0.15">
      <c r="A13" s="951"/>
      <c r="B13" s="960"/>
      <c r="C13" s="66" t="s">
        <v>3</v>
      </c>
      <c r="D13" s="111"/>
      <c r="E13" s="112">
        <v>1457</v>
      </c>
      <c r="F13" s="113"/>
      <c r="G13" s="114">
        <v>775</v>
      </c>
      <c r="H13" s="111"/>
      <c r="I13" s="112">
        <v>601</v>
      </c>
      <c r="J13" s="113"/>
      <c r="K13" s="114">
        <v>1226</v>
      </c>
      <c r="L13" s="111"/>
      <c r="M13" s="112">
        <v>546</v>
      </c>
      <c r="N13" s="113"/>
      <c r="O13" s="114">
        <v>1065</v>
      </c>
      <c r="P13" s="113"/>
      <c r="Q13" s="392">
        <v>906</v>
      </c>
      <c r="R13" s="111"/>
      <c r="S13" s="114">
        <f t="shared" si="0"/>
        <v>6576</v>
      </c>
    </row>
    <row r="14" spans="1:19" x14ac:dyDescent="0.15">
      <c r="A14" s="951"/>
      <c r="B14" s="960"/>
      <c r="C14" s="64" t="s">
        <v>4</v>
      </c>
      <c r="D14" s="104">
        <v>190</v>
      </c>
      <c r="E14" s="105">
        <f t="shared" ref="E14" si="13">SUM(E12:E13)</f>
        <v>3020</v>
      </c>
      <c r="F14" s="91">
        <v>95</v>
      </c>
      <c r="G14" s="106">
        <f t="shared" ref="G14" si="14">SUM(G12:G13)</f>
        <v>1484</v>
      </c>
      <c r="H14" s="104">
        <v>72</v>
      </c>
      <c r="I14" s="105">
        <f t="shared" ref="I14" si="15">SUM(I12:I13)</f>
        <v>1283</v>
      </c>
      <c r="J14" s="91">
        <v>154</v>
      </c>
      <c r="K14" s="106">
        <f t="shared" ref="K14" si="16">SUM(K12:K13)</f>
        <v>2511</v>
      </c>
      <c r="L14" s="104">
        <v>70</v>
      </c>
      <c r="M14" s="105">
        <f t="shared" ref="M14" si="17">SUM(M12:M13)</f>
        <v>1113</v>
      </c>
      <c r="N14" s="91">
        <v>129</v>
      </c>
      <c r="O14" s="106">
        <f>SUM(O12:O13)</f>
        <v>2229</v>
      </c>
      <c r="P14" s="91">
        <v>126</v>
      </c>
      <c r="Q14" s="391">
        <f t="shared" ref="Q14" si="18">SUM(Q12:Q13)</f>
        <v>1870</v>
      </c>
      <c r="R14" s="104">
        <f>SUM(D14+F14+H14+J14+L14+N14+P14)</f>
        <v>836</v>
      </c>
      <c r="S14" s="106">
        <f t="shared" si="0"/>
        <v>13510</v>
      </c>
    </row>
    <row r="15" spans="1:19" x14ac:dyDescent="0.15">
      <c r="A15" s="951"/>
      <c r="B15" s="961" t="s">
        <v>46</v>
      </c>
      <c r="C15" s="67" t="s">
        <v>2</v>
      </c>
      <c r="D15" s="107"/>
      <c r="E15" s="108">
        <v>1564</v>
      </c>
      <c r="F15" s="109"/>
      <c r="G15" s="110">
        <v>779</v>
      </c>
      <c r="H15" s="107"/>
      <c r="I15" s="108">
        <v>701</v>
      </c>
      <c r="J15" s="109"/>
      <c r="K15" s="110">
        <v>1270</v>
      </c>
      <c r="L15" s="107"/>
      <c r="M15" s="108">
        <v>577</v>
      </c>
      <c r="N15" s="109"/>
      <c r="O15" s="110">
        <v>1137</v>
      </c>
      <c r="P15" s="109"/>
      <c r="Q15" s="393">
        <v>996</v>
      </c>
      <c r="R15" s="107"/>
      <c r="S15" s="110">
        <f t="shared" si="0"/>
        <v>7024</v>
      </c>
    </row>
    <row r="16" spans="1:19" x14ac:dyDescent="0.15">
      <c r="A16" s="951"/>
      <c r="B16" s="960"/>
      <c r="C16" s="66" t="s">
        <v>3</v>
      </c>
      <c r="D16" s="111"/>
      <c r="E16" s="112">
        <v>1520</v>
      </c>
      <c r="F16" s="113"/>
      <c r="G16" s="114">
        <v>730</v>
      </c>
      <c r="H16" s="111"/>
      <c r="I16" s="112">
        <v>623</v>
      </c>
      <c r="J16" s="113"/>
      <c r="K16" s="114">
        <v>1253</v>
      </c>
      <c r="L16" s="111"/>
      <c r="M16" s="112">
        <v>546</v>
      </c>
      <c r="N16" s="113"/>
      <c r="O16" s="114">
        <v>1033</v>
      </c>
      <c r="P16" s="113"/>
      <c r="Q16" s="392">
        <v>938</v>
      </c>
      <c r="R16" s="111"/>
      <c r="S16" s="114">
        <f t="shared" si="0"/>
        <v>6643</v>
      </c>
    </row>
    <row r="17" spans="1:19" x14ac:dyDescent="0.15">
      <c r="A17" s="951"/>
      <c r="B17" s="962"/>
      <c r="C17" s="68" t="s">
        <v>4</v>
      </c>
      <c r="D17" s="115">
        <v>214</v>
      </c>
      <c r="E17" s="116">
        <f t="shared" ref="E17" si="19">SUM(E15:E16)</f>
        <v>3084</v>
      </c>
      <c r="F17" s="117">
        <v>89</v>
      </c>
      <c r="G17" s="118">
        <f t="shared" ref="G17" si="20">SUM(G15:G16)</f>
        <v>1509</v>
      </c>
      <c r="H17" s="115">
        <v>68</v>
      </c>
      <c r="I17" s="116">
        <f t="shared" ref="I17" si="21">SUM(I15:I16)</f>
        <v>1324</v>
      </c>
      <c r="J17" s="117">
        <v>118</v>
      </c>
      <c r="K17" s="118">
        <f t="shared" ref="K17" si="22">SUM(K15:K16)</f>
        <v>2523</v>
      </c>
      <c r="L17" s="115">
        <v>61</v>
      </c>
      <c r="M17" s="116">
        <f t="shared" ref="M17" si="23">SUM(M15:M16)</f>
        <v>1123</v>
      </c>
      <c r="N17" s="117">
        <v>111</v>
      </c>
      <c r="O17" s="118">
        <f t="shared" ref="O17" si="24">SUM(O15:O16)</f>
        <v>2170</v>
      </c>
      <c r="P17" s="117">
        <v>112</v>
      </c>
      <c r="Q17" s="394">
        <f t="shared" ref="Q17" si="25">SUM(Q15:Q16)</f>
        <v>1934</v>
      </c>
      <c r="R17" s="390">
        <f>SUM(D17+F17+H17+J17+L17+N17+P17)</f>
        <v>773</v>
      </c>
      <c r="S17" s="118">
        <f t="shared" si="0"/>
        <v>13667</v>
      </c>
    </row>
    <row r="18" spans="1:19" x14ac:dyDescent="0.15">
      <c r="A18" s="951"/>
      <c r="B18" s="960" t="s">
        <v>47</v>
      </c>
      <c r="C18" s="64" t="s">
        <v>2</v>
      </c>
      <c r="D18" s="104"/>
      <c r="E18" s="105">
        <v>1648</v>
      </c>
      <c r="F18" s="91"/>
      <c r="G18" s="106">
        <v>741</v>
      </c>
      <c r="H18" s="104"/>
      <c r="I18" s="105">
        <v>719</v>
      </c>
      <c r="J18" s="91"/>
      <c r="K18" s="106">
        <v>1307</v>
      </c>
      <c r="L18" s="104"/>
      <c r="M18" s="105">
        <v>552</v>
      </c>
      <c r="N18" s="91"/>
      <c r="O18" s="106">
        <v>1190</v>
      </c>
      <c r="P18" s="91"/>
      <c r="Q18" s="391">
        <v>1085</v>
      </c>
      <c r="R18" s="104"/>
      <c r="S18" s="106">
        <f t="shared" si="0"/>
        <v>7242</v>
      </c>
    </row>
    <row r="19" spans="1:19" x14ac:dyDescent="0.15">
      <c r="A19" s="951"/>
      <c r="B19" s="960"/>
      <c r="C19" s="66" t="s">
        <v>3</v>
      </c>
      <c r="D19" s="111"/>
      <c r="E19" s="112">
        <v>1496</v>
      </c>
      <c r="F19" s="113"/>
      <c r="G19" s="114">
        <v>702</v>
      </c>
      <c r="H19" s="111"/>
      <c r="I19" s="112">
        <v>680</v>
      </c>
      <c r="J19" s="113"/>
      <c r="K19" s="114">
        <v>1259</v>
      </c>
      <c r="L19" s="111"/>
      <c r="M19" s="112">
        <v>554</v>
      </c>
      <c r="N19" s="113"/>
      <c r="O19" s="114">
        <v>1112</v>
      </c>
      <c r="P19" s="113"/>
      <c r="Q19" s="392">
        <v>1016</v>
      </c>
      <c r="R19" s="111"/>
      <c r="S19" s="114">
        <f t="shared" si="0"/>
        <v>6819</v>
      </c>
    </row>
    <row r="20" spans="1:19" x14ac:dyDescent="0.15">
      <c r="A20" s="951"/>
      <c r="B20" s="960"/>
      <c r="C20" s="64" t="s">
        <v>4</v>
      </c>
      <c r="D20" s="104">
        <v>220</v>
      </c>
      <c r="E20" s="105">
        <f t="shared" ref="E20" si="26">SUM(E18:E19)</f>
        <v>3144</v>
      </c>
      <c r="F20" s="91">
        <v>89</v>
      </c>
      <c r="G20" s="106">
        <f t="shared" ref="G20" si="27">SUM(G18:G19)</f>
        <v>1443</v>
      </c>
      <c r="H20" s="104">
        <v>59</v>
      </c>
      <c r="I20" s="105">
        <f t="shared" ref="I20" si="28">SUM(I18:I19)</f>
        <v>1399</v>
      </c>
      <c r="J20" s="91">
        <v>137</v>
      </c>
      <c r="K20" s="106">
        <f t="shared" ref="K20" si="29">SUM(K18:K19)</f>
        <v>2566</v>
      </c>
      <c r="L20" s="104">
        <v>55</v>
      </c>
      <c r="M20" s="105">
        <f t="shared" ref="M20" si="30">SUM(M18:M19)</f>
        <v>1106</v>
      </c>
      <c r="N20" s="91">
        <v>131</v>
      </c>
      <c r="O20" s="106">
        <f t="shared" ref="O20" si="31">SUM(O18:O19)</f>
        <v>2302</v>
      </c>
      <c r="P20" s="91">
        <v>109</v>
      </c>
      <c r="Q20" s="391">
        <f t="shared" ref="Q20" si="32">SUM(Q18:Q19)</f>
        <v>2101</v>
      </c>
      <c r="R20" s="104">
        <f>SUM(D20+F20+H20+J20+L20+N20+P20)</f>
        <v>800</v>
      </c>
      <c r="S20" s="106">
        <f t="shared" si="0"/>
        <v>14061</v>
      </c>
    </row>
    <row r="21" spans="1:19" x14ac:dyDescent="0.15">
      <c r="A21" s="951"/>
      <c r="B21" s="961" t="s">
        <v>48</v>
      </c>
      <c r="C21" s="67" t="s">
        <v>2</v>
      </c>
      <c r="D21" s="107"/>
      <c r="E21" s="108">
        <v>1625</v>
      </c>
      <c r="F21" s="109"/>
      <c r="G21" s="110">
        <v>738</v>
      </c>
      <c r="H21" s="107"/>
      <c r="I21" s="108">
        <v>689</v>
      </c>
      <c r="J21" s="109"/>
      <c r="K21" s="110">
        <v>1360</v>
      </c>
      <c r="L21" s="107"/>
      <c r="M21" s="108">
        <v>593</v>
      </c>
      <c r="N21" s="109"/>
      <c r="O21" s="110">
        <v>1212</v>
      </c>
      <c r="P21" s="109"/>
      <c r="Q21" s="393">
        <v>1032</v>
      </c>
      <c r="R21" s="107"/>
      <c r="S21" s="110">
        <f t="shared" si="0"/>
        <v>7249</v>
      </c>
    </row>
    <row r="22" spans="1:19" x14ac:dyDescent="0.15">
      <c r="A22" s="951"/>
      <c r="B22" s="960"/>
      <c r="C22" s="66" t="s">
        <v>3</v>
      </c>
      <c r="D22" s="111"/>
      <c r="E22" s="112">
        <v>1502</v>
      </c>
      <c r="F22" s="113"/>
      <c r="G22" s="114">
        <v>737</v>
      </c>
      <c r="H22" s="111"/>
      <c r="I22" s="112">
        <v>585</v>
      </c>
      <c r="J22" s="113"/>
      <c r="K22" s="114">
        <v>1272</v>
      </c>
      <c r="L22" s="111"/>
      <c r="M22" s="112">
        <v>576</v>
      </c>
      <c r="N22" s="113"/>
      <c r="O22" s="114">
        <v>1142</v>
      </c>
      <c r="P22" s="113"/>
      <c r="Q22" s="392">
        <v>938</v>
      </c>
      <c r="R22" s="111"/>
      <c r="S22" s="114">
        <f t="shared" si="0"/>
        <v>6752</v>
      </c>
    </row>
    <row r="23" spans="1:19" x14ac:dyDescent="0.15">
      <c r="A23" s="951"/>
      <c r="B23" s="962"/>
      <c r="C23" s="68" t="s">
        <v>4</v>
      </c>
      <c r="D23" s="115">
        <v>207</v>
      </c>
      <c r="E23" s="116">
        <f t="shared" ref="E23" si="33">SUM(E21:E22)</f>
        <v>3127</v>
      </c>
      <c r="F23" s="117">
        <v>88</v>
      </c>
      <c r="G23" s="118">
        <f t="shared" ref="G23" si="34">SUM(G21:G22)</f>
        <v>1475</v>
      </c>
      <c r="H23" s="115">
        <v>52</v>
      </c>
      <c r="I23" s="116">
        <f t="shared" ref="I23" si="35">SUM(I21:I22)</f>
        <v>1274</v>
      </c>
      <c r="J23" s="117">
        <v>146</v>
      </c>
      <c r="K23" s="118">
        <f t="shared" ref="K23" si="36">SUM(K21:K22)</f>
        <v>2632</v>
      </c>
      <c r="L23" s="115">
        <v>50</v>
      </c>
      <c r="M23" s="116">
        <f t="shared" ref="M23" si="37">SUM(M21:M22)</f>
        <v>1169</v>
      </c>
      <c r="N23" s="117">
        <v>120</v>
      </c>
      <c r="O23" s="118">
        <f t="shared" ref="O23" si="38">SUM(O21:O22)</f>
        <v>2354</v>
      </c>
      <c r="P23" s="117">
        <v>101</v>
      </c>
      <c r="Q23" s="394">
        <f t="shared" ref="Q23" si="39">SUM(Q21:Q22)</f>
        <v>1970</v>
      </c>
      <c r="R23" s="390">
        <f>SUM(D23+F23+H23+J23+L23+N23+P23)</f>
        <v>764</v>
      </c>
      <c r="S23" s="118">
        <f>SUM(E23,G23,I23,K23,M23,O23,Q23,)</f>
        <v>14001</v>
      </c>
    </row>
    <row r="24" spans="1:19" x14ac:dyDescent="0.15">
      <c r="A24" s="951"/>
      <c r="B24" s="960" t="s">
        <v>23</v>
      </c>
      <c r="C24" s="64" t="s">
        <v>2</v>
      </c>
      <c r="D24" s="104"/>
      <c r="E24" s="105">
        <f>SUM(E6,E9,E12,E15,E18,E21)</f>
        <v>9298</v>
      </c>
      <c r="F24" s="91"/>
      <c r="G24" s="106">
        <f t="shared" ref="G24" si="40">SUM(G6,G9,G12,G15,G18,G21)</f>
        <v>4417</v>
      </c>
      <c r="H24" s="104"/>
      <c r="I24" s="105">
        <f t="shared" ref="I24" si="41">SUM(I6,I9,I12,I15,I18,I21)</f>
        <v>4047</v>
      </c>
      <c r="J24" s="91"/>
      <c r="K24" s="106">
        <v>7703</v>
      </c>
      <c r="L24" s="104"/>
      <c r="M24" s="105">
        <f t="shared" ref="M24" si="42">SUM(M6,M9,M12,M15,M18,M21)</f>
        <v>3361</v>
      </c>
      <c r="N24" s="91"/>
      <c r="O24" s="106">
        <f t="shared" ref="O24" si="43">SUM(O6,O9,O12,O15,O18,O21)</f>
        <v>6809</v>
      </c>
      <c r="P24" s="91"/>
      <c r="Q24" s="391">
        <f t="shared" ref="Q24" si="44">SUM(Q6,Q9,Q12,Q15,Q18,Q21)</f>
        <v>5849</v>
      </c>
      <c r="R24" s="104"/>
      <c r="S24" s="106">
        <f t="shared" si="0"/>
        <v>41484</v>
      </c>
    </row>
    <row r="25" spans="1:19" x14ac:dyDescent="0.15">
      <c r="A25" s="951"/>
      <c r="B25" s="960"/>
      <c r="C25" s="66" t="s">
        <v>3</v>
      </c>
      <c r="D25" s="111"/>
      <c r="E25" s="112">
        <f>SUM(E7,E10,E13,E16,E19,E22,)</f>
        <v>8903</v>
      </c>
      <c r="F25" s="113"/>
      <c r="G25" s="114">
        <f t="shared" ref="G25" si="45">SUM(G7,G10,G13,G16,G19,G22,)</f>
        <v>4393</v>
      </c>
      <c r="H25" s="111"/>
      <c r="I25" s="112">
        <f t="shared" ref="I25" si="46">SUM(I7,I10,I13,I16,I19,I22,)</f>
        <v>3720</v>
      </c>
      <c r="J25" s="113"/>
      <c r="K25" s="114">
        <v>7380</v>
      </c>
      <c r="L25" s="111"/>
      <c r="M25" s="112">
        <f t="shared" ref="M25" si="47">SUM(M7,M10,M13,M16,M19,M22,)</f>
        <v>3271</v>
      </c>
      <c r="N25" s="113"/>
      <c r="O25" s="114">
        <f t="shared" ref="O25" si="48">SUM(O7,O10,O13,O16,O19,O22,)</f>
        <v>6386</v>
      </c>
      <c r="P25" s="113"/>
      <c r="Q25" s="392">
        <f t="shared" ref="Q25" si="49">SUM(Q7,Q10,Q13,Q16,Q19,Q22,)</f>
        <v>5559</v>
      </c>
      <c r="R25" s="111"/>
      <c r="S25" s="114">
        <f t="shared" si="0"/>
        <v>39612</v>
      </c>
    </row>
    <row r="26" spans="1:19" x14ac:dyDescent="0.15">
      <c r="A26" s="951"/>
      <c r="B26" s="960"/>
      <c r="C26" s="64" t="s">
        <v>4</v>
      </c>
      <c r="D26" s="362">
        <f>SUM(D8,D11,D14,D17,D20,D23)</f>
        <v>1173</v>
      </c>
      <c r="E26" s="105">
        <f t="shared" ref="E26" si="50">SUM(E24:E25)</f>
        <v>18201</v>
      </c>
      <c r="F26" s="91">
        <f>SUM(F8,F11,F14,F17,F20,F23)</f>
        <v>532</v>
      </c>
      <c r="G26" s="106">
        <f t="shared" ref="G26" si="51">SUM(G24:G25)</f>
        <v>8810</v>
      </c>
      <c r="H26" s="104">
        <f>SUM(H8,H11,H14,H17,H20,H23)</f>
        <v>394</v>
      </c>
      <c r="I26" s="105">
        <f t="shared" ref="I26" si="52">SUM(I24:I25)</f>
        <v>7767</v>
      </c>
      <c r="J26" s="91">
        <f>SUM(J8,J11,J14,J17,J20,J23)</f>
        <v>796</v>
      </c>
      <c r="K26" s="106">
        <f>SUM(K24:K25)</f>
        <v>15083</v>
      </c>
      <c r="L26" s="104">
        <f>SUM(L8,L11,L14,L17,L20,L23)</f>
        <v>358</v>
      </c>
      <c r="M26" s="105">
        <f t="shared" ref="M26" si="53">SUM(M24:M25)</f>
        <v>6632</v>
      </c>
      <c r="N26" s="91">
        <f>SUM(N8,N11,N14,N17,N20,N23)</f>
        <v>705</v>
      </c>
      <c r="O26" s="106">
        <f t="shared" ref="O26" si="54">SUM(O24:O25)</f>
        <v>13195</v>
      </c>
      <c r="P26" s="91">
        <f>SUM(P8,P11,P14,P17,P20,P23)</f>
        <v>687</v>
      </c>
      <c r="Q26" s="391">
        <f t="shared" ref="Q26" si="55">SUM(Q24:Q25)</f>
        <v>11408</v>
      </c>
      <c r="R26" s="362">
        <f>SUM(R8,R11,R14,R17,R20,R23)</f>
        <v>4645</v>
      </c>
      <c r="S26" s="106">
        <f>SUM(E26,G26,I26,K26,M26,O26,Q26,)</f>
        <v>81096</v>
      </c>
    </row>
    <row r="27" spans="1:19" x14ac:dyDescent="0.15">
      <c r="A27" s="942" t="s">
        <v>6</v>
      </c>
      <c r="B27" s="942" t="s">
        <v>49</v>
      </c>
      <c r="C27" s="70" t="s">
        <v>43</v>
      </c>
      <c r="D27" s="386"/>
      <c r="E27" s="385">
        <v>95</v>
      </c>
      <c r="F27" s="395"/>
      <c r="G27" s="90">
        <v>48</v>
      </c>
      <c r="H27" s="386"/>
      <c r="I27" s="385">
        <v>39</v>
      </c>
      <c r="J27" s="395"/>
      <c r="K27" s="90">
        <v>79</v>
      </c>
      <c r="L27" s="386"/>
      <c r="M27" s="385">
        <v>35</v>
      </c>
      <c r="N27" s="395"/>
      <c r="O27" s="90">
        <v>66</v>
      </c>
      <c r="P27" s="395"/>
      <c r="Q27" s="396">
        <v>58</v>
      </c>
      <c r="R27" s="386"/>
      <c r="S27" s="90">
        <f>SUM(E27,G27,I27,K27,M27,O27,Q27,)</f>
        <v>420</v>
      </c>
    </row>
    <row r="28" spans="1:19" x14ac:dyDescent="0.15">
      <c r="A28" s="942"/>
      <c r="B28" s="942"/>
      <c r="C28" s="70" t="s">
        <v>44</v>
      </c>
      <c r="D28" s="386"/>
      <c r="E28" s="385">
        <v>94</v>
      </c>
      <c r="F28" s="395"/>
      <c r="G28" s="90">
        <v>47</v>
      </c>
      <c r="H28" s="386"/>
      <c r="I28" s="385">
        <v>39</v>
      </c>
      <c r="J28" s="395"/>
      <c r="K28" s="90">
        <v>81</v>
      </c>
      <c r="L28" s="386"/>
      <c r="M28" s="385">
        <v>34</v>
      </c>
      <c r="N28" s="395"/>
      <c r="O28" s="90">
        <v>67</v>
      </c>
      <c r="P28" s="395"/>
      <c r="Q28" s="396">
        <v>62</v>
      </c>
      <c r="R28" s="386"/>
      <c r="S28" s="90">
        <f t="shared" si="0"/>
        <v>424</v>
      </c>
    </row>
    <row r="29" spans="1:19" x14ac:dyDescent="0.15">
      <c r="A29" s="942"/>
      <c r="B29" s="942"/>
      <c r="C29" s="70" t="s">
        <v>45</v>
      </c>
      <c r="D29" s="386"/>
      <c r="E29" s="385">
        <v>97</v>
      </c>
      <c r="F29" s="395"/>
      <c r="G29" s="90">
        <v>46</v>
      </c>
      <c r="H29" s="386"/>
      <c r="I29" s="385">
        <v>39</v>
      </c>
      <c r="J29" s="395"/>
      <c r="K29" s="90">
        <v>79</v>
      </c>
      <c r="L29" s="386"/>
      <c r="M29" s="385">
        <v>35</v>
      </c>
      <c r="N29" s="395"/>
      <c r="O29" s="90">
        <v>72</v>
      </c>
      <c r="P29" s="395"/>
      <c r="Q29" s="396">
        <v>61</v>
      </c>
      <c r="R29" s="386"/>
      <c r="S29" s="90">
        <f t="shared" si="0"/>
        <v>429</v>
      </c>
    </row>
    <row r="30" spans="1:19" x14ac:dyDescent="0.15">
      <c r="A30" s="942"/>
      <c r="B30" s="942"/>
      <c r="C30" s="70" t="s">
        <v>46</v>
      </c>
      <c r="D30" s="386"/>
      <c r="E30" s="385">
        <v>100</v>
      </c>
      <c r="F30" s="395"/>
      <c r="G30" s="90">
        <v>50</v>
      </c>
      <c r="H30" s="386"/>
      <c r="I30" s="385">
        <v>42</v>
      </c>
      <c r="J30" s="395"/>
      <c r="K30" s="90">
        <v>80</v>
      </c>
      <c r="L30" s="386"/>
      <c r="M30" s="385">
        <v>36</v>
      </c>
      <c r="N30" s="395"/>
      <c r="O30" s="90">
        <v>69</v>
      </c>
      <c r="P30" s="395"/>
      <c r="Q30" s="396">
        <v>64</v>
      </c>
      <c r="R30" s="386"/>
      <c r="S30" s="90">
        <f t="shared" si="0"/>
        <v>441</v>
      </c>
    </row>
    <row r="31" spans="1:19" x14ac:dyDescent="0.15">
      <c r="A31" s="942"/>
      <c r="B31" s="942"/>
      <c r="C31" s="70" t="s">
        <v>47</v>
      </c>
      <c r="D31" s="386"/>
      <c r="E31" s="385">
        <v>99</v>
      </c>
      <c r="F31" s="395"/>
      <c r="G31" s="90">
        <v>46</v>
      </c>
      <c r="H31" s="386"/>
      <c r="I31" s="385">
        <v>44</v>
      </c>
      <c r="J31" s="395"/>
      <c r="K31" s="90">
        <v>82</v>
      </c>
      <c r="L31" s="386"/>
      <c r="M31" s="385">
        <v>35</v>
      </c>
      <c r="N31" s="395"/>
      <c r="O31" s="90">
        <v>74</v>
      </c>
      <c r="P31" s="395"/>
      <c r="Q31" s="396">
        <v>69</v>
      </c>
      <c r="R31" s="386"/>
      <c r="S31" s="90">
        <f t="shared" si="0"/>
        <v>449</v>
      </c>
    </row>
    <row r="32" spans="1:19" x14ac:dyDescent="0.15">
      <c r="A32" s="942"/>
      <c r="B32" s="942"/>
      <c r="C32" s="70" t="s">
        <v>48</v>
      </c>
      <c r="D32" s="386"/>
      <c r="E32" s="385">
        <v>98</v>
      </c>
      <c r="F32" s="395"/>
      <c r="G32" s="90">
        <v>47</v>
      </c>
      <c r="H32" s="386"/>
      <c r="I32" s="385">
        <v>42</v>
      </c>
      <c r="J32" s="395"/>
      <c r="K32" s="90">
        <v>83</v>
      </c>
      <c r="L32" s="386"/>
      <c r="M32" s="385">
        <v>38</v>
      </c>
      <c r="N32" s="395"/>
      <c r="O32" s="90">
        <v>74</v>
      </c>
      <c r="P32" s="395"/>
      <c r="Q32" s="396">
        <v>67</v>
      </c>
      <c r="R32" s="386"/>
      <c r="S32" s="90">
        <f t="shared" si="0"/>
        <v>449</v>
      </c>
    </row>
    <row r="33" spans="1:19" x14ac:dyDescent="0.15">
      <c r="A33" s="942"/>
      <c r="B33" s="942"/>
      <c r="C33" s="70" t="s">
        <v>4</v>
      </c>
      <c r="D33" s="386"/>
      <c r="E33" s="385">
        <f>SUM(E27:E32)</f>
        <v>583</v>
      </c>
      <c r="F33" s="395"/>
      <c r="G33" s="90">
        <f t="shared" ref="G33" si="56">SUM(G27:G32)</f>
        <v>284</v>
      </c>
      <c r="H33" s="386"/>
      <c r="I33" s="385">
        <f t="shared" ref="I33" si="57">SUM(I27:I32)</f>
        <v>245</v>
      </c>
      <c r="J33" s="395"/>
      <c r="K33" s="90">
        <f>SUM(K27:K32)</f>
        <v>484</v>
      </c>
      <c r="L33" s="386"/>
      <c r="M33" s="385">
        <f t="shared" ref="M33" si="58">SUM(M27:M32)</f>
        <v>213</v>
      </c>
      <c r="N33" s="395"/>
      <c r="O33" s="90">
        <f t="shared" ref="O33" si="59">SUM(O27:O32)</f>
        <v>422</v>
      </c>
      <c r="P33" s="395"/>
      <c r="Q33" s="396">
        <f t="shared" ref="Q33" si="60">SUM(Q27:Q32)</f>
        <v>381</v>
      </c>
      <c r="R33" s="386"/>
      <c r="S33" s="90">
        <f t="shared" si="0"/>
        <v>2612</v>
      </c>
    </row>
    <row r="34" spans="1:19" x14ac:dyDescent="0.15">
      <c r="A34" s="942"/>
      <c r="B34" s="957" t="s">
        <v>50</v>
      </c>
      <c r="C34" s="948"/>
      <c r="D34" s="386"/>
      <c r="E34" s="385">
        <v>2</v>
      </c>
      <c r="F34" s="395"/>
      <c r="G34" s="383" t="s">
        <v>26</v>
      </c>
      <c r="H34" s="388"/>
      <c r="I34" s="381" t="s">
        <v>26</v>
      </c>
      <c r="J34" s="387"/>
      <c r="K34" s="383" t="s">
        <v>26</v>
      </c>
      <c r="L34" s="388"/>
      <c r="M34" s="381" t="s">
        <v>26</v>
      </c>
      <c r="N34" s="395"/>
      <c r="O34" s="383" t="s">
        <v>227</v>
      </c>
      <c r="P34" s="395"/>
      <c r="Q34" s="396">
        <v>3</v>
      </c>
      <c r="R34" s="386"/>
      <c r="S34" s="90">
        <f t="shared" si="0"/>
        <v>5</v>
      </c>
    </row>
    <row r="35" spans="1:19" x14ac:dyDescent="0.15">
      <c r="A35" s="942"/>
      <c r="B35" s="958" t="s">
        <v>51</v>
      </c>
      <c r="C35" s="959"/>
      <c r="D35" s="386"/>
      <c r="E35" s="385">
        <v>200</v>
      </c>
      <c r="F35" s="395"/>
      <c r="G35" s="90">
        <v>94</v>
      </c>
      <c r="H35" s="386"/>
      <c r="I35" s="385">
        <v>67</v>
      </c>
      <c r="J35" s="395"/>
      <c r="K35" s="90">
        <v>130</v>
      </c>
      <c r="L35" s="386"/>
      <c r="M35" s="385">
        <v>62</v>
      </c>
      <c r="N35" s="395"/>
      <c r="O35" s="90">
        <v>122</v>
      </c>
      <c r="P35" s="395"/>
      <c r="Q35" s="396">
        <v>115</v>
      </c>
      <c r="R35" s="386"/>
      <c r="S35" s="90">
        <f t="shared" si="0"/>
        <v>790</v>
      </c>
    </row>
    <row r="36" spans="1:19" x14ac:dyDescent="0.15">
      <c r="A36" s="942"/>
      <c r="B36" s="957" t="s">
        <v>23</v>
      </c>
      <c r="C36" s="948"/>
      <c r="D36" s="397"/>
      <c r="E36" s="398">
        <f>SUM(E33:E35)</f>
        <v>785</v>
      </c>
      <c r="F36" s="399"/>
      <c r="G36" s="400">
        <f t="shared" ref="G36" si="61">SUM(G33:G35)</f>
        <v>378</v>
      </c>
      <c r="H36" s="397"/>
      <c r="I36" s="398">
        <f t="shared" ref="I36" si="62">SUM(I33:I35)</f>
        <v>312</v>
      </c>
      <c r="J36" s="399"/>
      <c r="K36" s="400">
        <f t="shared" ref="K36" si="63">SUM(K33:K35)</f>
        <v>614</v>
      </c>
      <c r="L36" s="397"/>
      <c r="M36" s="398">
        <f t="shared" ref="M36" si="64">SUM(M33:M35)</f>
        <v>275</v>
      </c>
      <c r="N36" s="399"/>
      <c r="O36" s="400">
        <f>SUM(O33:O35)</f>
        <v>544</v>
      </c>
      <c r="P36" s="399"/>
      <c r="Q36" s="401">
        <f t="shared" ref="Q36" si="65">SUM(Q33:Q35)</f>
        <v>499</v>
      </c>
      <c r="R36" s="397"/>
      <c r="S36" s="400">
        <f t="shared" si="0"/>
        <v>3407</v>
      </c>
    </row>
    <row r="37" spans="1:19" x14ac:dyDescent="0.15">
      <c r="A37" s="71" t="s">
        <v>52</v>
      </c>
      <c r="B37" s="72"/>
      <c r="C37" s="72"/>
      <c r="D37" s="402"/>
      <c r="E37" s="402"/>
      <c r="F37" s="402"/>
      <c r="G37" s="402"/>
      <c r="H37" s="402"/>
      <c r="I37" s="402"/>
      <c r="J37" s="402"/>
      <c r="K37" s="402"/>
      <c r="L37" s="402"/>
      <c r="M37" s="402"/>
      <c r="N37" s="402"/>
      <c r="O37" s="402"/>
      <c r="P37" s="402"/>
      <c r="Q37" s="402"/>
      <c r="R37" s="402"/>
      <c r="S37" s="402"/>
    </row>
    <row r="38" spans="1:19" x14ac:dyDescent="0.15">
      <c r="D38" s="389"/>
      <c r="E38" s="389"/>
      <c r="F38" s="389"/>
      <c r="G38" s="389"/>
      <c r="H38" s="389"/>
      <c r="I38" s="389"/>
      <c r="J38" s="389"/>
      <c r="K38" s="389"/>
      <c r="L38" s="389"/>
      <c r="M38" s="389"/>
      <c r="N38" s="389"/>
      <c r="O38" s="389"/>
      <c r="P38" s="389"/>
      <c r="Q38" s="389"/>
      <c r="R38" s="389"/>
      <c r="S38" s="389"/>
    </row>
    <row r="39" spans="1:19" x14ac:dyDescent="0.15">
      <c r="D39" s="389"/>
      <c r="E39" s="389"/>
      <c r="F39" s="389"/>
      <c r="G39" s="389"/>
      <c r="H39" s="389"/>
      <c r="I39" s="389"/>
      <c r="J39" s="389"/>
      <c r="K39" s="389"/>
      <c r="L39" s="389"/>
      <c r="M39" s="389"/>
      <c r="N39" s="389"/>
      <c r="O39" s="389"/>
      <c r="P39" s="389"/>
      <c r="Q39" s="389"/>
      <c r="R39" s="389"/>
      <c r="S39" s="389"/>
    </row>
    <row r="40" spans="1:19" ht="14.25" x14ac:dyDescent="0.15">
      <c r="A40" s="61" t="s">
        <v>53</v>
      </c>
      <c r="D40" s="389"/>
      <c r="E40" s="389"/>
      <c r="F40" s="389"/>
      <c r="G40" s="389"/>
      <c r="H40" s="389"/>
      <c r="I40" s="389"/>
      <c r="J40" s="389"/>
      <c r="K40" s="389"/>
      <c r="L40" s="389"/>
      <c r="M40" s="389"/>
      <c r="N40" s="953" t="s">
        <v>734</v>
      </c>
      <c r="O40" s="953"/>
      <c r="P40" s="953"/>
      <c r="Q40" s="953"/>
      <c r="R40" s="953"/>
      <c r="S40" s="953"/>
    </row>
    <row r="41" spans="1:19" x14ac:dyDescent="0.15">
      <c r="A41" s="949" t="s">
        <v>1</v>
      </c>
      <c r="B41" s="950"/>
      <c r="C41" s="952"/>
      <c r="D41" s="955" t="s">
        <v>16</v>
      </c>
      <c r="E41" s="944"/>
      <c r="F41" s="943" t="s">
        <v>17</v>
      </c>
      <c r="G41" s="944"/>
      <c r="H41" s="943" t="s">
        <v>18</v>
      </c>
      <c r="I41" s="944"/>
      <c r="J41" s="943" t="s">
        <v>19</v>
      </c>
      <c r="K41" s="944"/>
      <c r="L41" s="943" t="s">
        <v>20</v>
      </c>
      <c r="M41" s="944"/>
      <c r="N41" s="943" t="s">
        <v>21</v>
      </c>
      <c r="O41" s="944"/>
      <c r="P41" s="943" t="s">
        <v>22</v>
      </c>
      <c r="Q41" s="956"/>
      <c r="R41" s="955" t="s">
        <v>23</v>
      </c>
      <c r="S41" s="944"/>
    </row>
    <row r="42" spans="1:19" x14ac:dyDescent="0.15">
      <c r="A42" s="947" t="s">
        <v>12</v>
      </c>
      <c r="B42" s="957"/>
      <c r="C42" s="948"/>
      <c r="D42" s="385"/>
      <c r="E42" s="90">
        <v>15</v>
      </c>
      <c r="F42" s="403"/>
      <c r="G42" s="90">
        <v>10</v>
      </c>
      <c r="H42" s="403"/>
      <c r="I42" s="90">
        <v>5</v>
      </c>
      <c r="J42" s="403"/>
      <c r="K42" s="90">
        <v>12</v>
      </c>
      <c r="L42" s="403"/>
      <c r="M42" s="90">
        <v>5</v>
      </c>
      <c r="N42" s="403"/>
      <c r="O42" s="90">
        <v>12</v>
      </c>
      <c r="P42" s="403"/>
      <c r="Q42" s="396">
        <v>13</v>
      </c>
      <c r="R42" s="385"/>
      <c r="S42" s="90">
        <f>SUM(E42,G42,I42,K42,M42,O42,Q42)</f>
        <v>72</v>
      </c>
    </row>
    <row r="43" spans="1:19" x14ac:dyDescent="0.15">
      <c r="A43" s="962" t="s">
        <v>14</v>
      </c>
      <c r="B43" s="962" t="s">
        <v>43</v>
      </c>
      <c r="C43" s="64" t="s">
        <v>2</v>
      </c>
      <c r="D43" s="105"/>
      <c r="E43" s="106">
        <v>1522</v>
      </c>
      <c r="F43" s="404"/>
      <c r="G43" s="106">
        <v>701</v>
      </c>
      <c r="H43" s="404"/>
      <c r="I43" s="106">
        <v>589</v>
      </c>
      <c r="J43" s="404"/>
      <c r="K43" s="106">
        <v>1310</v>
      </c>
      <c r="L43" s="404"/>
      <c r="M43" s="106">
        <v>557</v>
      </c>
      <c r="N43" s="404"/>
      <c r="O43" s="106">
        <v>1121</v>
      </c>
      <c r="P43" s="404"/>
      <c r="Q43" s="391">
        <v>1030</v>
      </c>
      <c r="R43" s="105"/>
      <c r="S43" s="106">
        <f>SUM(E43,G43,I43,K43,M43,O43,Q43)</f>
        <v>6830</v>
      </c>
    </row>
    <row r="44" spans="1:19" x14ac:dyDescent="0.15">
      <c r="A44" s="942"/>
      <c r="B44" s="942"/>
      <c r="C44" s="66" t="s">
        <v>3</v>
      </c>
      <c r="D44" s="112"/>
      <c r="E44" s="114">
        <v>1412</v>
      </c>
      <c r="F44" s="405"/>
      <c r="G44" s="114">
        <v>667</v>
      </c>
      <c r="H44" s="405"/>
      <c r="I44" s="114">
        <v>557</v>
      </c>
      <c r="J44" s="405"/>
      <c r="K44" s="114">
        <v>1274</v>
      </c>
      <c r="L44" s="405"/>
      <c r="M44" s="114">
        <v>523</v>
      </c>
      <c r="N44" s="405"/>
      <c r="O44" s="114">
        <v>1046</v>
      </c>
      <c r="P44" s="405"/>
      <c r="Q44" s="392">
        <v>931</v>
      </c>
      <c r="R44" s="112"/>
      <c r="S44" s="114">
        <f t="shared" ref="S44:S57" si="66">SUM(E44,G44,I44,K44,M44,O44,Q44)</f>
        <v>6410</v>
      </c>
    </row>
    <row r="45" spans="1:19" x14ac:dyDescent="0.15">
      <c r="A45" s="942"/>
      <c r="B45" s="942"/>
      <c r="C45" s="68" t="s">
        <v>4</v>
      </c>
      <c r="D45" s="406">
        <v>154</v>
      </c>
      <c r="E45" s="118">
        <f>SUM(E43:E44)</f>
        <v>2934</v>
      </c>
      <c r="F45" s="407">
        <v>53</v>
      </c>
      <c r="G45" s="118">
        <f t="shared" ref="G45" si="67">SUM(G43:G44)</f>
        <v>1368</v>
      </c>
      <c r="H45" s="407">
        <v>41</v>
      </c>
      <c r="I45" s="118">
        <f t="shared" ref="I45" si="68">SUM(I43:I44)</f>
        <v>1146</v>
      </c>
      <c r="J45" s="407">
        <v>112</v>
      </c>
      <c r="K45" s="118">
        <f t="shared" ref="K45" si="69">SUM(K43:K44)</f>
        <v>2584</v>
      </c>
      <c r="L45" s="407">
        <v>39</v>
      </c>
      <c r="M45" s="118">
        <f t="shared" ref="M45" si="70">SUM(M43:M44)</f>
        <v>1080</v>
      </c>
      <c r="N45" s="407">
        <v>101</v>
      </c>
      <c r="O45" s="118">
        <f>SUM(O43:O44)</f>
        <v>2167</v>
      </c>
      <c r="P45" s="407">
        <v>75</v>
      </c>
      <c r="Q45" s="394">
        <f t="shared" ref="Q45" si="71">SUM(Q43:Q44)</f>
        <v>1961</v>
      </c>
      <c r="R45" s="406">
        <f>SUM(D45,F45,H45,J45,L45,N45,P45)</f>
        <v>575</v>
      </c>
      <c r="S45" s="118">
        <f>SUM(E45,G45,I45,K45,M45,O45,Q45)</f>
        <v>13240</v>
      </c>
    </row>
    <row r="46" spans="1:19" x14ac:dyDescent="0.15">
      <c r="A46" s="942"/>
      <c r="B46" s="942" t="s">
        <v>44</v>
      </c>
      <c r="C46" s="67" t="s">
        <v>2</v>
      </c>
      <c r="D46" s="108"/>
      <c r="E46" s="110">
        <v>1526</v>
      </c>
      <c r="F46" s="408"/>
      <c r="G46" s="110">
        <v>707</v>
      </c>
      <c r="H46" s="408"/>
      <c r="I46" s="110">
        <v>527</v>
      </c>
      <c r="J46" s="408"/>
      <c r="K46" s="110">
        <v>1286</v>
      </c>
      <c r="L46" s="408"/>
      <c r="M46" s="110">
        <v>537</v>
      </c>
      <c r="N46" s="408"/>
      <c r="O46" s="110">
        <v>1253</v>
      </c>
      <c r="P46" s="408"/>
      <c r="Q46" s="393">
        <v>974</v>
      </c>
      <c r="R46" s="108"/>
      <c r="S46" s="110">
        <f t="shared" si="66"/>
        <v>6810</v>
      </c>
    </row>
    <row r="47" spans="1:19" x14ac:dyDescent="0.15">
      <c r="A47" s="942"/>
      <c r="B47" s="942"/>
      <c r="C47" s="66" t="s">
        <v>3</v>
      </c>
      <c r="D47" s="112"/>
      <c r="E47" s="114">
        <v>1489</v>
      </c>
      <c r="F47" s="405"/>
      <c r="G47" s="114">
        <v>668</v>
      </c>
      <c r="H47" s="405"/>
      <c r="I47" s="114">
        <v>499</v>
      </c>
      <c r="J47" s="405"/>
      <c r="K47" s="114">
        <v>1179</v>
      </c>
      <c r="L47" s="405"/>
      <c r="M47" s="114">
        <v>470</v>
      </c>
      <c r="N47" s="405"/>
      <c r="O47" s="114">
        <v>1051</v>
      </c>
      <c r="P47" s="405"/>
      <c r="Q47" s="392">
        <v>845</v>
      </c>
      <c r="R47" s="112"/>
      <c r="S47" s="114">
        <f t="shared" si="66"/>
        <v>6201</v>
      </c>
    </row>
    <row r="48" spans="1:19" x14ac:dyDescent="0.15">
      <c r="A48" s="942"/>
      <c r="B48" s="942"/>
      <c r="C48" s="68" t="s">
        <v>4</v>
      </c>
      <c r="D48" s="406">
        <v>121</v>
      </c>
      <c r="E48" s="118">
        <f t="shared" ref="E48" si="72">SUM(E46:E47)</f>
        <v>3015</v>
      </c>
      <c r="F48" s="407">
        <v>49</v>
      </c>
      <c r="G48" s="118">
        <f t="shared" ref="G48" si="73">SUM(G46:G47)</f>
        <v>1375</v>
      </c>
      <c r="H48" s="407">
        <v>33</v>
      </c>
      <c r="I48" s="118">
        <f t="shared" ref="I48" si="74">SUM(I46:I47)</f>
        <v>1026</v>
      </c>
      <c r="J48" s="407">
        <v>103</v>
      </c>
      <c r="K48" s="118">
        <f t="shared" ref="K48" si="75">SUM(K46:K47)</f>
        <v>2465</v>
      </c>
      <c r="L48" s="407">
        <v>29</v>
      </c>
      <c r="M48" s="118">
        <f>SUM(M46:M47)</f>
        <v>1007</v>
      </c>
      <c r="N48" s="407">
        <v>90</v>
      </c>
      <c r="O48" s="118">
        <f t="shared" ref="O48" si="76">SUM(O46:O47)</f>
        <v>2304</v>
      </c>
      <c r="P48" s="407">
        <v>77</v>
      </c>
      <c r="Q48" s="394">
        <f t="shared" ref="Q48" si="77">SUM(Q46:Q47)</f>
        <v>1819</v>
      </c>
      <c r="R48" s="406">
        <f>SUM(D48,F48,H48,J48,L48,N48,P48)</f>
        <v>502</v>
      </c>
      <c r="S48" s="118">
        <f t="shared" si="66"/>
        <v>13011</v>
      </c>
    </row>
    <row r="49" spans="1:19" x14ac:dyDescent="0.15">
      <c r="A49" s="942"/>
      <c r="B49" s="942" t="s">
        <v>45</v>
      </c>
      <c r="C49" s="67" t="s">
        <v>2</v>
      </c>
      <c r="D49" s="108"/>
      <c r="E49" s="110">
        <v>1490</v>
      </c>
      <c r="F49" s="408"/>
      <c r="G49" s="110">
        <v>698</v>
      </c>
      <c r="H49" s="408"/>
      <c r="I49" s="110">
        <v>539</v>
      </c>
      <c r="J49" s="408"/>
      <c r="K49" s="110">
        <v>1286</v>
      </c>
      <c r="L49" s="408"/>
      <c r="M49" s="110">
        <v>517</v>
      </c>
      <c r="N49" s="408"/>
      <c r="O49" s="110">
        <v>1166</v>
      </c>
      <c r="P49" s="408"/>
      <c r="Q49" s="393">
        <v>963</v>
      </c>
      <c r="R49" s="108"/>
      <c r="S49" s="110">
        <f t="shared" si="66"/>
        <v>6659</v>
      </c>
    </row>
    <row r="50" spans="1:19" x14ac:dyDescent="0.15">
      <c r="A50" s="942"/>
      <c r="B50" s="942"/>
      <c r="C50" s="66" t="s">
        <v>3</v>
      </c>
      <c r="D50" s="112"/>
      <c r="E50" s="114">
        <v>1480</v>
      </c>
      <c r="F50" s="405"/>
      <c r="G50" s="114">
        <v>682</v>
      </c>
      <c r="H50" s="405"/>
      <c r="I50" s="114">
        <v>482</v>
      </c>
      <c r="J50" s="405"/>
      <c r="K50" s="114">
        <v>1207</v>
      </c>
      <c r="L50" s="405"/>
      <c r="M50" s="114">
        <v>545</v>
      </c>
      <c r="N50" s="405"/>
      <c r="O50" s="114">
        <v>1182</v>
      </c>
      <c r="P50" s="405"/>
      <c r="Q50" s="392">
        <v>876</v>
      </c>
      <c r="R50" s="112"/>
      <c r="S50" s="114">
        <f t="shared" si="66"/>
        <v>6454</v>
      </c>
    </row>
    <row r="51" spans="1:19" x14ac:dyDescent="0.15">
      <c r="A51" s="942"/>
      <c r="B51" s="942"/>
      <c r="C51" s="68" t="s">
        <v>4</v>
      </c>
      <c r="D51" s="406">
        <v>106</v>
      </c>
      <c r="E51" s="118">
        <f t="shared" ref="E51" si="78">SUM(E49:E50)</f>
        <v>2970</v>
      </c>
      <c r="F51" s="407">
        <v>57</v>
      </c>
      <c r="G51" s="118">
        <f t="shared" ref="G51" si="79">SUM(G49:G50)</f>
        <v>1380</v>
      </c>
      <c r="H51" s="407">
        <v>18</v>
      </c>
      <c r="I51" s="118">
        <f t="shared" ref="I51" si="80">SUM(I49:I50)</f>
        <v>1021</v>
      </c>
      <c r="J51" s="407">
        <v>95</v>
      </c>
      <c r="K51" s="118">
        <f t="shared" ref="K51" si="81">SUM(K49:K50)</f>
        <v>2493</v>
      </c>
      <c r="L51" s="407">
        <v>36</v>
      </c>
      <c r="M51" s="118">
        <f t="shared" ref="M51" si="82">SUM(M49:M50)</f>
        <v>1062</v>
      </c>
      <c r="N51" s="407">
        <v>76</v>
      </c>
      <c r="O51" s="118">
        <f t="shared" ref="O51" si="83">SUM(O49:O50)</f>
        <v>2348</v>
      </c>
      <c r="P51" s="407">
        <v>71</v>
      </c>
      <c r="Q51" s="394">
        <f t="shared" ref="Q51" si="84">SUM(Q49:Q50)</f>
        <v>1839</v>
      </c>
      <c r="R51" s="406">
        <f>SUM(D51,F51,H51,J51,L51,N51,P51)</f>
        <v>459</v>
      </c>
      <c r="S51" s="118">
        <f t="shared" si="66"/>
        <v>13113</v>
      </c>
    </row>
    <row r="52" spans="1:19" x14ac:dyDescent="0.15">
      <c r="A52" s="942"/>
      <c r="B52" s="942" t="s">
        <v>23</v>
      </c>
      <c r="C52" s="67" t="s">
        <v>2</v>
      </c>
      <c r="D52" s="108"/>
      <c r="E52" s="110">
        <f>SUM(E43,E46,E49)</f>
        <v>4538</v>
      </c>
      <c r="F52" s="408"/>
      <c r="G52" s="110">
        <f t="shared" ref="G52" si="85">SUM(G43,G46,G49)</f>
        <v>2106</v>
      </c>
      <c r="H52" s="408"/>
      <c r="I52" s="110">
        <f>SUM(I43,I46,I49)</f>
        <v>1655</v>
      </c>
      <c r="J52" s="408"/>
      <c r="K52" s="110">
        <f t="shared" ref="K52" si="86">SUM(K43,K46,K49)</f>
        <v>3882</v>
      </c>
      <c r="L52" s="408"/>
      <c r="M52" s="110">
        <f t="shared" ref="M52" si="87">SUM(M43,M46,M49)</f>
        <v>1611</v>
      </c>
      <c r="N52" s="408"/>
      <c r="O52" s="110">
        <f>SUM(O43,O46,O49)</f>
        <v>3540</v>
      </c>
      <c r="P52" s="408"/>
      <c r="Q52" s="393">
        <f t="shared" ref="Q52:Q53" si="88">SUM(Q43,Q46,Q49)</f>
        <v>2967</v>
      </c>
      <c r="R52" s="108"/>
      <c r="S52" s="110">
        <f t="shared" si="66"/>
        <v>20299</v>
      </c>
    </row>
    <row r="53" spans="1:19" x14ac:dyDescent="0.15">
      <c r="A53" s="942"/>
      <c r="B53" s="942"/>
      <c r="C53" s="66" t="s">
        <v>3</v>
      </c>
      <c r="D53" s="112"/>
      <c r="E53" s="114">
        <f>SUM(E44,E47,E50)</f>
        <v>4381</v>
      </c>
      <c r="F53" s="405"/>
      <c r="G53" s="114">
        <f t="shared" ref="G53" si="89">SUM(G44,G47,G50)</f>
        <v>2017</v>
      </c>
      <c r="H53" s="405"/>
      <c r="I53" s="114">
        <f t="shared" ref="I53" si="90">SUM(I44,I47,I50)</f>
        <v>1538</v>
      </c>
      <c r="J53" s="405"/>
      <c r="K53" s="114">
        <f t="shared" ref="K53" si="91">SUM(K44,K47,K50)</f>
        <v>3660</v>
      </c>
      <c r="L53" s="405"/>
      <c r="M53" s="114">
        <f t="shared" ref="M53" si="92">SUM(M44,M47,M50)</f>
        <v>1538</v>
      </c>
      <c r="N53" s="405"/>
      <c r="O53" s="114">
        <f>SUM(O44,O47,O50)</f>
        <v>3279</v>
      </c>
      <c r="P53" s="405"/>
      <c r="Q53" s="392">
        <f t="shared" si="88"/>
        <v>2652</v>
      </c>
      <c r="R53" s="112"/>
      <c r="S53" s="114">
        <f t="shared" si="66"/>
        <v>19065</v>
      </c>
    </row>
    <row r="54" spans="1:19" x14ac:dyDescent="0.15">
      <c r="A54" s="942"/>
      <c r="B54" s="942"/>
      <c r="C54" s="68" t="s">
        <v>4</v>
      </c>
      <c r="D54" s="362">
        <f>SUM(D45,D48,D51)</f>
        <v>381</v>
      </c>
      <c r="E54" s="106">
        <f>SUM(E52:E53)</f>
        <v>8919</v>
      </c>
      <c r="F54" s="409">
        <v>159</v>
      </c>
      <c r="G54" s="106">
        <f t="shared" ref="G54" si="93">SUM(G52:G53)</f>
        <v>4123</v>
      </c>
      <c r="H54" s="409">
        <f>SUM(H45,H48,H51)</f>
        <v>92</v>
      </c>
      <c r="I54" s="106">
        <f t="shared" ref="I54" si="94">SUM(I52:I53)</f>
        <v>3193</v>
      </c>
      <c r="J54" s="409">
        <f>SUM(J45,J48,J51)</f>
        <v>310</v>
      </c>
      <c r="K54" s="106">
        <f t="shared" ref="K54" si="95">SUM(K52:K53)</f>
        <v>7542</v>
      </c>
      <c r="L54" s="409">
        <f>SUM(L45,L48,L51)</f>
        <v>104</v>
      </c>
      <c r="M54" s="106">
        <f t="shared" ref="M54" si="96">SUM(M52:M53)</f>
        <v>3149</v>
      </c>
      <c r="N54" s="409">
        <f>SUM(N45,N48,N51)</f>
        <v>267</v>
      </c>
      <c r="O54" s="106">
        <f>SUM(O52:O53)</f>
        <v>6819</v>
      </c>
      <c r="P54" s="409">
        <f>SUM(P45,P48,P51)</f>
        <v>223</v>
      </c>
      <c r="Q54" s="391">
        <f t="shared" ref="Q54" si="97">SUM(Q52:Q53)</f>
        <v>5619</v>
      </c>
      <c r="R54" s="362">
        <f>SUM(R45,R48,R51)</f>
        <v>1536</v>
      </c>
      <c r="S54" s="106">
        <f>SUM(E54,G54,I54,K54,M54,O54,Q54)</f>
        <v>39364</v>
      </c>
    </row>
    <row r="55" spans="1:19" x14ac:dyDescent="0.15">
      <c r="A55" s="962" t="s">
        <v>6</v>
      </c>
      <c r="B55" s="962" t="s">
        <v>49</v>
      </c>
      <c r="C55" s="73" t="s">
        <v>43</v>
      </c>
      <c r="D55" s="403"/>
      <c r="E55" s="90">
        <v>89</v>
      </c>
      <c r="F55" s="403"/>
      <c r="G55" s="90">
        <v>41</v>
      </c>
      <c r="H55" s="403"/>
      <c r="I55" s="90">
        <v>34</v>
      </c>
      <c r="J55" s="403"/>
      <c r="K55" s="90">
        <v>78</v>
      </c>
      <c r="L55" s="403"/>
      <c r="M55" s="90">
        <v>32</v>
      </c>
      <c r="N55" s="403"/>
      <c r="O55" s="90">
        <v>64</v>
      </c>
      <c r="P55" s="403"/>
      <c r="Q55" s="396">
        <v>60</v>
      </c>
      <c r="R55" s="385"/>
      <c r="S55" s="90">
        <f t="shared" si="66"/>
        <v>398</v>
      </c>
    </row>
    <row r="56" spans="1:19" x14ac:dyDescent="0.15">
      <c r="A56" s="942"/>
      <c r="B56" s="942"/>
      <c r="C56" s="74" t="s">
        <v>44</v>
      </c>
      <c r="D56" s="403"/>
      <c r="E56" s="90">
        <v>90</v>
      </c>
      <c r="F56" s="403"/>
      <c r="G56" s="90">
        <v>43</v>
      </c>
      <c r="H56" s="403"/>
      <c r="I56" s="90">
        <v>30</v>
      </c>
      <c r="J56" s="403"/>
      <c r="K56" s="90">
        <v>72</v>
      </c>
      <c r="L56" s="403"/>
      <c r="M56" s="90">
        <v>30</v>
      </c>
      <c r="N56" s="403"/>
      <c r="O56" s="90">
        <v>67</v>
      </c>
      <c r="P56" s="403"/>
      <c r="Q56" s="396">
        <v>57</v>
      </c>
      <c r="R56" s="385"/>
      <c r="S56" s="90">
        <f>SUM(E56,G56,I56,K56,M56,O56,Q56)</f>
        <v>389</v>
      </c>
    </row>
    <row r="57" spans="1:19" x14ac:dyDescent="0.15">
      <c r="A57" s="942"/>
      <c r="B57" s="942"/>
      <c r="C57" s="74" t="s">
        <v>45</v>
      </c>
      <c r="D57" s="403"/>
      <c r="E57" s="90">
        <v>90</v>
      </c>
      <c r="F57" s="403"/>
      <c r="G57" s="90">
        <v>43</v>
      </c>
      <c r="H57" s="403"/>
      <c r="I57" s="90">
        <v>31</v>
      </c>
      <c r="J57" s="403"/>
      <c r="K57" s="90">
        <v>75</v>
      </c>
      <c r="L57" s="403"/>
      <c r="M57" s="90">
        <v>32</v>
      </c>
      <c r="N57" s="403"/>
      <c r="O57" s="90">
        <v>71</v>
      </c>
      <c r="P57" s="403"/>
      <c r="Q57" s="396">
        <v>58</v>
      </c>
      <c r="R57" s="385"/>
      <c r="S57" s="90">
        <f t="shared" si="66"/>
        <v>400</v>
      </c>
    </row>
    <row r="58" spans="1:19" x14ac:dyDescent="0.15">
      <c r="A58" s="942"/>
      <c r="B58" s="942"/>
      <c r="C58" s="74" t="s">
        <v>4</v>
      </c>
      <c r="D58" s="403"/>
      <c r="E58" s="90">
        <f>SUM(E55:E57)</f>
        <v>269</v>
      </c>
      <c r="F58" s="403"/>
      <c r="G58" s="90">
        <f t="shared" ref="G58" si="98">SUM(G55:G57)</f>
        <v>127</v>
      </c>
      <c r="H58" s="403"/>
      <c r="I58" s="90">
        <f t="shared" ref="I58" si="99">SUM(I55:I57)</f>
        <v>95</v>
      </c>
      <c r="J58" s="403"/>
      <c r="K58" s="90">
        <f t="shared" ref="K58" si="100">SUM(K55:K57)</f>
        <v>225</v>
      </c>
      <c r="L58" s="403"/>
      <c r="M58" s="90">
        <f t="shared" ref="M58" si="101">SUM(M55:M57)</f>
        <v>94</v>
      </c>
      <c r="N58" s="403"/>
      <c r="O58" s="90">
        <f t="shared" ref="O58" si="102">SUM(O55:O57)</f>
        <v>202</v>
      </c>
      <c r="P58" s="403"/>
      <c r="Q58" s="396">
        <f t="shared" ref="Q58" si="103">SUM(Q55:Q57)</f>
        <v>175</v>
      </c>
      <c r="R58" s="385"/>
      <c r="S58" s="90">
        <f>SUM(E58,G58,I58,K58,M58,O58,Q58)</f>
        <v>1187</v>
      </c>
    </row>
    <row r="59" spans="1:19" x14ac:dyDescent="0.15">
      <c r="A59" s="942"/>
      <c r="B59" s="947" t="s">
        <v>222</v>
      </c>
      <c r="C59" s="948"/>
      <c r="D59" s="403"/>
      <c r="E59" s="383" t="s">
        <v>225</v>
      </c>
      <c r="F59" s="403"/>
      <c r="G59" s="383" t="s">
        <v>225</v>
      </c>
      <c r="H59" s="382"/>
      <c r="I59" s="383" t="s">
        <v>225</v>
      </c>
      <c r="J59" s="382"/>
      <c r="K59" s="383" t="s">
        <v>225</v>
      </c>
      <c r="L59" s="382"/>
      <c r="M59" s="383" t="s">
        <v>225</v>
      </c>
      <c r="N59" s="382"/>
      <c r="O59" s="383" t="s">
        <v>225</v>
      </c>
      <c r="P59" s="403"/>
      <c r="Q59" s="384" t="s">
        <v>25</v>
      </c>
      <c r="R59" s="385"/>
      <c r="S59" s="410">
        <f>SUM(E59,G59,I59,K59,M59,O59,Q59)</f>
        <v>0</v>
      </c>
    </row>
    <row r="60" spans="1:19" x14ac:dyDescent="0.15">
      <c r="A60" s="942"/>
      <c r="B60" s="958" t="s">
        <v>51</v>
      </c>
      <c r="C60" s="963"/>
      <c r="D60" s="403"/>
      <c r="E60" s="90">
        <v>73</v>
      </c>
      <c r="F60" s="403"/>
      <c r="G60" s="90">
        <v>30</v>
      </c>
      <c r="H60" s="403"/>
      <c r="I60" s="90">
        <v>18</v>
      </c>
      <c r="J60" s="403"/>
      <c r="K60" s="90">
        <v>58</v>
      </c>
      <c r="L60" s="403"/>
      <c r="M60" s="90">
        <v>20</v>
      </c>
      <c r="N60" s="403"/>
      <c r="O60" s="90">
        <v>48</v>
      </c>
      <c r="P60" s="403"/>
      <c r="Q60" s="396">
        <v>45</v>
      </c>
      <c r="R60" s="385"/>
      <c r="S60" s="90">
        <f>SUM(E60,G60,I60,K60,M60,O60,Q60)</f>
        <v>292</v>
      </c>
    </row>
    <row r="61" spans="1:19" x14ac:dyDescent="0.15">
      <c r="A61" s="942"/>
      <c r="B61" s="947" t="s">
        <v>23</v>
      </c>
      <c r="C61" s="957"/>
      <c r="D61" s="403"/>
      <c r="E61" s="90">
        <f>SUM(E58:E60)</f>
        <v>342</v>
      </c>
      <c r="F61" s="403"/>
      <c r="G61" s="90">
        <f t="shared" ref="G61" si="104">SUM(G58:G60)</f>
        <v>157</v>
      </c>
      <c r="H61" s="403"/>
      <c r="I61" s="90">
        <f>SUM(I58:I60)</f>
        <v>113</v>
      </c>
      <c r="J61" s="403"/>
      <c r="K61" s="90">
        <f t="shared" ref="K61" si="105">SUM(K58:K60)</f>
        <v>283</v>
      </c>
      <c r="L61" s="403"/>
      <c r="M61" s="90">
        <f t="shared" ref="M61" si="106">SUM(M58:M60)</f>
        <v>114</v>
      </c>
      <c r="N61" s="403"/>
      <c r="O61" s="90">
        <f t="shared" ref="O61" si="107">SUM(O58:O60)</f>
        <v>250</v>
      </c>
      <c r="P61" s="403"/>
      <c r="Q61" s="396">
        <f>SUM(Q58:Q60)</f>
        <v>220</v>
      </c>
      <c r="R61" s="385"/>
      <c r="S61" s="90">
        <f>SUM(E61,G61,I61,K61,M61,O61,Q61)</f>
        <v>1479</v>
      </c>
    </row>
    <row r="62" spans="1:19" x14ac:dyDescent="0.15">
      <c r="A62" s="71" t="s">
        <v>464</v>
      </c>
      <c r="B62" s="71"/>
      <c r="C62" s="71"/>
      <c r="D62" s="71"/>
      <c r="E62" s="71"/>
      <c r="F62" s="71"/>
      <c r="G62" s="71"/>
      <c r="H62" s="71"/>
      <c r="I62" s="71"/>
      <c r="J62" s="71"/>
      <c r="K62" s="71"/>
      <c r="L62" s="71"/>
      <c r="M62" s="71"/>
      <c r="N62" s="71"/>
      <c r="O62" s="71"/>
      <c r="P62" s="71"/>
      <c r="Q62" s="71"/>
      <c r="R62" s="71"/>
      <c r="S62" s="71"/>
    </row>
    <row r="63" spans="1:19" x14ac:dyDescent="0.15">
      <c r="A63" s="71" t="s">
        <v>54</v>
      </c>
    </row>
  </sheetData>
  <mergeCells count="45">
    <mergeCell ref="B9:B11"/>
    <mergeCell ref="B12:B14"/>
    <mergeCell ref="B15:B17"/>
    <mergeCell ref="A43:A54"/>
    <mergeCell ref="A55:A61"/>
    <mergeCell ref="B55:B58"/>
    <mergeCell ref="A41:C41"/>
    <mergeCell ref="A42:C42"/>
    <mergeCell ref="B60:C60"/>
    <mergeCell ref="B61:C61"/>
    <mergeCell ref="B43:B45"/>
    <mergeCell ref="B46:B48"/>
    <mergeCell ref="B59:C59"/>
    <mergeCell ref="L4:M4"/>
    <mergeCell ref="N4:O4"/>
    <mergeCell ref="B49:B51"/>
    <mergeCell ref="B52:B54"/>
    <mergeCell ref="B27:B33"/>
    <mergeCell ref="B36:C36"/>
    <mergeCell ref="B35:C35"/>
    <mergeCell ref="B34:C34"/>
    <mergeCell ref="A4:C4"/>
    <mergeCell ref="A5:C5"/>
    <mergeCell ref="A27:A36"/>
    <mergeCell ref="B18:B20"/>
    <mergeCell ref="B21:B23"/>
    <mergeCell ref="B24:B26"/>
    <mergeCell ref="A6:A26"/>
    <mergeCell ref="B6:B8"/>
    <mergeCell ref="N3:S3"/>
    <mergeCell ref="N40:S40"/>
    <mergeCell ref="P4:Q4"/>
    <mergeCell ref="R4:S4"/>
    <mergeCell ref="D41:E41"/>
    <mergeCell ref="F41:G41"/>
    <mergeCell ref="H41:I41"/>
    <mergeCell ref="J41:K41"/>
    <mergeCell ref="L41:M41"/>
    <mergeCell ref="N41:O41"/>
    <mergeCell ref="P41:Q41"/>
    <mergeCell ref="R41:S41"/>
    <mergeCell ref="D4:E4"/>
    <mergeCell ref="F4:G4"/>
    <mergeCell ref="H4:I4"/>
    <mergeCell ref="J4:K4"/>
  </mergeCells>
  <phoneticPr fontId="2"/>
  <pageMargins left="0.70866141732283472" right="0.70866141732283472" top="0.74803149606299213" bottom="0.74803149606299213" header="0.31496062992125984" footer="0.31496062992125984"/>
  <pageSetup paperSize="9" scale="95"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2"/>
  <sheetViews>
    <sheetView view="pageBreakPreview" topLeftCell="A4" zoomScale="85" zoomScaleNormal="100" zoomScaleSheetLayoutView="85" workbookViewId="0">
      <selection activeCell="Q46" sqref="Q46"/>
    </sheetView>
  </sheetViews>
  <sheetFormatPr defaultRowHeight="13.5" x14ac:dyDescent="0.15"/>
  <cols>
    <col min="1" max="7" width="9" style="98"/>
    <col min="8" max="8" width="21.125" style="98" customWidth="1"/>
    <col min="9" max="12" width="9" style="98"/>
    <col min="13" max="13" width="16.625" style="98" customWidth="1"/>
    <col min="14" max="263" width="9" style="98"/>
    <col min="264" max="264" width="21.125" style="98" customWidth="1"/>
    <col min="265" max="268" width="9" style="98"/>
    <col min="269" max="269" width="16.625" style="98" customWidth="1"/>
    <col min="270" max="519" width="9" style="98"/>
    <col min="520" max="520" width="21.125" style="98" customWidth="1"/>
    <col min="521" max="524" width="9" style="98"/>
    <col min="525" max="525" width="16.625" style="98" customWidth="1"/>
    <col min="526" max="775" width="9" style="98"/>
    <col min="776" max="776" width="21.125" style="98" customWidth="1"/>
    <col min="777" max="780" width="9" style="98"/>
    <col min="781" max="781" width="16.625" style="98" customWidth="1"/>
    <col min="782" max="1031" width="9" style="98"/>
    <col min="1032" max="1032" width="21.125" style="98" customWidth="1"/>
    <col min="1033" max="1036" width="9" style="98"/>
    <col min="1037" max="1037" width="16.625" style="98" customWidth="1"/>
    <col min="1038" max="1287" width="9" style="98"/>
    <col min="1288" max="1288" width="21.125" style="98" customWidth="1"/>
    <col min="1289" max="1292" width="9" style="98"/>
    <col min="1293" max="1293" width="16.625" style="98" customWidth="1"/>
    <col min="1294" max="1543" width="9" style="98"/>
    <col min="1544" max="1544" width="21.125" style="98" customWidth="1"/>
    <col min="1545" max="1548" width="9" style="98"/>
    <col min="1549" max="1549" width="16.625" style="98" customWidth="1"/>
    <col min="1550" max="1799" width="9" style="98"/>
    <col min="1800" max="1800" width="21.125" style="98" customWidth="1"/>
    <col min="1801" max="1804" width="9" style="98"/>
    <col min="1805" max="1805" width="16.625" style="98" customWidth="1"/>
    <col min="1806" max="2055" width="9" style="98"/>
    <col min="2056" max="2056" width="21.125" style="98" customWidth="1"/>
    <col min="2057" max="2060" width="9" style="98"/>
    <col min="2061" max="2061" width="16.625" style="98" customWidth="1"/>
    <col min="2062" max="2311" width="9" style="98"/>
    <col min="2312" max="2312" width="21.125" style="98" customWidth="1"/>
    <col min="2313" max="2316" width="9" style="98"/>
    <col min="2317" max="2317" width="16.625" style="98" customWidth="1"/>
    <col min="2318" max="2567" width="9" style="98"/>
    <col min="2568" max="2568" width="21.125" style="98" customWidth="1"/>
    <col min="2569" max="2572" width="9" style="98"/>
    <col min="2573" max="2573" width="16.625" style="98" customWidth="1"/>
    <col min="2574" max="2823" width="9" style="98"/>
    <col min="2824" max="2824" width="21.125" style="98" customWidth="1"/>
    <col min="2825" max="2828" width="9" style="98"/>
    <col min="2829" max="2829" width="16.625" style="98" customWidth="1"/>
    <col min="2830" max="3079" width="9" style="98"/>
    <col min="3080" max="3080" width="21.125" style="98" customWidth="1"/>
    <col min="3081" max="3084" width="9" style="98"/>
    <col min="3085" max="3085" width="16.625" style="98" customWidth="1"/>
    <col min="3086" max="3335" width="9" style="98"/>
    <col min="3336" max="3336" width="21.125" style="98" customWidth="1"/>
    <col min="3337" max="3340" width="9" style="98"/>
    <col min="3341" max="3341" width="16.625" style="98" customWidth="1"/>
    <col min="3342" max="3591" width="9" style="98"/>
    <col min="3592" max="3592" width="21.125" style="98" customWidth="1"/>
    <col min="3593" max="3596" width="9" style="98"/>
    <col min="3597" max="3597" width="16.625" style="98" customWidth="1"/>
    <col min="3598" max="3847" width="9" style="98"/>
    <col min="3848" max="3848" width="21.125" style="98" customWidth="1"/>
    <col min="3849" max="3852" width="9" style="98"/>
    <col min="3853" max="3853" width="16.625" style="98" customWidth="1"/>
    <col min="3854" max="4103" width="9" style="98"/>
    <col min="4104" max="4104" width="21.125" style="98" customWidth="1"/>
    <col min="4105" max="4108" width="9" style="98"/>
    <col min="4109" max="4109" width="16.625" style="98" customWidth="1"/>
    <col min="4110" max="4359" width="9" style="98"/>
    <col min="4360" max="4360" width="21.125" style="98" customWidth="1"/>
    <col min="4361" max="4364" width="9" style="98"/>
    <col min="4365" max="4365" width="16.625" style="98" customWidth="1"/>
    <col min="4366" max="4615" width="9" style="98"/>
    <col min="4616" max="4616" width="21.125" style="98" customWidth="1"/>
    <col min="4617" max="4620" width="9" style="98"/>
    <col min="4621" max="4621" width="16.625" style="98" customWidth="1"/>
    <col min="4622" max="4871" width="9" style="98"/>
    <col min="4872" max="4872" width="21.125" style="98" customWidth="1"/>
    <col min="4873" max="4876" width="9" style="98"/>
    <col min="4877" max="4877" width="16.625" style="98" customWidth="1"/>
    <col min="4878" max="5127" width="9" style="98"/>
    <col min="5128" max="5128" width="21.125" style="98" customWidth="1"/>
    <col min="5129" max="5132" width="9" style="98"/>
    <col min="5133" max="5133" width="16.625" style="98" customWidth="1"/>
    <col min="5134" max="5383" width="9" style="98"/>
    <col min="5384" max="5384" width="21.125" style="98" customWidth="1"/>
    <col min="5385" max="5388" width="9" style="98"/>
    <col min="5389" max="5389" width="16.625" style="98" customWidth="1"/>
    <col min="5390" max="5639" width="9" style="98"/>
    <col min="5640" max="5640" width="21.125" style="98" customWidth="1"/>
    <col min="5641" max="5644" width="9" style="98"/>
    <col min="5645" max="5645" width="16.625" style="98" customWidth="1"/>
    <col min="5646" max="5895" width="9" style="98"/>
    <col min="5896" max="5896" width="21.125" style="98" customWidth="1"/>
    <col min="5897" max="5900" width="9" style="98"/>
    <col min="5901" max="5901" width="16.625" style="98" customWidth="1"/>
    <col min="5902" max="6151" width="9" style="98"/>
    <col min="6152" max="6152" width="21.125" style="98" customWidth="1"/>
    <col min="6153" max="6156" width="9" style="98"/>
    <col min="6157" max="6157" width="16.625" style="98" customWidth="1"/>
    <col min="6158" max="6407" width="9" style="98"/>
    <col min="6408" max="6408" width="21.125" style="98" customWidth="1"/>
    <col min="6409" max="6412" width="9" style="98"/>
    <col min="6413" max="6413" width="16.625" style="98" customWidth="1"/>
    <col min="6414" max="6663" width="9" style="98"/>
    <col min="6664" max="6664" width="21.125" style="98" customWidth="1"/>
    <col min="6665" max="6668" width="9" style="98"/>
    <col min="6669" max="6669" width="16.625" style="98" customWidth="1"/>
    <col min="6670" max="6919" width="9" style="98"/>
    <col min="6920" max="6920" width="21.125" style="98" customWidth="1"/>
    <col min="6921" max="6924" width="9" style="98"/>
    <col min="6925" max="6925" width="16.625" style="98" customWidth="1"/>
    <col min="6926" max="7175" width="9" style="98"/>
    <col min="7176" max="7176" width="21.125" style="98" customWidth="1"/>
    <col min="7177" max="7180" width="9" style="98"/>
    <col min="7181" max="7181" width="16.625" style="98" customWidth="1"/>
    <col min="7182" max="7431" width="9" style="98"/>
    <col min="7432" max="7432" width="21.125" style="98" customWidth="1"/>
    <col min="7433" max="7436" width="9" style="98"/>
    <col min="7437" max="7437" width="16.625" style="98" customWidth="1"/>
    <col min="7438" max="7687" width="9" style="98"/>
    <col min="7688" max="7688" width="21.125" style="98" customWidth="1"/>
    <col min="7689" max="7692" width="9" style="98"/>
    <col min="7693" max="7693" width="16.625" style="98" customWidth="1"/>
    <col min="7694" max="7943" width="9" style="98"/>
    <col min="7944" max="7944" width="21.125" style="98" customWidth="1"/>
    <col min="7945" max="7948" width="9" style="98"/>
    <col min="7949" max="7949" width="16.625" style="98" customWidth="1"/>
    <col min="7950" max="8199" width="9" style="98"/>
    <col min="8200" max="8200" width="21.125" style="98" customWidth="1"/>
    <col min="8201" max="8204" width="9" style="98"/>
    <col min="8205" max="8205" width="16.625" style="98" customWidth="1"/>
    <col min="8206" max="8455" width="9" style="98"/>
    <col min="8456" max="8456" width="21.125" style="98" customWidth="1"/>
    <col min="8457" max="8460" width="9" style="98"/>
    <col min="8461" max="8461" width="16.625" style="98" customWidth="1"/>
    <col min="8462" max="8711" width="9" style="98"/>
    <col min="8712" max="8712" width="21.125" style="98" customWidth="1"/>
    <col min="8713" max="8716" width="9" style="98"/>
    <col min="8717" max="8717" width="16.625" style="98" customWidth="1"/>
    <col min="8718" max="8967" width="9" style="98"/>
    <col min="8968" max="8968" width="21.125" style="98" customWidth="1"/>
    <col min="8969" max="8972" width="9" style="98"/>
    <col min="8973" max="8973" width="16.625" style="98" customWidth="1"/>
    <col min="8974" max="9223" width="9" style="98"/>
    <col min="9224" max="9224" width="21.125" style="98" customWidth="1"/>
    <col min="9225" max="9228" width="9" style="98"/>
    <col min="9229" max="9229" width="16.625" style="98" customWidth="1"/>
    <col min="9230" max="9479" width="9" style="98"/>
    <col min="9480" max="9480" width="21.125" style="98" customWidth="1"/>
    <col min="9481" max="9484" width="9" style="98"/>
    <col min="9485" max="9485" width="16.625" style="98" customWidth="1"/>
    <col min="9486" max="9735" width="9" style="98"/>
    <col min="9736" max="9736" width="21.125" style="98" customWidth="1"/>
    <col min="9737" max="9740" width="9" style="98"/>
    <col min="9741" max="9741" width="16.625" style="98" customWidth="1"/>
    <col min="9742" max="9991" width="9" style="98"/>
    <col min="9992" max="9992" width="21.125" style="98" customWidth="1"/>
    <col min="9993" max="9996" width="9" style="98"/>
    <col min="9997" max="9997" width="16.625" style="98" customWidth="1"/>
    <col min="9998" max="10247" width="9" style="98"/>
    <col min="10248" max="10248" width="21.125" style="98" customWidth="1"/>
    <col min="10249" max="10252" width="9" style="98"/>
    <col min="10253" max="10253" width="16.625" style="98" customWidth="1"/>
    <col min="10254" max="10503" width="9" style="98"/>
    <col min="10504" max="10504" width="21.125" style="98" customWidth="1"/>
    <col min="10505" max="10508" width="9" style="98"/>
    <col min="10509" max="10509" width="16.625" style="98" customWidth="1"/>
    <col min="10510" max="10759" width="9" style="98"/>
    <col min="10760" max="10760" width="21.125" style="98" customWidth="1"/>
    <col min="10761" max="10764" width="9" style="98"/>
    <col min="10765" max="10765" width="16.625" style="98" customWidth="1"/>
    <col min="10766" max="11015" width="9" style="98"/>
    <col min="11016" max="11016" width="21.125" style="98" customWidth="1"/>
    <col min="11017" max="11020" width="9" style="98"/>
    <col min="11021" max="11021" width="16.625" style="98" customWidth="1"/>
    <col min="11022" max="11271" width="9" style="98"/>
    <col min="11272" max="11272" width="21.125" style="98" customWidth="1"/>
    <col min="11273" max="11276" width="9" style="98"/>
    <col min="11277" max="11277" width="16.625" style="98" customWidth="1"/>
    <col min="11278" max="11527" width="9" style="98"/>
    <col min="11528" max="11528" width="21.125" style="98" customWidth="1"/>
    <col min="11529" max="11532" width="9" style="98"/>
    <col min="11533" max="11533" width="16.625" style="98" customWidth="1"/>
    <col min="11534" max="11783" width="9" style="98"/>
    <col min="11784" max="11784" width="21.125" style="98" customWidth="1"/>
    <col min="11785" max="11788" width="9" style="98"/>
    <col min="11789" max="11789" width="16.625" style="98" customWidth="1"/>
    <col min="11790" max="12039" width="9" style="98"/>
    <col min="12040" max="12040" width="21.125" style="98" customWidth="1"/>
    <col min="12041" max="12044" width="9" style="98"/>
    <col min="12045" max="12045" width="16.625" style="98" customWidth="1"/>
    <col min="12046" max="12295" width="9" style="98"/>
    <col min="12296" max="12296" width="21.125" style="98" customWidth="1"/>
    <col min="12297" max="12300" width="9" style="98"/>
    <col min="12301" max="12301" width="16.625" style="98" customWidth="1"/>
    <col min="12302" max="12551" width="9" style="98"/>
    <col min="12552" max="12552" width="21.125" style="98" customWidth="1"/>
    <col min="12553" max="12556" width="9" style="98"/>
    <col min="12557" max="12557" width="16.625" style="98" customWidth="1"/>
    <col min="12558" max="12807" width="9" style="98"/>
    <col min="12808" max="12808" width="21.125" style="98" customWidth="1"/>
    <col min="12809" max="12812" width="9" style="98"/>
    <col min="12813" max="12813" width="16.625" style="98" customWidth="1"/>
    <col min="12814" max="13063" width="9" style="98"/>
    <col min="13064" max="13064" width="21.125" style="98" customWidth="1"/>
    <col min="13065" max="13068" width="9" style="98"/>
    <col min="13069" max="13069" width="16.625" style="98" customWidth="1"/>
    <col min="13070" max="13319" width="9" style="98"/>
    <col min="13320" max="13320" width="21.125" style="98" customWidth="1"/>
    <col min="13321" max="13324" width="9" style="98"/>
    <col min="13325" max="13325" width="16.625" style="98" customWidth="1"/>
    <col min="13326" max="13575" width="9" style="98"/>
    <col min="13576" max="13576" width="21.125" style="98" customWidth="1"/>
    <col min="13577" max="13580" width="9" style="98"/>
    <col min="13581" max="13581" width="16.625" style="98" customWidth="1"/>
    <col min="13582" max="13831" width="9" style="98"/>
    <col min="13832" max="13832" width="21.125" style="98" customWidth="1"/>
    <col min="13833" max="13836" width="9" style="98"/>
    <col min="13837" max="13837" width="16.625" style="98" customWidth="1"/>
    <col min="13838" max="14087" width="9" style="98"/>
    <col min="14088" max="14088" width="21.125" style="98" customWidth="1"/>
    <col min="14089" max="14092" width="9" style="98"/>
    <col min="14093" max="14093" width="16.625" style="98" customWidth="1"/>
    <col min="14094" max="14343" width="9" style="98"/>
    <col min="14344" max="14344" width="21.125" style="98" customWidth="1"/>
    <col min="14345" max="14348" width="9" style="98"/>
    <col min="14349" max="14349" width="16.625" style="98" customWidth="1"/>
    <col min="14350" max="14599" width="9" style="98"/>
    <col min="14600" max="14600" width="21.125" style="98" customWidth="1"/>
    <col min="14601" max="14604" width="9" style="98"/>
    <col min="14605" max="14605" width="16.625" style="98" customWidth="1"/>
    <col min="14606" max="14855" width="9" style="98"/>
    <col min="14856" max="14856" width="21.125" style="98" customWidth="1"/>
    <col min="14857" max="14860" width="9" style="98"/>
    <col min="14861" max="14861" width="16.625" style="98" customWidth="1"/>
    <col min="14862" max="15111" width="9" style="98"/>
    <col min="15112" max="15112" width="21.125" style="98" customWidth="1"/>
    <col min="15113" max="15116" width="9" style="98"/>
    <col min="15117" max="15117" width="16.625" style="98" customWidth="1"/>
    <col min="15118" max="15367" width="9" style="98"/>
    <col min="15368" max="15368" width="21.125" style="98" customWidth="1"/>
    <col min="15369" max="15372" width="9" style="98"/>
    <col min="15373" max="15373" width="16.625" style="98" customWidth="1"/>
    <col min="15374" max="15623" width="9" style="98"/>
    <col min="15624" max="15624" width="21.125" style="98" customWidth="1"/>
    <col min="15625" max="15628" width="9" style="98"/>
    <col min="15629" max="15629" width="16.625" style="98" customWidth="1"/>
    <col min="15630" max="15879" width="9" style="98"/>
    <col min="15880" max="15880" width="21.125" style="98" customWidth="1"/>
    <col min="15881" max="15884" width="9" style="98"/>
    <col min="15885" max="15885" width="16.625" style="98" customWidth="1"/>
    <col min="15886" max="16135" width="9" style="98"/>
    <col min="16136" max="16136" width="21.125" style="98" customWidth="1"/>
    <col min="16137" max="16140" width="9" style="98"/>
    <col min="16141" max="16141" width="16.625" style="98" customWidth="1"/>
    <col min="16142" max="16384" width="9" style="98"/>
  </cols>
  <sheetData>
    <row r="2" spans="1:13" ht="18.75" x14ac:dyDescent="0.15">
      <c r="A2" s="703" t="s">
        <v>499</v>
      </c>
      <c r="M2" s="99"/>
    </row>
  </sheetData>
  <phoneticPr fontId="2"/>
  <pageMargins left="1" right="1" top="1" bottom="1" header="0.5" footer="0.5"/>
  <pageSetup paperSize="9" scale="65" fitToHeight="0"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6"/>
  <sheetViews>
    <sheetView view="pageBreakPreview" zoomScale="85" zoomScaleNormal="115" zoomScaleSheetLayoutView="85" zoomScalePageLayoutView="145" workbookViewId="0">
      <selection activeCell="Q46" sqref="Q46"/>
    </sheetView>
  </sheetViews>
  <sheetFormatPr defaultColWidth="9" defaultRowHeight="10.5" x14ac:dyDescent="0.15"/>
  <cols>
    <col min="1" max="1" width="2.375" style="39" customWidth="1"/>
    <col min="2" max="2" width="7.25" style="13" customWidth="1"/>
    <col min="3" max="3" width="5" style="13" customWidth="1"/>
    <col min="4" max="4" width="3.125" style="13" customWidth="1"/>
    <col min="5" max="5" width="5.625" style="13" customWidth="1"/>
    <col min="6" max="6" width="3.125" style="13" customWidth="1"/>
    <col min="7" max="7" width="7.375" style="13" customWidth="1"/>
    <col min="8" max="8" width="6.875" style="13" customWidth="1"/>
    <col min="9" max="9" width="5.75" style="13" customWidth="1"/>
    <col min="10" max="10" width="5.625" style="13" customWidth="1"/>
    <col min="11" max="11" width="36.25" style="13" customWidth="1"/>
    <col min="12" max="14" width="8" style="13" customWidth="1"/>
    <col min="15" max="15" width="7.125" style="13" customWidth="1"/>
    <col min="16" max="16384" width="9" style="13"/>
  </cols>
  <sheetData>
    <row r="1" spans="1:11" s="3" customFormat="1" ht="15.95" customHeight="1" x14ac:dyDescent="0.15">
      <c r="A1" s="1" t="s">
        <v>500</v>
      </c>
      <c r="B1" s="2"/>
      <c r="C1" s="2"/>
      <c r="D1" s="2"/>
      <c r="E1" s="2"/>
      <c r="K1" s="3" t="s">
        <v>427</v>
      </c>
    </row>
    <row r="2" spans="1:11" s="3" customFormat="1" ht="7.5" customHeight="1" x14ac:dyDescent="0.15">
      <c r="A2" s="4"/>
    </row>
    <row r="3" spans="1:11" s="3" customFormat="1" ht="12.75" customHeight="1" x14ac:dyDescent="0.15">
      <c r="A3" s="968" t="s">
        <v>56</v>
      </c>
      <c r="B3" s="971" t="s">
        <v>57</v>
      </c>
      <c r="C3" s="974" t="s">
        <v>58</v>
      </c>
      <c r="D3" s="975"/>
      <c r="E3" s="974" t="s">
        <v>59</v>
      </c>
      <c r="F3" s="975"/>
      <c r="G3" s="965" t="s">
        <v>60</v>
      </c>
      <c r="H3" s="980" t="s">
        <v>61</v>
      </c>
      <c r="I3" s="964" t="s">
        <v>62</v>
      </c>
      <c r="J3" s="964"/>
      <c r="K3" s="965" t="s">
        <v>63</v>
      </c>
    </row>
    <row r="4" spans="1:11" s="3" customFormat="1" ht="12.75" customHeight="1" x14ac:dyDescent="0.15">
      <c r="A4" s="969"/>
      <c r="B4" s="972"/>
      <c r="C4" s="976"/>
      <c r="D4" s="977"/>
      <c r="E4" s="976"/>
      <c r="F4" s="977"/>
      <c r="G4" s="966"/>
      <c r="H4" s="972"/>
      <c r="I4" s="965" t="s">
        <v>64</v>
      </c>
      <c r="J4" s="55" t="s">
        <v>65</v>
      </c>
      <c r="K4" s="966"/>
    </row>
    <row r="5" spans="1:11" s="3" customFormat="1" ht="12.75" customHeight="1" x14ac:dyDescent="0.15">
      <c r="A5" s="970"/>
      <c r="B5" s="973"/>
      <c r="C5" s="978"/>
      <c r="D5" s="979"/>
      <c r="E5" s="978"/>
      <c r="F5" s="979"/>
      <c r="G5" s="967"/>
      <c r="H5" s="973"/>
      <c r="I5" s="967"/>
      <c r="J5" s="55" t="s">
        <v>66</v>
      </c>
      <c r="K5" s="967"/>
    </row>
    <row r="6" spans="1:11" ht="12.75" customHeight="1" x14ac:dyDescent="0.15">
      <c r="A6" s="5"/>
      <c r="B6" s="6" t="s">
        <v>70</v>
      </c>
      <c r="C6" s="7">
        <v>9</v>
      </c>
      <c r="D6" s="8" t="s">
        <v>69</v>
      </c>
      <c r="E6" s="9">
        <v>144</v>
      </c>
      <c r="F6" s="10">
        <v>1</v>
      </c>
      <c r="G6" s="11">
        <v>68</v>
      </c>
      <c r="H6" s="11">
        <v>8</v>
      </c>
      <c r="I6" s="11">
        <v>4</v>
      </c>
      <c r="J6" s="11" t="s">
        <v>24</v>
      </c>
      <c r="K6" s="20" t="s">
        <v>442</v>
      </c>
    </row>
    <row r="7" spans="1:11" ht="12.75" customHeight="1" x14ac:dyDescent="0.15">
      <c r="A7" s="14">
        <v>16</v>
      </c>
      <c r="B7" s="15" t="s">
        <v>71</v>
      </c>
      <c r="C7" s="16">
        <v>19</v>
      </c>
      <c r="D7" s="28"/>
      <c r="E7" s="18">
        <v>2359</v>
      </c>
      <c r="F7" s="17"/>
      <c r="G7" s="19">
        <v>994</v>
      </c>
      <c r="H7" s="19">
        <v>292</v>
      </c>
      <c r="I7" s="19">
        <v>99</v>
      </c>
      <c r="J7" s="19" t="s">
        <v>24</v>
      </c>
      <c r="K7" s="20"/>
    </row>
    <row r="8" spans="1:11" ht="12.75" customHeight="1" x14ac:dyDescent="0.15">
      <c r="A8" s="21"/>
      <c r="B8" s="22" t="s">
        <v>72</v>
      </c>
      <c r="C8" s="23">
        <v>509</v>
      </c>
      <c r="D8" s="24"/>
      <c r="E8" s="29">
        <v>73931</v>
      </c>
      <c r="F8" s="24"/>
      <c r="G8" s="26">
        <v>34228</v>
      </c>
      <c r="H8" s="26">
        <v>1058</v>
      </c>
      <c r="I8" s="26">
        <v>3918</v>
      </c>
      <c r="J8" s="26" t="s">
        <v>24</v>
      </c>
      <c r="K8" s="30"/>
    </row>
    <row r="9" spans="1:11" ht="12.75" customHeight="1" x14ac:dyDescent="0.15">
      <c r="A9" s="5"/>
      <c r="B9" s="31" t="s">
        <v>70</v>
      </c>
      <c r="C9" s="7">
        <v>9</v>
      </c>
      <c r="D9" s="8" t="s">
        <v>69</v>
      </c>
      <c r="E9" s="9">
        <v>144</v>
      </c>
      <c r="F9" s="10">
        <v>1</v>
      </c>
      <c r="G9" s="11">
        <v>68</v>
      </c>
      <c r="H9" s="11">
        <v>8</v>
      </c>
      <c r="I9" s="11">
        <v>4</v>
      </c>
      <c r="J9" s="11" t="s">
        <v>24</v>
      </c>
      <c r="K9" s="20"/>
    </row>
    <row r="10" spans="1:11" ht="12.75" customHeight="1" x14ac:dyDescent="0.15">
      <c r="A10" s="14">
        <v>17</v>
      </c>
      <c r="B10" s="15" t="s">
        <v>71</v>
      </c>
      <c r="C10" s="16">
        <v>19</v>
      </c>
      <c r="D10" s="17"/>
      <c r="E10" s="18">
        <v>2412</v>
      </c>
      <c r="F10" s="17"/>
      <c r="G10" s="19">
        <v>989</v>
      </c>
      <c r="H10" s="19">
        <v>300</v>
      </c>
      <c r="I10" s="19">
        <v>97</v>
      </c>
      <c r="J10" s="19" t="s">
        <v>24</v>
      </c>
      <c r="K10" s="20"/>
    </row>
    <row r="11" spans="1:11" ht="12.75" customHeight="1" x14ac:dyDescent="0.15">
      <c r="A11" s="21"/>
      <c r="B11" s="22" t="s">
        <v>72</v>
      </c>
      <c r="C11" s="23">
        <v>520</v>
      </c>
      <c r="D11" s="24"/>
      <c r="E11" s="25">
        <v>74265</v>
      </c>
      <c r="F11" s="24"/>
      <c r="G11" s="26">
        <v>34107</v>
      </c>
      <c r="H11" s="26">
        <v>1104</v>
      </c>
      <c r="I11" s="26">
        <v>3839</v>
      </c>
      <c r="J11" s="26" t="s">
        <v>24</v>
      </c>
      <c r="K11" s="27"/>
    </row>
    <row r="12" spans="1:11" ht="12.75" customHeight="1" x14ac:dyDescent="0.15">
      <c r="A12" s="5"/>
      <c r="B12" s="31" t="s">
        <v>11</v>
      </c>
      <c r="C12" s="7">
        <v>9</v>
      </c>
      <c r="D12" s="8" t="s">
        <v>69</v>
      </c>
      <c r="E12" s="9">
        <v>144</v>
      </c>
      <c r="F12" s="10">
        <v>1</v>
      </c>
      <c r="G12" s="11">
        <v>68</v>
      </c>
      <c r="H12" s="11">
        <v>8</v>
      </c>
      <c r="I12" s="11">
        <v>4</v>
      </c>
      <c r="J12" s="11" t="s">
        <v>24</v>
      </c>
      <c r="K12" s="20" t="s">
        <v>441</v>
      </c>
    </row>
    <row r="13" spans="1:11" ht="12.75" customHeight="1" x14ac:dyDescent="0.15">
      <c r="A13" s="14">
        <v>18</v>
      </c>
      <c r="B13" s="15" t="s">
        <v>5</v>
      </c>
      <c r="C13" s="16">
        <v>19</v>
      </c>
      <c r="D13" s="17"/>
      <c r="E13" s="18">
        <v>2469</v>
      </c>
      <c r="F13" s="17"/>
      <c r="G13" s="19">
        <v>995</v>
      </c>
      <c r="H13" s="19">
        <v>307</v>
      </c>
      <c r="I13" s="19">
        <v>95</v>
      </c>
      <c r="J13" s="19" t="s">
        <v>24</v>
      </c>
      <c r="K13" s="20"/>
    </row>
    <row r="14" spans="1:11" ht="12.75" customHeight="1" x14ac:dyDescent="0.15">
      <c r="A14" s="21"/>
      <c r="B14" s="22" t="s">
        <v>68</v>
      </c>
      <c r="C14" s="23">
        <v>505</v>
      </c>
      <c r="D14" s="24"/>
      <c r="E14" s="25">
        <v>75016</v>
      </c>
      <c r="F14" s="24"/>
      <c r="G14" s="26">
        <v>34153</v>
      </c>
      <c r="H14" s="26">
        <v>1162</v>
      </c>
      <c r="I14" s="26">
        <v>3731</v>
      </c>
      <c r="J14" s="26" t="s">
        <v>24</v>
      </c>
      <c r="K14" s="27"/>
    </row>
    <row r="15" spans="1:11" ht="12.75" customHeight="1" x14ac:dyDescent="0.15">
      <c r="A15" s="5"/>
      <c r="B15" s="6" t="s">
        <v>11</v>
      </c>
      <c r="C15" s="7">
        <v>9</v>
      </c>
      <c r="D15" s="8" t="s">
        <v>69</v>
      </c>
      <c r="E15" s="9">
        <v>146</v>
      </c>
      <c r="F15" s="10">
        <v>1</v>
      </c>
      <c r="G15" s="11">
        <v>68</v>
      </c>
      <c r="H15" s="11">
        <v>8</v>
      </c>
      <c r="I15" s="11">
        <v>4</v>
      </c>
      <c r="J15" s="11" t="s">
        <v>24</v>
      </c>
      <c r="K15" s="20" t="s">
        <v>440</v>
      </c>
    </row>
    <row r="16" spans="1:11" ht="12.75" customHeight="1" x14ac:dyDescent="0.15">
      <c r="A16" s="14">
        <v>19</v>
      </c>
      <c r="B16" s="15" t="s">
        <v>5</v>
      </c>
      <c r="C16" s="16">
        <v>19</v>
      </c>
      <c r="D16" s="17"/>
      <c r="E16" s="18">
        <v>2519</v>
      </c>
      <c r="F16" s="17"/>
      <c r="G16" s="19">
        <v>1011</v>
      </c>
      <c r="H16" s="19">
        <v>322</v>
      </c>
      <c r="I16" s="19">
        <v>93</v>
      </c>
      <c r="J16" s="19" t="s">
        <v>24</v>
      </c>
      <c r="K16" s="20" t="s">
        <v>439</v>
      </c>
    </row>
    <row r="17" spans="1:11" ht="12.75" customHeight="1" x14ac:dyDescent="0.15">
      <c r="A17" s="21"/>
      <c r="B17" s="22" t="s">
        <v>68</v>
      </c>
      <c r="C17" s="23">
        <v>494</v>
      </c>
      <c r="D17" s="24"/>
      <c r="E17" s="25">
        <v>75212</v>
      </c>
      <c r="F17" s="24"/>
      <c r="G17" s="26">
        <v>34476</v>
      </c>
      <c r="H17" s="26">
        <v>1214</v>
      </c>
      <c r="I17" s="26">
        <v>3616</v>
      </c>
      <c r="J17" s="26" t="s">
        <v>24</v>
      </c>
      <c r="K17" s="27"/>
    </row>
    <row r="18" spans="1:11" ht="12.75" customHeight="1" x14ac:dyDescent="0.15">
      <c r="A18" s="5"/>
      <c r="B18" s="6" t="s">
        <v>11</v>
      </c>
      <c r="C18" s="7">
        <v>8</v>
      </c>
      <c r="D18" s="8" t="s">
        <v>67</v>
      </c>
      <c r="E18" s="9">
        <v>146</v>
      </c>
      <c r="F18" s="10">
        <v>1</v>
      </c>
      <c r="G18" s="11">
        <v>69</v>
      </c>
      <c r="H18" s="11">
        <v>8</v>
      </c>
      <c r="I18" s="11">
        <v>4</v>
      </c>
      <c r="J18" s="11" t="s">
        <v>24</v>
      </c>
      <c r="K18" s="20" t="s">
        <v>438</v>
      </c>
    </row>
    <row r="19" spans="1:11" ht="12.75" customHeight="1" x14ac:dyDescent="0.15">
      <c r="A19" s="14">
        <v>20</v>
      </c>
      <c r="B19" s="15" t="s">
        <v>5</v>
      </c>
      <c r="C19" s="16">
        <v>19</v>
      </c>
      <c r="D19" s="17"/>
      <c r="E19" s="18">
        <v>2548</v>
      </c>
      <c r="F19" s="17"/>
      <c r="G19" s="19">
        <v>1026</v>
      </c>
      <c r="H19" s="19">
        <v>336</v>
      </c>
      <c r="I19" s="19">
        <v>93</v>
      </c>
      <c r="J19" s="19" t="s">
        <v>24</v>
      </c>
      <c r="K19" s="20"/>
    </row>
    <row r="20" spans="1:11" ht="12.75" customHeight="1" x14ac:dyDescent="0.15">
      <c r="A20" s="21"/>
      <c r="B20" s="22" t="s">
        <v>68</v>
      </c>
      <c r="C20" s="23">
        <v>491</v>
      </c>
      <c r="D20" s="24"/>
      <c r="E20" s="25">
        <v>75818</v>
      </c>
      <c r="F20" s="24"/>
      <c r="G20" s="26">
        <v>34588</v>
      </c>
      <c r="H20" s="26">
        <v>1253</v>
      </c>
      <c r="I20" s="26">
        <v>3575</v>
      </c>
      <c r="J20" s="26" t="s">
        <v>24</v>
      </c>
      <c r="K20" s="27"/>
    </row>
    <row r="21" spans="1:11" ht="12.75" customHeight="1" x14ac:dyDescent="0.15">
      <c r="A21" s="5"/>
      <c r="B21" s="6" t="s">
        <v>11</v>
      </c>
      <c r="C21" s="7">
        <v>8</v>
      </c>
      <c r="D21" s="8" t="s">
        <v>67</v>
      </c>
      <c r="E21" s="9">
        <v>146</v>
      </c>
      <c r="F21" s="10">
        <v>1</v>
      </c>
      <c r="G21" s="11">
        <v>69</v>
      </c>
      <c r="H21" s="11">
        <v>8</v>
      </c>
      <c r="I21" s="11">
        <v>4</v>
      </c>
      <c r="J21" s="11" t="s">
        <v>24</v>
      </c>
      <c r="K21" s="20" t="s">
        <v>437</v>
      </c>
    </row>
    <row r="22" spans="1:11" ht="12.75" customHeight="1" x14ac:dyDescent="0.15">
      <c r="A22" s="14">
        <v>21</v>
      </c>
      <c r="B22" s="15" t="s">
        <v>5</v>
      </c>
      <c r="C22" s="16">
        <v>19</v>
      </c>
      <c r="D22" s="17"/>
      <c r="E22" s="18">
        <v>2575</v>
      </c>
      <c r="F22" s="17"/>
      <c r="G22" s="19">
        <v>1069</v>
      </c>
      <c r="H22" s="19">
        <v>339</v>
      </c>
      <c r="I22" s="19">
        <v>93</v>
      </c>
      <c r="J22" s="19" t="s">
        <v>24</v>
      </c>
      <c r="K22" s="20"/>
    </row>
    <row r="23" spans="1:11" ht="12.75" customHeight="1" x14ac:dyDescent="0.15">
      <c r="A23" s="21"/>
      <c r="B23" s="22" t="s">
        <v>68</v>
      </c>
      <c r="C23" s="23">
        <v>466</v>
      </c>
      <c r="D23" s="24"/>
      <c r="E23" s="25">
        <v>76016</v>
      </c>
      <c r="F23" s="24"/>
      <c r="G23" s="26">
        <v>34970</v>
      </c>
      <c r="H23" s="26">
        <v>1258</v>
      </c>
      <c r="I23" s="26">
        <v>3603</v>
      </c>
      <c r="J23" s="26" t="s">
        <v>24</v>
      </c>
      <c r="K23" s="27"/>
    </row>
    <row r="24" spans="1:11" ht="12.75" customHeight="1" x14ac:dyDescent="0.15">
      <c r="A24" s="5"/>
      <c r="B24" s="6" t="s">
        <v>11</v>
      </c>
      <c r="C24" s="7">
        <v>8</v>
      </c>
      <c r="D24" s="8" t="s">
        <v>67</v>
      </c>
      <c r="E24" s="9">
        <v>146</v>
      </c>
      <c r="F24" s="10"/>
      <c r="G24" s="11">
        <v>69</v>
      </c>
      <c r="H24" s="11">
        <v>8</v>
      </c>
      <c r="I24" s="11">
        <v>4</v>
      </c>
      <c r="J24" s="11" t="s">
        <v>24</v>
      </c>
      <c r="K24" s="20"/>
    </row>
    <row r="25" spans="1:11" ht="12.75" customHeight="1" x14ac:dyDescent="0.15">
      <c r="A25" s="14">
        <v>22</v>
      </c>
      <c r="B25" s="15" t="s">
        <v>5</v>
      </c>
      <c r="C25" s="16">
        <v>19</v>
      </c>
      <c r="D25" s="17"/>
      <c r="E25" s="18">
        <v>2628</v>
      </c>
      <c r="F25" s="17"/>
      <c r="G25" s="19">
        <v>1070</v>
      </c>
      <c r="H25" s="19">
        <v>353</v>
      </c>
      <c r="I25" s="19">
        <v>93</v>
      </c>
      <c r="J25" s="19" t="s">
        <v>24</v>
      </c>
      <c r="K25" s="20"/>
    </row>
    <row r="26" spans="1:11" ht="12.75" customHeight="1" x14ac:dyDescent="0.15">
      <c r="A26" s="21"/>
      <c r="B26" s="22" t="s">
        <v>68</v>
      </c>
      <c r="C26" s="23">
        <v>445</v>
      </c>
      <c r="D26" s="24"/>
      <c r="E26" s="25">
        <v>76021</v>
      </c>
      <c r="F26" s="24"/>
      <c r="G26" s="26">
        <v>35049</v>
      </c>
      <c r="H26" s="26">
        <v>1301</v>
      </c>
      <c r="I26" s="26">
        <v>3621</v>
      </c>
      <c r="J26" s="26" t="s">
        <v>24</v>
      </c>
      <c r="K26" s="27"/>
    </row>
    <row r="27" spans="1:11" ht="12.75" customHeight="1" x14ac:dyDescent="0.15">
      <c r="A27" s="5"/>
      <c r="B27" s="6" t="s">
        <v>11</v>
      </c>
      <c r="C27" s="7">
        <v>8</v>
      </c>
      <c r="D27" s="8" t="s">
        <v>67</v>
      </c>
      <c r="E27" s="9">
        <v>146</v>
      </c>
      <c r="F27" s="10"/>
      <c r="G27" s="11">
        <v>69</v>
      </c>
      <c r="H27" s="11">
        <v>8</v>
      </c>
      <c r="I27" s="11">
        <v>4</v>
      </c>
      <c r="J27" s="11" t="s">
        <v>24</v>
      </c>
      <c r="K27" s="20"/>
    </row>
    <row r="28" spans="1:11" ht="12.75" customHeight="1" x14ac:dyDescent="0.15">
      <c r="A28" s="14">
        <v>23</v>
      </c>
      <c r="B28" s="15" t="s">
        <v>5</v>
      </c>
      <c r="C28" s="16">
        <v>19</v>
      </c>
      <c r="D28" s="17"/>
      <c r="E28" s="18">
        <v>2646</v>
      </c>
      <c r="F28" s="17"/>
      <c r="G28" s="19">
        <v>1084</v>
      </c>
      <c r="H28" s="19">
        <v>350</v>
      </c>
      <c r="I28" s="19">
        <v>93</v>
      </c>
      <c r="J28" s="19" t="s">
        <v>24</v>
      </c>
      <c r="K28" s="20"/>
    </row>
    <row r="29" spans="1:11" ht="12.75" customHeight="1" x14ac:dyDescent="0.15">
      <c r="A29" s="21"/>
      <c r="B29" s="22" t="s">
        <v>68</v>
      </c>
      <c r="C29" s="23">
        <v>471</v>
      </c>
      <c r="D29" s="24"/>
      <c r="E29" s="25">
        <v>75925</v>
      </c>
      <c r="F29" s="24"/>
      <c r="G29" s="26">
        <v>35451</v>
      </c>
      <c r="H29" s="26">
        <v>1328</v>
      </c>
      <c r="I29" s="26">
        <v>3600</v>
      </c>
      <c r="J29" s="26" t="s">
        <v>24</v>
      </c>
      <c r="K29" s="27"/>
    </row>
    <row r="30" spans="1:11" ht="12.75" customHeight="1" x14ac:dyDescent="0.15">
      <c r="A30" s="32"/>
      <c r="B30" s="6" t="s">
        <v>11</v>
      </c>
      <c r="C30" s="7">
        <v>8</v>
      </c>
      <c r="D30" s="8" t="s">
        <v>67</v>
      </c>
      <c r="E30" s="9">
        <v>145</v>
      </c>
      <c r="F30" s="8"/>
      <c r="G30" s="11">
        <v>69</v>
      </c>
      <c r="H30" s="11">
        <v>8</v>
      </c>
      <c r="I30" s="11">
        <v>4</v>
      </c>
      <c r="J30" s="11" t="s">
        <v>24</v>
      </c>
      <c r="K30" s="20" t="s">
        <v>436</v>
      </c>
    </row>
    <row r="31" spans="1:11" ht="12.75" customHeight="1" x14ac:dyDescent="0.15">
      <c r="A31" s="14">
        <v>24</v>
      </c>
      <c r="B31" s="15" t="s">
        <v>5</v>
      </c>
      <c r="C31" s="16">
        <v>19</v>
      </c>
      <c r="D31" s="17"/>
      <c r="E31" s="18">
        <v>2660</v>
      </c>
      <c r="F31" s="17"/>
      <c r="G31" s="19">
        <v>1096</v>
      </c>
      <c r="H31" s="19">
        <v>344</v>
      </c>
      <c r="I31" s="19">
        <v>93</v>
      </c>
      <c r="J31" s="19" t="s">
        <v>24</v>
      </c>
      <c r="K31" s="20"/>
    </row>
    <row r="32" spans="1:11" ht="12.75" customHeight="1" x14ac:dyDescent="0.15">
      <c r="A32" s="21"/>
      <c r="B32" s="33" t="s">
        <v>68</v>
      </c>
      <c r="C32" s="34">
        <v>470</v>
      </c>
      <c r="D32" s="35"/>
      <c r="E32" s="36">
        <v>75683</v>
      </c>
      <c r="F32" s="35"/>
      <c r="G32" s="37">
        <v>35609</v>
      </c>
      <c r="H32" s="37">
        <v>1351</v>
      </c>
      <c r="I32" s="37">
        <v>3610</v>
      </c>
      <c r="J32" s="37" t="s">
        <v>24</v>
      </c>
      <c r="K32" s="20"/>
    </row>
    <row r="33" spans="1:11" ht="12.75" customHeight="1" x14ac:dyDescent="0.15">
      <c r="A33" s="5"/>
      <c r="B33" s="6" t="s">
        <v>11</v>
      </c>
      <c r="C33" s="7">
        <v>8</v>
      </c>
      <c r="D33" s="8" t="s">
        <v>73</v>
      </c>
      <c r="E33" s="9">
        <v>145</v>
      </c>
      <c r="F33" s="10"/>
      <c r="G33" s="11">
        <v>69</v>
      </c>
      <c r="H33" s="11">
        <v>8</v>
      </c>
      <c r="I33" s="11">
        <v>4</v>
      </c>
      <c r="J33" s="11" t="s">
        <v>24</v>
      </c>
      <c r="K33" s="12"/>
    </row>
    <row r="34" spans="1:11" ht="12.75" customHeight="1" x14ac:dyDescent="0.15">
      <c r="A34" s="14">
        <v>25</v>
      </c>
      <c r="B34" s="15" t="s">
        <v>5</v>
      </c>
      <c r="C34" s="16">
        <v>19</v>
      </c>
      <c r="D34" s="17"/>
      <c r="E34" s="18">
        <v>2673</v>
      </c>
      <c r="F34" s="17"/>
      <c r="G34" s="19">
        <v>1089</v>
      </c>
      <c r="H34" s="19">
        <v>336</v>
      </c>
      <c r="I34" s="19">
        <v>93</v>
      </c>
      <c r="J34" s="19" t="s">
        <v>74</v>
      </c>
      <c r="K34" s="20"/>
    </row>
    <row r="35" spans="1:11" ht="12.75" customHeight="1" x14ac:dyDescent="0.15">
      <c r="A35" s="21"/>
      <c r="B35" s="22" t="s">
        <v>68</v>
      </c>
      <c r="C35" s="23">
        <v>434</v>
      </c>
      <c r="D35" s="24"/>
      <c r="E35" s="25">
        <v>76057</v>
      </c>
      <c r="F35" s="24"/>
      <c r="G35" s="26">
        <v>35762</v>
      </c>
      <c r="H35" s="26">
        <v>1353</v>
      </c>
      <c r="I35" s="26">
        <v>3607</v>
      </c>
      <c r="J35" s="26" t="s">
        <v>74</v>
      </c>
      <c r="K35" s="27"/>
    </row>
    <row r="36" spans="1:11" ht="12.75" customHeight="1" x14ac:dyDescent="0.15">
      <c r="A36" s="5"/>
      <c r="B36" s="6" t="s">
        <v>11</v>
      </c>
      <c r="C36" s="7">
        <v>8</v>
      </c>
      <c r="D36" s="8" t="s">
        <v>73</v>
      </c>
      <c r="E36" s="9">
        <v>143</v>
      </c>
      <c r="F36" s="10"/>
      <c r="G36" s="11">
        <v>69</v>
      </c>
      <c r="H36" s="11">
        <v>8</v>
      </c>
      <c r="I36" s="11">
        <v>4</v>
      </c>
      <c r="J36" s="11" t="s">
        <v>24</v>
      </c>
      <c r="K36" s="12" t="s">
        <v>435</v>
      </c>
    </row>
    <row r="37" spans="1:11" ht="12.75" customHeight="1" x14ac:dyDescent="0.15">
      <c r="A37" s="14">
        <v>26</v>
      </c>
      <c r="B37" s="15" t="s">
        <v>5</v>
      </c>
      <c r="C37" s="16">
        <v>19</v>
      </c>
      <c r="D37" s="17"/>
      <c r="E37" s="18">
        <v>2697</v>
      </c>
      <c r="F37" s="17"/>
      <c r="G37" s="19">
        <v>1103</v>
      </c>
      <c r="H37" s="19">
        <v>359</v>
      </c>
      <c r="I37" s="19">
        <v>93</v>
      </c>
      <c r="J37" s="19" t="s">
        <v>74</v>
      </c>
      <c r="K37" s="20"/>
    </row>
    <row r="38" spans="1:11" ht="12.75" customHeight="1" x14ac:dyDescent="0.15">
      <c r="A38" s="21"/>
      <c r="B38" s="22" t="s">
        <v>68</v>
      </c>
      <c r="C38" s="23">
        <v>415</v>
      </c>
      <c r="D38" s="24"/>
      <c r="E38" s="25">
        <v>76774</v>
      </c>
      <c r="F38" s="24"/>
      <c r="G38" s="26">
        <v>36060</v>
      </c>
      <c r="H38" s="26">
        <v>1385</v>
      </c>
      <c r="I38" s="26">
        <v>3627</v>
      </c>
      <c r="J38" s="26" t="s">
        <v>74</v>
      </c>
      <c r="K38" s="27"/>
    </row>
    <row r="39" spans="1:11" ht="12.75" customHeight="1" x14ac:dyDescent="0.15">
      <c r="A39" s="5"/>
      <c r="B39" s="6" t="s">
        <v>11</v>
      </c>
      <c r="C39" s="7">
        <v>8</v>
      </c>
      <c r="D39" s="8" t="s">
        <v>73</v>
      </c>
      <c r="E39" s="9">
        <v>143</v>
      </c>
      <c r="F39" s="10"/>
      <c r="G39" s="11">
        <v>69</v>
      </c>
      <c r="H39" s="11">
        <v>8</v>
      </c>
      <c r="I39" s="11">
        <v>4</v>
      </c>
      <c r="J39" s="11" t="s">
        <v>24</v>
      </c>
      <c r="K39" s="12" t="s">
        <v>434</v>
      </c>
    </row>
    <row r="40" spans="1:11" ht="12.75" customHeight="1" x14ac:dyDescent="0.15">
      <c r="A40" s="14">
        <v>27</v>
      </c>
      <c r="B40" s="15" t="s">
        <v>5</v>
      </c>
      <c r="C40" s="16">
        <v>18</v>
      </c>
      <c r="D40" s="17"/>
      <c r="E40" s="18">
        <v>2741</v>
      </c>
      <c r="F40" s="17"/>
      <c r="G40" s="19">
        <v>1112</v>
      </c>
      <c r="H40" s="19">
        <v>355</v>
      </c>
      <c r="I40" s="19">
        <v>93</v>
      </c>
      <c r="J40" s="19" t="s">
        <v>74</v>
      </c>
      <c r="K40" s="20"/>
    </row>
    <row r="41" spans="1:11" ht="12.75" customHeight="1" x14ac:dyDescent="0.15">
      <c r="A41" s="21"/>
      <c r="B41" s="22" t="s">
        <v>68</v>
      </c>
      <c r="C41" s="23">
        <v>397</v>
      </c>
      <c r="D41" s="24"/>
      <c r="E41" s="25">
        <v>77544</v>
      </c>
      <c r="F41" s="24"/>
      <c r="G41" s="26">
        <v>36142</v>
      </c>
      <c r="H41" s="26">
        <v>1389</v>
      </c>
      <c r="I41" s="26">
        <v>3670</v>
      </c>
      <c r="J41" s="26" t="s">
        <v>74</v>
      </c>
      <c r="K41" s="27"/>
    </row>
    <row r="42" spans="1:11" ht="12.75" customHeight="1" x14ac:dyDescent="0.15">
      <c r="A42" s="5"/>
      <c r="B42" s="6" t="s">
        <v>11</v>
      </c>
      <c r="C42" s="7">
        <v>8</v>
      </c>
      <c r="D42" s="8" t="s">
        <v>73</v>
      </c>
      <c r="E42" s="9">
        <v>143</v>
      </c>
      <c r="F42" s="10"/>
      <c r="G42" s="11">
        <v>69</v>
      </c>
      <c r="H42" s="11">
        <v>8</v>
      </c>
      <c r="I42" s="11">
        <v>4</v>
      </c>
      <c r="J42" s="11" t="s">
        <v>24</v>
      </c>
      <c r="K42" s="12"/>
    </row>
    <row r="43" spans="1:11" ht="12.75" customHeight="1" x14ac:dyDescent="0.15">
      <c r="A43" s="14">
        <v>28</v>
      </c>
      <c r="B43" s="15" t="s">
        <v>5</v>
      </c>
      <c r="C43" s="16">
        <v>18</v>
      </c>
      <c r="D43" s="17"/>
      <c r="E43" s="18">
        <v>2786</v>
      </c>
      <c r="F43" s="17"/>
      <c r="G43" s="19">
        <v>1116</v>
      </c>
      <c r="H43" s="19">
        <v>351</v>
      </c>
      <c r="I43" s="19">
        <v>93</v>
      </c>
      <c r="J43" s="19" t="s">
        <v>74</v>
      </c>
      <c r="K43" s="20"/>
    </row>
    <row r="44" spans="1:11" ht="12.75" customHeight="1" x14ac:dyDescent="0.15">
      <c r="A44" s="21"/>
      <c r="B44" s="22" t="s">
        <v>68</v>
      </c>
      <c r="C44" s="23">
        <v>337</v>
      </c>
      <c r="D44" s="24"/>
      <c r="E44" s="25">
        <v>78730</v>
      </c>
      <c r="F44" s="24"/>
      <c r="G44" s="26">
        <v>36075</v>
      </c>
      <c r="H44" s="26">
        <v>1400</v>
      </c>
      <c r="I44" s="26">
        <v>3666</v>
      </c>
      <c r="J44" s="26" t="s">
        <v>74</v>
      </c>
      <c r="K44" s="27"/>
    </row>
    <row r="45" spans="1:11" ht="12.75" customHeight="1" x14ac:dyDescent="0.15">
      <c r="A45" s="5"/>
      <c r="B45" s="6" t="s">
        <v>11</v>
      </c>
      <c r="C45" s="7">
        <v>8</v>
      </c>
      <c r="D45" s="8" t="s">
        <v>73</v>
      </c>
      <c r="E45" s="9">
        <v>144</v>
      </c>
      <c r="F45" s="10"/>
      <c r="G45" s="11">
        <v>69</v>
      </c>
      <c r="H45" s="11">
        <v>8</v>
      </c>
      <c r="I45" s="11">
        <v>4</v>
      </c>
      <c r="J45" s="11" t="s">
        <v>24</v>
      </c>
      <c r="K45" s="12" t="s">
        <v>433</v>
      </c>
    </row>
    <row r="46" spans="1:11" ht="12.75" customHeight="1" x14ac:dyDescent="0.15">
      <c r="A46" s="14">
        <v>29</v>
      </c>
      <c r="B46" s="15" t="s">
        <v>5</v>
      </c>
      <c r="C46" s="16">
        <v>10</v>
      </c>
      <c r="D46" s="17"/>
      <c r="E46" s="18">
        <v>2825</v>
      </c>
      <c r="F46" s="17"/>
      <c r="G46" s="19">
        <v>1113</v>
      </c>
      <c r="H46" s="19">
        <v>371</v>
      </c>
      <c r="I46" s="19">
        <v>93</v>
      </c>
      <c r="J46" s="19" t="s">
        <v>74</v>
      </c>
      <c r="K46" s="20"/>
    </row>
    <row r="47" spans="1:11" ht="12.75" customHeight="1" x14ac:dyDescent="0.15">
      <c r="A47" s="21"/>
      <c r="B47" s="22" t="s">
        <v>68</v>
      </c>
      <c r="C47" s="23">
        <v>172</v>
      </c>
      <c r="D47" s="24"/>
      <c r="E47" s="25">
        <v>80077</v>
      </c>
      <c r="F47" s="24"/>
      <c r="G47" s="26">
        <v>35735</v>
      </c>
      <c r="H47" s="26">
        <v>1485</v>
      </c>
      <c r="I47" s="26">
        <v>3637</v>
      </c>
      <c r="J47" s="26" t="s">
        <v>74</v>
      </c>
      <c r="K47" s="27"/>
    </row>
    <row r="48" spans="1:11" ht="12.75" customHeight="1" x14ac:dyDescent="0.15">
      <c r="A48" s="5"/>
      <c r="B48" s="6" t="s">
        <v>11</v>
      </c>
      <c r="C48" s="7">
        <v>2</v>
      </c>
      <c r="D48" s="8"/>
      <c r="E48" s="9">
        <v>144</v>
      </c>
      <c r="F48" s="10"/>
      <c r="G48" s="11">
        <v>69</v>
      </c>
      <c r="H48" s="11">
        <v>8</v>
      </c>
      <c r="I48" s="11">
        <v>4</v>
      </c>
      <c r="J48" s="11" t="s">
        <v>24</v>
      </c>
      <c r="K48" s="12" t="s">
        <v>383</v>
      </c>
    </row>
    <row r="49" spans="1:11" ht="12.75" customHeight="1" x14ac:dyDescent="0.15">
      <c r="A49" s="14">
        <v>30</v>
      </c>
      <c r="B49" s="15" t="s">
        <v>5</v>
      </c>
      <c r="C49" s="16">
        <v>2</v>
      </c>
      <c r="D49" s="17"/>
      <c r="E49" s="18">
        <v>2898</v>
      </c>
      <c r="F49" s="17"/>
      <c r="G49" s="19">
        <v>1102</v>
      </c>
      <c r="H49" s="19">
        <v>384</v>
      </c>
      <c r="I49" s="19">
        <v>93</v>
      </c>
      <c r="J49" s="19" t="s">
        <v>74</v>
      </c>
      <c r="K49" s="20" t="s">
        <v>384</v>
      </c>
    </row>
    <row r="50" spans="1:11" ht="12.75" customHeight="1" x14ac:dyDescent="0.15">
      <c r="A50" s="21"/>
      <c r="B50" s="22" t="s">
        <v>68</v>
      </c>
      <c r="C50" s="23">
        <v>47</v>
      </c>
      <c r="D50" s="24"/>
      <c r="E50" s="25">
        <v>81615</v>
      </c>
      <c r="F50" s="24"/>
      <c r="G50" s="26">
        <v>35182</v>
      </c>
      <c r="H50" s="26">
        <v>1566</v>
      </c>
      <c r="I50" s="26">
        <v>3653</v>
      </c>
      <c r="J50" s="26" t="s">
        <v>74</v>
      </c>
      <c r="K50" s="27" t="s">
        <v>432</v>
      </c>
    </row>
    <row r="51" spans="1:11" ht="12.75" customHeight="1" x14ac:dyDescent="0.15">
      <c r="A51" s="5"/>
      <c r="B51" s="6" t="s">
        <v>11</v>
      </c>
      <c r="C51" s="7" t="s">
        <v>25</v>
      </c>
      <c r="D51" s="8"/>
      <c r="E51" s="9">
        <v>145</v>
      </c>
      <c r="F51" s="8" t="s">
        <v>73</v>
      </c>
      <c r="G51" s="11">
        <v>69</v>
      </c>
      <c r="H51" s="11">
        <v>8</v>
      </c>
      <c r="I51" s="11">
        <v>4</v>
      </c>
      <c r="J51" s="11" t="s">
        <v>24</v>
      </c>
      <c r="K51" s="12" t="s">
        <v>431</v>
      </c>
    </row>
    <row r="52" spans="1:11" ht="12.75" customHeight="1" x14ac:dyDescent="0.15">
      <c r="A52" s="14" t="s">
        <v>408</v>
      </c>
      <c r="B52" s="15" t="s">
        <v>5</v>
      </c>
      <c r="C52" s="16" t="s">
        <v>25</v>
      </c>
      <c r="D52" s="17"/>
      <c r="E52" s="18">
        <v>2939</v>
      </c>
      <c r="F52" s="17"/>
      <c r="G52" s="19">
        <v>1124</v>
      </c>
      <c r="H52" s="19">
        <v>387</v>
      </c>
      <c r="I52" s="19">
        <v>93</v>
      </c>
      <c r="J52" s="19" t="s">
        <v>74</v>
      </c>
      <c r="K52" s="20" t="s">
        <v>430</v>
      </c>
    </row>
    <row r="53" spans="1:11" ht="12.75" customHeight="1" x14ac:dyDescent="0.15">
      <c r="A53" s="21"/>
      <c r="B53" s="22" t="s">
        <v>68</v>
      </c>
      <c r="C53" s="23" t="s">
        <v>25</v>
      </c>
      <c r="D53" s="24"/>
      <c r="E53" s="25">
        <v>82303</v>
      </c>
      <c r="F53" s="24"/>
      <c r="G53" s="26">
        <v>35470</v>
      </c>
      <c r="H53" s="26">
        <v>1598</v>
      </c>
      <c r="I53" s="26">
        <v>3655</v>
      </c>
      <c r="J53" s="26" t="s">
        <v>74</v>
      </c>
      <c r="K53" s="27" t="s">
        <v>429</v>
      </c>
    </row>
    <row r="54" spans="1:11" ht="12.75" customHeight="1" x14ac:dyDescent="0.15">
      <c r="A54" s="5"/>
      <c r="B54" s="6" t="s">
        <v>11</v>
      </c>
      <c r="C54" s="7" t="s">
        <v>25</v>
      </c>
      <c r="D54" s="8"/>
      <c r="E54" s="9">
        <v>145</v>
      </c>
      <c r="F54" s="8" t="s">
        <v>73</v>
      </c>
      <c r="G54" s="11">
        <v>69</v>
      </c>
      <c r="H54" s="11">
        <v>8</v>
      </c>
      <c r="I54" s="11">
        <v>4</v>
      </c>
      <c r="J54" s="11" t="s">
        <v>24</v>
      </c>
      <c r="K54" s="12"/>
    </row>
    <row r="55" spans="1:11" ht="12.75" customHeight="1" x14ac:dyDescent="0.15">
      <c r="A55" s="14" t="s">
        <v>409</v>
      </c>
      <c r="B55" s="15" t="s">
        <v>5</v>
      </c>
      <c r="C55" s="16" t="s">
        <v>25</v>
      </c>
      <c r="D55" s="17"/>
      <c r="E55" s="18">
        <v>2978</v>
      </c>
      <c r="F55" s="17"/>
      <c r="G55" s="19">
        <v>1152</v>
      </c>
      <c r="H55" s="19">
        <v>402</v>
      </c>
      <c r="I55" s="19">
        <v>93</v>
      </c>
      <c r="J55" s="19" t="s">
        <v>74</v>
      </c>
      <c r="K55" s="20"/>
    </row>
    <row r="56" spans="1:11" ht="12.75" customHeight="1" x14ac:dyDescent="0.15">
      <c r="A56" s="21"/>
      <c r="B56" s="22" t="s">
        <v>68</v>
      </c>
      <c r="C56" s="23" t="s">
        <v>25</v>
      </c>
      <c r="D56" s="24"/>
      <c r="E56" s="25">
        <v>82741</v>
      </c>
      <c r="F56" s="24"/>
      <c r="G56" s="26">
        <v>36405</v>
      </c>
      <c r="H56" s="26">
        <v>1674</v>
      </c>
      <c r="I56" s="26">
        <v>3652</v>
      </c>
      <c r="J56" s="26" t="s">
        <v>74</v>
      </c>
      <c r="K56" s="27"/>
    </row>
    <row r="57" spans="1:11" ht="12.75" customHeight="1" x14ac:dyDescent="0.15">
      <c r="A57" s="5"/>
      <c r="B57" s="6" t="s">
        <v>11</v>
      </c>
      <c r="C57" s="7" t="s">
        <v>25</v>
      </c>
      <c r="D57" s="8"/>
      <c r="E57" s="9">
        <v>145</v>
      </c>
      <c r="F57" s="8" t="s">
        <v>73</v>
      </c>
      <c r="G57" s="11">
        <v>69</v>
      </c>
      <c r="H57" s="11">
        <v>8</v>
      </c>
      <c r="I57" s="11">
        <v>4</v>
      </c>
      <c r="J57" s="11" t="s">
        <v>24</v>
      </c>
      <c r="K57" s="12"/>
    </row>
    <row r="58" spans="1:11" ht="12.75" customHeight="1" x14ac:dyDescent="0.15">
      <c r="A58" s="14" t="s">
        <v>420</v>
      </c>
      <c r="B58" s="15" t="s">
        <v>5</v>
      </c>
      <c r="C58" s="16" t="s">
        <v>25</v>
      </c>
      <c r="D58" s="17"/>
      <c r="E58" s="18">
        <v>3114</v>
      </c>
      <c r="F58" s="17"/>
      <c r="G58" s="19">
        <v>1328</v>
      </c>
      <c r="H58" s="19">
        <v>422</v>
      </c>
      <c r="I58" s="19">
        <v>93</v>
      </c>
      <c r="J58" s="19" t="s">
        <v>74</v>
      </c>
      <c r="K58" s="20"/>
    </row>
    <row r="59" spans="1:11" ht="12.75" customHeight="1" x14ac:dyDescent="0.15">
      <c r="A59" s="21"/>
      <c r="B59" s="22" t="s">
        <v>68</v>
      </c>
      <c r="C59" s="23" t="s">
        <v>25</v>
      </c>
      <c r="D59" s="24"/>
      <c r="E59" s="25">
        <v>83008</v>
      </c>
      <c r="F59" s="24"/>
      <c r="G59" s="26">
        <v>37745</v>
      </c>
      <c r="H59" s="26">
        <v>1739</v>
      </c>
      <c r="I59" s="26">
        <v>3664</v>
      </c>
      <c r="J59" s="26" t="s">
        <v>74</v>
      </c>
      <c r="K59" s="27"/>
    </row>
    <row r="60" spans="1:11" ht="12.75" customHeight="1" x14ac:dyDescent="0.15">
      <c r="A60" s="5"/>
      <c r="B60" s="6" t="s">
        <v>11</v>
      </c>
      <c r="C60" s="7" t="s">
        <v>25</v>
      </c>
      <c r="D60" s="8"/>
      <c r="E60" s="9">
        <v>145</v>
      </c>
      <c r="F60" s="8" t="s">
        <v>73</v>
      </c>
      <c r="G60" s="11">
        <v>70</v>
      </c>
      <c r="H60" s="11">
        <v>8</v>
      </c>
      <c r="I60" s="11">
        <v>4</v>
      </c>
      <c r="J60" s="11" t="s">
        <v>24</v>
      </c>
      <c r="K60" s="12" t="s">
        <v>428</v>
      </c>
    </row>
    <row r="61" spans="1:11" ht="12.75" customHeight="1" x14ac:dyDescent="0.15">
      <c r="A61" s="14" t="s">
        <v>426</v>
      </c>
      <c r="B61" s="15" t="s">
        <v>5</v>
      </c>
      <c r="C61" s="16" t="s">
        <v>25</v>
      </c>
      <c r="D61" s="17"/>
      <c r="E61" s="18">
        <v>3164</v>
      </c>
      <c r="F61" s="17"/>
      <c r="G61" s="19">
        <v>1361</v>
      </c>
      <c r="H61" s="19">
        <v>445</v>
      </c>
      <c r="I61" s="19">
        <v>93</v>
      </c>
      <c r="J61" s="19" t="s">
        <v>74</v>
      </c>
      <c r="K61" s="20"/>
    </row>
    <row r="62" spans="1:11" ht="12.75" customHeight="1" x14ac:dyDescent="0.15">
      <c r="A62" s="21"/>
      <c r="B62" s="22" t="s">
        <v>68</v>
      </c>
      <c r="C62" s="23" t="s">
        <v>25</v>
      </c>
      <c r="D62" s="24"/>
      <c r="E62" s="25">
        <v>83170</v>
      </c>
      <c r="F62" s="24"/>
      <c r="G62" s="26">
        <v>38436</v>
      </c>
      <c r="H62" s="26">
        <v>1851</v>
      </c>
      <c r="I62" s="26">
        <v>3632</v>
      </c>
      <c r="J62" s="26" t="s">
        <v>74</v>
      </c>
      <c r="K62" s="27"/>
    </row>
    <row r="63" spans="1:11" ht="12.75" customHeight="1" x14ac:dyDescent="0.15">
      <c r="A63" s="5"/>
      <c r="B63" s="6" t="s">
        <v>11</v>
      </c>
      <c r="C63" s="7" t="s">
        <v>25</v>
      </c>
      <c r="D63" s="8"/>
      <c r="E63" s="9">
        <v>146</v>
      </c>
      <c r="F63" s="8" t="s">
        <v>73</v>
      </c>
      <c r="G63" s="11">
        <v>70</v>
      </c>
      <c r="H63" s="11">
        <v>9</v>
      </c>
      <c r="I63" s="11">
        <v>4</v>
      </c>
      <c r="J63" s="11" t="s">
        <v>24</v>
      </c>
      <c r="K63" s="12" t="s">
        <v>446</v>
      </c>
    </row>
    <row r="64" spans="1:11" ht="12.75" customHeight="1" x14ac:dyDescent="0.15">
      <c r="A64" s="14" t="s">
        <v>445</v>
      </c>
      <c r="B64" s="15" t="s">
        <v>5</v>
      </c>
      <c r="C64" s="16" t="s">
        <v>25</v>
      </c>
      <c r="D64" s="17"/>
      <c r="E64" s="18">
        <v>3209</v>
      </c>
      <c r="F64" s="17"/>
      <c r="G64" s="19">
        <v>1390</v>
      </c>
      <c r="H64" s="19">
        <v>457</v>
      </c>
      <c r="I64" s="19">
        <v>93</v>
      </c>
      <c r="J64" s="19" t="s">
        <v>74</v>
      </c>
      <c r="K64" s="20" t="s">
        <v>447</v>
      </c>
    </row>
    <row r="65" spans="1:11" ht="12.75" customHeight="1" x14ac:dyDescent="0.15">
      <c r="A65" s="837"/>
      <c r="B65" s="22" t="s">
        <v>68</v>
      </c>
      <c r="C65" s="23" t="s">
        <v>25</v>
      </c>
      <c r="D65" s="24"/>
      <c r="E65" s="25">
        <v>82843</v>
      </c>
      <c r="F65" s="24"/>
      <c r="G65" s="26">
        <f>38752+44</f>
        <v>38796</v>
      </c>
      <c r="H65" s="26">
        <v>1943</v>
      </c>
      <c r="I65" s="26">
        <v>3632</v>
      </c>
      <c r="J65" s="26" t="s">
        <v>74</v>
      </c>
      <c r="K65" s="27"/>
    </row>
    <row r="66" spans="1:11" ht="12.75" customHeight="1" x14ac:dyDescent="0.15">
      <c r="A66" s="838"/>
      <c r="B66" s="6" t="s">
        <v>11</v>
      </c>
      <c r="C66" s="7" t="s">
        <v>25</v>
      </c>
      <c r="D66" s="8"/>
      <c r="E66" s="9">
        <v>147</v>
      </c>
      <c r="F66" s="8" t="s">
        <v>73</v>
      </c>
      <c r="G66" s="11">
        <v>70</v>
      </c>
      <c r="H66" s="11">
        <v>9</v>
      </c>
      <c r="I66" s="11">
        <v>4</v>
      </c>
      <c r="J66" s="11" t="s">
        <v>24</v>
      </c>
      <c r="K66" s="12" t="s">
        <v>452</v>
      </c>
    </row>
    <row r="67" spans="1:11" ht="12.75" customHeight="1" x14ac:dyDescent="0.15">
      <c r="A67" s="839" t="s">
        <v>451</v>
      </c>
      <c r="B67" s="15" t="s">
        <v>5</v>
      </c>
      <c r="C67" s="16" t="s">
        <v>25</v>
      </c>
      <c r="D67" s="17"/>
      <c r="E67" s="18">
        <v>3298</v>
      </c>
      <c r="F67" s="17"/>
      <c r="G67" s="19">
        <v>1418</v>
      </c>
      <c r="H67" s="19">
        <v>458</v>
      </c>
      <c r="I67" s="19">
        <v>93</v>
      </c>
      <c r="J67" s="19" t="s">
        <v>74</v>
      </c>
      <c r="K67" s="20"/>
    </row>
    <row r="68" spans="1:11" ht="12.75" customHeight="1" x14ac:dyDescent="0.15">
      <c r="A68" s="837"/>
      <c r="B68" s="22" t="s">
        <v>68</v>
      </c>
      <c r="C68" s="23" t="s">
        <v>25</v>
      </c>
      <c r="D68" s="24"/>
      <c r="E68" s="25">
        <v>82772</v>
      </c>
      <c r="F68" s="24"/>
      <c r="G68" s="26">
        <v>39156</v>
      </c>
      <c r="H68" s="26">
        <v>1973</v>
      </c>
      <c r="I68" s="26">
        <v>3599</v>
      </c>
      <c r="J68" s="26" t="s">
        <v>74</v>
      </c>
      <c r="K68" s="27"/>
    </row>
    <row r="69" spans="1:11" ht="12.75" customHeight="1" x14ac:dyDescent="0.15">
      <c r="A69" s="5"/>
      <c r="B69" s="6" t="s">
        <v>11</v>
      </c>
      <c r="C69" s="7" t="s">
        <v>25</v>
      </c>
      <c r="D69" s="8"/>
      <c r="E69" s="9">
        <v>147</v>
      </c>
      <c r="F69" s="8" t="s">
        <v>73</v>
      </c>
      <c r="G69" s="11">
        <v>71</v>
      </c>
      <c r="H69" s="11">
        <v>10</v>
      </c>
      <c r="I69" s="11">
        <v>4</v>
      </c>
      <c r="J69" s="11" t="s">
        <v>24</v>
      </c>
      <c r="K69" s="12" t="s">
        <v>458</v>
      </c>
    </row>
    <row r="70" spans="1:11" ht="12.75" customHeight="1" x14ac:dyDescent="0.15">
      <c r="A70" s="14" t="s">
        <v>457</v>
      </c>
      <c r="B70" s="15" t="s">
        <v>5</v>
      </c>
      <c r="C70" s="16" t="s">
        <v>25</v>
      </c>
      <c r="D70" s="17"/>
      <c r="E70" s="18">
        <v>3377</v>
      </c>
      <c r="F70" s="17"/>
      <c r="G70" s="19">
        <v>1436</v>
      </c>
      <c r="H70" s="19">
        <v>470</v>
      </c>
      <c r="I70" s="19">
        <v>93</v>
      </c>
      <c r="J70" s="19" t="s">
        <v>74</v>
      </c>
      <c r="K70" s="20" t="s">
        <v>467</v>
      </c>
    </row>
    <row r="71" spans="1:11" ht="12.75" customHeight="1" x14ac:dyDescent="0.15">
      <c r="A71" s="21"/>
      <c r="B71" s="22" t="s">
        <v>68</v>
      </c>
      <c r="C71" s="23" t="s">
        <v>25</v>
      </c>
      <c r="D71" s="24"/>
      <c r="E71" s="25">
        <v>82207</v>
      </c>
      <c r="F71" s="24"/>
      <c r="G71" s="26">
        <v>39204</v>
      </c>
      <c r="H71" s="26">
        <v>2062</v>
      </c>
      <c r="I71" s="26">
        <v>3625</v>
      </c>
      <c r="J71" s="26" t="s">
        <v>74</v>
      </c>
      <c r="K71" s="27"/>
    </row>
    <row r="72" spans="1:11" ht="12.75" customHeight="1" x14ac:dyDescent="0.15">
      <c r="A72" s="5"/>
      <c r="B72" s="6" t="s">
        <v>11</v>
      </c>
      <c r="C72" s="7" t="s">
        <v>25</v>
      </c>
      <c r="D72" s="8"/>
      <c r="E72" s="9">
        <v>147</v>
      </c>
      <c r="F72" s="8" t="s">
        <v>73</v>
      </c>
      <c r="G72" s="11">
        <v>72</v>
      </c>
      <c r="H72" s="11">
        <v>10</v>
      </c>
      <c r="I72" s="11">
        <v>4</v>
      </c>
      <c r="J72" s="11" t="s">
        <v>24</v>
      </c>
      <c r="K72" s="12" t="s">
        <v>727</v>
      </c>
    </row>
    <row r="73" spans="1:11" ht="12.75" customHeight="1" x14ac:dyDescent="0.15">
      <c r="A73" s="14" t="s">
        <v>726</v>
      </c>
      <c r="B73" s="15" t="s">
        <v>5</v>
      </c>
      <c r="C73" s="16" t="s">
        <v>25</v>
      </c>
      <c r="D73" s="17"/>
      <c r="E73" s="18">
        <v>3407</v>
      </c>
      <c r="F73" s="17"/>
      <c r="G73" s="19">
        <v>1479</v>
      </c>
      <c r="H73" s="19">
        <v>495</v>
      </c>
      <c r="I73" s="19">
        <v>93</v>
      </c>
      <c r="J73" s="19" t="s">
        <v>74</v>
      </c>
      <c r="K73" s="20"/>
    </row>
    <row r="74" spans="1:11" ht="12.75" customHeight="1" x14ac:dyDescent="0.15">
      <c r="A74" s="21"/>
      <c r="B74" s="22" t="s">
        <v>68</v>
      </c>
      <c r="C74" s="23" t="s">
        <v>25</v>
      </c>
      <c r="D74" s="24"/>
      <c r="E74" s="25">
        <v>81096</v>
      </c>
      <c r="F74" s="24"/>
      <c r="G74" s="26">
        <v>39364</v>
      </c>
      <c r="H74" s="26">
        <v>2140</v>
      </c>
      <c r="I74" s="26">
        <v>3637</v>
      </c>
      <c r="J74" s="26" t="s">
        <v>74</v>
      </c>
      <c r="K74" s="27"/>
    </row>
    <row r="75" spans="1:11" ht="15.95" customHeight="1" x14ac:dyDescent="0.15">
      <c r="A75" s="38" t="s">
        <v>75</v>
      </c>
    </row>
    <row r="76" spans="1:11" ht="15.95" customHeight="1" x14ac:dyDescent="0.15">
      <c r="A76" s="38" t="s">
        <v>76</v>
      </c>
    </row>
  </sheetData>
  <mergeCells count="9">
    <mergeCell ref="I3:J3"/>
    <mergeCell ref="K3:K5"/>
    <mergeCell ref="I4:I5"/>
    <mergeCell ref="A3:A5"/>
    <mergeCell ref="B3:B5"/>
    <mergeCell ref="C3:D5"/>
    <mergeCell ref="E3:F5"/>
    <mergeCell ref="G3:G5"/>
    <mergeCell ref="H3:H5"/>
  </mergeCells>
  <phoneticPr fontId="2"/>
  <printOptions horizontalCentered="1"/>
  <pageMargins left="0.70866141732283472" right="0.70866141732283472" top="0.74803149606299213" bottom="0.74803149606299213" header="0.31496062992125984" footer="0.31496062992125984"/>
  <pageSetup paperSize="9" scale="83" firstPageNumber="5"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56"/>
  <sheetViews>
    <sheetView view="pageBreakPreview" zoomScale="70" zoomScaleNormal="75" zoomScaleSheetLayoutView="70" zoomScalePageLayoutView="85" workbookViewId="0">
      <selection activeCell="Q46" sqref="Q46"/>
    </sheetView>
  </sheetViews>
  <sheetFormatPr defaultColWidth="9" defaultRowHeight="17.25" x14ac:dyDescent="0.2"/>
  <cols>
    <col min="1" max="3" width="7.375" style="45" customWidth="1"/>
    <col min="4" max="15" width="7.25" style="45" customWidth="1"/>
    <col min="16" max="16" width="4.375" style="46" customWidth="1"/>
    <col min="17" max="26" width="7.25" style="45" customWidth="1"/>
    <col min="27" max="27" width="9" style="45" customWidth="1"/>
    <col min="28" max="16384" width="9" style="45"/>
  </cols>
  <sheetData>
    <row r="1" spans="1:26" ht="27.95" customHeight="1" x14ac:dyDescent="0.25">
      <c r="A1" s="54" t="s">
        <v>501</v>
      </c>
      <c r="D1" s="54"/>
      <c r="E1" s="54"/>
      <c r="F1" s="54"/>
      <c r="G1" s="54"/>
      <c r="H1" s="54"/>
      <c r="I1" s="54"/>
      <c r="J1" s="54"/>
      <c r="T1" s="992" t="s">
        <v>725</v>
      </c>
      <c r="U1" s="992"/>
      <c r="V1" s="992"/>
      <c r="W1" s="992"/>
      <c r="X1" s="992"/>
      <c r="Y1" s="992"/>
      <c r="Z1" s="992"/>
    </row>
    <row r="2" spans="1:26" ht="30" customHeight="1" x14ac:dyDescent="0.15">
      <c r="A2" s="993" t="s">
        <v>217</v>
      </c>
      <c r="B2" s="994"/>
      <c r="C2" s="994"/>
      <c r="D2" s="994"/>
      <c r="E2" s="994"/>
      <c r="F2" s="994"/>
      <c r="G2" s="994"/>
      <c r="H2" s="994"/>
      <c r="I2" s="994"/>
      <c r="J2" s="994"/>
      <c r="K2" s="994"/>
      <c r="L2" s="994"/>
      <c r="M2" s="994"/>
      <c r="N2" s="994"/>
      <c r="O2" s="995"/>
      <c r="P2" s="322" t="s">
        <v>215</v>
      </c>
      <c r="Q2" s="993" t="s">
        <v>216</v>
      </c>
      <c r="R2" s="994"/>
      <c r="S2" s="994"/>
      <c r="T2" s="994"/>
      <c r="U2" s="994"/>
      <c r="V2" s="994"/>
      <c r="W2" s="994"/>
      <c r="X2" s="994"/>
      <c r="Y2" s="994"/>
      <c r="Z2" s="995"/>
    </row>
    <row r="3" spans="1:26" ht="27.75" customHeight="1" x14ac:dyDescent="0.15">
      <c r="A3" s="119"/>
      <c r="B3" s="119"/>
      <c r="C3" s="323"/>
      <c r="D3" s="323"/>
      <c r="E3" s="323"/>
      <c r="F3" s="323"/>
      <c r="G3" s="323"/>
      <c r="H3" s="121"/>
      <c r="I3" s="449"/>
      <c r="J3" s="449"/>
      <c r="K3" s="449"/>
      <c r="L3" s="449"/>
      <c r="M3" s="449"/>
      <c r="N3" s="449"/>
      <c r="O3" s="450" t="s">
        <v>241</v>
      </c>
      <c r="P3" s="982">
        <v>44</v>
      </c>
      <c r="Q3" s="451"/>
      <c r="R3" s="451"/>
      <c r="S3" s="119"/>
      <c r="T3" s="119"/>
      <c r="U3" s="324"/>
      <c r="V3" s="324"/>
      <c r="W3" s="324"/>
      <c r="X3" s="324"/>
      <c r="Y3" s="119"/>
      <c r="Z3" s="119"/>
    </row>
    <row r="4" spans="1:26" ht="15.4" customHeight="1" x14ac:dyDescent="0.15">
      <c r="A4" s="119"/>
      <c r="B4" s="119"/>
      <c r="C4" s="810"/>
      <c r="D4" s="810"/>
      <c r="E4" s="810"/>
      <c r="F4" s="810"/>
      <c r="G4" s="810"/>
      <c r="H4" s="121"/>
      <c r="I4" s="449"/>
      <c r="J4" s="449"/>
      <c r="K4" s="449"/>
      <c r="L4" s="449"/>
      <c r="M4" s="449"/>
      <c r="N4" s="449"/>
      <c r="O4" s="452">
        <v>1078</v>
      </c>
      <c r="P4" s="983"/>
      <c r="Q4" s="451"/>
      <c r="R4" s="451"/>
      <c r="S4" s="119"/>
      <c r="T4" s="119"/>
      <c r="U4" s="809"/>
      <c r="V4" s="809"/>
      <c r="W4" s="809"/>
      <c r="X4" s="809"/>
      <c r="Y4" s="119"/>
      <c r="Z4" s="119"/>
    </row>
    <row r="5" spans="1:26" ht="27.75" customHeight="1" x14ac:dyDescent="0.15">
      <c r="A5" s="119"/>
      <c r="B5" s="119"/>
      <c r="C5" s="810"/>
      <c r="D5" s="810"/>
      <c r="E5" s="810"/>
      <c r="F5" s="810"/>
      <c r="G5" s="810"/>
      <c r="H5" s="120"/>
      <c r="I5" s="453"/>
      <c r="J5" s="453"/>
      <c r="K5" s="449"/>
      <c r="L5" s="449" t="s">
        <v>224</v>
      </c>
      <c r="M5" s="449" t="s">
        <v>224</v>
      </c>
      <c r="N5" s="449" t="s">
        <v>224</v>
      </c>
      <c r="O5" s="450" t="s">
        <v>296</v>
      </c>
      <c r="P5" s="982">
        <v>43</v>
      </c>
      <c r="Q5" s="451"/>
      <c r="R5" s="451"/>
      <c r="S5" s="119"/>
      <c r="T5" s="119"/>
      <c r="U5" s="809"/>
      <c r="V5" s="809"/>
      <c r="W5" s="809"/>
      <c r="X5" s="809"/>
      <c r="Y5" s="119"/>
      <c r="Z5" s="119"/>
    </row>
    <row r="6" spans="1:26" ht="15.4" customHeight="1" x14ac:dyDescent="0.15">
      <c r="A6" s="119"/>
      <c r="B6" s="119"/>
      <c r="C6" s="810"/>
      <c r="D6" s="810" t="s">
        <v>224</v>
      </c>
      <c r="E6" s="810" t="s">
        <v>224</v>
      </c>
      <c r="F6" s="810" t="s">
        <v>224</v>
      </c>
      <c r="G6" s="810" t="s">
        <v>224</v>
      </c>
      <c r="H6" s="121" t="s">
        <v>224</v>
      </c>
      <c r="I6" s="449" t="s">
        <v>224</v>
      </c>
      <c r="J6" s="449" t="s">
        <v>224</v>
      </c>
      <c r="K6" s="449" t="s">
        <v>224</v>
      </c>
      <c r="L6" s="449" t="s">
        <v>224</v>
      </c>
      <c r="M6" s="449" t="s">
        <v>224</v>
      </c>
      <c r="N6" s="449" t="s">
        <v>224</v>
      </c>
      <c r="O6" s="452">
        <v>1021</v>
      </c>
      <c r="P6" s="983"/>
      <c r="Q6" s="451"/>
      <c r="R6" s="451"/>
      <c r="S6" s="119"/>
      <c r="T6" s="119"/>
      <c r="U6" s="809"/>
      <c r="V6" s="809"/>
      <c r="W6" s="809"/>
      <c r="X6" s="809"/>
      <c r="Y6" s="119"/>
      <c r="Z6" s="119"/>
    </row>
    <row r="7" spans="1:26" ht="27.75" customHeight="1" x14ac:dyDescent="0.15">
      <c r="A7" s="52"/>
      <c r="B7" s="52"/>
      <c r="C7" s="304"/>
      <c r="D7" s="304"/>
      <c r="E7" s="304"/>
      <c r="F7" s="304"/>
      <c r="G7" s="304"/>
      <c r="H7" s="304"/>
      <c r="I7" s="449"/>
      <c r="J7" s="449"/>
      <c r="K7" s="449"/>
      <c r="L7" s="449" t="s">
        <v>224</v>
      </c>
      <c r="M7" s="449" t="s">
        <v>224</v>
      </c>
      <c r="N7" s="449" t="s">
        <v>224</v>
      </c>
      <c r="O7" s="450" t="s">
        <v>250</v>
      </c>
      <c r="P7" s="982">
        <v>42</v>
      </c>
      <c r="Q7" s="451"/>
      <c r="R7" s="451"/>
      <c r="S7" s="119"/>
      <c r="T7" s="119"/>
      <c r="U7" s="100"/>
      <c r="V7" s="100"/>
      <c r="W7" s="100"/>
      <c r="X7" s="100"/>
      <c r="Y7" s="119"/>
      <c r="Z7" s="119"/>
    </row>
    <row r="8" spans="1:26" ht="15.4" customHeight="1" x14ac:dyDescent="0.15">
      <c r="A8" s="52"/>
      <c r="B8" s="52"/>
      <c r="C8" s="304"/>
      <c r="D8" s="304" t="s">
        <v>224</v>
      </c>
      <c r="E8" s="304" t="s">
        <v>224</v>
      </c>
      <c r="F8" s="304" t="s">
        <v>224</v>
      </c>
      <c r="G8" s="304" t="s">
        <v>224</v>
      </c>
      <c r="H8" s="121" t="s">
        <v>224</v>
      </c>
      <c r="I8" s="449" t="s">
        <v>224</v>
      </c>
      <c r="J8" s="449" t="s">
        <v>224</v>
      </c>
      <c r="K8" s="449" t="s">
        <v>224</v>
      </c>
      <c r="L8" s="449" t="s">
        <v>224</v>
      </c>
      <c r="M8" s="449" t="s">
        <v>224</v>
      </c>
      <c r="N8" s="449" t="s">
        <v>224</v>
      </c>
      <c r="O8" s="452">
        <v>1056</v>
      </c>
      <c r="P8" s="983"/>
      <c r="Q8" s="451"/>
      <c r="R8" s="451"/>
      <c r="S8" s="119"/>
      <c r="T8" s="119"/>
      <c r="U8" s="100"/>
      <c r="V8" s="100"/>
      <c r="W8" s="100"/>
      <c r="X8" s="100"/>
      <c r="Y8" s="119"/>
      <c r="Z8" s="119"/>
    </row>
    <row r="9" spans="1:26" ht="27.75" customHeight="1" x14ac:dyDescent="0.15">
      <c r="A9" s="52"/>
      <c r="B9" s="52"/>
      <c r="C9" s="304"/>
      <c r="D9" s="304"/>
      <c r="E9" s="304"/>
      <c r="F9" s="304"/>
      <c r="G9" s="304"/>
      <c r="H9" s="121"/>
      <c r="I9" s="449"/>
      <c r="J9" s="449"/>
      <c r="K9" s="449"/>
      <c r="L9" s="453" t="s">
        <v>224</v>
      </c>
      <c r="M9" s="453" t="s">
        <v>224</v>
      </c>
      <c r="N9" s="453" t="s">
        <v>224</v>
      </c>
      <c r="O9" s="811" t="s">
        <v>224</v>
      </c>
      <c r="P9" s="982">
        <v>41</v>
      </c>
      <c r="Q9" s="451"/>
      <c r="R9" s="451"/>
      <c r="S9" s="119"/>
      <c r="T9" s="119"/>
      <c r="U9" s="100"/>
      <c r="V9" s="100"/>
      <c r="W9" s="100"/>
      <c r="X9" s="100"/>
      <c r="Y9" s="119"/>
      <c r="Z9" s="119"/>
    </row>
    <row r="10" spans="1:26" ht="15.4" customHeight="1" x14ac:dyDescent="0.15">
      <c r="A10" s="52"/>
      <c r="B10" s="52"/>
      <c r="C10" s="304"/>
      <c r="D10" s="304" t="s">
        <v>224</v>
      </c>
      <c r="E10" s="304" t="s">
        <v>224</v>
      </c>
      <c r="F10" s="304" t="s">
        <v>224</v>
      </c>
      <c r="G10" s="304" t="s">
        <v>224</v>
      </c>
      <c r="H10" s="121" t="s">
        <v>224</v>
      </c>
      <c r="I10" s="449" t="s">
        <v>224</v>
      </c>
      <c r="J10" s="449" t="s">
        <v>224</v>
      </c>
      <c r="K10" s="449" t="s">
        <v>224</v>
      </c>
      <c r="L10" s="453" t="s">
        <v>224</v>
      </c>
      <c r="M10" s="453" t="s">
        <v>224</v>
      </c>
      <c r="N10" s="453" t="s">
        <v>224</v>
      </c>
      <c r="O10" s="454" t="s">
        <v>224</v>
      </c>
      <c r="P10" s="983"/>
      <c r="Q10" s="451"/>
      <c r="R10" s="451"/>
      <c r="S10" s="119"/>
      <c r="T10" s="119"/>
      <c r="U10" s="100"/>
      <c r="V10" s="100"/>
      <c r="W10" s="100"/>
      <c r="X10" s="100"/>
      <c r="Y10" s="119"/>
      <c r="Z10" s="119"/>
    </row>
    <row r="11" spans="1:26" s="52" customFormat="1" ht="27.75" customHeight="1" x14ac:dyDescent="0.15">
      <c r="A11" s="121"/>
      <c r="B11" s="121"/>
      <c r="C11" s="424" t="s">
        <v>453</v>
      </c>
      <c r="D11" s="120"/>
      <c r="E11" s="121"/>
      <c r="F11" s="121"/>
      <c r="G11" s="121"/>
      <c r="H11" s="121"/>
      <c r="I11" s="449"/>
      <c r="J11" s="449"/>
      <c r="K11" s="449"/>
      <c r="L11" s="449" t="s">
        <v>224</v>
      </c>
      <c r="M11" s="453" t="s">
        <v>224</v>
      </c>
      <c r="N11" s="453" t="s">
        <v>224</v>
      </c>
      <c r="O11" s="812" t="s">
        <v>224</v>
      </c>
      <c r="P11" s="982">
        <v>40</v>
      </c>
      <c r="Q11" s="423"/>
      <c r="R11" s="101"/>
      <c r="S11" s="101"/>
      <c r="T11" s="101"/>
      <c r="U11" s="101"/>
      <c r="V11" s="101"/>
      <c r="W11" s="96"/>
      <c r="X11" s="96"/>
      <c r="Y11" s="96"/>
    </row>
    <row r="12" spans="1:26" s="53" customFormat="1" ht="15.75" customHeight="1" x14ac:dyDescent="0.15">
      <c r="A12" s="121"/>
      <c r="B12" s="121"/>
      <c r="C12" s="121"/>
      <c r="D12" s="120" t="s">
        <v>224</v>
      </c>
      <c r="E12" s="121" t="s">
        <v>224</v>
      </c>
      <c r="F12" s="121" t="s">
        <v>224</v>
      </c>
      <c r="G12" s="121" t="s">
        <v>224</v>
      </c>
      <c r="H12" s="121" t="s">
        <v>224</v>
      </c>
      <c r="I12" s="449" t="s">
        <v>224</v>
      </c>
      <c r="J12" s="449" t="s">
        <v>224</v>
      </c>
      <c r="K12" s="449" t="s">
        <v>224</v>
      </c>
      <c r="L12" s="449" t="s">
        <v>224</v>
      </c>
      <c r="M12" s="453" t="s">
        <v>224</v>
      </c>
      <c r="N12" s="453" t="s">
        <v>224</v>
      </c>
      <c r="O12" s="457" t="s">
        <v>224</v>
      </c>
      <c r="P12" s="983"/>
      <c r="Q12" s="423"/>
      <c r="R12" s="101"/>
      <c r="S12" s="101"/>
      <c r="T12" s="101"/>
      <c r="U12" s="101"/>
      <c r="V12" s="101"/>
      <c r="W12" s="96"/>
      <c r="X12" s="96"/>
      <c r="Y12" s="96"/>
    </row>
    <row r="13" spans="1:26" s="52" customFormat="1" ht="27.75" customHeight="1" x14ac:dyDescent="0.15">
      <c r="A13" s="121"/>
      <c r="B13" s="121"/>
      <c r="C13" s="121"/>
      <c r="D13" s="121"/>
      <c r="E13" s="121"/>
      <c r="F13" s="121"/>
      <c r="G13" s="121"/>
      <c r="H13" s="121"/>
      <c r="I13" s="449"/>
      <c r="J13" s="449"/>
      <c r="K13" s="449"/>
      <c r="L13" s="453" t="s">
        <v>224</v>
      </c>
      <c r="M13" s="453" t="s">
        <v>224</v>
      </c>
      <c r="N13" s="454" t="s">
        <v>224</v>
      </c>
      <c r="O13" s="456" t="s">
        <v>294</v>
      </c>
      <c r="P13" s="982">
        <v>39</v>
      </c>
      <c r="Q13" s="423"/>
      <c r="R13" s="101"/>
      <c r="S13" s="101"/>
      <c r="T13" s="100"/>
      <c r="U13" s="49"/>
      <c r="V13" s="49"/>
      <c r="Y13" s="96" t="s">
        <v>224</v>
      </c>
    </row>
    <row r="14" spans="1:26" s="53" customFormat="1" ht="16.5" customHeight="1" x14ac:dyDescent="0.15">
      <c r="A14" s="121"/>
      <c r="B14" s="121"/>
      <c r="C14" s="121"/>
      <c r="D14" s="121" t="s">
        <v>224</v>
      </c>
      <c r="E14" s="121" t="s">
        <v>224</v>
      </c>
      <c r="F14" s="121" t="s">
        <v>224</v>
      </c>
      <c r="G14" s="121" t="s">
        <v>224</v>
      </c>
      <c r="H14" s="121" t="s">
        <v>224</v>
      </c>
      <c r="I14" s="449" t="s">
        <v>224</v>
      </c>
      <c r="J14" s="449" t="s">
        <v>224</v>
      </c>
      <c r="K14" s="449" t="s">
        <v>224</v>
      </c>
      <c r="L14" s="453" t="s">
        <v>224</v>
      </c>
      <c r="M14" s="453" t="s">
        <v>224</v>
      </c>
      <c r="N14" s="454" t="s">
        <v>224</v>
      </c>
      <c r="O14" s="454">
        <v>1068</v>
      </c>
      <c r="P14" s="983"/>
      <c r="Q14" s="423"/>
      <c r="R14" s="101"/>
      <c r="S14" s="101"/>
      <c r="T14" s="100"/>
      <c r="U14" s="51"/>
      <c r="V14" s="51"/>
      <c r="Y14" s="96" t="s">
        <v>224</v>
      </c>
    </row>
    <row r="15" spans="1:26" s="53" customFormat="1" ht="27.75" customHeight="1" x14ac:dyDescent="0.15">
      <c r="A15" s="121"/>
      <c r="B15" s="121"/>
      <c r="C15" s="121"/>
      <c r="D15" s="121"/>
      <c r="E15" s="121"/>
      <c r="F15" s="121"/>
      <c r="G15" s="121"/>
      <c r="H15" s="121"/>
      <c r="I15" s="449"/>
      <c r="J15" s="449"/>
      <c r="K15" s="449"/>
      <c r="L15" s="450" t="s">
        <v>231</v>
      </c>
      <c r="M15" s="450" t="s">
        <v>297</v>
      </c>
      <c r="N15" s="450" t="s">
        <v>295</v>
      </c>
      <c r="O15" s="844" t="s">
        <v>891</v>
      </c>
      <c r="P15" s="982">
        <v>38</v>
      </c>
      <c r="Q15" s="423" t="s">
        <v>224</v>
      </c>
      <c r="R15" s="101" t="s">
        <v>224</v>
      </c>
      <c r="S15" s="101" t="s">
        <v>224</v>
      </c>
      <c r="T15" s="100" t="s">
        <v>224</v>
      </c>
      <c r="U15" s="51" t="s">
        <v>224</v>
      </c>
      <c r="V15" s="51" t="s">
        <v>224</v>
      </c>
      <c r="W15" s="53" t="s">
        <v>224</v>
      </c>
      <c r="Y15" s="96"/>
    </row>
    <row r="16" spans="1:26" s="53" customFormat="1" ht="16.5" customHeight="1" x14ac:dyDescent="0.15">
      <c r="A16" s="121"/>
      <c r="B16" s="121"/>
      <c r="C16" s="121"/>
      <c r="D16" s="121" t="s">
        <v>224</v>
      </c>
      <c r="E16" s="121" t="s">
        <v>224</v>
      </c>
      <c r="F16" s="121" t="s">
        <v>224</v>
      </c>
      <c r="G16" s="121" t="s">
        <v>224</v>
      </c>
      <c r="H16" s="121" t="s">
        <v>224</v>
      </c>
      <c r="I16" s="449" t="s">
        <v>224</v>
      </c>
      <c r="J16" s="449" t="s">
        <v>224</v>
      </c>
      <c r="K16" s="449" t="s">
        <v>224</v>
      </c>
      <c r="L16" s="459">
        <v>1069</v>
      </c>
      <c r="M16" s="459">
        <v>980</v>
      </c>
      <c r="N16" s="459">
        <v>973</v>
      </c>
      <c r="O16" s="472">
        <v>933</v>
      </c>
      <c r="P16" s="983"/>
      <c r="Q16" s="423" t="s">
        <v>224</v>
      </c>
      <c r="R16" s="101" t="s">
        <v>224</v>
      </c>
      <c r="S16" s="101" t="s">
        <v>224</v>
      </c>
      <c r="T16" s="100" t="s">
        <v>224</v>
      </c>
      <c r="U16" s="51" t="s">
        <v>224</v>
      </c>
      <c r="V16" s="51" t="s">
        <v>224</v>
      </c>
      <c r="W16" s="53" t="s">
        <v>224</v>
      </c>
      <c r="Y16" s="96"/>
    </row>
    <row r="17" spans="1:25" s="53" customFormat="1" ht="27.75" customHeight="1" x14ac:dyDescent="0.15">
      <c r="A17" s="121"/>
      <c r="B17" s="121"/>
      <c r="C17" s="121"/>
      <c r="D17" s="121" t="s">
        <v>224</v>
      </c>
      <c r="E17" s="121" t="s">
        <v>224</v>
      </c>
      <c r="F17" s="121" t="s">
        <v>224</v>
      </c>
      <c r="G17" s="121" t="s">
        <v>224</v>
      </c>
      <c r="H17" s="121" t="s">
        <v>224</v>
      </c>
      <c r="I17" s="449" t="s">
        <v>224</v>
      </c>
      <c r="J17" s="449" t="s">
        <v>224</v>
      </c>
      <c r="K17" s="449" t="s">
        <v>224</v>
      </c>
      <c r="L17" s="449" t="s">
        <v>224</v>
      </c>
      <c r="M17" s="449" t="s">
        <v>224</v>
      </c>
      <c r="N17" s="454" t="s">
        <v>224</v>
      </c>
      <c r="O17" s="454" t="s">
        <v>298</v>
      </c>
      <c r="P17" s="982">
        <v>37</v>
      </c>
      <c r="Q17" s="423" t="s">
        <v>224</v>
      </c>
      <c r="R17" s="101" t="s">
        <v>224</v>
      </c>
      <c r="S17" s="101" t="s">
        <v>224</v>
      </c>
      <c r="T17" s="100" t="s">
        <v>224</v>
      </c>
      <c r="U17" s="51" t="s">
        <v>224</v>
      </c>
      <c r="V17" s="51" t="s">
        <v>224</v>
      </c>
      <c r="W17" s="53" t="s">
        <v>224</v>
      </c>
      <c r="Y17" s="96"/>
    </row>
    <row r="18" spans="1:25" s="53" customFormat="1" ht="16.5" customHeight="1" x14ac:dyDescent="0.15">
      <c r="A18" s="121"/>
      <c r="B18" s="121"/>
      <c r="C18" s="121"/>
      <c r="D18" s="121" t="s">
        <v>224</v>
      </c>
      <c r="E18" s="121" t="s">
        <v>224</v>
      </c>
      <c r="F18" s="121" t="s">
        <v>224</v>
      </c>
      <c r="G18" s="121" t="s">
        <v>224</v>
      </c>
      <c r="H18" s="121" t="s">
        <v>224</v>
      </c>
      <c r="I18" s="449" t="s">
        <v>224</v>
      </c>
      <c r="J18" s="449" t="s">
        <v>224</v>
      </c>
      <c r="K18" s="449" t="s">
        <v>224</v>
      </c>
      <c r="L18" s="453" t="s">
        <v>224</v>
      </c>
      <c r="M18" s="453" t="s">
        <v>224</v>
      </c>
      <c r="N18" s="454" t="s">
        <v>224</v>
      </c>
      <c r="O18" s="454">
        <v>904</v>
      </c>
      <c r="P18" s="983"/>
      <c r="Q18" s="423" t="s">
        <v>224</v>
      </c>
      <c r="R18" s="101" t="s">
        <v>224</v>
      </c>
      <c r="S18" s="101" t="s">
        <v>224</v>
      </c>
      <c r="T18" s="100" t="s">
        <v>224</v>
      </c>
      <c r="U18" s="51" t="s">
        <v>224</v>
      </c>
      <c r="V18" s="51" t="s">
        <v>224</v>
      </c>
      <c r="W18" s="53" t="s">
        <v>224</v>
      </c>
      <c r="Y18" s="96"/>
    </row>
    <row r="19" spans="1:25" s="52" customFormat="1" ht="27.75" customHeight="1" x14ac:dyDescent="0.15">
      <c r="A19" s="121"/>
      <c r="B19" s="121"/>
      <c r="C19" s="121"/>
      <c r="D19" s="121" t="s">
        <v>224</v>
      </c>
      <c r="E19" s="121" t="s">
        <v>224</v>
      </c>
      <c r="F19" s="121" t="s">
        <v>224</v>
      </c>
      <c r="G19" s="121" t="s">
        <v>224</v>
      </c>
      <c r="H19" s="121" t="s">
        <v>224</v>
      </c>
      <c r="I19" s="449" t="s">
        <v>224</v>
      </c>
      <c r="J19" s="449" t="s">
        <v>224</v>
      </c>
      <c r="K19" s="453" t="s">
        <v>224</v>
      </c>
      <c r="L19" s="453" t="s">
        <v>224</v>
      </c>
      <c r="M19" s="453" t="s">
        <v>224</v>
      </c>
      <c r="N19" s="454" t="s">
        <v>224</v>
      </c>
      <c r="O19" s="455" t="s">
        <v>238</v>
      </c>
      <c r="P19" s="982">
        <v>36</v>
      </c>
      <c r="Q19" s="448" t="s">
        <v>224</v>
      </c>
      <c r="R19" s="101" t="s">
        <v>224</v>
      </c>
      <c r="S19" s="101" t="s">
        <v>224</v>
      </c>
      <c r="T19" s="100" t="s">
        <v>224</v>
      </c>
      <c r="U19" s="49" t="s">
        <v>224</v>
      </c>
      <c r="V19" s="49" t="s">
        <v>224</v>
      </c>
      <c r="W19" s="52" t="s">
        <v>224</v>
      </c>
      <c r="Y19" s="96" t="s">
        <v>224</v>
      </c>
    </row>
    <row r="20" spans="1:25" s="53" customFormat="1" ht="16.5" customHeight="1" x14ac:dyDescent="0.15">
      <c r="A20" s="121"/>
      <c r="B20" s="121"/>
      <c r="C20" s="121"/>
      <c r="D20" s="121" t="s">
        <v>224</v>
      </c>
      <c r="E20" s="121" t="s">
        <v>224</v>
      </c>
      <c r="F20" s="121" t="s">
        <v>224</v>
      </c>
      <c r="G20" s="121" t="s">
        <v>224</v>
      </c>
      <c r="H20" s="121" t="s">
        <v>224</v>
      </c>
      <c r="I20" s="449" t="s">
        <v>224</v>
      </c>
      <c r="J20" s="449" t="s">
        <v>224</v>
      </c>
      <c r="K20" s="453" t="s">
        <v>224</v>
      </c>
      <c r="L20" s="453" t="s">
        <v>224</v>
      </c>
      <c r="M20" s="453" t="s">
        <v>224</v>
      </c>
      <c r="N20" s="454" t="s">
        <v>224</v>
      </c>
      <c r="O20" s="452">
        <v>945</v>
      </c>
      <c r="P20" s="983"/>
      <c r="Q20" s="448" t="s">
        <v>224</v>
      </c>
      <c r="R20" s="101" t="s">
        <v>224</v>
      </c>
      <c r="S20" s="101" t="s">
        <v>224</v>
      </c>
      <c r="T20" s="100" t="s">
        <v>224</v>
      </c>
      <c r="U20" s="51" t="s">
        <v>224</v>
      </c>
      <c r="V20" s="51" t="s">
        <v>224</v>
      </c>
      <c r="W20" s="53" t="s">
        <v>224</v>
      </c>
      <c r="Y20" s="96" t="s">
        <v>224</v>
      </c>
    </row>
    <row r="21" spans="1:25" s="52" customFormat="1" ht="27.75" customHeight="1" x14ac:dyDescent="0.15">
      <c r="A21" s="121"/>
      <c r="B21" s="121"/>
      <c r="C21" s="121"/>
      <c r="D21" s="121" t="s">
        <v>224</v>
      </c>
      <c r="E21" s="121" t="s">
        <v>224</v>
      </c>
      <c r="F21" s="121" t="s">
        <v>224</v>
      </c>
      <c r="G21" s="121" t="s">
        <v>224</v>
      </c>
      <c r="H21" s="121" t="s">
        <v>224</v>
      </c>
      <c r="I21" s="449" t="s">
        <v>224</v>
      </c>
      <c r="J21" s="449" t="s">
        <v>224</v>
      </c>
      <c r="K21" s="449" t="s">
        <v>224</v>
      </c>
      <c r="L21" s="453" t="s">
        <v>224</v>
      </c>
      <c r="M21" s="450" t="s">
        <v>347</v>
      </c>
      <c r="N21" s="450" t="s">
        <v>301</v>
      </c>
      <c r="O21" s="450" t="s">
        <v>346</v>
      </c>
      <c r="P21" s="988">
        <v>35</v>
      </c>
      <c r="Q21" s="842" t="s">
        <v>229</v>
      </c>
      <c r="R21" s="453" t="s">
        <v>224</v>
      </c>
      <c r="S21" s="120" t="s">
        <v>224</v>
      </c>
      <c r="T21" s="120" t="s">
        <v>224</v>
      </c>
      <c r="U21" s="120" t="s">
        <v>224</v>
      </c>
      <c r="V21" s="120" t="s">
        <v>224</v>
      </c>
      <c r="W21" s="121" t="s">
        <v>224</v>
      </c>
      <c r="X21" s="101" t="s">
        <v>224</v>
      </c>
      <c r="Y21" s="96" t="s">
        <v>224</v>
      </c>
    </row>
    <row r="22" spans="1:25" s="53" customFormat="1" ht="16.5" customHeight="1" x14ac:dyDescent="0.15">
      <c r="A22" s="121"/>
      <c r="B22" s="121"/>
      <c r="C22" s="121"/>
      <c r="D22" s="121" t="s">
        <v>224</v>
      </c>
      <c r="E22" s="121" t="s">
        <v>224</v>
      </c>
      <c r="F22" s="121" t="s">
        <v>224</v>
      </c>
      <c r="G22" s="121" t="s">
        <v>224</v>
      </c>
      <c r="H22" s="121" t="s">
        <v>224</v>
      </c>
      <c r="I22" s="449" t="s">
        <v>224</v>
      </c>
      <c r="J22" s="449" t="s">
        <v>224</v>
      </c>
      <c r="K22" s="449" t="s">
        <v>224</v>
      </c>
      <c r="L22" s="449" t="s">
        <v>224</v>
      </c>
      <c r="M22" s="459">
        <v>941</v>
      </c>
      <c r="N22" s="459">
        <v>931</v>
      </c>
      <c r="O22" s="459">
        <v>924</v>
      </c>
      <c r="P22" s="989"/>
      <c r="Q22" s="459">
        <v>816</v>
      </c>
      <c r="R22" s="453" t="s">
        <v>224</v>
      </c>
      <c r="S22" s="120" t="s">
        <v>224</v>
      </c>
      <c r="T22" s="120" t="s">
        <v>224</v>
      </c>
      <c r="U22" s="120" t="s">
        <v>224</v>
      </c>
      <c r="V22" s="120" t="s">
        <v>224</v>
      </c>
      <c r="W22" s="121" t="s">
        <v>224</v>
      </c>
      <c r="X22" s="101" t="s">
        <v>224</v>
      </c>
      <c r="Y22" s="96" t="s">
        <v>224</v>
      </c>
    </row>
    <row r="23" spans="1:25" s="52" customFormat="1" ht="27.75" customHeight="1" x14ac:dyDescent="0.15">
      <c r="A23" s="121"/>
      <c r="B23" s="121"/>
      <c r="C23" s="121"/>
      <c r="D23" s="121" t="s">
        <v>224</v>
      </c>
      <c r="E23" s="121" t="s">
        <v>224</v>
      </c>
      <c r="F23" s="121" t="s">
        <v>224</v>
      </c>
      <c r="G23" s="121" t="s">
        <v>224</v>
      </c>
      <c r="H23" s="121" t="s">
        <v>224</v>
      </c>
      <c r="I23" s="449" t="s">
        <v>224</v>
      </c>
      <c r="J23" s="449" t="s">
        <v>224</v>
      </c>
      <c r="K23" s="449" t="s">
        <v>224</v>
      </c>
      <c r="L23" s="450" t="s">
        <v>299</v>
      </c>
      <c r="M23" s="454" t="s">
        <v>235</v>
      </c>
      <c r="N23" s="452" t="s">
        <v>348</v>
      </c>
      <c r="O23" s="452" t="s">
        <v>288</v>
      </c>
      <c r="P23" s="982">
        <v>34</v>
      </c>
      <c r="Q23" s="824" t="s">
        <v>228</v>
      </c>
      <c r="R23" s="458" t="s">
        <v>233</v>
      </c>
      <c r="S23" s="120" t="s">
        <v>224</v>
      </c>
      <c r="T23" s="120" t="s">
        <v>224</v>
      </c>
      <c r="U23" s="120" t="s">
        <v>224</v>
      </c>
      <c r="V23" s="120" t="s">
        <v>224</v>
      </c>
      <c r="W23" s="121" t="s">
        <v>224</v>
      </c>
      <c r="Y23" s="96" t="s">
        <v>224</v>
      </c>
    </row>
    <row r="24" spans="1:25" s="53" customFormat="1" ht="16.5" customHeight="1" x14ac:dyDescent="0.15">
      <c r="A24" s="121"/>
      <c r="B24" s="121"/>
      <c r="C24" s="121"/>
      <c r="D24" s="121" t="s">
        <v>224</v>
      </c>
      <c r="E24" s="121" t="s">
        <v>224</v>
      </c>
      <c r="F24" s="121" t="s">
        <v>224</v>
      </c>
      <c r="G24" s="121" t="s">
        <v>224</v>
      </c>
      <c r="H24" s="121" t="s">
        <v>224</v>
      </c>
      <c r="I24" s="449" t="s">
        <v>224</v>
      </c>
      <c r="J24" s="449" t="s">
        <v>224</v>
      </c>
      <c r="K24" s="449" t="s">
        <v>224</v>
      </c>
      <c r="L24" s="459">
        <v>967</v>
      </c>
      <c r="M24" s="454">
        <v>881</v>
      </c>
      <c r="N24" s="452">
        <v>870</v>
      </c>
      <c r="O24" s="461">
        <v>868</v>
      </c>
      <c r="P24" s="983"/>
      <c r="Q24" s="459">
        <v>927</v>
      </c>
      <c r="R24" s="457">
        <v>966</v>
      </c>
      <c r="S24" s="120" t="s">
        <v>224</v>
      </c>
      <c r="T24" s="120" t="s">
        <v>224</v>
      </c>
      <c r="U24" s="120" t="s">
        <v>224</v>
      </c>
      <c r="V24" s="120" t="s">
        <v>224</v>
      </c>
      <c r="W24" s="121" t="s">
        <v>224</v>
      </c>
      <c r="Y24" s="96" t="s">
        <v>224</v>
      </c>
    </row>
    <row r="25" spans="1:25" s="52" customFormat="1" ht="27.75" customHeight="1" x14ac:dyDescent="0.15">
      <c r="A25" s="121"/>
      <c r="B25" s="121"/>
      <c r="C25" s="121"/>
      <c r="D25" s="121" t="s">
        <v>224</v>
      </c>
      <c r="E25" s="121" t="s">
        <v>224</v>
      </c>
      <c r="F25" s="121" t="s">
        <v>224</v>
      </c>
      <c r="G25" s="121" t="s">
        <v>224</v>
      </c>
      <c r="H25" s="121" t="s">
        <v>224</v>
      </c>
      <c r="I25" s="449" t="s">
        <v>224</v>
      </c>
      <c r="J25" s="449" t="s">
        <v>224</v>
      </c>
      <c r="K25" s="453" t="s">
        <v>224</v>
      </c>
      <c r="L25" s="454" t="s">
        <v>224</v>
      </c>
      <c r="M25" s="462" t="s">
        <v>240</v>
      </c>
      <c r="N25" s="455" t="s">
        <v>349</v>
      </c>
      <c r="O25" s="455" t="s">
        <v>248</v>
      </c>
      <c r="P25" s="982">
        <v>33</v>
      </c>
      <c r="Q25" s="813" t="s">
        <v>224</v>
      </c>
      <c r="R25" s="453" t="s">
        <v>224</v>
      </c>
      <c r="S25" s="120" t="s">
        <v>224</v>
      </c>
      <c r="T25" s="120" t="s">
        <v>224</v>
      </c>
      <c r="U25" s="120" t="s">
        <v>224</v>
      </c>
      <c r="V25" s="120" t="s">
        <v>224</v>
      </c>
      <c r="W25" s="121" t="s">
        <v>224</v>
      </c>
      <c r="Y25" s="96" t="s">
        <v>224</v>
      </c>
    </row>
    <row r="26" spans="1:25" s="53" customFormat="1" ht="16.5" customHeight="1" x14ac:dyDescent="0.15">
      <c r="A26" s="121"/>
      <c r="B26" s="121"/>
      <c r="C26" s="121"/>
      <c r="D26" s="121" t="s">
        <v>224</v>
      </c>
      <c r="E26" s="121" t="s">
        <v>224</v>
      </c>
      <c r="F26" s="121" t="s">
        <v>224</v>
      </c>
      <c r="G26" s="121" t="s">
        <v>224</v>
      </c>
      <c r="H26" s="121" t="s">
        <v>224</v>
      </c>
      <c r="I26" s="449" t="s">
        <v>224</v>
      </c>
      <c r="J26" s="449" t="s">
        <v>224</v>
      </c>
      <c r="K26" s="453" t="s">
        <v>224</v>
      </c>
      <c r="L26" s="454" t="s">
        <v>224</v>
      </c>
      <c r="M26" s="464">
        <v>946</v>
      </c>
      <c r="N26" s="459">
        <v>895</v>
      </c>
      <c r="O26" s="461">
        <v>794</v>
      </c>
      <c r="P26" s="983"/>
      <c r="Q26" s="467" t="s">
        <v>224</v>
      </c>
      <c r="R26" s="453" t="s">
        <v>224</v>
      </c>
      <c r="S26" s="120" t="s">
        <v>224</v>
      </c>
      <c r="T26" s="120" t="s">
        <v>224</v>
      </c>
      <c r="U26" s="120" t="s">
        <v>224</v>
      </c>
      <c r="V26" s="120" t="s">
        <v>224</v>
      </c>
      <c r="W26" s="121" t="s">
        <v>224</v>
      </c>
      <c r="Y26" s="96" t="s">
        <v>224</v>
      </c>
    </row>
    <row r="27" spans="1:25" s="52" customFormat="1" ht="27.75" customHeight="1" x14ac:dyDescent="0.15">
      <c r="A27" s="121"/>
      <c r="B27" s="121"/>
      <c r="C27" s="120"/>
      <c r="D27" s="120" t="s">
        <v>224</v>
      </c>
      <c r="E27" s="120" t="s">
        <v>224</v>
      </c>
      <c r="F27" s="120" t="s">
        <v>224</v>
      </c>
      <c r="G27" s="120" t="s">
        <v>224</v>
      </c>
      <c r="H27" s="120" t="s">
        <v>224</v>
      </c>
      <c r="I27" s="453" t="s">
        <v>224</v>
      </c>
      <c r="J27" s="453" t="s">
        <v>224</v>
      </c>
      <c r="K27" s="453" t="s">
        <v>224</v>
      </c>
      <c r="L27" s="454" t="s">
        <v>224</v>
      </c>
      <c r="M27" s="455" t="s">
        <v>354</v>
      </c>
      <c r="N27" s="458" t="s">
        <v>357</v>
      </c>
      <c r="O27" s="458" t="s">
        <v>355</v>
      </c>
      <c r="P27" s="982">
        <v>32</v>
      </c>
      <c r="Q27" s="455" t="s">
        <v>238</v>
      </c>
      <c r="R27" s="458" t="s">
        <v>232</v>
      </c>
      <c r="S27" s="120" t="s">
        <v>224</v>
      </c>
      <c r="T27" s="120" t="s">
        <v>224</v>
      </c>
      <c r="U27" s="120" t="s">
        <v>224</v>
      </c>
      <c r="V27" s="120" t="s">
        <v>224</v>
      </c>
      <c r="W27" s="121" t="s">
        <v>224</v>
      </c>
      <c r="X27" s="96" t="s">
        <v>224</v>
      </c>
      <c r="Y27" s="96" t="s">
        <v>224</v>
      </c>
    </row>
    <row r="28" spans="1:25" s="53" customFormat="1" ht="16.5" customHeight="1" x14ac:dyDescent="0.15">
      <c r="A28" s="121"/>
      <c r="B28" s="121"/>
      <c r="C28" s="120"/>
      <c r="D28" s="120" t="s">
        <v>224</v>
      </c>
      <c r="E28" s="120" t="s">
        <v>224</v>
      </c>
      <c r="F28" s="120" t="s">
        <v>224</v>
      </c>
      <c r="G28" s="120" t="s">
        <v>224</v>
      </c>
      <c r="H28" s="120" t="s">
        <v>224</v>
      </c>
      <c r="I28" s="453" t="s">
        <v>224</v>
      </c>
      <c r="J28" s="453" t="s">
        <v>224</v>
      </c>
      <c r="K28" s="453" t="s">
        <v>224</v>
      </c>
      <c r="L28" s="454" t="s">
        <v>224</v>
      </c>
      <c r="M28" s="452">
        <v>779</v>
      </c>
      <c r="N28" s="457">
        <v>778</v>
      </c>
      <c r="O28" s="457">
        <v>708</v>
      </c>
      <c r="P28" s="983"/>
      <c r="Q28" s="459">
        <v>906</v>
      </c>
      <c r="R28" s="457">
        <v>963</v>
      </c>
      <c r="S28" s="120" t="s">
        <v>224</v>
      </c>
      <c r="T28" s="120" t="s">
        <v>224</v>
      </c>
      <c r="U28" s="120" t="s">
        <v>224</v>
      </c>
      <c r="V28" s="120" t="s">
        <v>224</v>
      </c>
      <c r="W28" s="121" t="s">
        <v>224</v>
      </c>
      <c r="X28" s="96" t="s">
        <v>224</v>
      </c>
      <c r="Y28" s="96" t="s">
        <v>224</v>
      </c>
    </row>
    <row r="29" spans="1:25" s="52" customFormat="1" ht="27.75" customHeight="1" x14ac:dyDescent="0.15">
      <c r="A29" s="121"/>
      <c r="B29" s="121"/>
      <c r="C29" s="120"/>
      <c r="D29" s="120" t="s">
        <v>224</v>
      </c>
      <c r="E29" s="120" t="s">
        <v>224</v>
      </c>
      <c r="F29" s="120" t="s">
        <v>224</v>
      </c>
      <c r="G29" s="120" t="s">
        <v>224</v>
      </c>
      <c r="H29" s="120" t="s">
        <v>224</v>
      </c>
      <c r="I29" s="453" t="s">
        <v>224</v>
      </c>
      <c r="J29" s="450" t="s">
        <v>302</v>
      </c>
      <c r="K29" s="450" t="s">
        <v>237</v>
      </c>
      <c r="L29" s="450" t="s">
        <v>276</v>
      </c>
      <c r="M29" s="450" t="s">
        <v>256</v>
      </c>
      <c r="N29" s="454" t="s">
        <v>385</v>
      </c>
      <c r="O29" s="454" t="s">
        <v>265</v>
      </c>
      <c r="P29" s="982">
        <v>31</v>
      </c>
      <c r="Q29" s="452" t="s">
        <v>246</v>
      </c>
      <c r="R29" s="453" t="s">
        <v>224</v>
      </c>
      <c r="S29" s="120" t="s">
        <v>224</v>
      </c>
      <c r="T29" s="120" t="s">
        <v>224</v>
      </c>
      <c r="U29" s="120" t="s">
        <v>224</v>
      </c>
      <c r="V29" s="120" t="s">
        <v>224</v>
      </c>
      <c r="W29" s="121" t="s">
        <v>224</v>
      </c>
      <c r="X29" s="96" t="s">
        <v>224</v>
      </c>
      <c r="Y29" s="96" t="s">
        <v>224</v>
      </c>
    </row>
    <row r="30" spans="1:25" s="53" customFormat="1" ht="16.5" customHeight="1" x14ac:dyDescent="0.15">
      <c r="A30" s="121"/>
      <c r="B30" s="121"/>
      <c r="C30" s="120"/>
      <c r="D30" s="120" t="s">
        <v>224</v>
      </c>
      <c r="E30" s="120" t="s">
        <v>224</v>
      </c>
      <c r="F30" s="120" t="s">
        <v>224</v>
      </c>
      <c r="G30" s="120" t="s">
        <v>224</v>
      </c>
      <c r="H30" s="120" t="s">
        <v>224</v>
      </c>
      <c r="I30" s="453" t="s">
        <v>224</v>
      </c>
      <c r="J30" s="459">
        <v>857</v>
      </c>
      <c r="K30" s="459">
        <v>852</v>
      </c>
      <c r="L30" s="459">
        <v>815</v>
      </c>
      <c r="M30" s="459">
        <v>772</v>
      </c>
      <c r="N30" s="472">
        <v>768</v>
      </c>
      <c r="O30" s="457">
        <v>745</v>
      </c>
      <c r="P30" s="983"/>
      <c r="Q30" s="452">
        <v>703</v>
      </c>
      <c r="R30" s="453" t="s">
        <v>224</v>
      </c>
      <c r="S30" s="120" t="s">
        <v>224</v>
      </c>
      <c r="T30" s="120" t="s">
        <v>224</v>
      </c>
      <c r="U30" s="120" t="s">
        <v>224</v>
      </c>
      <c r="V30" s="120" t="s">
        <v>224</v>
      </c>
      <c r="W30" s="121" t="s">
        <v>224</v>
      </c>
      <c r="X30" s="96" t="s">
        <v>224</v>
      </c>
      <c r="Y30" s="96" t="s">
        <v>224</v>
      </c>
    </row>
    <row r="31" spans="1:25" s="52" customFormat="1" ht="27.75" customHeight="1" x14ac:dyDescent="0.15">
      <c r="A31" s="121"/>
      <c r="B31" s="121"/>
      <c r="C31" s="120"/>
      <c r="D31" s="120" t="s">
        <v>224</v>
      </c>
      <c r="E31" s="120" t="s">
        <v>224</v>
      </c>
      <c r="F31" s="120" t="s">
        <v>224</v>
      </c>
      <c r="G31" s="120" t="s">
        <v>224</v>
      </c>
      <c r="H31" s="120" t="s">
        <v>224</v>
      </c>
      <c r="I31" s="453" t="s">
        <v>224</v>
      </c>
      <c r="J31" s="453" t="s">
        <v>224</v>
      </c>
      <c r="K31" s="453" t="s">
        <v>224</v>
      </c>
      <c r="L31" s="453" t="s">
        <v>224</v>
      </c>
      <c r="M31" s="452" t="s">
        <v>309</v>
      </c>
      <c r="N31" s="458" t="s">
        <v>305</v>
      </c>
      <c r="O31" s="454" t="s">
        <v>258</v>
      </c>
      <c r="P31" s="990">
        <v>30</v>
      </c>
      <c r="Q31" s="450" t="s">
        <v>242</v>
      </c>
      <c r="R31" s="450" t="s">
        <v>234</v>
      </c>
      <c r="S31" s="825" t="s">
        <v>237</v>
      </c>
      <c r="T31" s="120" t="s">
        <v>224</v>
      </c>
      <c r="U31" s="120" t="s">
        <v>224</v>
      </c>
      <c r="V31" s="120" t="s">
        <v>224</v>
      </c>
      <c r="W31" s="121" t="s">
        <v>224</v>
      </c>
      <c r="X31" s="96" t="s">
        <v>224</v>
      </c>
      <c r="Y31" s="96" t="s">
        <v>224</v>
      </c>
    </row>
    <row r="32" spans="1:25" s="53" customFormat="1" ht="16.5" customHeight="1" x14ac:dyDescent="0.15">
      <c r="A32" s="121"/>
      <c r="B32" s="121"/>
      <c r="C32" s="120"/>
      <c r="D32" s="120" t="s">
        <v>224</v>
      </c>
      <c r="E32" s="120" t="s">
        <v>224</v>
      </c>
      <c r="F32" s="120" t="s">
        <v>224</v>
      </c>
      <c r="G32" s="120" t="s">
        <v>224</v>
      </c>
      <c r="H32" s="120" t="s">
        <v>224</v>
      </c>
      <c r="I32" s="453" t="s">
        <v>224</v>
      </c>
      <c r="J32" s="464" t="s">
        <v>224</v>
      </c>
      <c r="K32" s="464" t="s">
        <v>224</v>
      </c>
      <c r="L32" s="472" t="s">
        <v>224</v>
      </c>
      <c r="M32" s="459">
        <v>826</v>
      </c>
      <c r="N32" s="457">
        <v>736</v>
      </c>
      <c r="O32" s="457">
        <v>664</v>
      </c>
      <c r="P32" s="991"/>
      <c r="Q32" s="459">
        <v>773</v>
      </c>
      <c r="R32" s="459">
        <v>889</v>
      </c>
      <c r="S32" s="343">
        <v>902</v>
      </c>
      <c r="T32" s="120" t="s">
        <v>224</v>
      </c>
      <c r="U32" s="120" t="s">
        <v>224</v>
      </c>
      <c r="V32" s="120" t="s">
        <v>224</v>
      </c>
      <c r="W32" s="121" t="s">
        <v>224</v>
      </c>
      <c r="X32" s="96" t="s">
        <v>224</v>
      </c>
      <c r="Y32" s="96" t="s">
        <v>224</v>
      </c>
    </row>
    <row r="33" spans="1:25" s="52" customFormat="1" ht="27.75" customHeight="1" x14ac:dyDescent="0.15">
      <c r="A33" s="121"/>
      <c r="B33" s="121"/>
      <c r="C33" s="120"/>
      <c r="D33" s="120" t="s">
        <v>224</v>
      </c>
      <c r="E33" s="120" t="s">
        <v>224</v>
      </c>
      <c r="F33" s="120" t="s">
        <v>224</v>
      </c>
      <c r="G33" s="120" t="s">
        <v>224</v>
      </c>
      <c r="H33" s="825" t="s">
        <v>353</v>
      </c>
      <c r="I33" s="450" t="s">
        <v>269</v>
      </c>
      <c r="J33" s="822" t="s">
        <v>262</v>
      </c>
      <c r="K33" s="455" t="s">
        <v>313</v>
      </c>
      <c r="L33" s="462" t="s">
        <v>312</v>
      </c>
      <c r="M33" s="455" t="s">
        <v>311</v>
      </c>
      <c r="N33" s="458" t="s">
        <v>273</v>
      </c>
      <c r="O33" s="458" t="s">
        <v>304</v>
      </c>
      <c r="P33" s="982">
        <v>29</v>
      </c>
      <c r="Q33" s="843" t="s">
        <v>892</v>
      </c>
      <c r="R33" s="843" t="s">
        <v>893</v>
      </c>
      <c r="S33" s="122" t="s">
        <v>236</v>
      </c>
      <c r="T33" s="317" t="s">
        <v>259</v>
      </c>
      <c r="U33" s="819" t="s">
        <v>235</v>
      </c>
      <c r="V33" s="825" t="s">
        <v>262</v>
      </c>
      <c r="W33" s="825" t="s">
        <v>239</v>
      </c>
      <c r="X33" s="97" t="s">
        <v>224</v>
      </c>
      <c r="Y33" s="97" t="s">
        <v>224</v>
      </c>
    </row>
    <row r="34" spans="1:25" s="53" customFormat="1" ht="16.5" customHeight="1" x14ac:dyDescent="0.15">
      <c r="A34" s="121"/>
      <c r="B34" s="121"/>
      <c r="C34" s="120"/>
      <c r="D34" s="120" t="s">
        <v>224</v>
      </c>
      <c r="E34" s="120" t="s">
        <v>224</v>
      </c>
      <c r="F34" s="120" t="s">
        <v>224</v>
      </c>
      <c r="G34" s="120" t="s">
        <v>224</v>
      </c>
      <c r="H34" s="343">
        <v>769</v>
      </c>
      <c r="I34" s="459">
        <v>747</v>
      </c>
      <c r="J34" s="464">
        <v>725</v>
      </c>
      <c r="K34" s="459">
        <v>703</v>
      </c>
      <c r="L34" s="464">
        <v>691</v>
      </c>
      <c r="M34" s="459">
        <v>666</v>
      </c>
      <c r="N34" s="457">
        <v>633</v>
      </c>
      <c r="O34" s="457">
        <v>568</v>
      </c>
      <c r="P34" s="983"/>
      <c r="Q34" s="459">
        <v>805</v>
      </c>
      <c r="R34" s="459">
        <v>810</v>
      </c>
      <c r="S34" s="343">
        <v>812</v>
      </c>
      <c r="T34" s="343">
        <v>813</v>
      </c>
      <c r="U34" s="325">
        <v>816</v>
      </c>
      <c r="V34" s="343">
        <v>854</v>
      </c>
      <c r="W34" s="343">
        <v>899</v>
      </c>
      <c r="X34" s="97" t="s">
        <v>224</v>
      </c>
      <c r="Y34" s="97" t="s">
        <v>224</v>
      </c>
    </row>
    <row r="35" spans="1:25" s="52" customFormat="1" ht="27.75" customHeight="1" x14ac:dyDescent="0.15">
      <c r="A35" s="121"/>
      <c r="B35" s="121"/>
      <c r="C35" s="120"/>
      <c r="D35" s="120" t="s">
        <v>224</v>
      </c>
      <c r="E35" s="120" t="s">
        <v>224</v>
      </c>
      <c r="F35" s="120" t="s">
        <v>224</v>
      </c>
      <c r="G35" s="120" t="s">
        <v>224</v>
      </c>
      <c r="H35" s="120" t="s">
        <v>224</v>
      </c>
      <c r="I35" s="458" t="s">
        <v>224</v>
      </c>
      <c r="J35" s="453" t="s">
        <v>358</v>
      </c>
      <c r="K35" s="466" t="s">
        <v>253</v>
      </c>
      <c r="L35" s="455" t="s">
        <v>317</v>
      </c>
      <c r="M35" s="455" t="s">
        <v>308</v>
      </c>
      <c r="N35" s="458" t="s">
        <v>268</v>
      </c>
      <c r="O35" s="462" t="s">
        <v>350</v>
      </c>
      <c r="P35" s="982">
        <v>28</v>
      </c>
      <c r="Q35" s="465" t="s">
        <v>241</v>
      </c>
      <c r="R35" s="465" t="s">
        <v>240</v>
      </c>
      <c r="S35" s="317" t="s">
        <v>244</v>
      </c>
      <c r="T35" s="815" t="s">
        <v>224</v>
      </c>
      <c r="U35" s="817" t="s">
        <v>224</v>
      </c>
      <c r="V35" s="120" t="s">
        <v>224</v>
      </c>
      <c r="W35" s="120" t="s">
        <v>224</v>
      </c>
      <c r="X35" s="103" t="s">
        <v>224</v>
      </c>
      <c r="Y35" s="103" t="s">
        <v>224</v>
      </c>
    </row>
    <row r="36" spans="1:25" s="53" customFormat="1" ht="16.5" customHeight="1" x14ac:dyDescent="0.15">
      <c r="A36" s="121"/>
      <c r="B36" s="121"/>
      <c r="C36" s="120"/>
      <c r="D36" s="120" t="s">
        <v>224</v>
      </c>
      <c r="E36" s="120" t="s">
        <v>224</v>
      </c>
      <c r="F36" s="120" t="s">
        <v>224</v>
      </c>
      <c r="G36" s="120" t="s">
        <v>224</v>
      </c>
      <c r="H36" s="120" t="s">
        <v>224</v>
      </c>
      <c r="I36" s="454" t="s">
        <v>224</v>
      </c>
      <c r="J36" s="453">
        <v>707</v>
      </c>
      <c r="K36" s="463">
        <v>702</v>
      </c>
      <c r="L36" s="452">
        <v>698</v>
      </c>
      <c r="M36" s="452">
        <v>669</v>
      </c>
      <c r="N36" s="454">
        <v>591</v>
      </c>
      <c r="O36" s="453">
        <v>544</v>
      </c>
      <c r="P36" s="983"/>
      <c r="Q36" s="459">
        <v>815</v>
      </c>
      <c r="R36" s="459">
        <v>817</v>
      </c>
      <c r="S36" s="343">
        <v>850</v>
      </c>
      <c r="T36" s="816" t="s">
        <v>224</v>
      </c>
      <c r="U36" s="120" t="s">
        <v>224</v>
      </c>
      <c r="V36" s="120" t="s">
        <v>224</v>
      </c>
      <c r="W36" s="120" t="s">
        <v>224</v>
      </c>
      <c r="X36" s="103" t="s">
        <v>224</v>
      </c>
      <c r="Y36" s="97" t="s">
        <v>224</v>
      </c>
    </row>
    <row r="37" spans="1:25" s="52" customFormat="1" ht="27.75" customHeight="1" x14ac:dyDescent="0.15">
      <c r="A37" s="121"/>
      <c r="B37" s="121"/>
      <c r="C37" s="120"/>
      <c r="D37" s="120" t="s">
        <v>224</v>
      </c>
      <c r="E37" s="120" t="s">
        <v>224</v>
      </c>
      <c r="F37" s="120" t="s">
        <v>224</v>
      </c>
      <c r="G37" s="120" t="s">
        <v>224</v>
      </c>
      <c r="H37" s="120" t="s">
        <v>224</v>
      </c>
      <c r="I37" s="454" t="s">
        <v>224</v>
      </c>
      <c r="J37" s="458" t="s">
        <v>233</v>
      </c>
      <c r="K37" s="466" t="s">
        <v>300</v>
      </c>
      <c r="L37" s="455" t="s">
        <v>356</v>
      </c>
      <c r="M37" s="455" t="s">
        <v>310</v>
      </c>
      <c r="N37" s="458" t="s">
        <v>306</v>
      </c>
      <c r="O37" s="458" t="s">
        <v>230</v>
      </c>
      <c r="P37" s="982">
        <v>27</v>
      </c>
      <c r="Q37" s="455" t="s">
        <v>257</v>
      </c>
      <c r="R37" s="455" t="s">
        <v>243</v>
      </c>
      <c r="S37" s="317" t="s">
        <v>231</v>
      </c>
      <c r="T37" s="816" t="s">
        <v>224</v>
      </c>
      <c r="U37" s="120" t="s">
        <v>224</v>
      </c>
      <c r="V37" s="120" t="s">
        <v>224</v>
      </c>
      <c r="W37" s="120" t="s">
        <v>224</v>
      </c>
      <c r="X37" s="97" t="s">
        <v>224</v>
      </c>
      <c r="Y37" s="97" t="s">
        <v>224</v>
      </c>
    </row>
    <row r="38" spans="1:25" s="53" customFormat="1" ht="16.5" customHeight="1" x14ac:dyDescent="0.15">
      <c r="A38" s="121"/>
      <c r="B38" s="121"/>
      <c r="C38" s="120"/>
      <c r="D38" s="120" t="s">
        <v>224</v>
      </c>
      <c r="E38" s="120" t="s">
        <v>224</v>
      </c>
      <c r="F38" s="120" t="s">
        <v>224</v>
      </c>
      <c r="G38" s="120" t="s">
        <v>224</v>
      </c>
      <c r="H38" s="120" t="s">
        <v>224</v>
      </c>
      <c r="I38" s="454" t="s">
        <v>224</v>
      </c>
      <c r="J38" s="454">
        <v>699</v>
      </c>
      <c r="K38" s="467">
        <v>678</v>
      </c>
      <c r="L38" s="459">
        <v>676</v>
      </c>
      <c r="M38" s="459">
        <v>658</v>
      </c>
      <c r="N38" s="457">
        <v>646</v>
      </c>
      <c r="O38" s="457">
        <v>634</v>
      </c>
      <c r="P38" s="983"/>
      <c r="Q38" s="452">
        <v>707</v>
      </c>
      <c r="R38" s="452">
        <v>768</v>
      </c>
      <c r="S38" s="122">
        <v>834</v>
      </c>
      <c r="T38" s="816" t="s">
        <v>224</v>
      </c>
      <c r="U38" s="120" t="s">
        <v>224</v>
      </c>
      <c r="V38" s="120" t="s">
        <v>224</v>
      </c>
      <c r="W38" s="120" t="s">
        <v>224</v>
      </c>
      <c r="X38" s="97"/>
      <c r="Y38" s="97" t="s">
        <v>224</v>
      </c>
    </row>
    <row r="39" spans="1:25" s="52" customFormat="1" ht="27.75" customHeight="1" x14ac:dyDescent="0.15">
      <c r="A39" s="121"/>
      <c r="B39" s="121"/>
      <c r="C39" s="120"/>
      <c r="D39" s="120" t="s">
        <v>224</v>
      </c>
      <c r="E39" s="120" t="s">
        <v>224</v>
      </c>
      <c r="F39" s="120" t="s">
        <v>224</v>
      </c>
      <c r="G39" s="120" t="s">
        <v>224</v>
      </c>
      <c r="H39" s="120" t="s">
        <v>224</v>
      </c>
      <c r="I39" s="450" t="s">
        <v>351</v>
      </c>
      <c r="J39" s="450" t="s">
        <v>264</v>
      </c>
      <c r="K39" s="453" t="s">
        <v>246</v>
      </c>
      <c r="L39" s="452" t="s">
        <v>303</v>
      </c>
      <c r="M39" s="452" t="s">
        <v>361</v>
      </c>
      <c r="N39" s="454" t="s">
        <v>257</v>
      </c>
      <c r="O39" s="458" t="s">
        <v>315</v>
      </c>
      <c r="P39" s="982">
        <v>26</v>
      </c>
      <c r="Q39" s="455" t="s">
        <v>249</v>
      </c>
      <c r="R39" s="465" t="s">
        <v>247</v>
      </c>
      <c r="S39" s="815" t="s">
        <v>224</v>
      </c>
      <c r="T39" s="120" t="s">
        <v>224</v>
      </c>
      <c r="U39" s="120" t="s">
        <v>224</v>
      </c>
      <c r="V39" s="120" t="s">
        <v>224</v>
      </c>
      <c r="W39" s="121" t="s">
        <v>224</v>
      </c>
      <c r="X39" s="97" t="s">
        <v>224</v>
      </c>
      <c r="Y39" s="97" t="s">
        <v>224</v>
      </c>
    </row>
    <row r="40" spans="1:25" s="53" customFormat="1" ht="16.5" customHeight="1" x14ac:dyDescent="0.15">
      <c r="A40" s="121"/>
      <c r="B40" s="121"/>
      <c r="C40" s="120"/>
      <c r="D40" s="120" t="s">
        <v>224</v>
      </c>
      <c r="E40" s="120" t="s">
        <v>224</v>
      </c>
      <c r="F40" s="120" t="s">
        <v>224</v>
      </c>
      <c r="G40" s="120" t="s">
        <v>224</v>
      </c>
      <c r="H40" s="120" t="s">
        <v>224</v>
      </c>
      <c r="I40" s="459">
        <v>665</v>
      </c>
      <c r="J40" s="459">
        <v>641</v>
      </c>
      <c r="K40" s="464">
        <v>638</v>
      </c>
      <c r="L40" s="459">
        <v>626</v>
      </c>
      <c r="M40" s="459">
        <v>606</v>
      </c>
      <c r="N40" s="457">
        <v>586</v>
      </c>
      <c r="O40" s="457">
        <v>565</v>
      </c>
      <c r="P40" s="983"/>
      <c r="Q40" s="459">
        <v>674</v>
      </c>
      <c r="R40" s="459">
        <v>702</v>
      </c>
      <c r="S40" s="816" t="s">
        <v>224</v>
      </c>
      <c r="T40" s="120" t="s">
        <v>224</v>
      </c>
      <c r="U40" s="120" t="s">
        <v>224</v>
      </c>
      <c r="V40" s="120" t="s">
        <v>224</v>
      </c>
      <c r="W40" s="120" t="s">
        <v>224</v>
      </c>
      <c r="X40" s="97" t="s">
        <v>224</v>
      </c>
      <c r="Y40" s="97" t="s">
        <v>224</v>
      </c>
    </row>
    <row r="41" spans="1:25" s="52" customFormat="1" ht="27.75" customHeight="1" x14ac:dyDescent="0.15">
      <c r="A41" s="121"/>
      <c r="B41" s="121"/>
      <c r="C41" s="120"/>
      <c r="D41" s="120" t="s">
        <v>224</v>
      </c>
      <c r="E41" s="120" t="s">
        <v>224</v>
      </c>
      <c r="F41" s="120" t="s">
        <v>224</v>
      </c>
      <c r="G41" s="120" t="s">
        <v>224</v>
      </c>
      <c r="H41" s="120" t="s">
        <v>224</v>
      </c>
      <c r="I41" s="450" t="s">
        <v>318</v>
      </c>
      <c r="J41" s="450" t="s">
        <v>371</v>
      </c>
      <c r="K41" s="811" t="s">
        <v>275</v>
      </c>
      <c r="L41" s="466" t="s">
        <v>449</v>
      </c>
      <c r="M41" s="455" t="s">
        <v>335</v>
      </c>
      <c r="N41" s="458" t="s">
        <v>320</v>
      </c>
      <c r="O41" s="458" t="s">
        <v>364</v>
      </c>
      <c r="P41" s="984">
        <v>25</v>
      </c>
      <c r="Q41" s="455" t="s">
        <v>250</v>
      </c>
      <c r="R41" s="468" t="s">
        <v>224</v>
      </c>
      <c r="S41" s="120" t="s">
        <v>224</v>
      </c>
      <c r="T41" s="120" t="s">
        <v>224</v>
      </c>
      <c r="U41" s="120" t="s">
        <v>224</v>
      </c>
      <c r="V41" s="120" t="s">
        <v>224</v>
      </c>
      <c r="W41" s="121" t="s">
        <v>224</v>
      </c>
      <c r="X41" s="97" t="s">
        <v>224</v>
      </c>
      <c r="Y41" s="97" t="s">
        <v>224</v>
      </c>
    </row>
    <row r="42" spans="1:25" s="53" customFormat="1" ht="16.5" customHeight="1" x14ac:dyDescent="0.15">
      <c r="A42" s="121"/>
      <c r="B42" s="121"/>
      <c r="C42" s="120"/>
      <c r="D42" s="120" t="s">
        <v>224</v>
      </c>
      <c r="E42" s="120" t="s">
        <v>224</v>
      </c>
      <c r="F42" s="120" t="s">
        <v>224</v>
      </c>
      <c r="G42" s="120" t="s">
        <v>224</v>
      </c>
      <c r="H42" s="120" t="s">
        <v>224</v>
      </c>
      <c r="I42" s="459">
        <v>635</v>
      </c>
      <c r="J42" s="459">
        <v>633</v>
      </c>
      <c r="K42" s="472">
        <v>586</v>
      </c>
      <c r="L42" s="463">
        <v>584</v>
      </c>
      <c r="M42" s="452">
        <v>569</v>
      </c>
      <c r="N42" s="454">
        <v>547</v>
      </c>
      <c r="O42" s="457">
        <v>543</v>
      </c>
      <c r="P42" s="985"/>
      <c r="Q42" s="452">
        <v>744</v>
      </c>
      <c r="R42" s="453" t="s">
        <v>224</v>
      </c>
      <c r="S42" s="120" t="s">
        <v>224</v>
      </c>
      <c r="T42" s="120" t="s">
        <v>224</v>
      </c>
      <c r="U42" s="120" t="s">
        <v>224</v>
      </c>
      <c r="V42" s="120" t="s">
        <v>224</v>
      </c>
      <c r="W42" s="121" t="s">
        <v>224</v>
      </c>
      <c r="X42" s="97" t="s">
        <v>224</v>
      </c>
      <c r="Y42" s="97" t="s">
        <v>224</v>
      </c>
    </row>
    <row r="43" spans="1:25" s="52" customFormat="1" ht="27.75" customHeight="1" x14ac:dyDescent="0.15">
      <c r="A43" s="121"/>
      <c r="B43" s="121"/>
      <c r="C43" s="120"/>
      <c r="D43" s="120" t="s">
        <v>224</v>
      </c>
      <c r="E43" s="120" t="s">
        <v>224</v>
      </c>
      <c r="F43" s="120" t="s">
        <v>224</v>
      </c>
      <c r="G43" s="120" t="s">
        <v>224</v>
      </c>
      <c r="H43" s="814" t="s">
        <v>224</v>
      </c>
      <c r="I43" s="453" t="s">
        <v>234</v>
      </c>
      <c r="J43" s="452" t="s">
        <v>359</v>
      </c>
      <c r="K43" s="458" t="s">
        <v>280</v>
      </c>
      <c r="L43" s="466" t="s">
        <v>366</v>
      </c>
      <c r="M43" s="455" t="s">
        <v>272</v>
      </c>
      <c r="N43" s="458" t="s">
        <v>260</v>
      </c>
      <c r="O43" s="458" t="s">
        <v>368</v>
      </c>
      <c r="P43" s="984">
        <v>24</v>
      </c>
      <c r="Q43" s="455" t="s">
        <v>260</v>
      </c>
      <c r="R43" s="822" t="s">
        <v>254</v>
      </c>
      <c r="S43" s="825" t="s">
        <v>318</v>
      </c>
      <c r="T43" s="825" t="s">
        <v>264</v>
      </c>
      <c r="U43" s="825" t="s">
        <v>256</v>
      </c>
      <c r="V43" s="120" t="s">
        <v>224</v>
      </c>
      <c r="W43" s="121" t="s">
        <v>224</v>
      </c>
      <c r="X43" s="97" t="s">
        <v>224</v>
      </c>
      <c r="Y43" s="97" t="s">
        <v>224</v>
      </c>
    </row>
    <row r="44" spans="1:25" s="53" customFormat="1" ht="16.5" customHeight="1" x14ac:dyDescent="0.15">
      <c r="A44" s="121"/>
      <c r="B44" s="121"/>
      <c r="C44" s="120"/>
      <c r="D44" s="120" t="s">
        <v>224</v>
      </c>
      <c r="E44" s="120" t="s">
        <v>224</v>
      </c>
      <c r="F44" s="120" t="s">
        <v>224</v>
      </c>
      <c r="G44" s="120" t="s">
        <v>224</v>
      </c>
      <c r="H44" s="814" t="s">
        <v>224</v>
      </c>
      <c r="I44" s="464">
        <v>614</v>
      </c>
      <c r="J44" s="459">
        <v>613</v>
      </c>
      <c r="K44" s="457">
        <v>611</v>
      </c>
      <c r="L44" s="467">
        <v>600</v>
      </c>
      <c r="M44" s="459">
        <v>600</v>
      </c>
      <c r="N44" s="457">
        <v>571</v>
      </c>
      <c r="O44" s="454">
        <v>530</v>
      </c>
      <c r="P44" s="985"/>
      <c r="Q44" s="452">
        <v>615</v>
      </c>
      <c r="R44" s="453">
        <v>627</v>
      </c>
      <c r="S44" s="343">
        <v>657</v>
      </c>
      <c r="T44" s="343">
        <v>674</v>
      </c>
      <c r="U44" s="343">
        <v>723</v>
      </c>
      <c r="V44" s="120" t="s">
        <v>224</v>
      </c>
      <c r="W44" s="121" t="s">
        <v>224</v>
      </c>
      <c r="X44" s="97" t="s">
        <v>224</v>
      </c>
      <c r="Y44" s="97" t="s">
        <v>224</v>
      </c>
    </row>
    <row r="45" spans="1:25" s="52" customFormat="1" ht="27.75" customHeight="1" x14ac:dyDescent="0.15">
      <c r="A45" s="121"/>
      <c r="B45" s="121"/>
      <c r="C45" s="120"/>
      <c r="D45" s="825" t="s">
        <v>307</v>
      </c>
      <c r="E45" s="825" t="s">
        <v>247</v>
      </c>
      <c r="F45" s="825" t="s">
        <v>352</v>
      </c>
      <c r="G45" s="825" t="s">
        <v>319</v>
      </c>
      <c r="H45" s="825" t="s">
        <v>321</v>
      </c>
      <c r="I45" s="822" t="s">
        <v>370</v>
      </c>
      <c r="J45" s="455" t="s">
        <v>270</v>
      </c>
      <c r="K45" s="462" t="s">
        <v>252</v>
      </c>
      <c r="L45" s="455" t="s">
        <v>360</v>
      </c>
      <c r="M45" s="462" t="s">
        <v>263</v>
      </c>
      <c r="N45" s="455" t="s">
        <v>314</v>
      </c>
      <c r="O45" s="458" t="s">
        <v>367</v>
      </c>
      <c r="P45" s="984">
        <v>23</v>
      </c>
      <c r="Q45" s="455" t="s">
        <v>258</v>
      </c>
      <c r="R45" s="455" t="s">
        <v>263</v>
      </c>
      <c r="S45" s="120" t="s">
        <v>255</v>
      </c>
      <c r="T45" s="122" t="s">
        <v>267</v>
      </c>
      <c r="U45" s="816" t="s">
        <v>224</v>
      </c>
      <c r="V45" s="120" t="s">
        <v>224</v>
      </c>
      <c r="W45" s="121" t="s">
        <v>224</v>
      </c>
      <c r="X45" s="97" t="s">
        <v>224</v>
      </c>
      <c r="Y45" s="97" t="s">
        <v>224</v>
      </c>
    </row>
    <row r="46" spans="1:25" s="53" customFormat="1" ht="16.5" customHeight="1" x14ac:dyDescent="0.15">
      <c r="A46" s="121"/>
      <c r="B46" s="121"/>
      <c r="C46" s="120"/>
      <c r="D46" s="343">
        <v>637</v>
      </c>
      <c r="E46" s="343">
        <v>616</v>
      </c>
      <c r="F46" s="343">
        <v>591</v>
      </c>
      <c r="G46" s="343">
        <v>586</v>
      </c>
      <c r="H46" s="343">
        <v>573</v>
      </c>
      <c r="I46" s="464">
        <v>557</v>
      </c>
      <c r="J46" s="459">
        <v>545</v>
      </c>
      <c r="K46" s="464">
        <v>540</v>
      </c>
      <c r="L46" s="459">
        <v>539</v>
      </c>
      <c r="M46" s="464">
        <v>513</v>
      </c>
      <c r="N46" s="459">
        <v>482</v>
      </c>
      <c r="O46" s="457">
        <v>474</v>
      </c>
      <c r="P46" s="985"/>
      <c r="Q46" s="459">
        <v>510</v>
      </c>
      <c r="R46" s="459">
        <v>568</v>
      </c>
      <c r="S46" s="325">
        <v>603</v>
      </c>
      <c r="T46" s="343">
        <v>623</v>
      </c>
      <c r="U46" s="816" t="s">
        <v>224</v>
      </c>
      <c r="V46" s="120" t="s">
        <v>224</v>
      </c>
      <c r="W46" s="121" t="s">
        <v>224</v>
      </c>
      <c r="X46" s="97" t="s">
        <v>224</v>
      </c>
      <c r="Y46" s="97" t="s">
        <v>224</v>
      </c>
    </row>
    <row r="47" spans="1:25" s="52" customFormat="1" ht="27.75" customHeight="1" x14ac:dyDescent="0.15">
      <c r="A47" s="121"/>
      <c r="B47" s="120"/>
      <c r="C47" s="120"/>
      <c r="D47" s="120" t="s">
        <v>224</v>
      </c>
      <c r="E47" s="120" t="s">
        <v>224</v>
      </c>
      <c r="F47" s="120" t="s">
        <v>224</v>
      </c>
      <c r="G47" s="120" t="s">
        <v>224</v>
      </c>
      <c r="H47" s="120" t="s">
        <v>224</v>
      </c>
      <c r="I47" s="822" t="s">
        <v>224</v>
      </c>
      <c r="J47" s="454" t="s">
        <v>224</v>
      </c>
      <c r="K47" s="453" t="s">
        <v>448</v>
      </c>
      <c r="L47" s="843" t="s">
        <v>722</v>
      </c>
      <c r="M47" s="453" t="s">
        <v>228</v>
      </c>
      <c r="N47" s="452" t="s">
        <v>362</v>
      </c>
      <c r="O47" s="458" t="s">
        <v>324</v>
      </c>
      <c r="P47" s="984">
        <v>22</v>
      </c>
      <c r="Q47" s="452" t="s">
        <v>248</v>
      </c>
      <c r="R47" s="843" t="s">
        <v>723</v>
      </c>
      <c r="S47" s="124" t="s">
        <v>245</v>
      </c>
      <c r="T47" s="317" t="s">
        <v>269</v>
      </c>
      <c r="U47" s="816" t="s">
        <v>224</v>
      </c>
      <c r="V47" s="810" t="s">
        <v>224</v>
      </c>
      <c r="W47" s="121" t="s">
        <v>224</v>
      </c>
      <c r="X47" s="97" t="s">
        <v>224</v>
      </c>
      <c r="Y47" s="97" t="s">
        <v>224</v>
      </c>
    </row>
    <row r="48" spans="1:25" s="53" customFormat="1" ht="16.5" customHeight="1" x14ac:dyDescent="0.15">
      <c r="A48" s="121"/>
      <c r="B48" s="120"/>
      <c r="C48" s="120"/>
      <c r="D48" s="120" t="s">
        <v>224</v>
      </c>
      <c r="E48" s="120" t="s">
        <v>224</v>
      </c>
      <c r="F48" s="120" t="s">
        <v>224</v>
      </c>
      <c r="G48" s="120" t="s">
        <v>224</v>
      </c>
      <c r="H48" s="120" t="s">
        <v>224</v>
      </c>
      <c r="I48" s="453" t="s">
        <v>224</v>
      </c>
      <c r="J48" s="454" t="s">
        <v>224</v>
      </c>
      <c r="K48" s="464">
        <v>613</v>
      </c>
      <c r="L48" s="459">
        <v>574</v>
      </c>
      <c r="M48" s="464">
        <v>532</v>
      </c>
      <c r="N48" s="459">
        <v>504</v>
      </c>
      <c r="O48" s="457">
        <v>499</v>
      </c>
      <c r="P48" s="985"/>
      <c r="Q48" s="452">
        <v>504</v>
      </c>
      <c r="R48" s="452">
        <v>561</v>
      </c>
      <c r="S48" s="816">
        <v>572</v>
      </c>
      <c r="T48" s="122">
        <v>582</v>
      </c>
      <c r="U48" s="816" t="s">
        <v>224</v>
      </c>
      <c r="V48" s="120" t="s">
        <v>224</v>
      </c>
      <c r="W48" s="121" t="s">
        <v>224</v>
      </c>
      <c r="X48" s="97" t="s">
        <v>224</v>
      </c>
      <c r="Y48" s="97" t="s">
        <v>224</v>
      </c>
    </row>
    <row r="49" spans="1:26" s="52" customFormat="1" ht="27.75" customHeight="1" x14ac:dyDescent="0.15">
      <c r="A49" s="121"/>
      <c r="B49" s="121"/>
      <c r="C49" s="120"/>
      <c r="D49" s="120" t="s">
        <v>224</v>
      </c>
      <c r="E49" s="120" t="s">
        <v>224</v>
      </c>
      <c r="F49" s="120" t="s">
        <v>224</v>
      </c>
      <c r="G49" s="120" t="s">
        <v>224</v>
      </c>
      <c r="H49" s="120" t="s">
        <v>224</v>
      </c>
      <c r="I49" s="453" t="s">
        <v>224</v>
      </c>
      <c r="J49" s="821" t="s">
        <v>224</v>
      </c>
      <c r="K49" s="453" t="s">
        <v>224</v>
      </c>
      <c r="L49" s="811" t="s">
        <v>224</v>
      </c>
      <c r="M49" s="453" t="s">
        <v>316</v>
      </c>
      <c r="N49" s="452" t="s">
        <v>283</v>
      </c>
      <c r="O49" s="458" t="s">
        <v>332</v>
      </c>
      <c r="P49" s="986">
        <v>21</v>
      </c>
      <c r="Q49" s="450" t="s">
        <v>251</v>
      </c>
      <c r="R49" s="450" t="s">
        <v>261</v>
      </c>
      <c r="S49" s="826" t="s">
        <v>252</v>
      </c>
      <c r="T49" s="825" t="s">
        <v>253</v>
      </c>
      <c r="U49" s="326" t="s">
        <v>224</v>
      </c>
      <c r="V49" s="120" t="s">
        <v>224</v>
      </c>
      <c r="W49" s="121" t="s">
        <v>224</v>
      </c>
      <c r="X49" s="97" t="s">
        <v>224</v>
      </c>
      <c r="Y49" s="97" t="s">
        <v>224</v>
      </c>
      <c r="Z49" s="49"/>
    </row>
    <row r="50" spans="1:26" s="53" customFormat="1" ht="16.5" customHeight="1" x14ac:dyDescent="0.15">
      <c r="A50" s="121"/>
      <c r="B50" s="121"/>
      <c r="C50" s="120"/>
      <c r="D50" s="120" t="s">
        <v>224</v>
      </c>
      <c r="E50" s="120" t="s">
        <v>224</v>
      </c>
      <c r="F50" s="120" t="s">
        <v>224</v>
      </c>
      <c r="G50" s="120" t="s">
        <v>224</v>
      </c>
      <c r="H50" s="120" t="s">
        <v>224</v>
      </c>
      <c r="I50" s="453" t="s">
        <v>224</v>
      </c>
      <c r="J50" s="453" t="s">
        <v>224</v>
      </c>
      <c r="K50" s="464" t="s">
        <v>224</v>
      </c>
      <c r="L50" s="472" t="s">
        <v>224</v>
      </c>
      <c r="M50" s="464">
        <v>519</v>
      </c>
      <c r="N50" s="459">
        <v>498</v>
      </c>
      <c r="O50" s="457">
        <v>399</v>
      </c>
      <c r="P50" s="987"/>
      <c r="Q50" s="459">
        <v>474</v>
      </c>
      <c r="R50" s="459">
        <v>537</v>
      </c>
      <c r="S50" s="343">
        <v>547</v>
      </c>
      <c r="T50" s="343">
        <v>580</v>
      </c>
      <c r="U50" s="120" t="s">
        <v>224</v>
      </c>
      <c r="V50" s="120" t="s">
        <v>224</v>
      </c>
      <c r="W50" s="121" t="s">
        <v>224</v>
      </c>
      <c r="X50" s="97" t="s">
        <v>224</v>
      </c>
      <c r="Y50" s="97" t="s">
        <v>224</v>
      </c>
      <c r="Z50" s="51"/>
    </row>
    <row r="51" spans="1:26" s="52" customFormat="1" ht="27.75" customHeight="1" x14ac:dyDescent="0.15">
      <c r="A51" s="121"/>
      <c r="B51" s="121"/>
      <c r="C51" s="120"/>
      <c r="D51" s="120" t="s">
        <v>224</v>
      </c>
      <c r="E51" s="120" t="s">
        <v>224</v>
      </c>
      <c r="F51" s="120" t="s">
        <v>224</v>
      </c>
      <c r="G51" s="120" t="s">
        <v>224</v>
      </c>
      <c r="H51" s="120" t="s">
        <v>224</v>
      </c>
      <c r="I51" s="453" t="s">
        <v>224</v>
      </c>
      <c r="J51" s="454" t="s">
        <v>224</v>
      </c>
      <c r="K51" s="453" t="s">
        <v>372</v>
      </c>
      <c r="L51" s="452" t="s">
        <v>369</v>
      </c>
      <c r="M51" s="453" t="s">
        <v>239</v>
      </c>
      <c r="N51" s="452" t="s">
        <v>376</v>
      </c>
      <c r="O51" s="458" t="s">
        <v>363</v>
      </c>
      <c r="P51" s="984">
        <v>20</v>
      </c>
      <c r="Q51" s="452" t="s">
        <v>270</v>
      </c>
      <c r="R51" s="463" t="s">
        <v>224</v>
      </c>
      <c r="S51" s="120" t="s">
        <v>224</v>
      </c>
      <c r="T51" s="120" t="s">
        <v>224</v>
      </c>
      <c r="U51" s="120" t="s">
        <v>224</v>
      </c>
      <c r="V51" s="810" t="s">
        <v>224</v>
      </c>
      <c r="W51" s="120" t="s">
        <v>224</v>
      </c>
      <c r="X51" s="97" t="s">
        <v>224</v>
      </c>
      <c r="Y51" s="97" t="s">
        <v>224</v>
      </c>
    </row>
    <row r="52" spans="1:26" s="53" customFormat="1" ht="16.5" customHeight="1" x14ac:dyDescent="0.15">
      <c r="A52" s="121"/>
      <c r="B52" s="121"/>
      <c r="C52" s="120"/>
      <c r="D52" s="120" t="s">
        <v>224</v>
      </c>
      <c r="E52" s="120" t="s">
        <v>224</v>
      </c>
      <c r="F52" s="120" t="s">
        <v>224</v>
      </c>
      <c r="G52" s="120" t="s">
        <v>224</v>
      </c>
      <c r="H52" s="120" t="s">
        <v>224</v>
      </c>
      <c r="I52" s="453" t="s">
        <v>224</v>
      </c>
      <c r="J52" s="454" t="s">
        <v>224</v>
      </c>
      <c r="K52" s="453">
        <v>525</v>
      </c>
      <c r="L52" s="452">
        <v>506</v>
      </c>
      <c r="M52" s="453">
        <v>504</v>
      </c>
      <c r="N52" s="452">
        <v>472</v>
      </c>
      <c r="O52" s="454">
        <v>423</v>
      </c>
      <c r="P52" s="985"/>
      <c r="Q52" s="459">
        <v>501</v>
      </c>
      <c r="R52" s="467" t="s">
        <v>224</v>
      </c>
      <c r="S52" s="120" t="s">
        <v>224</v>
      </c>
      <c r="T52" s="120" t="s">
        <v>224</v>
      </c>
      <c r="U52" s="120" t="s">
        <v>224</v>
      </c>
      <c r="V52" s="120" t="s">
        <v>224</v>
      </c>
      <c r="W52" s="120" t="s">
        <v>224</v>
      </c>
      <c r="X52" s="97" t="s">
        <v>224</v>
      </c>
      <c r="Y52" s="97" t="s">
        <v>224</v>
      </c>
    </row>
    <row r="53" spans="1:26" s="52" customFormat="1" ht="27.75" customHeight="1" x14ac:dyDescent="0.15">
      <c r="A53" s="121"/>
      <c r="B53" s="121"/>
      <c r="C53" s="120" t="s">
        <v>224</v>
      </c>
      <c r="D53" s="120" t="s">
        <v>224</v>
      </c>
      <c r="E53" s="120" t="s">
        <v>224</v>
      </c>
      <c r="F53" s="120" t="s">
        <v>224</v>
      </c>
      <c r="G53" s="120" t="s">
        <v>224</v>
      </c>
      <c r="H53" s="120" t="s">
        <v>224</v>
      </c>
      <c r="I53" s="453" t="s">
        <v>224</v>
      </c>
      <c r="J53" s="455" t="s">
        <v>378</v>
      </c>
      <c r="K53" s="462" t="s">
        <v>278</v>
      </c>
      <c r="L53" s="455" t="s">
        <v>377</v>
      </c>
      <c r="M53" s="462" t="s">
        <v>329</v>
      </c>
      <c r="N53" s="455" t="s">
        <v>326</v>
      </c>
      <c r="O53" s="458" t="s">
        <v>334</v>
      </c>
      <c r="P53" s="982">
        <v>19</v>
      </c>
      <c r="Q53" s="452" t="s">
        <v>268</v>
      </c>
      <c r="R53" s="463" t="s">
        <v>230</v>
      </c>
      <c r="S53" s="825" t="s">
        <v>265</v>
      </c>
      <c r="T53" s="825" t="s">
        <v>266</v>
      </c>
      <c r="U53" s="120" t="s">
        <v>224</v>
      </c>
      <c r="V53" s="120" t="s">
        <v>224</v>
      </c>
      <c r="W53" s="121" t="s">
        <v>224</v>
      </c>
      <c r="X53" s="97" t="s">
        <v>224</v>
      </c>
      <c r="Y53" s="97" t="s">
        <v>224</v>
      </c>
    </row>
    <row r="54" spans="1:26" s="53" customFormat="1" ht="16.5" customHeight="1" x14ac:dyDescent="0.15">
      <c r="A54" s="121"/>
      <c r="B54" s="121"/>
      <c r="C54" s="120"/>
      <c r="D54" s="120" t="s">
        <v>224</v>
      </c>
      <c r="E54" s="120" t="s">
        <v>224</v>
      </c>
      <c r="F54" s="120" t="s">
        <v>224</v>
      </c>
      <c r="G54" s="120" t="s">
        <v>224</v>
      </c>
      <c r="H54" s="120" t="s">
        <v>224</v>
      </c>
      <c r="I54" s="453" t="s">
        <v>224</v>
      </c>
      <c r="J54" s="459">
        <v>457</v>
      </c>
      <c r="K54" s="464">
        <v>440</v>
      </c>
      <c r="L54" s="459">
        <v>418</v>
      </c>
      <c r="M54" s="464">
        <v>403</v>
      </c>
      <c r="N54" s="459">
        <v>352</v>
      </c>
      <c r="O54" s="457">
        <v>321</v>
      </c>
      <c r="P54" s="983"/>
      <c r="Q54" s="452">
        <v>465</v>
      </c>
      <c r="R54" s="463">
        <v>495</v>
      </c>
      <c r="S54" s="343">
        <v>501</v>
      </c>
      <c r="T54" s="343">
        <v>525</v>
      </c>
      <c r="U54" s="120" t="s">
        <v>224</v>
      </c>
      <c r="V54" s="120" t="s">
        <v>224</v>
      </c>
      <c r="W54" s="121" t="s">
        <v>224</v>
      </c>
      <c r="X54" s="97" t="s">
        <v>224</v>
      </c>
      <c r="Y54" s="97" t="s">
        <v>224</v>
      </c>
    </row>
    <row r="55" spans="1:26" s="52" customFormat="1" ht="27.75" customHeight="1" x14ac:dyDescent="0.15">
      <c r="A55" s="121"/>
      <c r="B55" s="121"/>
      <c r="C55" s="120"/>
      <c r="D55" s="120" t="s">
        <v>224</v>
      </c>
      <c r="E55" s="120" t="s">
        <v>224</v>
      </c>
      <c r="F55" s="120" t="s">
        <v>224</v>
      </c>
      <c r="G55" s="825" t="s">
        <v>327</v>
      </c>
      <c r="H55" s="825" t="s">
        <v>374</v>
      </c>
      <c r="I55" s="450" t="s">
        <v>242</v>
      </c>
      <c r="J55" s="454" t="s">
        <v>245</v>
      </c>
      <c r="K55" s="469" t="s">
        <v>243</v>
      </c>
      <c r="L55" s="455" t="s">
        <v>375</v>
      </c>
      <c r="M55" s="458" t="s">
        <v>328</v>
      </c>
      <c r="N55" s="452" t="s">
        <v>333</v>
      </c>
      <c r="O55" s="458" t="s">
        <v>336</v>
      </c>
      <c r="P55" s="982">
        <v>18</v>
      </c>
      <c r="Q55" s="455" t="s">
        <v>277</v>
      </c>
      <c r="R55" s="455" t="s">
        <v>271</v>
      </c>
      <c r="S55" s="816" t="s">
        <v>224</v>
      </c>
      <c r="T55" s="120" t="s">
        <v>224</v>
      </c>
      <c r="U55" s="120" t="s">
        <v>224</v>
      </c>
      <c r="V55" s="120" t="s">
        <v>224</v>
      </c>
      <c r="W55" s="121" t="s">
        <v>224</v>
      </c>
      <c r="X55" s="97" t="s">
        <v>224</v>
      </c>
      <c r="Y55" s="97" t="s">
        <v>224</v>
      </c>
    </row>
    <row r="56" spans="1:26" s="53" customFormat="1" ht="16.5" customHeight="1" x14ac:dyDescent="0.15">
      <c r="A56" s="121"/>
      <c r="B56" s="121"/>
      <c r="C56" s="120"/>
      <c r="D56" s="120" t="s">
        <v>224</v>
      </c>
      <c r="E56" s="120" t="s">
        <v>224</v>
      </c>
      <c r="F56" s="120" t="s">
        <v>224</v>
      </c>
      <c r="G56" s="343">
        <v>456</v>
      </c>
      <c r="H56" s="343">
        <v>444</v>
      </c>
      <c r="I56" s="459">
        <v>440</v>
      </c>
      <c r="J56" s="454">
        <v>430</v>
      </c>
      <c r="K56" s="463">
        <v>421</v>
      </c>
      <c r="L56" s="452">
        <v>379</v>
      </c>
      <c r="M56" s="454">
        <v>358</v>
      </c>
      <c r="N56" s="459">
        <v>344</v>
      </c>
      <c r="O56" s="454">
        <v>298</v>
      </c>
      <c r="P56" s="983"/>
      <c r="Q56" s="452">
        <v>393</v>
      </c>
      <c r="R56" s="459">
        <v>509</v>
      </c>
      <c r="S56" s="816" t="s">
        <v>224</v>
      </c>
      <c r="T56" s="120" t="s">
        <v>224</v>
      </c>
      <c r="U56" s="120" t="s">
        <v>224</v>
      </c>
      <c r="V56" s="120" t="s">
        <v>224</v>
      </c>
      <c r="W56" s="121" t="s">
        <v>224</v>
      </c>
      <c r="X56" s="97" t="s">
        <v>224</v>
      </c>
      <c r="Y56" s="97" t="s">
        <v>224</v>
      </c>
    </row>
    <row r="57" spans="1:26" s="52" customFormat="1" ht="27.75" customHeight="1" x14ac:dyDescent="0.15">
      <c r="A57" s="121"/>
      <c r="B57" s="121"/>
      <c r="C57" s="120"/>
      <c r="D57" s="120" t="s">
        <v>224</v>
      </c>
      <c r="E57" s="120" t="s">
        <v>224</v>
      </c>
      <c r="F57" s="120" t="s">
        <v>224</v>
      </c>
      <c r="G57" s="120" t="s">
        <v>224</v>
      </c>
      <c r="H57" s="845" t="s">
        <v>224</v>
      </c>
      <c r="I57" s="454" t="s">
        <v>224</v>
      </c>
      <c r="J57" s="455" t="s">
        <v>365</v>
      </c>
      <c r="K57" s="455" t="s">
        <v>380</v>
      </c>
      <c r="L57" s="455" t="s">
        <v>274</v>
      </c>
      <c r="M57" s="450" t="s">
        <v>322</v>
      </c>
      <c r="N57" s="822" t="s">
        <v>331</v>
      </c>
      <c r="O57" s="450" t="s">
        <v>325</v>
      </c>
      <c r="P57" s="988">
        <v>17</v>
      </c>
      <c r="Q57" s="450" t="s">
        <v>273</v>
      </c>
      <c r="R57" s="453" t="s">
        <v>224</v>
      </c>
      <c r="S57" s="120" t="s">
        <v>224</v>
      </c>
      <c r="T57" s="120" t="s">
        <v>224</v>
      </c>
      <c r="U57" s="120" t="s">
        <v>224</v>
      </c>
      <c r="V57" s="120" t="s">
        <v>224</v>
      </c>
      <c r="W57" s="120" t="s">
        <v>224</v>
      </c>
      <c r="X57" s="316" t="s">
        <v>224</v>
      </c>
      <c r="Y57" s="97" t="s">
        <v>224</v>
      </c>
    </row>
    <row r="58" spans="1:26" s="53" customFormat="1" ht="15.95" customHeight="1" x14ac:dyDescent="0.15">
      <c r="A58" s="121"/>
      <c r="B58" s="121"/>
      <c r="C58" s="120"/>
      <c r="D58" s="120" t="s">
        <v>224</v>
      </c>
      <c r="E58" s="120" t="s">
        <v>224</v>
      </c>
      <c r="F58" s="120" t="s">
        <v>224</v>
      </c>
      <c r="G58" s="120" t="s">
        <v>224</v>
      </c>
      <c r="H58" s="120" t="s">
        <v>224</v>
      </c>
      <c r="I58" s="453" t="s">
        <v>224</v>
      </c>
      <c r="J58" s="459">
        <v>444</v>
      </c>
      <c r="K58" s="459">
        <v>423</v>
      </c>
      <c r="L58" s="459">
        <v>420</v>
      </c>
      <c r="M58" s="459">
        <v>415</v>
      </c>
      <c r="N58" s="453">
        <v>383</v>
      </c>
      <c r="O58" s="459">
        <v>344</v>
      </c>
      <c r="P58" s="989"/>
      <c r="Q58" s="459">
        <v>383</v>
      </c>
      <c r="R58" s="453" t="s">
        <v>224</v>
      </c>
      <c r="S58" s="120" t="s">
        <v>224</v>
      </c>
      <c r="T58" s="120" t="s">
        <v>224</v>
      </c>
      <c r="U58" s="120" t="s">
        <v>224</v>
      </c>
      <c r="V58" s="120" t="s">
        <v>224</v>
      </c>
      <c r="W58" s="121" t="s">
        <v>224</v>
      </c>
      <c r="X58" s="103" t="s">
        <v>224</v>
      </c>
      <c r="Y58" s="97" t="s">
        <v>224</v>
      </c>
    </row>
    <row r="59" spans="1:26" s="52" customFormat="1" ht="27.75" customHeight="1" x14ac:dyDescent="0.15">
      <c r="A59" s="121"/>
      <c r="B59" s="121"/>
      <c r="C59" s="120"/>
      <c r="D59" s="120" t="s">
        <v>224</v>
      </c>
      <c r="E59" s="120" t="s">
        <v>224</v>
      </c>
      <c r="F59" s="120" t="s">
        <v>224</v>
      </c>
      <c r="G59" s="120" t="s">
        <v>224</v>
      </c>
      <c r="H59" s="120" t="s">
        <v>224</v>
      </c>
      <c r="I59" s="453" t="s">
        <v>224</v>
      </c>
      <c r="J59" s="453" t="s">
        <v>224</v>
      </c>
      <c r="K59" s="468" t="s">
        <v>224</v>
      </c>
      <c r="L59" s="454" t="s">
        <v>224</v>
      </c>
      <c r="M59" s="453" t="s">
        <v>379</v>
      </c>
      <c r="N59" s="455" t="s">
        <v>443</v>
      </c>
      <c r="O59" s="454" t="s">
        <v>282</v>
      </c>
      <c r="P59" s="982">
        <v>16</v>
      </c>
      <c r="Q59" s="452" t="s">
        <v>275</v>
      </c>
      <c r="R59" s="455" t="s">
        <v>276</v>
      </c>
      <c r="S59" s="125" t="s">
        <v>274</v>
      </c>
      <c r="T59" s="120" t="s">
        <v>224</v>
      </c>
      <c r="U59" s="120" t="s">
        <v>224</v>
      </c>
      <c r="V59" s="120" t="s">
        <v>224</v>
      </c>
      <c r="W59" s="121" t="s">
        <v>224</v>
      </c>
      <c r="X59" s="97" t="s">
        <v>224</v>
      </c>
      <c r="Y59" s="103"/>
    </row>
    <row r="60" spans="1:26" s="53" customFormat="1" ht="16.5" customHeight="1" x14ac:dyDescent="0.15">
      <c r="A60" s="121"/>
      <c r="B60" s="121"/>
      <c r="C60" s="120"/>
      <c r="D60" s="120" t="s">
        <v>224</v>
      </c>
      <c r="E60" s="120" t="s">
        <v>224</v>
      </c>
      <c r="F60" s="120" t="s">
        <v>224</v>
      </c>
      <c r="G60" s="120" t="s">
        <v>224</v>
      </c>
      <c r="H60" s="120" t="s">
        <v>224</v>
      </c>
      <c r="I60" s="453" t="s">
        <v>224</v>
      </c>
      <c r="J60" s="453" t="s">
        <v>224</v>
      </c>
      <c r="K60" s="453" t="s">
        <v>224</v>
      </c>
      <c r="L60" s="454" t="s">
        <v>224</v>
      </c>
      <c r="M60" s="464">
        <v>390</v>
      </c>
      <c r="N60" s="459">
        <v>379</v>
      </c>
      <c r="O60" s="457">
        <v>243</v>
      </c>
      <c r="P60" s="983"/>
      <c r="Q60" s="459">
        <v>390</v>
      </c>
      <c r="R60" s="459">
        <v>438</v>
      </c>
      <c r="S60" s="422">
        <v>442</v>
      </c>
      <c r="T60" s="120" t="s">
        <v>224</v>
      </c>
      <c r="U60" s="120" t="s">
        <v>224</v>
      </c>
      <c r="V60" s="120" t="s">
        <v>224</v>
      </c>
      <c r="W60" s="121" t="s">
        <v>224</v>
      </c>
      <c r="X60" s="97" t="s">
        <v>224</v>
      </c>
      <c r="Y60" s="103"/>
    </row>
    <row r="61" spans="1:26" s="52" customFormat="1" ht="27.75" customHeight="1" x14ac:dyDescent="0.15">
      <c r="A61" s="121"/>
      <c r="B61" s="121"/>
      <c r="C61" s="120"/>
      <c r="D61" s="120" t="s">
        <v>224</v>
      </c>
      <c r="E61" s="120" t="s">
        <v>224</v>
      </c>
      <c r="F61" s="120" t="s">
        <v>224</v>
      </c>
      <c r="G61" s="120" t="s">
        <v>224</v>
      </c>
      <c r="H61" s="120" t="s">
        <v>224</v>
      </c>
      <c r="I61" s="453" t="s">
        <v>224</v>
      </c>
      <c r="J61" s="453" t="s">
        <v>224</v>
      </c>
      <c r="K61" s="468" t="s">
        <v>224</v>
      </c>
      <c r="L61" s="454" t="s">
        <v>224</v>
      </c>
      <c r="M61" s="454" t="s">
        <v>330</v>
      </c>
      <c r="N61" s="452" t="s">
        <v>255</v>
      </c>
      <c r="O61" s="454" t="s">
        <v>323</v>
      </c>
      <c r="P61" s="982">
        <v>15</v>
      </c>
      <c r="Q61" s="455" t="s">
        <v>288</v>
      </c>
      <c r="R61" s="453" t="s">
        <v>224</v>
      </c>
      <c r="S61" s="120" t="s">
        <v>224</v>
      </c>
      <c r="T61" s="120" t="s">
        <v>224</v>
      </c>
      <c r="U61" s="120" t="s">
        <v>224</v>
      </c>
      <c r="V61" s="120" t="s">
        <v>224</v>
      </c>
      <c r="W61" s="121" t="s">
        <v>224</v>
      </c>
      <c r="X61" s="97" t="s">
        <v>224</v>
      </c>
      <c r="Y61" s="97"/>
    </row>
    <row r="62" spans="1:26" s="53" customFormat="1" ht="16.5" customHeight="1" x14ac:dyDescent="0.15">
      <c r="A62" s="121"/>
      <c r="B62" s="121"/>
      <c r="C62" s="120"/>
      <c r="D62" s="120" t="s">
        <v>224</v>
      </c>
      <c r="E62" s="120" t="s">
        <v>224</v>
      </c>
      <c r="F62" s="120" t="s">
        <v>224</v>
      </c>
      <c r="G62" s="120" t="s">
        <v>224</v>
      </c>
      <c r="H62" s="120" t="s">
        <v>224</v>
      </c>
      <c r="I62" s="453" t="s">
        <v>224</v>
      </c>
      <c r="J62" s="453" t="s">
        <v>224</v>
      </c>
      <c r="K62" s="453" t="s">
        <v>224</v>
      </c>
      <c r="L62" s="454" t="s">
        <v>224</v>
      </c>
      <c r="M62" s="457">
        <v>365</v>
      </c>
      <c r="N62" s="459">
        <v>358</v>
      </c>
      <c r="O62" s="457">
        <v>348</v>
      </c>
      <c r="P62" s="983"/>
      <c r="Q62" s="452">
        <v>389</v>
      </c>
      <c r="R62" s="453" t="s">
        <v>224</v>
      </c>
      <c r="S62" s="120" t="s">
        <v>224</v>
      </c>
      <c r="T62" s="120" t="s">
        <v>224</v>
      </c>
      <c r="U62" s="120" t="s">
        <v>224</v>
      </c>
      <c r="V62" s="120" t="s">
        <v>224</v>
      </c>
      <c r="W62" s="121" t="s">
        <v>224</v>
      </c>
      <c r="X62" s="97" t="s">
        <v>224</v>
      </c>
      <c r="Y62" s="97"/>
    </row>
    <row r="63" spans="1:26" s="52" customFormat="1" ht="27.75" customHeight="1" x14ac:dyDescent="0.15">
      <c r="A63" s="121"/>
      <c r="B63" s="121"/>
      <c r="C63" s="120" t="s">
        <v>224</v>
      </c>
      <c r="D63" s="120" t="s">
        <v>224</v>
      </c>
      <c r="E63" s="120" t="s">
        <v>224</v>
      </c>
      <c r="F63" s="120" t="s">
        <v>224</v>
      </c>
      <c r="G63" s="120" t="s">
        <v>224</v>
      </c>
      <c r="H63" s="120" t="s">
        <v>224</v>
      </c>
      <c r="I63" s="453" t="s">
        <v>224</v>
      </c>
      <c r="J63" s="453" t="s">
        <v>224</v>
      </c>
      <c r="K63" s="453" t="s">
        <v>224</v>
      </c>
      <c r="L63" s="453" t="s">
        <v>224</v>
      </c>
      <c r="M63" s="453" t="s">
        <v>224</v>
      </c>
      <c r="N63" s="458" t="s">
        <v>224</v>
      </c>
      <c r="O63" s="458" t="s">
        <v>381</v>
      </c>
      <c r="P63" s="982">
        <v>14</v>
      </c>
      <c r="Q63" s="455" t="s">
        <v>282</v>
      </c>
      <c r="R63" s="455" t="s">
        <v>278</v>
      </c>
      <c r="S63" s="125" t="s">
        <v>272</v>
      </c>
      <c r="T63" s="120" t="s">
        <v>224</v>
      </c>
      <c r="U63" s="120" t="s">
        <v>224</v>
      </c>
      <c r="V63" s="120" t="s">
        <v>224</v>
      </c>
      <c r="W63" s="121" t="s">
        <v>224</v>
      </c>
      <c r="X63" s="97" t="s">
        <v>224</v>
      </c>
      <c r="Y63" s="97"/>
    </row>
    <row r="64" spans="1:26" s="53" customFormat="1" ht="16.5" customHeight="1" x14ac:dyDescent="0.15">
      <c r="A64" s="121"/>
      <c r="B64" s="121"/>
      <c r="C64" s="120" t="s">
        <v>224</v>
      </c>
      <c r="D64" s="120" t="s">
        <v>224</v>
      </c>
      <c r="E64" s="120" t="s">
        <v>224</v>
      </c>
      <c r="F64" s="120" t="s">
        <v>224</v>
      </c>
      <c r="G64" s="120" t="s">
        <v>224</v>
      </c>
      <c r="H64" s="120" t="s">
        <v>224</v>
      </c>
      <c r="I64" s="453" t="s">
        <v>224</v>
      </c>
      <c r="J64" s="453" t="s">
        <v>224</v>
      </c>
      <c r="K64" s="453" t="s">
        <v>224</v>
      </c>
      <c r="L64" s="453" t="s">
        <v>224</v>
      </c>
      <c r="M64" s="453" t="s">
        <v>224</v>
      </c>
      <c r="N64" s="457" t="s">
        <v>224</v>
      </c>
      <c r="O64" s="457">
        <v>358</v>
      </c>
      <c r="P64" s="983"/>
      <c r="Q64" s="459">
        <v>299</v>
      </c>
      <c r="R64" s="459">
        <v>344</v>
      </c>
      <c r="S64" s="422">
        <v>411</v>
      </c>
      <c r="T64" s="120" t="s">
        <v>224</v>
      </c>
      <c r="U64" s="120" t="s">
        <v>224</v>
      </c>
      <c r="V64" s="120" t="s">
        <v>224</v>
      </c>
      <c r="W64" s="121" t="s">
        <v>224</v>
      </c>
      <c r="X64" s="97" t="s">
        <v>224</v>
      </c>
      <c r="Y64" s="97"/>
    </row>
    <row r="65" spans="1:25" s="52" customFormat="1" ht="27.75" customHeight="1" x14ac:dyDescent="0.15">
      <c r="A65" s="121"/>
      <c r="B65" s="121"/>
      <c r="C65" s="120"/>
      <c r="D65" s="120" t="s">
        <v>224</v>
      </c>
      <c r="E65" s="120" t="s">
        <v>224</v>
      </c>
      <c r="F65" s="120" t="s">
        <v>224</v>
      </c>
      <c r="G65" s="120" t="s">
        <v>224</v>
      </c>
      <c r="H65" s="120" t="s">
        <v>224</v>
      </c>
      <c r="I65" s="453" t="s">
        <v>224</v>
      </c>
      <c r="J65" s="453" t="s">
        <v>224</v>
      </c>
      <c r="K65" s="453" t="s">
        <v>224</v>
      </c>
      <c r="L65" s="453" t="s">
        <v>224</v>
      </c>
      <c r="M65" s="450" t="s">
        <v>373</v>
      </c>
      <c r="N65" s="811" t="s">
        <v>287</v>
      </c>
      <c r="O65" s="458" t="s">
        <v>337</v>
      </c>
      <c r="P65" s="982">
        <v>13</v>
      </c>
      <c r="Q65" s="452" t="s">
        <v>284</v>
      </c>
      <c r="R65" s="455" t="s">
        <v>279</v>
      </c>
      <c r="S65" s="120" t="s">
        <v>224</v>
      </c>
      <c r="T65" s="120" t="s">
        <v>224</v>
      </c>
      <c r="U65" s="120" t="s">
        <v>224</v>
      </c>
      <c r="V65" s="120" t="s">
        <v>224</v>
      </c>
      <c r="W65" s="121" t="s">
        <v>224</v>
      </c>
      <c r="X65" s="103" t="s">
        <v>224</v>
      </c>
      <c r="Y65" s="97"/>
    </row>
    <row r="66" spans="1:25" s="53" customFormat="1" ht="16.5" customHeight="1" x14ac:dyDescent="0.15">
      <c r="A66" s="121"/>
      <c r="B66" s="121"/>
      <c r="C66" s="120"/>
      <c r="D66" s="120" t="s">
        <v>224</v>
      </c>
      <c r="E66" s="120" t="s">
        <v>224</v>
      </c>
      <c r="F66" s="120" t="s">
        <v>224</v>
      </c>
      <c r="G66" s="120" t="s">
        <v>224</v>
      </c>
      <c r="H66" s="120" t="s">
        <v>224</v>
      </c>
      <c r="I66" s="453" t="s">
        <v>224</v>
      </c>
      <c r="J66" s="453" t="s">
        <v>224</v>
      </c>
      <c r="K66" s="453" t="s">
        <v>224</v>
      </c>
      <c r="L66" s="453" t="s">
        <v>224</v>
      </c>
      <c r="M66" s="459">
        <v>260</v>
      </c>
      <c r="N66" s="472">
        <v>247</v>
      </c>
      <c r="O66" s="457">
        <v>240</v>
      </c>
      <c r="P66" s="983"/>
      <c r="Q66" s="459">
        <v>240</v>
      </c>
      <c r="R66" s="459">
        <v>346</v>
      </c>
      <c r="S66" s="120" t="s">
        <v>224</v>
      </c>
      <c r="T66" s="120" t="s">
        <v>224</v>
      </c>
      <c r="U66" s="120" t="s">
        <v>224</v>
      </c>
      <c r="V66" s="120" t="s">
        <v>224</v>
      </c>
      <c r="W66" s="121" t="s">
        <v>224</v>
      </c>
      <c r="X66" s="103" t="s">
        <v>224</v>
      </c>
      <c r="Y66" s="97"/>
    </row>
    <row r="67" spans="1:25" s="52" customFormat="1" ht="27.75" customHeight="1" x14ac:dyDescent="0.15">
      <c r="A67" s="121"/>
      <c r="B67" s="121"/>
      <c r="C67" s="120"/>
      <c r="D67" s="120" t="s">
        <v>224</v>
      </c>
      <c r="E67" s="120" t="s">
        <v>224</v>
      </c>
      <c r="F67" s="120" t="s">
        <v>224</v>
      </c>
      <c r="G67" s="120" t="s">
        <v>224</v>
      </c>
      <c r="H67" s="120" t="s">
        <v>224</v>
      </c>
      <c r="I67" s="453" t="s">
        <v>224</v>
      </c>
      <c r="J67" s="453" t="s">
        <v>224</v>
      </c>
      <c r="K67" s="453" t="s">
        <v>224</v>
      </c>
      <c r="L67" s="453" t="s">
        <v>224</v>
      </c>
      <c r="M67" s="453" t="s">
        <v>224</v>
      </c>
      <c r="N67" s="452" t="s">
        <v>342</v>
      </c>
      <c r="O67" s="458" t="s">
        <v>277</v>
      </c>
      <c r="P67" s="982">
        <v>12</v>
      </c>
      <c r="Q67" s="818" t="s">
        <v>224</v>
      </c>
      <c r="R67" s="453" t="s">
        <v>224</v>
      </c>
      <c r="S67" s="120" t="s">
        <v>224</v>
      </c>
      <c r="T67" s="120" t="s">
        <v>224</v>
      </c>
      <c r="U67" s="120" t="s">
        <v>224</v>
      </c>
      <c r="V67" s="120" t="s">
        <v>224</v>
      </c>
      <c r="W67" s="121" t="s">
        <v>224</v>
      </c>
      <c r="X67" s="97" t="s">
        <v>224</v>
      </c>
      <c r="Y67" s="97" t="s">
        <v>224</v>
      </c>
    </row>
    <row r="68" spans="1:25" s="53" customFormat="1" ht="16.5" customHeight="1" x14ac:dyDescent="0.15">
      <c r="A68" s="121"/>
      <c r="B68" s="121"/>
      <c r="C68" s="120"/>
      <c r="D68" s="120" t="s">
        <v>224</v>
      </c>
      <c r="E68" s="120" t="s">
        <v>224</v>
      </c>
      <c r="F68" s="120" t="s">
        <v>224</v>
      </c>
      <c r="G68" s="120" t="s">
        <v>224</v>
      </c>
      <c r="H68" s="120" t="s">
        <v>224</v>
      </c>
      <c r="I68" s="453" t="s">
        <v>224</v>
      </c>
      <c r="J68" s="453" t="s">
        <v>224</v>
      </c>
      <c r="K68" s="453" t="s">
        <v>224</v>
      </c>
      <c r="L68" s="453" t="s">
        <v>224</v>
      </c>
      <c r="M68" s="454" t="s">
        <v>224</v>
      </c>
      <c r="N68" s="452">
        <v>237</v>
      </c>
      <c r="O68" s="454">
        <v>207</v>
      </c>
      <c r="P68" s="983"/>
      <c r="Q68" s="467" t="s">
        <v>224</v>
      </c>
      <c r="R68" s="453" t="s">
        <v>224</v>
      </c>
      <c r="S68" s="120" t="s">
        <v>224</v>
      </c>
      <c r="T68" s="120" t="s">
        <v>224</v>
      </c>
      <c r="U68" s="120" t="s">
        <v>224</v>
      </c>
      <c r="V68" s="120" t="s">
        <v>224</v>
      </c>
      <c r="W68" s="121" t="s">
        <v>224</v>
      </c>
      <c r="X68" s="97" t="s">
        <v>224</v>
      </c>
      <c r="Y68" s="97" t="s">
        <v>224</v>
      </c>
    </row>
    <row r="69" spans="1:25" s="52" customFormat="1" ht="27.75" customHeight="1" x14ac:dyDescent="0.15">
      <c r="A69" s="121"/>
      <c r="B69" s="121"/>
      <c r="C69" s="120"/>
      <c r="D69" s="120" t="s">
        <v>224</v>
      </c>
      <c r="E69" s="120" t="s">
        <v>224</v>
      </c>
      <c r="F69" s="120" t="s">
        <v>224</v>
      </c>
      <c r="G69" s="120" t="s">
        <v>224</v>
      </c>
      <c r="H69" s="120" t="s">
        <v>224</v>
      </c>
      <c r="I69" s="453" t="s">
        <v>224</v>
      </c>
      <c r="J69" s="453" t="s">
        <v>224</v>
      </c>
      <c r="K69" s="453" t="s">
        <v>224</v>
      </c>
      <c r="L69" s="453" t="s">
        <v>224</v>
      </c>
      <c r="M69" s="453" t="s">
        <v>224</v>
      </c>
      <c r="N69" s="455" t="s">
        <v>291</v>
      </c>
      <c r="O69" s="458" t="s">
        <v>340</v>
      </c>
      <c r="P69" s="982">
        <v>11</v>
      </c>
      <c r="Q69" s="818" t="s">
        <v>283</v>
      </c>
      <c r="R69" s="450" t="s">
        <v>281</v>
      </c>
      <c r="S69" s="120" t="s">
        <v>224</v>
      </c>
      <c r="T69" s="120" t="s">
        <v>224</v>
      </c>
      <c r="U69" s="120" t="s">
        <v>224</v>
      </c>
      <c r="V69" s="120" t="s">
        <v>224</v>
      </c>
      <c r="W69" s="121" t="s">
        <v>224</v>
      </c>
      <c r="X69" s="97" t="s">
        <v>224</v>
      </c>
      <c r="Y69" s="97" t="s">
        <v>224</v>
      </c>
    </row>
    <row r="70" spans="1:25" s="53" customFormat="1" ht="16.5" customHeight="1" x14ac:dyDescent="0.15">
      <c r="A70" s="121"/>
      <c r="B70" s="121"/>
      <c r="C70" s="120"/>
      <c r="D70" s="120" t="s">
        <v>224</v>
      </c>
      <c r="E70" s="120" t="s">
        <v>224</v>
      </c>
      <c r="F70" s="120" t="s">
        <v>224</v>
      </c>
      <c r="G70" s="120" t="s">
        <v>224</v>
      </c>
      <c r="H70" s="120" t="s">
        <v>224</v>
      </c>
      <c r="I70" s="453" t="s">
        <v>224</v>
      </c>
      <c r="J70" s="453" t="s">
        <v>224</v>
      </c>
      <c r="K70" s="453" t="s">
        <v>224</v>
      </c>
      <c r="L70" s="453" t="s">
        <v>224</v>
      </c>
      <c r="M70" s="454" t="s">
        <v>224</v>
      </c>
      <c r="N70" s="459">
        <v>214</v>
      </c>
      <c r="O70" s="457">
        <v>171</v>
      </c>
      <c r="P70" s="983"/>
      <c r="Q70" s="467">
        <v>265</v>
      </c>
      <c r="R70" s="459">
        <v>294</v>
      </c>
      <c r="S70" s="120" t="s">
        <v>224</v>
      </c>
      <c r="T70" s="120" t="s">
        <v>224</v>
      </c>
      <c r="U70" s="120" t="s">
        <v>224</v>
      </c>
      <c r="V70" s="120" t="s">
        <v>224</v>
      </c>
      <c r="W70" s="121" t="s">
        <v>224</v>
      </c>
      <c r="X70" s="97" t="s">
        <v>224</v>
      </c>
      <c r="Y70" s="97" t="s">
        <v>224</v>
      </c>
    </row>
    <row r="71" spans="1:25" s="52" customFormat="1" ht="27.75" customHeight="1" x14ac:dyDescent="0.15">
      <c r="A71" s="121"/>
      <c r="B71" s="121"/>
      <c r="C71" s="120"/>
      <c r="D71" s="120" t="s">
        <v>224</v>
      </c>
      <c r="E71" s="120" t="s">
        <v>224</v>
      </c>
      <c r="F71" s="120" t="s">
        <v>224</v>
      </c>
      <c r="G71" s="120" t="s">
        <v>224</v>
      </c>
      <c r="H71" s="120" t="s">
        <v>224</v>
      </c>
      <c r="I71" s="453" t="s">
        <v>224</v>
      </c>
      <c r="J71" s="453" t="s">
        <v>224</v>
      </c>
      <c r="K71" s="453" t="s">
        <v>224</v>
      </c>
      <c r="L71" s="453" t="s">
        <v>224</v>
      </c>
      <c r="M71" s="450" t="s">
        <v>338</v>
      </c>
      <c r="N71" s="454" t="s">
        <v>279</v>
      </c>
      <c r="O71" s="454" t="s">
        <v>341</v>
      </c>
      <c r="P71" s="982">
        <v>10</v>
      </c>
      <c r="Q71" s="452" t="s">
        <v>280</v>
      </c>
      <c r="R71" s="463" t="s">
        <v>224</v>
      </c>
      <c r="S71" s="120" t="s">
        <v>224</v>
      </c>
      <c r="T71" s="120" t="s">
        <v>224</v>
      </c>
      <c r="U71" s="120" t="s">
        <v>224</v>
      </c>
      <c r="V71" s="120" t="s">
        <v>224</v>
      </c>
      <c r="W71" s="121" t="s">
        <v>224</v>
      </c>
      <c r="X71" s="97" t="s">
        <v>224</v>
      </c>
      <c r="Y71" s="97" t="s">
        <v>224</v>
      </c>
    </row>
    <row r="72" spans="1:25" s="53" customFormat="1" ht="16.5" customHeight="1" x14ac:dyDescent="0.15">
      <c r="A72" s="121"/>
      <c r="B72" s="121"/>
      <c r="C72" s="120"/>
      <c r="D72" s="120" t="s">
        <v>224</v>
      </c>
      <c r="E72" s="120" t="s">
        <v>224</v>
      </c>
      <c r="F72" s="120" t="s">
        <v>224</v>
      </c>
      <c r="G72" s="120" t="s">
        <v>224</v>
      </c>
      <c r="H72" s="120" t="s">
        <v>224</v>
      </c>
      <c r="I72" s="453" t="s">
        <v>224</v>
      </c>
      <c r="J72" s="453" t="s">
        <v>224</v>
      </c>
      <c r="K72" s="453" t="s">
        <v>224</v>
      </c>
      <c r="L72" s="453" t="s">
        <v>224</v>
      </c>
      <c r="M72" s="459">
        <v>189</v>
      </c>
      <c r="N72" s="454">
        <v>167</v>
      </c>
      <c r="O72" s="454">
        <v>111</v>
      </c>
      <c r="P72" s="983"/>
      <c r="Q72" s="459">
        <v>286</v>
      </c>
      <c r="R72" s="463" t="s">
        <v>224</v>
      </c>
      <c r="S72" s="120" t="s">
        <v>224</v>
      </c>
      <c r="T72" s="120" t="s">
        <v>224</v>
      </c>
      <c r="U72" s="120" t="s">
        <v>224</v>
      </c>
      <c r="V72" s="120" t="s">
        <v>224</v>
      </c>
      <c r="W72" s="121" t="s">
        <v>224</v>
      </c>
      <c r="X72" s="97" t="s">
        <v>224</v>
      </c>
      <c r="Y72" s="97" t="s">
        <v>224</v>
      </c>
    </row>
    <row r="73" spans="1:25" s="52" customFormat="1" ht="27.75" customHeight="1" x14ac:dyDescent="0.15">
      <c r="A73" s="121"/>
      <c r="B73" s="121"/>
      <c r="C73" s="120"/>
      <c r="D73" s="120" t="s">
        <v>224</v>
      </c>
      <c r="E73" s="120" t="s">
        <v>224</v>
      </c>
      <c r="F73" s="120" t="s">
        <v>224</v>
      </c>
      <c r="G73" s="120" t="s">
        <v>224</v>
      </c>
      <c r="H73" s="120" t="s">
        <v>224</v>
      </c>
      <c r="I73" s="453" t="s">
        <v>224</v>
      </c>
      <c r="J73" s="453" t="s">
        <v>224</v>
      </c>
      <c r="K73" s="453" t="s">
        <v>224</v>
      </c>
      <c r="L73" s="453" t="s">
        <v>224</v>
      </c>
      <c r="M73" s="450" t="s">
        <v>339</v>
      </c>
      <c r="N73" s="811" t="s">
        <v>259</v>
      </c>
      <c r="O73" s="458" t="s">
        <v>382</v>
      </c>
      <c r="P73" s="982">
        <v>9</v>
      </c>
      <c r="Q73" s="455" t="s">
        <v>285</v>
      </c>
      <c r="R73" s="453" t="s">
        <v>224</v>
      </c>
      <c r="S73" s="120" t="s">
        <v>224</v>
      </c>
      <c r="T73" s="120" t="s">
        <v>224</v>
      </c>
      <c r="U73" s="120" t="s">
        <v>224</v>
      </c>
      <c r="V73" s="120" t="s">
        <v>224</v>
      </c>
      <c r="W73" s="121" t="s">
        <v>224</v>
      </c>
      <c r="X73" s="97" t="s">
        <v>224</v>
      </c>
      <c r="Y73" s="97" t="s">
        <v>224</v>
      </c>
    </row>
    <row r="74" spans="1:25" s="53" customFormat="1" ht="16.5" customHeight="1" x14ac:dyDescent="0.15">
      <c r="A74" s="121"/>
      <c r="B74" s="121"/>
      <c r="C74" s="120"/>
      <c r="D74" s="120" t="s">
        <v>224</v>
      </c>
      <c r="E74" s="120" t="s">
        <v>224</v>
      </c>
      <c r="F74" s="120" t="s">
        <v>224</v>
      </c>
      <c r="G74" s="120" t="s">
        <v>224</v>
      </c>
      <c r="H74" s="120" t="s">
        <v>224</v>
      </c>
      <c r="I74" s="453" t="s">
        <v>224</v>
      </c>
      <c r="J74" s="453" t="s">
        <v>224</v>
      </c>
      <c r="K74" s="453" t="s">
        <v>224</v>
      </c>
      <c r="L74" s="453" t="s">
        <v>224</v>
      </c>
      <c r="M74" s="459">
        <v>144</v>
      </c>
      <c r="N74" s="472">
        <v>142</v>
      </c>
      <c r="O74" s="457">
        <v>86</v>
      </c>
      <c r="P74" s="983"/>
      <c r="Q74" s="452">
        <v>202</v>
      </c>
      <c r="R74" s="453" t="s">
        <v>224</v>
      </c>
      <c r="S74" s="120" t="s">
        <v>224</v>
      </c>
      <c r="T74" s="120" t="s">
        <v>224</v>
      </c>
      <c r="U74" s="120" t="s">
        <v>224</v>
      </c>
      <c r="V74" s="120" t="s">
        <v>224</v>
      </c>
      <c r="W74" s="121" t="s">
        <v>224</v>
      </c>
      <c r="X74" s="97" t="s">
        <v>224</v>
      </c>
      <c r="Y74" s="97" t="s">
        <v>224</v>
      </c>
    </row>
    <row r="75" spans="1:25" s="52" customFormat="1" ht="27.75" customHeight="1" x14ac:dyDescent="0.15">
      <c r="A75" s="121"/>
      <c r="B75" s="121"/>
      <c r="C75" s="120"/>
      <c r="D75" s="120" t="s">
        <v>224</v>
      </c>
      <c r="E75" s="120" t="s">
        <v>224</v>
      </c>
      <c r="F75" s="120" t="s">
        <v>224</v>
      </c>
      <c r="G75" s="120" t="s">
        <v>224</v>
      </c>
      <c r="H75" s="120" t="s">
        <v>224</v>
      </c>
      <c r="I75" s="453" t="s">
        <v>224</v>
      </c>
      <c r="J75" s="453" t="s">
        <v>224</v>
      </c>
      <c r="K75" s="453" t="s">
        <v>224</v>
      </c>
      <c r="L75" s="453" t="s">
        <v>224</v>
      </c>
      <c r="M75" s="453" t="s">
        <v>224</v>
      </c>
      <c r="N75" s="452" t="s">
        <v>343</v>
      </c>
      <c r="O75" s="458" t="s">
        <v>289</v>
      </c>
      <c r="P75" s="982">
        <v>8</v>
      </c>
      <c r="Q75" s="455" t="s">
        <v>287</v>
      </c>
      <c r="R75" s="453" t="s">
        <v>224</v>
      </c>
      <c r="S75" s="120" t="s">
        <v>224</v>
      </c>
      <c r="T75" s="120" t="s">
        <v>224</v>
      </c>
      <c r="U75" s="120" t="s">
        <v>224</v>
      </c>
      <c r="V75" s="120" t="s">
        <v>224</v>
      </c>
      <c r="W75" s="121" t="s">
        <v>224</v>
      </c>
      <c r="X75" s="97" t="s">
        <v>224</v>
      </c>
      <c r="Y75" s="97" t="s">
        <v>224</v>
      </c>
    </row>
    <row r="76" spans="1:25" s="53" customFormat="1" ht="16.5" customHeight="1" x14ac:dyDescent="0.15">
      <c r="A76" s="121"/>
      <c r="B76" s="121"/>
      <c r="C76" s="120"/>
      <c r="D76" s="120" t="s">
        <v>224</v>
      </c>
      <c r="E76" s="120" t="s">
        <v>224</v>
      </c>
      <c r="F76" s="120" t="s">
        <v>224</v>
      </c>
      <c r="G76" s="120" t="s">
        <v>224</v>
      </c>
      <c r="H76" s="120" t="s">
        <v>224</v>
      </c>
      <c r="I76" s="453" t="s">
        <v>224</v>
      </c>
      <c r="J76" s="453" t="s">
        <v>224</v>
      </c>
      <c r="K76" s="453" t="s">
        <v>224</v>
      </c>
      <c r="L76" s="453" t="s">
        <v>224</v>
      </c>
      <c r="M76" s="454" t="s">
        <v>224</v>
      </c>
      <c r="N76" s="452">
        <v>85</v>
      </c>
      <c r="O76" s="457">
        <v>75</v>
      </c>
      <c r="P76" s="983"/>
      <c r="Q76" s="452">
        <v>197</v>
      </c>
      <c r="R76" s="453" t="s">
        <v>224</v>
      </c>
      <c r="S76" s="120" t="s">
        <v>224</v>
      </c>
      <c r="T76" s="120" t="s">
        <v>224</v>
      </c>
      <c r="U76" s="120" t="s">
        <v>224</v>
      </c>
      <c r="V76" s="120" t="s">
        <v>224</v>
      </c>
      <c r="W76" s="121" t="s">
        <v>224</v>
      </c>
      <c r="X76" s="97" t="s">
        <v>224</v>
      </c>
      <c r="Y76" s="97" t="s">
        <v>224</v>
      </c>
    </row>
    <row r="77" spans="1:25" s="52" customFormat="1" ht="27.75" customHeight="1" x14ac:dyDescent="0.15">
      <c r="A77" s="121"/>
      <c r="B77" s="121"/>
      <c r="C77" s="120"/>
      <c r="D77" s="120" t="s">
        <v>224</v>
      </c>
      <c r="E77" s="120" t="s">
        <v>224</v>
      </c>
      <c r="F77" s="120" t="s">
        <v>224</v>
      </c>
      <c r="G77" s="120" t="s">
        <v>224</v>
      </c>
      <c r="H77" s="120" t="s">
        <v>224</v>
      </c>
      <c r="I77" s="453" t="s">
        <v>224</v>
      </c>
      <c r="J77" s="453" t="s">
        <v>224</v>
      </c>
      <c r="K77" s="453" t="s">
        <v>224</v>
      </c>
      <c r="L77" s="453" t="s">
        <v>224</v>
      </c>
      <c r="M77" s="453" t="s">
        <v>224</v>
      </c>
      <c r="N77" s="811" t="s">
        <v>224</v>
      </c>
      <c r="O77" s="458" t="s">
        <v>290</v>
      </c>
      <c r="P77" s="982">
        <v>7</v>
      </c>
      <c r="Q77" s="455" t="s">
        <v>286</v>
      </c>
      <c r="R77" s="453" t="s">
        <v>224</v>
      </c>
      <c r="S77" s="120" t="s">
        <v>224</v>
      </c>
      <c r="T77" s="120" t="s">
        <v>224</v>
      </c>
      <c r="U77" s="120" t="s">
        <v>224</v>
      </c>
      <c r="V77" s="120" t="s">
        <v>224</v>
      </c>
      <c r="W77" s="121" t="s">
        <v>224</v>
      </c>
      <c r="X77" s="97" t="s">
        <v>224</v>
      </c>
      <c r="Y77" s="97" t="s">
        <v>224</v>
      </c>
    </row>
    <row r="78" spans="1:25" s="53" customFormat="1" ht="16.5" customHeight="1" x14ac:dyDescent="0.15">
      <c r="A78" s="121"/>
      <c r="B78" s="121"/>
      <c r="C78" s="120"/>
      <c r="D78" s="120" t="s">
        <v>224</v>
      </c>
      <c r="E78" s="120" t="s">
        <v>224</v>
      </c>
      <c r="F78" s="120" t="s">
        <v>224</v>
      </c>
      <c r="G78" s="120" t="s">
        <v>224</v>
      </c>
      <c r="H78" s="120" t="s">
        <v>224</v>
      </c>
      <c r="I78" s="453" t="s">
        <v>224</v>
      </c>
      <c r="J78" s="453" t="s">
        <v>224</v>
      </c>
      <c r="K78" s="453" t="s">
        <v>224</v>
      </c>
      <c r="L78" s="453" t="s">
        <v>224</v>
      </c>
      <c r="M78" s="453" t="s">
        <v>224</v>
      </c>
      <c r="N78" s="454" t="s">
        <v>224</v>
      </c>
      <c r="O78" s="457">
        <v>105</v>
      </c>
      <c r="P78" s="983"/>
      <c r="Q78" s="459">
        <v>159</v>
      </c>
      <c r="R78" s="453" t="s">
        <v>224</v>
      </c>
      <c r="S78" s="120" t="s">
        <v>224</v>
      </c>
      <c r="T78" s="120" t="s">
        <v>224</v>
      </c>
      <c r="U78" s="120" t="s">
        <v>224</v>
      </c>
      <c r="V78" s="120" t="s">
        <v>224</v>
      </c>
      <c r="W78" s="121" t="s">
        <v>224</v>
      </c>
      <c r="X78" s="97" t="s">
        <v>224</v>
      </c>
      <c r="Y78" s="97" t="s">
        <v>224</v>
      </c>
    </row>
    <row r="79" spans="1:25" s="52" customFormat="1" ht="27.75" customHeight="1" x14ac:dyDescent="0.15">
      <c r="A79" s="121"/>
      <c r="B79" s="121"/>
      <c r="C79" s="120"/>
      <c r="D79" s="120" t="s">
        <v>224</v>
      </c>
      <c r="E79" s="120" t="s">
        <v>224</v>
      </c>
      <c r="F79" s="120" t="s">
        <v>224</v>
      </c>
      <c r="G79" s="120" t="s">
        <v>224</v>
      </c>
      <c r="H79" s="120" t="s">
        <v>224</v>
      </c>
      <c r="I79" s="453" t="s">
        <v>224</v>
      </c>
      <c r="J79" s="453" t="s">
        <v>224</v>
      </c>
      <c r="K79" s="453" t="s">
        <v>224</v>
      </c>
      <c r="L79" s="453" t="s">
        <v>224</v>
      </c>
      <c r="M79" s="453" t="s">
        <v>224</v>
      </c>
      <c r="N79" s="454" t="s">
        <v>224</v>
      </c>
      <c r="O79" s="458" t="s">
        <v>345</v>
      </c>
      <c r="P79" s="982">
        <v>6</v>
      </c>
      <c r="Q79" s="452" t="s">
        <v>291</v>
      </c>
      <c r="R79" s="453" t="s">
        <v>224</v>
      </c>
      <c r="S79" s="120" t="s">
        <v>224</v>
      </c>
      <c r="T79" s="120" t="s">
        <v>224</v>
      </c>
      <c r="U79" s="120" t="s">
        <v>224</v>
      </c>
      <c r="V79" s="120" t="s">
        <v>224</v>
      </c>
      <c r="W79" s="121" t="s">
        <v>224</v>
      </c>
      <c r="X79" s="97" t="s">
        <v>224</v>
      </c>
      <c r="Y79" s="97" t="s">
        <v>224</v>
      </c>
    </row>
    <row r="80" spans="1:25" s="53" customFormat="1" ht="16.5" customHeight="1" x14ac:dyDescent="0.15">
      <c r="A80" s="121"/>
      <c r="B80" s="121"/>
      <c r="C80" s="120"/>
      <c r="D80" s="120" t="s">
        <v>224</v>
      </c>
      <c r="E80" s="120" t="s">
        <v>224</v>
      </c>
      <c r="F80" s="120" t="s">
        <v>224</v>
      </c>
      <c r="G80" s="120" t="s">
        <v>224</v>
      </c>
      <c r="H80" s="120" t="s">
        <v>224</v>
      </c>
      <c r="I80" s="453" t="s">
        <v>224</v>
      </c>
      <c r="J80" s="453" t="s">
        <v>224</v>
      </c>
      <c r="K80" s="453" t="s">
        <v>224</v>
      </c>
      <c r="L80" s="453" t="s">
        <v>224</v>
      </c>
      <c r="M80" s="453" t="s">
        <v>224</v>
      </c>
      <c r="N80" s="454" t="s">
        <v>224</v>
      </c>
      <c r="O80" s="457">
        <v>16</v>
      </c>
      <c r="P80" s="983"/>
      <c r="Q80" s="459">
        <v>112</v>
      </c>
      <c r="R80" s="453" t="s">
        <v>224</v>
      </c>
      <c r="S80" s="120" t="s">
        <v>224</v>
      </c>
      <c r="T80" s="120" t="s">
        <v>224</v>
      </c>
      <c r="U80" s="120" t="s">
        <v>224</v>
      </c>
      <c r="V80" s="120" t="s">
        <v>224</v>
      </c>
      <c r="W80" s="121" t="s">
        <v>224</v>
      </c>
      <c r="X80" s="97" t="s">
        <v>224</v>
      </c>
      <c r="Y80" s="97" t="s">
        <v>224</v>
      </c>
    </row>
    <row r="81" spans="1:31" s="52" customFormat="1" ht="27.75" customHeight="1" x14ac:dyDescent="0.15">
      <c r="A81" s="121"/>
      <c r="B81" s="121"/>
      <c r="C81" s="120"/>
      <c r="D81" s="120" t="s">
        <v>224</v>
      </c>
      <c r="E81" s="120" t="s">
        <v>224</v>
      </c>
      <c r="F81" s="120" t="s">
        <v>224</v>
      </c>
      <c r="G81" s="120" t="s">
        <v>224</v>
      </c>
      <c r="H81" s="120" t="s">
        <v>224</v>
      </c>
      <c r="I81" s="453" t="s">
        <v>224</v>
      </c>
      <c r="J81" s="453" t="s">
        <v>224</v>
      </c>
      <c r="K81" s="453" t="s">
        <v>224</v>
      </c>
      <c r="L81" s="453" t="s">
        <v>224</v>
      </c>
      <c r="M81" s="453" t="s">
        <v>224</v>
      </c>
      <c r="N81" s="453" t="s">
        <v>224</v>
      </c>
      <c r="O81" s="454" t="s">
        <v>224</v>
      </c>
      <c r="P81" s="982">
        <v>5</v>
      </c>
      <c r="Q81" s="463" t="s">
        <v>224</v>
      </c>
      <c r="R81" s="453" t="s">
        <v>224</v>
      </c>
      <c r="S81" s="120" t="s">
        <v>224</v>
      </c>
      <c r="T81" s="120" t="s">
        <v>224</v>
      </c>
      <c r="U81" s="120" t="s">
        <v>224</v>
      </c>
      <c r="V81" s="120" t="s">
        <v>224</v>
      </c>
      <c r="W81" s="121" t="s">
        <v>224</v>
      </c>
      <c r="X81" s="97" t="s">
        <v>224</v>
      </c>
      <c r="Y81" s="97" t="s">
        <v>224</v>
      </c>
    </row>
    <row r="82" spans="1:31" s="53" customFormat="1" ht="16.5" customHeight="1" x14ac:dyDescent="0.15">
      <c r="A82" s="121"/>
      <c r="B82" s="121"/>
      <c r="C82" s="120"/>
      <c r="D82" s="120" t="s">
        <v>224</v>
      </c>
      <c r="E82" s="120" t="s">
        <v>224</v>
      </c>
      <c r="F82" s="120" t="s">
        <v>224</v>
      </c>
      <c r="G82" s="120" t="s">
        <v>224</v>
      </c>
      <c r="H82" s="120" t="s">
        <v>224</v>
      </c>
      <c r="I82" s="453" t="s">
        <v>224</v>
      </c>
      <c r="J82" s="453" t="s">
        <v>224</v>
      </c>
      <c r="K82" s="453" t="s">
        <v>224</v>
      </c>
      <c r="L82" s="453" t="s">
        <v>224</v>
      </c>
      <c r="M82" s="453" t="s">
        <v>224</v>
      </c>
      <c r="N82" s="453" t="s">
        <v>224</v>
      </c>
      <c r="O82" s="457" t="s">
        <v>224</v>
      </c>
      <c r="P82" s="983"/>
      <c r="Q82" s="463" t="s">
        <v>224</v>
      </c>
      <c r="R82" s="453" t="s">
        <v>224</v>
      </c>
      <c r="S82" s="120" t="s">
        <v>224</v>
      </c>
      <c r="T82" s="120" t="s">
        <v>224</v>
      </c>
      <c r="U82" s="120" t="s">
        <v>224</v>
      </c>
      <c r="V82" s="120" t="s">
        <v>224</v>
      </c>
      <c r="W82" s="121" t="s">
        <v>224</v>
      </c>
      <c r="X82" s="97" t="s">
        <v>224</v>
      </c>
      <c r="Y82" s="97" t="s">
        <v>224</v>
      </c>
    </row>
    <row r="83" spans="1:31" s="52" customFormat="1" ht="27.75" customHeight="1" x14ac:dyDescent="0.15">
      <c r="A83" s="121"/>
      <c r="B83" s="121"/>
      <c r="C83" s="121"/>
      <c r="D83" s="121" t="s">
        <v>224</v>
      </c>
      <c r="E83" s="121" t="s">
        <v>224</v>
      </c>
      <c r="F83" s="121" t="s">
        <v>224</v>
      </c>
      <c r="G83" s="121" t="s">
        <v>224</v>
      </c>
      <c r="H83" s="121" t="s">
        <v>224</v>
      </c>
      <c r="I83" s="449" t="s">
        <v>224</v>
      </c>
      <c r="J83" s="449" t="s">
        <v>224</v>
      </c>
      <c r="K83" s="449" t="s">
        <v>224</v>
      </c>
      <c r="L83" s="449" t="s">
        <v>224</v>
      </c>
      <c r="M83" s="453" t="s">
        <v>224</v>
      </c>
      <c r="N83" s="454" t="s">
        <v>224</v>
      </c>
      <c r="O83" s="455" t="s">
        <v>344</v>
      </c>
      <c r="P83" s="982">
        <v>4</v>
      </c>
      <c r="Q83" s="470" t="s">
        <v>289</v>
      </c>
      <c r="R83" s="823" t="s">
        <v>290</v>
      </c>
      <c r="S83" s="826" t="s">
        <v>894</v>
      </c>
      <c r="T83" s="120" t="s">
        <v>224</v>
      </c>
      <c r="U83" s="120" t="s">
        <v>224</v>
      </c>
      <c r="V83" s="120" t="s">
        <v>224</v>
      </c>
      <c r="W83" s="121" t="s">
        <v>224</v>
      </c>
      <c r="X83" s="97" t="s">
        <v>224</v>
      </c>
      <c r="Y83" s="97" t="s">
        <v>224</v>
      </c>
    </row>
    <row r="84" spans="1:31" s="53" customFormat="1" ht="16.5" customHeight="1" x14ac:dyDescent="0.15">
      <c r="A84" s="121"/>
      <c r="B84" s="121"/>
      <c r="C84" s="121"/>
      <c r="D84" s="121" t="s">
        <v>224</v>
      </c>
      <c r="E84" s="121" t="s">
        <v>224</v>
      </c>
      <c r="F84" s="121" t="s">
        <v>224</v>
      </c>
      <c r="G84" s="121" t="s">
        <v>224</v>
      </c>
      <c r="H84" s="121" t="s">
        <v>224</v>
      </c>
      <c r="I84" s="449" t="s">
        <v>224</v>
      </c>
      <c r="J84" s="449" t="s">
        <v>224</v>
      </c>
      <c r="K84" s="449" t="s">
        <v>224</v>
      </c>
      <c r="L84" s="449" t="s">
        <v>224</v>
      </c>
      <c r="M84" s="453" t="s">
        <v>224</v>
      </c>
      <c r="N84" s="454" t="s">
        <v>224</v>
      </c>
      <c r="O84" s="460">
        <v>25</v>
      </c>
      <c r="P84" s="983"/>
      <c r="Q84" s="452">
        <v>48</v>
      </c>
      <c r="R84" s="453">
        <v>56</v>
      </c>
      <c r="S84" s="343">
        <v>87</v>
      </c>
      <c r="T84" s="120" t="s">
        <v>224</v>
      </c>
      <c r="U84" s="120" t="s">
        <v>224</v>
      </c>
      <c r="V84" s="120" t="s">
        <v>224</v>
      </c>
      <c r="W84" s="121" t="s">
        <v>224</v>
      </c>
      <c r="X84" s="97" t="s">
        <v>224</v>
      </c>
      <c r="Y84" s="97" t="s">
        <v>224</v>
      </c>
      <c r="AB84" s="981"/>
      <c r="AC84" s="981"/>
      <c r="AD84" s="981"/>
      <c r="AE84" s="981"/>
    </row>
    <row r="85" spans="1:31" s="52" customFormat="1" ht="27.75" customHeight="1" x14ac:dyDescent="0.15">
      <c r="A85" s="121"/>
      <c r="B85" s="121"/>
      <c r="C85" s="121"/>
      <c r="D85" s="121" t="s">
        <v>224</v>
      </c>
      <c r="E85" s="121" t="s">
        <v>224</v>
      </c>
      <c r="F85" s="121" t="s">
        <v>224</v>
      </c>
      <c r="G85" s="121" t="s">
        <v>224</v>
      </c>
      <c r="H85" s="121" t="s">
        <v>224</v>
      </c>
      <c r="I85" s="449" t="s">
        <v>224</v>
      </c>
      <c r="J85" s="449" t="s">
        <v>224</v>
      </c>
      <c r="K85" s="449" t="s">
        <v>224</v>
      </c>
      <c r="L85" s="449" t="s">
        <v>224</v>
      </c>
      <c r="M85" s="449" t="s">
        <v>224</v>
      </c>
      <c r="N85" s="450" t="s">
        <v>293</v>
      </c>
      <c r="O85" s="811" t="s">
        <v>292</v>
      </c>
      <c r="P85" s="982">
        <v>3</v>
      </c>
      <c r="Q85" s="455" t="s">
        <v>292</v>
      </c>
      <c r="R85" s="471" t="s">
        <v>724</v>
      </c>
      <c r="S85" s="820" t="s">
        <v>224</v>
      </c>
      <c r="T85" s="810" t="s">
        <v>224</v>
      </c>
      <c r="U85" s="120" t="s">
        <v>224</v>
      </c>
      <c r="V85" s="120" t="s">
        <v>224</v>
      </c>
      <c r="W85" s="121" t="s">
        <v>224</v>
      </c>
      <c r="X85" s="97" t="s">
        <v>224</v>
      </c>
      <c r="Y85" s="97" t="s">
        <v>224</v>
      </c>
      <c r="AB85" s="981"/>
      <c r="AC85" s="981"/>
      <c r="AD85" s="981"/>
      <c r="AE85" s="981"/>
    </row>
    <row r="86" spans="1:31" s="53" customFormat="1" ht="16.5" customHeight="1" x14ac:dyDescent="0.15">
      <c r="A86" s="121"/>
      <c r="B86" s="52"/>
      <c r="C86" s="121"/>
      <c r="D86" s="121" t="s">
        <v>224</v>
      </c>
      <c r="E86" s="121" t="s">
        <v>224</v>
      </c>
      <c r="F86" s="121" t="s">
        <v>224</v>
      </c>
      <c r="G86" s="121" t="s">
        <v>224</v>
      </c>
      <c r="H86" s="121" t="s">
        <v>224</v>
      </c>
      <c r="I86" s="449" t="s">
        <v>224</v>
      </c>
      <c r="J86" s="449" t="s">
        <v>224</v>
      </c>
      <c r="K86" s="449" t="s">
        <v>224</v>
      </c>
      <c r="L86" s="449" t="s">
        <v>224</v>
      </c>
      <c r="M86" s="449" t="s">
        <v>224</v>
      </c>
      <c r="N86" s="459">
        <v>9</v>
      </c>
      <c r="O86" s="472">
        <v>3</v>
      </c>
      <c r="P86" s="983"/>
      <c r="Q86" s="459">
        <v>3</v>
      </c>
      <c r="R86" s="457">
        <v>59</v>
      </c>
      <c r="S86" s="816" t="s">
        <v>224</v>
      </c>
      <c r="T86" s="120" t="s">
        <v>224</v>
      </c>
      <c r="U86" s="120" t="s">
        <v>224</v>
      </c>
      <c r="V86" s="120" t="s">
        <v>224</v>
      </c>
      <c r="W86" s="121" t="s">
        <v>224</v>
      </c>
      <c r="X86" s="97" t="s">
        <v>224</v>
      </c>
      <c r="Y86" s="97" t="s">
        <v>224</v>
      </c>
      <c r="AB86" s="981"/>
      <c r="AC86" s="981"/>
      <c r="AD86" s="981"/>
      <c r="AE86" s="981"/>
    </row>
    <row r="87" spans="1:31" s="52" customFormat="1" ht="27.75" customHeight="1" x14ac:dyDescent="0.15">
      <c r="A87" s="121"/>
      <c r="C87" s="121"/>
      <c r="D87" s="121" t="s">
        <v>224</v>
      </c>
      <c r="E87" s="121" t="s">
        <v>224</v>
      </c>
      <c r="F87" s="121" t="s">
        <v>224</v>
      </c>
      <c r="G87" s="121" t="s">
        <v>224</v>
      </c>
      <c r="H87" s="121" t="s">
        <v>224</v>
      </c>
      <c r="I87" s="449" t="s">
        <v>224</v>
      </c>
      <c r="J87" s="449" t="s">
        <v>224</v>
      </c>
      <c r="K87" s="449" t="s">
        <v>224</v>
      </c>
      <c r="L87" s="449" t="s">
        <v>224</v>
      </c>
      <c r="M87" s="449" t="s">
        <v>224</v>
      </c>
      <c r="N87" s="449" t="s">
        <v>224</v>
      </c>
      <c r="O87" s="458" t="s">
        <v>224</v>
      </c>
      <c r="P87" s="982">
        <v>2</v>
      </c>
      <c r="Q87" s="455" t="s">
        <v>293</v>
      </c>
      <c r="R87" s="453" t="s">
        <v>224</v>
      </c>
      <c r="S87" s="120" t="s">
        <v>224</v>
      </c>
      <c r="T87" s="120" t="s">
        <v>224</v>
      </c>
      <c r="U87" s="120" t="s">
        <v>224</v>
      </c>
      <c r="V87" s="120" t="s">
        <v>224</v>
      </c>
      <c r="W87" s="121" t="s">
        <v>224</v>
      </c>
      <c r="X87" s="97" t="s">
        <v>224</v>
      </c>
      <c r="Y87" s="97" t="s">
        <v>224</v>
      </c>
    </row>
    <row r="88" spans="1:31" s="53" customFormat="1" ht="16.5" customHeight="1" x14ac:dyDescent="0.15">
      <c r="A88" s="121"/>
      <c r="B88" s="52"/>
      <c r="C88" s="121"/>
      <c r="D88" s="121" t="s">
        <v>224</v>
      </c>
      <c r="E88" s="121" t="s">
        <v>224</v>
      </c>
      <c r="F88" s="121" t="s">
        <v>224</v>
      </c>
      <c r="G88" s="121" t="s">
        <v>224</v>
      </c>
      <c r="H88" s="121" t="s">
        <v>224</v>
      </c>
      <c r="I88" s="449" t="s">
        <v>224</v>
      </c>
      <c r="J88" s="449" t="s">
        <v>224</v>
      </c>
      <c r="K88" s="449" t="s">
        <v>224</v>
      </c>
      <c r="L88" s="449" t="s">
        <v>224</v>
      </c>
      <c r="M88" s="449" t="s">
        <v>224</v>
      </c>
      <c r="N88" s="449" t="s">
        <v>224</v>
      </c>
      <c r="O88" s="454" t="s">
        <v>224</v>
      </c>
      <c r="P88" s="983"/>
      <c r="Q88" s="459">
        <v>3</v>
      </c>
      <c r="R88" s="453" t="s">
        <v>224</v>
      </c>
      <c r="S88" s="120" t="s">
        <v>224</v>
      </c>
      <c r="T88" s="120" t="s">
        <v>224</v>
      </c>
      <c r="U88" s="120" t="s">
        <v>224</v>
      </c>
      <c r="V88" s="120" t="s">
        <v>224</v>
      </c>
      <c r="W88" s="121" t="s">
        <v>224</v>
      </c>
      <c r="X88" s="97" t="s">
        <v>224</v>
      </c>
      <c r="Y88" s="97" t="s">
        <v>224</v>
      </c>
    </row>
    <row r="89" spans="1:31" s="52" customFormat="1" ht="27.75" customHeight="1" x14ac:dyDescent="0.15">
      <c r="A89" s="121"/>
      <c r="C89" s="121"/>
      <c r="D89" s="121" t="s">
        <v>224</v>
      </c>
      <c r="E89" s="121" t="s">
        <v>224</v>
      </c>
      <c r="F89" s="121" t="s">
        <v>224</v>
      </c>
      <c r="G89" s="121" t="s">
        <v>224</v>
      </c>
      <c r="H89" s="121" t="s">
        <v>224</v>
      </c>
      <c r="I89" s="121" t="s">
        <v>224</v>
      </c>
      <c r="J89" s="121" t="s">
        <v>224</v>
      </c>
      <c r="K89" s="121" t="s">
        <v>224</v>
      </c>
      <c r="L89" s="121" t="s">
        <v>224</v>
      </c>
      <c r="M89" s="121" t="s">
        <v>224</v>
      </c>
      <c r="N89" s="121" t="s">
        <v>224</v>
      </c>
      <c r="O89" s="121" t="s">
        <v>224</v>
      </c>
      <c r="P89" s="982">
        <v>1</v>
      </c>
      <c r="Q89" s="121" t="s">
        <v>224</v>
      </c>
      <c r="R89" s="121" t="s">
        <v>224</v>
      </c>
      <c r="S89" s="121" t="s">
        <v>224</v>
      </c>
      <c r="T89" s="121" t="s">
        <v>224</v>
      </c>
      <c r="U89" s="121" t="s">
        <v>224</v>
      </c>
      <c r="V89" s="121" t="s">
        <v>224</v>
      </c>
      <c r="W89" s="121" t="s">
        <v>224</v>
      </c>
      <c r="X89" s="52" t="s">
        <v>224</v>
      </c>
    </row>
    <row r="90" spans="1:31" s="53" customFormat="1" ht="16.5" customHeight="1" x14ac:dyDescent="0.15">
      <c r="A90" s="121"/>
      <c r="B90" s="121"/>
      <c r="C90" s="121"/>
      <c r="D90" s="121" t="s">
        <v>224</v>
      </c>
      <c r="E90" s="121" t="s">
        <v>224</v>
      </c>
      <c r="F90" s="121" t="s">
        <v>224</v>
      </c>
      <c r="G90" s="121" t="s">
        <v>224</v>
      </c>
      <c r="H90" s="121" t="s">
        <v>224</v>
      </c>
      <c r="I90" s="121" t="s">
        <v>224</v>
      </c>
      <c r="J90" s="121" t="s">
        <v>224</v>
      </c>
      <c r="K90" s="121" t="s">
        <v>224</v>
      </c>
      <c r="L90" s="121" t="s">
        <v>224</v>
      </c>
      <c r="M90" s="121" t="s">
        <v>224</v>
      </c>
      <c r="N90" s="121" t="s">
        <v>224</v>
      </c>
      <c r="O90" s="121" t="s">
        <v>224</v>
      </c>
      <c r="P90" s="983"/>
      <c r="Q90" s="121" t="s">
        <v>224</v>
      </c>
      <c r="R90" s="121" t="s">
        <v>224</v>
      </c>
      <c r="S90" s="121" t="s">
        <v>224</v>
      </c>
      <c r="T90" s="121" t="s">
        <v>224</v>
      </c>
      <c r="U90" s="121" t="s">
        <v>224</v>
      </c>
      <c r="V90" s="121" t="s">
        <v>224</v>
      </c>
      <c r="W90" s="121" t="s">
        <v>224</v>
      </c>
      <c r="X90" s="102" t="s">
        <v>224</v>
      </c>
      <c r="Y90" s="102" t="s">
        <v>224</v>
      </c>
    </row>
    <row r="91" spans="1:31" s="49" customFormat="1" ht="30" customHeight="1" x14ac:dyDescent="0.15">
      <c r="P91" s="50"/>
    </row>
    <row r="92" spans="1:31" s="51" customFormat="1" ht="16.5" customHeight="1" x14ac:dyDescent="0.2">
      <c r="P92" s="48"/>
    </row>
    <row r="93" spans="1:31" s="49" customFormat="1" ht="30" customHeight="1" x14ac:dyDescent="0.15">
      <c r="P93" s="50"/>
    </row>
    <row r="94" spans="1:31" s="51" customFormat="1" ht="16.5" customHeight="1" x14ac:dyDescent="0.2">
      <c r="P94" s="48"/>
    </row>
    <row r="95" spans="1:31" s="49" customFormat="1" ht="30" customHeight="1" x14ac:dyDescent="0.15">
      <c r="P95" s="50"/>
    </row>
    <row r="96" spans="1:31" s="51" customFormat="1" ht="16.5" customHeight="1" x14ac:dyDescent="0.2">
      <c r="P96" s="48"/>
    </row>
    <row r="97" spans="16:16" s="49" customFormat="1" ht="30" customHeight="1" x14ac:dyDescent="0.15">
      <c r="P97" s="50"/>
    </row>
    <row r="98" spans="16:16" s="51" customFormat="1" ht="16.5" customHeight="1" x14ac:dyDescent="0.2">
      <c r="P98" s="48"/>
    </row>
    <row r="99" spans="16:16" s="49" customFormat="1" ht="30" customHeight="1" x14ac:dyDescent="0.15">
      <c r="P99" s="50"/>
    </row>
    <row r="100" spans="16:16" s="51" customFormat="1" ht="16.5" customHeight="1" x14ac:dyDescent="0.2">
      <c r="P100" s="48"/>
    </row>
    <row r="101" spans="16:16" s="49" customFormat="1" ht="30" customHeight="1" x14ac:dyDescent="0.15">
      <c r="P101" s="50"/>
    </row>
    <row r="102" spans="16:16" s="51" customFormat="1" ht="16.5" customHeight="1" x14ac:dyDescent="0.2">
      <c r="P102" s="48"/>
    </row>
    <row r="103" spans="16:16" s="49" customFormat="1" ht="30" customHeight="1" x14ac:dyDescent="0.15">
      <c r="P103" s="50"/>
    </row>
    <row r="104" spans="16:16" s="51" customFormat="1" ht="16.5" customHeight="1" x14ac:dyDescent="0.2">
      <c r="P104" s="48"/>
    </row>
    <row r="105" spans="16:16" s="49" customFormat="1" ht="30" customHeight="1" x14ac:dyDescent="0.15">
      <c r="P105" s="50"/>
    </row>
    <row r="106" spans="16:16" s="51" customFormat="1" ht="16.5" customHeight="1" x14ac:dyDescent="0.2">
      <c r="P106" s="48"/>
    </row>
    <row r="107" spans="16:16" s="49" customFormat="1" ht="30" customHeight="1" x14ac:dyDescent="0.15">
      <c r="P107" s="50"/>
    </row>
    <row r="108" spans="16:16" s="51" customFormat="1" ht="16.5" customHeight="1" x14ac:dyDescent="0.2">
      <c r="P108" s="48"/>
    </row>
    <row r="109" spans="16:16" s="49" customFormat="1" ht="30" customHeight="1" x14ac:dyDescent="0.15">
      <c r="P109" s="50"/>
    </row>
    <row r="110" spans="16:16" s="51" customFormat="1" ht="16.5" customHeight="1" x14ac:dyDescent="0.2">
      <c r="P110" s="48"/>
    </row>
    <row r="111" spans="16:16" s="49" customFormat="1" ht="30" customHeight="1" x14ac:dyDescent="0.15">
      <c r="P111" s="50"/>
    </row>
    <row r="112" spans="16:16" s="51" customFormat="1" ht="16.5" customHeight="1" x14ac:dyDescent="0.2">
      <c r="P112" s="48"/>
    </row>
    <row r="113" spans="16:16" s="49" customFormat="1" ht="30" customHeight="1" x14ac:dyDescent="0.15">
      <c r="P113" s="50"/>
    </row>
    <row r="114" spans="16:16" s="51" customFormat="1" ht="16.5" customHeight="1" x14ac:dyDescent="0.2">
      <c r="P114" s="48"/>
    </row>
    <row r="115" spans="16:16" s="49" customFormat="1" ht="30" customHeight="1" x14ac:dyDescent="0.15">
      <c r="P115" s="50"/>
    </row>
    <row r="116" spans="16:16" s="51" customFormat="1" ht="16.5" customHeight="1" x14ac:dyDescent="0.2">
      <c r="P116" s="48"/>
    </row>
    <row r="117" spans="16:16" s="49" customFormat="1" ht="30" customHeight="1" x14ac:dyDescent="0.15">
      <c r="P117" s="50"/>
    </row>
    <row r="118" spans="16:16" s="51" customFormat="1" ht="16.5" customHeight="1" x14ac:dyDescent="0.2">
      <c r="P118" s="48"/>
    </row>
    <row r="119" spans="16:16" s="49" customFormat="1" ht="30" customHeight="1" x14ac:dyDescent="0.15">
      <c r="P119" s="50"/>
    </row>
    <row r="120" spans="16:16" s="51" customFormat="1" ht="16.5" customHeight="1" x14ac:dyDescent="0.2">
      <c r="P120" s="48"/>
    </row>
    <row r="121" spans="16:16" s="49" customFormat="1" ht="30" customHeight="1" x14ac:dyDescent="0.15">
      <c r="P121" s="50"/>
    </row>
    <row r="122" spans="16:16" s="51" customFormat="1" ht="16.5" customHeight="1" x14ac:dyDescent="0.2">
      <c r="P122" s="48"/>
    </row>
    <row r="123" spans="16:16" s="49" customFormat="1" ht="30" customHeight="1" x14ac:dyDescent="0.15">
      <c r="P123" s="50"/>
    </row>
    <row r="124" spans="16:16" s="51" customFormat="1" ht="16.5" customHeight="1" x14ac:dyDescent="0.2">
      <c r="P124" s="48"/>
    </row>
    <row r="125" spans="16:16" s="49" customFormat="1" ht="30" customHeight="1" x14ac:dyDescent="0.15">
      <c r="P125" s="50"/>
    </row>
    <row r="126" spans="16:16" s="51" customFormat="1" ht="16.5" customHeight="1" x14ac:dyDescent="0.2">
      <c r="P126" s="48"/>
    </row>
    <row r="127" spans="16:16" s="49" customFormat="1" ht="30" customHeight="1" x14ac:dyDescent="0.15">
      <c r="P127" s="50"/>
    </row>
    <row r="128" spans="16:16" s="51" customFormat="1" ht="16.5" customHeight="1" x14ac:dyDescent="0.2">
      <c r="P128" s="48"/>
    </row>
    <row r="129" spans="16:16" s="49" customFormat="1" ht="30" customHeight="1" x14ac:dyDescent="0.15">
      <c r="P129" s="50"/>
    </row>
    <row r="130" spans="16:16" s="51" customFormat="1" ht="16.5" customHeight="1" x14ac:dyDescent="0.2">
      <c r="P130" s="48"/>
    </row>
    <row r="131" spans="16:16" s="49" customFormat="1" ht="30" customHeight="1" x14ac:dyDescent="0.15">
      <c r="P131" s="50"/>
    </row>
    <row r="132" spans="16:16" s="51" customFormat="1" ht="16.5" customHeight="1" x14ac:dyDescent="0.2">
      <c r="P132" s="48"/>
    </row>
    <row r="133" spans="16:16" s="49" customFormat="1" ht="30" customHeight="1" x14ac:dyDescent="0.15">
      <c r="P133" s="50"/>
    </row>
    <row r="134" spans="16:16" s="51" customFormat="1" ht="16.5" customHeight="1" x14ac:dyDescent="0.2">
      <c r="P134" s="48"/>
    </row>
    <row r="135" spans="16:16" s="49" customFormat="1" ht="30" customHeight="1" x14ac:dyDescent="0.15">
      <c r="P135" s="50"/>
    </row>
    <row r="136" spans="16:16" s="51" customFormat="1" ht="16.5" customHeight="1" x14ac:dyDescent="0.2">
      <c r="P136" s="48"/>
    </row>
    <row r="137" spans="16:16" s="49" customFormat="1" ht="30" customHeight="1" x14ac:dyDescent="0.15">
      <c r="P137" s="50"/>
    </row>
    <row r="138" spans="16:16" s="51" customFormat="1" ht="16.5" customHeight="1" x14ac:dyDescent="0.2">
      <c r="P138" s="48"/>
    </row>
    <row r="139" spans="16:16" s="49" customFormat="1" ht="30" customHeight="1" x14ac:dyDescent="0.15">
      <c r="P139" s="50"/>
    </row>
    <row r="140" spans="16:16" s="47" customFormat="1" x14ac:dyDescent="0.2">
      <c r="P140" s="48"/>
    </row>
    <row r="141" spans="16:16" s="47" customFormat="1" x14ac:dyDescent="0.2">
      <c r="P141" s="48"/>
    </row>
    <row r="142" spans="16:16" s="47" customFormat="1" x14ac:dyDescent="0.2">
      <c r="P142" s="48"/>
    </row>
    <row r="143" spans="16:16" s="47" customFormat="1" x14ac:dyDescent="0.2">
      <c r="P143" s="48"/>
    </row>
    <row r="144" spans="16:16" s="47" customFormat="1" x14ac:dyDescent="0.2">
      <c r="P144" s="48"/>
    </row>
    <row r="145" spans="16:16" s="47" customFormat="1" x14ac:dyDescent="0.2">
      <c r="P145" s="48"/>
    </row>
    <row r="146" spans="16:16" s="47" customFormat="1" x14ac:dyDescent="0.2">
      <c r="P146" s="48"/>
    </row>
    <row r="147" spans="16:16" s="47" customFormat="1" x14ac:dyDescent="0.2">
      <c r="P147" s="48"/>
    </row>
    <row r="148" spans="16:16" s="47" customFormat="1" x14ac:dyDescent="0.2">
      <c r="P148" s="48"/>
    </row>
    <row r="149" spans="16:16" s="47" customFormat="1" x14ac:dyDescent="0.2">
      <c r="P149" s="48"/>
    </row>
    <row r="150" spans="16:16" s="47" customFormat="1" x14ac:dyDescent="0.2">
      <c r="P150" s="48"/>
    </row>
    <row r="151" spans="16:16" s="47" customFormat="1" x14ac:dyDescent="0.2">
      <c r="P151" s="48"/>
    </row>
    <row r="152" spans="16:16" s="47" customFormat="1" x14ac:dyDescent="0.2">
      <c r="P152" s="48"/>
    </row>
    <row r="153" spans="16:16" s="47" customFormat="1" x14ac:dyDescent="0.2">
      <c r="P153" s="48"/>
    </row>
    <row r="154" spans="16:16" s="47" customFormat="1" x14ac:dyDescent="0.2">
      <c r="P154" s="48"/>
    </row>
    <row r="155" spans="16:16" s="47" customFormat="1" x14ac:dyDescent="0.2">
      <c r="P155" s="48"/>
    </row>
    <row r="156" spans="16:16" s="47" customFormat="1" x14ac:dyDescent="0.2">
      <c r="P156" s="48"/>
    </row>
    <row r="157" spans="16:16" s="47" customFormat="1" x14ac:dyDescent="0.2">
      <c r="P157" s="48"/>
    </row>
    <row r="158" spans="16:16" s="47" customFormat="1" x14ac:dyDescent="0.2">
      <c r="P158" s="48"/>
    </row>
    <row r="159" spans="16:16" s="47" customFormat="1" x14ac:dyDescent="0.2">
      <c r="P159" s="48"/>
    </row>
    <row r="160" spans="16:16" s="47" customFormat="1" x14ac:dyDescent="0.2">
      <c r="P160" s="48"/>
    </row>
    <row r="161" spans="16:16" s="47" customFormat="1" x14ac:dyDescent="0.2">
      <c r="P161" s="48"/>
    </row>
    <row r="162" spans="16:16" s="47" customFormat="1" x14ac:dyDescent="0.2">
      <c r="P162" s="48"/>
    </row>
    <row r="163" spans="16:16" s="47" customFormat="1" x14ac:dyDescent="0.2">
      <c r="P163" s="48"/>
    </row>
    <row r="164" spans="16:16" s="47" customFormat="1" x14ac:dyDescent="0.2">
      <c r="P164" s="48"/>
    </row>
    <row r="165" spans="16:16" s="47" customFormat="1" x14ac:dyDescent="0.2">
      <c r="P165" s="48"/>
    </row>
    <row r="166" spans="16:16" s="47" customFormat="1" x14ac:dyDescent="0.2">
      <c r="P166" s="48"/>
    </row>
    <row r="167" spans="16:16" s="47" customFormat="1" x14ac:dyDescent="0.2">
      <c r="P167" s="48"/>
    </row>
    <row r="168" spans="16:16" s="47" customFormat="1" x14ac:dyDescent="0.2">
      <c r="P168" s="48"/>
    </row>
    <row r="169" spans="16:16" s="47" customFormat="1" x14ac:dyDescent="0.2">
      <c r="P169" s="48"/>
    </row>
    <row r="170" spans="16:16" s="47" customFormat="1" x14ac:dyDescent="0.2">
      <c r="P170" s="48"/>
    </row>
    <row r="171" spans="16:16" s="47" customFormat="1" x14ac:dyDescent="0.2">
      <c r="P171" s="48"/>
    </row>
    <row r="172" spans="16:16" s="47" customFormat="1" x14ac:dyDescent="0.2">
      <c r="P172" s="48"/>
    </row>
    <row r="173" spans="16:16" s="47" customFormat="1" x14ac:dyDescent="0.2">
      <c r="P173" s="48"/>
    </row>
    <row r="174" spans="16:16" s="47" customFormat="1" x14ac:dyDescent="0.2">
      <c r="P174" s="48"/>
    </row>
    <row r="175" spans="16:16" s="47" customFormat="1" x14ac:dyDescent="0.2">
      <c r="P175" s="48"/>
    </row>
    <row r="176" spans="16:16" s="47" customFormat="1" x14ac:dyDescent="0.2">
      <c r="P176" s="48"/>
    </row>
    <row r="177" spans="16:16" s="47" customFormat="1" x14ac:dyDescent="0.2">
      <c r="P177" s="48"/>
    </row>
    <row r="178" spans="16:16" s="47" customFormat="1" x14ac:dyDescent="0.2">
      <c r="P178" s="48"/>
    </row>
    <row r="179" spans="16:16" s="47" customFormat="1" x14ac:dyDescent="0.2">
      <c r="P179" s="48"/>
    </row>
    <row r="180" spans="16:16" s="47" customFormat="1" x14ac:dyDescent="0.2">
      <c r="P180" s="48"/>
    </row>
    <row r="181" spans="16:16" s="47" customFormat="1" x14ac:dyDescent="0.2">
      <c r="P181" s="48"/>
    </row>
    <row r="182" spans="16:16" s="47" customFormat="1" x14ac:dyDescent="0.2">
      <c r="P182" s="48"/>
    </row>
    <row r="183" spans="16:16" s="47" customFormat="1" x14ac:dyDescent="0.2">
      <c r="P183" s="48"/>
    </row>
    <row r="184" spans="16:16" s="47" customFormat="1" x14ac:dyDescent="0.2">
      <c r="P184" s="48"/>
    </row>
    <row r="185" spans="16:16" s="47" customFormat="1" x14ac:dyDescent="0.2">
      <c r="P185" s="48"/>
    </row>
    <row r="186" spans="16:16" s="47" customFormat="1" x14ac:dyDescent="0.2">
      <c r="P186" s="48"/>
    </row>
    <row r="187" spans="16:16" s="47" customFormat="1" x14ac:dyDescent="0.2">
      <c r="P187" s="48"/>
    </row>
    <row r="188" spans="16:16" s="47" customFormat="1" x14ac:dyDescent="0.2">
      <c r="P188" s="48"/>
    </row>
    <row r="189" spans="16:16" s="47" customFormat="1" x14ac:dyDescent="0.2">
      <c r="P189" s="48"/>
    </row>
    <row r="190" spans="16:16" s="47" customFormat="1" x14ac:dyDescent="0.2">
      <c r="P190" s="48"/>
    </row>
    <row r="191" spans="16:16" s="47" customFormat="1" x14ac:dyDescent="0.2">
      <c r="P191" s="48"/>
    </row>
    <row r="192" spans="16:16" s="47" customFormat="1" x14ac:dyDescent="0.2">
      <c r="P192" s="48"/>
    </row>
    <row r="193" spans="16:16" s="47" customFormat="1" x14ac:dyDescent="0.2">
      <c r="P193" s="48"/>
    </row>
    <row r="194" spans="16:16" s="47" customFormat="1" x14ac:dyDescent="0.2">
      <c r="P194" s="48"/>
    </row>
    <row r="195" spans="16:16" s="47" customFormat="1" x14ac:dyDescent="0.2">
      <c r="P195" s="48"/>
    </row>
    <row r="196" spans="16:16" s="47" customFormat="1" x14ac:dyDescent="0.2">
      <c r="P196" s="48"/>
    </row>
    <row r="197" spans="16:16" s="47" customFormat="1" x14ac:dyDescent="0.2">
      <c r="P197" s="48"/>
    </row>
    <row r="198" spans="16:16" s="47" customFormat="1" x14ac:dyDescent="0.2">
      <c r="P198" s="48"/>
    </row>
    <row r="199" spans="16:16" s="47" customFormat="1" x14ac:dyDescent="0.2">
      <c r="P199" s="48"/>
    </row>
    <row r="200" spans="16:16" s="47" customFormat="1" x14ac:dyDescent="0.2">
      <c r="P200" s="48"/>
    </row>
    <row r="201" spans="16:16" s="47" customFormat="1" x14ac:dyDescent="0.2">
      <c r="P201" s="48"/>
    </row>
    <row r="202" spans="16:16" s="47" customFormat="1" x14ac:dyDescent="0.2">
      <c r="P202" s="48"/>
    </row>
    <row r="203" spans="16:16" s="47" customFormat="1" x14ac:dyDescent="0.2">
      <c r="P203" s="48"/>
    </row>
    <row r="204" spans="16:16" s="47" customFormat="1" x14ac:dyDescent="0.2">
      <c r="P204" s="48"/>
    </row>
    <row r="205" spans="16:16" s="47" customFormat="1" x14ac:dyDescent="0.2">
      <c r="P205" s="48"/>
    </row>
    <row r="206" spans="16:16" s="47" customFormat="1" x14ac:dyDescent="0.2">
      <c r="P206" s="48"/>
    </row>
    <row r="207" spans="16:16" s="47" customFormat="1" x14ac:dyDescent="0.2">
      <c r="P207" s="48"/>
    </row>
    <row r="208" spans="16:16" s="47" customFormat="1" x14ac:dyDescent="0.2">
      <c r="P208" s="48"/>
    </row>
    <row r="209" spans="16:16" s="47" customFormat="1" x14ac:dyDescent="0.2">
      <c r="P209" s="48"/>
    </row>
    <row r="210" spans="16:16" s="47" customFormat="1" x14ac:dyDescent="0.2">
      <c r="P210" s="48"/>
    </row>
    <row r="211" spans="16:16" s="47" customFormat="1" x14ac:dyDescent="0.2">
      <c r="P211" s="48"/>
    </row>
    <row r="212" spans="16:16" s="47" customFormat="1" x14ac:dyDescent="0.2">
      <c r="P212" s="48"/>
    </row>
    <row r="213" spans="16:16" s="47" customFormat="1" x14ac:dyDescent="0.2">
      <c r="P213" s="48"/>
    </row>
    <row r="214" spans="16:16" s="47" customFormat="1" x14ac:dyDescent="0.2">
      <c r="P214" s="48"/>
    </row>
    <row r="215" spans="16:16" s="47" customFormat="1" x14ac:dyDescent="0.2">
      <c r="P215" s="48"/>
    </row>
    <row r="216" spans="16:16" s="47" customFormat="1" x14ac:dyDescent="0.2">
      <c r="P216" s="48"/>
    </row>
    <row r="217" spans="16:16" s="47" customFormat="1" x14ac:dyDescent="0.2">
      <c r="P217" s="48"/>
    </row>
    <row r="218" spans="16:16" s="47" customFormat="1" x14ac:dyDescent="0.2">
      <c r="P218" s="48"/>
    </row>
    <row r="219" spans="16:16" s="47" customFormat="1" x14ac:dyDescent="0.2">
      <c r="P219" s="48"/>
    </row>
    <row r="220" spans="16:16" s="47" customFormat="1" x14ac:dyDescent="0.2">
      <c r="P220" s="48"/>
    </row>
    <row r="221" spans="16:16" s="47" customFormat="1" x14ac:dyDescent="0.2">
      <c r="P221" s="48"/>
    </row>
    <row r="222" spans="16:16" s="47" customFormat="1" x14ac:dyDescent="0.2">
      <c r="P222" s="48"/>
    </row>
    <row r="223" spans="16:16" s="47" customFormat="1" x14ac:dyDescent="0.2">
      <c r="P223" s="48"/>
    </row>
    <row r="224" spans="16:16" s="47" customFormat="1" x14ac:dyDescent="0.2">
      <c r="P224" s="48"/>
    </row>
    <row r="225" spans="16:16" s="47" customFormat="1" x14ac:dyDescent="0.2">
      <c r="P225" s="48"/>
    </row>
    <row r="226" spans="16:16" s="47" customFormat="1" x14ac:dyDescent="0.2">
      <c r="P226" s="48"/>
    </row>
    <row r="227" spans="16:16" s="47" customFormat="1" x14ac:dyDescent="0.2">
      <c r="P227" s="48"/>
    </row>
    <row r="228" spans="16:16" s="47" customFormat="1" x14ac:dyDescent="0.2">
      <c r="P228" s="48"/>
    </row>
    <row r="229" spans="16:16" s="47" customFormat="1" x14ac:dyDescent="0.2">
      <c r="P229" s="48"/>
    </row>
    <row r="230" spans="16:16" s="47" customFormat="1" x14ac:dyDescent="0.2">
      <c r="P230" s="48"/>
    </row>
    <row r="231" spans="16:16" s="47" customFormat="1" x14ac:dyDescent="0.2">
      <c r="P231" s="48"/>
    </row>
    <row r="232" spans="16:16" s="47" customFormat="1" x14ac:dyDescent="0.2">
      <c r="P232" s="48"/>
    </row>
    <row r="233" spans="16:16" s="47" customFormat="1" x14ac:dyDescent="0.2">
      <c r="P233" s="48"/>
    </row>
    <row r="234" spans="16:16" s="47" customFormat="1" x14ac:dyDescent="0.2">
      <c r="P234" s="48"/>
    </row>
    <row r="235" spans="16:16" s="47" customFormat="1" x14ac:dyDescent="0.2">
      <c r="P235" s="48"/>
    </row>
    <row r="236" spans="16:16" s="47" customFormat="1" x14ac:dyDescent="0.2">
      <c r="P236" s="48"/>
    </row>
    <row r="237" spans="16:16" s="47" customFormat="1" x14ac:dyDescent="0.2">
      <c r="P237" s="48"/>
    </row>
    <row r="238" spans="16:16" s="47" customFormat="1" x14ac:dyDescent="0.2">
      <c r="P238" s="48"/>
    </row>
    <row r="239" spans="16:16" s="47" customFormat="1" x14ac:dyDescent="0.2">
      <c r="P239" s="48"/>
    </row>
    <row r="240" spans="16:16" s="47" customFormat="1" x14ac:dyDescent="0.2">
      <c r="P240" s="48"/>
    </row>
    <row r="241" spans="16:16" s="47" customFormat="1" x14ac:dyDescent="0.2">
      <c r="P241" s="48"/>
    </row>
    <row r="242" spans="16:16" s="47" customFormat="1" x14ac:dyDescent="0.2">
      <c r="P242" s="48"/>
    </row>
    <row r="243" spans="16:16" s="47" customFormat="1" x14ac:dyDescent="0.2">
      <c r="P243" s="48"/>
    </row>
    <row r="244" spans="16:16" s="47" customFormat="1" x14ac:dyDescent="0.2">
      <c r="P244" s="48"/>
    </row>
    <row r="245" spans="16:16" s="47" customFormat="1" x14ac:dyDescent="0.2">
      <c r="P245" s="48"/>
    </row>
    <row r="246" spans="16:16" s="47" customFormat="1" x14ac:dyDescent="0.2">
      <c r="P246" s="48"/>
    </row>
    <row r="247" spans="16:16" s="47" customFormat="1" x14ac:dyDescent="0.2">
      <c r="P247" s="48"/>
    </row>
    <row r="248" spans="16:16" s="47" customFormat="1" x14ac:dyDescent="0.2">
      <c r="P248" s="48"/>
    </row>
    <row r="249" spans="16:16" s="47" customFormat="1" x14ac:dyDescent="0.2">
      <c r="P249" s="48"/>
    </row>
    <row r="250" spans="16:16" s="47" customFormat="1" x14ac:dyDescent="0.2">
      <c r="P250" s="48"/>
    </row>
    <row r="251" spans="16:16" s="47" customFormat="1" x14ac:dyDescent="0.2">
      <c r="P251" s="48"/>
    </row>
    <row r="252" spans="16:16" s="47" customFormat="1" x14ac:dyDescent="0.2">
      <c r="P252" s="48"/>
    </row>
    <row r="253" spans="16:16" s="47" customFormat="1" x14ac:dyDescent="0.2">
      <c r="P253" s="48"/>
    </row>
    <row r="254" spans="16:16" s="47" customFormat="1" x14ac:dyDescent="0.2">
      <c r="P254" s="48"/>
    </row>
    <row r="255" spans="16:16" s="47" customFormat="1" x14ac:dyDescent="0.2">
      <c r="P255" s="48"/>
    </row>
    <row r="256" spans="16:16" s="47" customFormat="1" x14ac:dyDescent="0.2">
      <c r="P256" s="48"/>
    </row>
    <row r="257" spans="16:16" s="47" customFormat="1" x14ac:dyDescent="0.2">
      <c r="P257" s="48"/>
    </row>
    <row r="258" spans="16:16" s="47" customFormat="1" x14ac:dyDescent="0.2">
      <c r="P258" s="48"/>
    </row>
    <row r="259" spans="16:16" s="47" customFormat="1" x14ac:dyDescent="0.2">
      <c r="P259" s="48"/>
    </row>
    <row r="260" spans="16:16" s="47" customFormat="1" x14ac:dyDescent="0.2">
      <c r="P260" s="48"/>
    </row>
    <row r="261" spans="16:16" s="47" customFormat="1" x14ac:dyDescent="0.2">
      <c r="P261" s="48"/>
    </row>
    <row r="262" spans="16:16" s="47" customFormat="1" x14ac:dyDescent="0.2">
      <c r="P262" s="48"/>
    </row>
    <row r="263" spans="16:16" s="47" customFormat="1" x14ac:dyDescent="0.2">
      <c r="P263" s="48"/>
    </row>
    <row r="264" spans="16:16" s="47" customFormat="1" x14ac:dyDescent="0.2">
      <c r="P264" s="48"/>
    </row>
    <row r="265" spans="16:16" s="47" customFormat="1" x14ac:dyDescent="0.2">
      <c r="P265" s="48"/>
    </row>
    <row r="266" spans="16:16" s="47" customFormat="1" x14ac:dyDescent="0.2">
      <c r="P266" s="48"/>
    </row>
    <row r="267" spans="16:16" s="47" customFormat="1" x14ac:dyDescent="0.2">
      <c r="P267" s="48"/>
    </row>
    <row r="268" spans="16:16" s="47" customFormat="1" x14ac:dyDescent="0.2">
      <c r="P268" s="48"/>
    </row>
    <row r="269" spans="16:16" s="47" customFormat="1" x14ac:dyDescent="0.2">
      <c r="P269" s="48"/>
    </row>
    <row r="270" spans="16:16" s="47" customFormat="1" x14ac:dyDescent="0.2">
      <c r="P270" s="48"/>
    </row>
    <row r="271" spans="16:16" s="47" customFormat="1" x14ac:dyDescent="0.2">
      <c r="P271" s="48"/>
    </row>
    <row r="272" spans="16:16" s="47" customFormat="1" x14ac:dyDescent="0.2">
      <c r="P272" s="48"/>
    </row>
    <row r="273" spans="16:16" s="47" customFormat="1" x14ac:dyDescent="0.2">
      <c r="P273" s="48"/>
    </row>
    <row r="274" spans="16:16" s="47" customFormat="1" x14ac:dyDescent="0.2">
      <c r="P274" s="48"/>
    </row>
    <row r="275" spans="16:16" s="47" customFormat="1" x14ac:dyDescent="0.2">
      <c r="P275" s="48"/>
    </row>
    <row r="276" spans="16:16" s="47" customFormat="1" x14ac:dyDescent="0.2">
      <c r="P276" s="48"/>
    </row>
    <row r="277" spans="16:16" s="47" customFormat="1" x14ac:dyDescent="0.2">
      <c r="P277" s="48"/>
    </row>
    <row r="278" spans="16:16" s="47" customFormat="1" x14ac:dyDescent="0.2">
      <c r="P278" s="48"/>
    </row>
    <row r="279" spans="16:16" s="47" customFormat="1" x14ac:dyDescent="0.2">
      <c r="P279" s="48"/>
    </row>
    <row r="280" spans="16:16" s="47" customFormat="1" x14ac:dyDescent="0.2">
      <c r="P280" s="48"/>
    </row>
    <row r="281" spans="16:16" s="47" customFormat="1" x14ac:dyDescent="0.2">
      <c r="P281" s="48"/>
    </row>
    <row r="282" spans="16:16" s="47" customFormat="1" x14ac:dyDescent="0.2">
      <c r="P282" s="48"/>
    </row>
    <row r="283" spans="16:16" s="47" customFormat="1" x14ac:dyDescent="0.2">
      <c r="P283" s="48"/>
    </row>
    <row r="284" spans="16:16" s="47" customFormat="1" x14ac:dyDescent="0.2">
      <c r="P284" s="48"/>
    </row>
    <row r="285" spans="16:16" s="47" customFormat="1" x14ac:dyDescent="0.2">
      <c r="P285" s="48"/>
    </row>
    <row r="286" spans="16:16" s="47" customFormat="1" x14ac:dyDescent="0.2">
      <c r="P286" s="48"/>
    </row>
    <row r="287" spans="16:16" s="47" customFormat="1" x14ac:dyDescent="0.2">
      <c r="P287" s="48"/>
    </row>
    <row r="288" spans="16:16" s="47" customFormat="1" x14ac:dyDescent="0.2">
      <c r="P288" s="48"/>
    </row>
    <row r="289" spans="16:16" s="47" customFormat="1" x14ac:dyDescent="0.2">
      <c r="P289" s="48"/>
    </row>
    <row r="290" spans="16:16" s="47" customFormat="1" x14ac:dyDescent="0.2">
      <c r="P290" s="48"/>
    </row>
    <row r="291" spans="16:16" s="47" customFormat="1" x14ac:dyDescent="0.2">
      <c r="P291" s="48"/>
    </row>
    <row r="292" spans="16:16" s="47" customFormat="1" x14ac:dyDescent="0.2">
      <c r="P292" s="48"/>
    </row>
    <row r="293" spans="16:16" s="47" customFormat="1" x14ac:dyDescent="0.2">
      <c r="P293" s="48"/>
    </row>
    <row r="294" spans="16:16" s="47" customFormat="1" x14ac:dyDescent="0.2">
      <c r="P294" s="48"/>
    </row>
    <row r="295" spans="16:16" s="47" customFormat="1" x14ac:dyDescent="0.2">
      <c r="P295" s="48"/>
    </row>
    <row r="296" spans="16:16" s="47" customFormat="1" x14ac:dyDescent="0.2">
      <c r="P296" s="48"/>
    </row>
    <row r="297" spans="16:16" s="47" customFormat="1" x14ac:dyDescent="0.2">
      <c r="P297" s="48"/>
    </row>
    <row r="298" spans="16:16" s="47" customFormat="1" x14ac:dyDescent="0.2">
      <c r="P298" s="48"/>
    </row>
    <row r="299" spans="16:16" s="47" customFormat="1" x14ac:dyDescent="0.2">
      <c r="P299" s="48"/>
    </row>
    <row r="300" spans="16:16" s="47" customFormat="1" x14ac:dyDescent="0.2">
      <c r="P300" s="48"/>
    </row>
    <row r="301" spans="16:16" s="47" customFormat="1" x14ac:dyDescent="0.2">
      <c r="P301" s="48"/>
    </row>
    <row r="302" spans="16:16" s="47" customFormat="1" x14ac:dyDescent="0.2">
      <c r="P302" s="48"/>
    </row>
    <row r="303" spans="16:16" s="47" customFormat="1" x14ac:dyDescent="0.2">
      <c r="P303" s="48"/>
    </row>
    <row r="304" spans="16:16" s="47" customFormat="1" x14ac:dyDescent="0.2">
      <c r="P304" s="48"/>
    </row>
    <row r="305" spans="16:16" s="47" customFormat="1" x14ac:dyDescent="0.2">
      <c r="P305" s="48"/>
    </row>
    <row r="306" spans="16:16" s="47" customFormat="1" x14ac:dyDescent="0.2">
      <c r="P306" s="48"/>
    </row>
    <row r="307" spans="16:16" s="47" customFormat="1" x14ac:dyDescent="0.2">
      <c r="P307" s="48"/>
    </row>
    <row r="308" spans="16:16" s="47" customFormat="1" x14ac:dyDescent="0.2">
      <c r="P308" s="48"/>
    </row>
    <row r="309" spans="16:16" s="47" customFormat="1" x14ac:dyDescent="0.2">
      <c r="P309" s="48"/>
    </row>
    <row r="310" spans="16:16" s="47" customFormat="1" x14ac:dyDescent="0.2">
      <c r="P310" s="48"/>
    </row>
    <row r="311" spans="16:16" s="47" customFormat="1" x14ac:dyDescent="0.2">
      <c r="P311" s="48"/>
    </row>
    <row r="312" spans="16:16" s="47" customFormat="1" x14ac:dyDescent="0.2">
      <c r="P312" s="48"/>
    </row>
    <row r="313" spans="16:16" s="47" customFormat="1" x14ac:dyDescent="0.2">
      <c r="P313" s="48"/>
    </row>
    <row r="314" spans="16:16" s="47" customFormat="1" x14ac:dyDescent="0.2">
      <c r="P314" s="48"/>
    </row>
    <row r="315" spans="16:16" s="47" customFormat="1" x14ac:dyDescent="0.2">
      <c r="P315" s="48"/>
    </row>
    <row r="316" spans="16:16" s="47" customFormat="1" x14ac:dyDescent="0.2">
      <c r="P316" s="48"/>
    </row>
    <row r="317" spans="16:16" s="47" customFormat="1" x14ac:dyDescent="0.2">
      <c r="P317" s="48"/>
    </row>
    <row r="318" spans="16:16" s="47" customFormat="1" x14ac:dyDescent="0.2">
      <c r="P318" s="48"/>
    </row>
    <row r="319" spans="16:16" s="47" customFormat="1" x14ac:dyDescent="0.2">
      <c r="P319" s="48"/>
    </row>
    <row r="320" spans="16:16" s="47" customFormat="1" x14ac:dyDescent="0.2">
      <c r="P320" s="48"/>
    </row>
    <row r="321" spans="16:16" s="47" customFormat="1" x14ac:dyDescent="0.2">
      <c r="P321" s="48"/>
    </row>
    <row r="322" spans="16:16" s="47" customFormat="1" x14ac:dyDescent="0.2">
      <c r="P322" s="48"/>
    </row>
    <row r="323" spans="16:16" s="47" customFormat="1" x14ac:dyDescent="0.2">
      <c r="P323" s="48"/>
    </row>
    <row r="324" spans="16:16" s="47" customFormat="1" x14ac:dyDescent="0.2">
      <c r="P324" s="48"/>
    </row>
    <row r="325" spans="16:16" s="47" customFormat="1" x14ac:dyDescent="0.2">
      <c r="P325" s="48"/>
    </row>
    <row r="326" spans="16:16" s="47" customFormat="1" x14ac:dyDescent="0.2">
      <c r="P326" s="48"/>
    </row>
    <row r="327" spans="16:16" s="47" customFormat="1" x14ac:dyDescent="0.2">
      <c r="P327" s="48"/>
    </row>
    <row r="328" spans="16:16" s="47" customFormat="1" x14ac:dyDescent="0.2">
      <c r="P328" s="48"/>
    </row>
    <row r="329" spans="16:16" s="47" customFormat="1" x14ac:dyDescent="0.2">
      <c r="P329" s="48"/>
    </row>
    <row r="330" spans="16:16" s="47" customFormat="1" x14ac:dyDescent="0.2">
      <c r="P330" s="48"/>
    </row>
    <row r="331" spans="16:16" s="47" customFormat="1" x14ac:dyDescent="0.2">
      <c r="P331" s="48"/>
    </row>
    <row r="332" spans="16:16" s="47" customFormat="1" x14ac:dyDescent="0.2">
      <c r="P332" s="48"/>
    </row>
    <row r="333" spans="16:16" s="47" customFormat="1" x14ac:dyDescent="0.2">
      <c r="P333" s="48"/>
    </row>
    <row r="334" spans="16:16" s="47" customFormat="1" x14ac:dyDescent="0.2">
      <c r="P334" s="48"/>
    </row>
    <row r="335" spans="16:16" s="47" customFormat="1" x14ac:dyDescent="0.2">
      <c r="P335" s="48"/>
    </row>
    <row r="336" spans="16:16" s="47" customFormat="1" x14ac:dyDescent="0.2">
      <c r="P336" s="48"/>
    </row>
    <row r="337" spans="16:16" s="47" customFormat="1" x14ac:dyDescent="0.2">
      <c r="P337" s="48"/>
    </row>
    <row r="338" spans="16:16" s="47" customFormat="1" x14ac:dyDescent="0.2">
      <c r="P338" s="48"/>
    </row>
    <row r="339" spans="16:16" s="47" customFormat="1" x14ac:dyDescent="0.2">
      <c r="P339" s="48"/>
    </row>
    <row r="340" spans="16:16" s="47" customFormat="1" x14ac:dyDescent="0.2">
      <c r="P340" s="48"/>
    </row>
    <row r="341" spans="16:16" s="47" customFormat="1" x14ac:dyDescent="0.2">
      <c r="P341" s="48"/>
    </row>
    <row r="342" spans="16:16" s="47" customFormat="1" x14ac:dyDescent="0.2">
      <c r="P342" s="48"/>
    </row>
    <row r="343" spans="16:16" s="47" customFormat="1" x14ac:dyDescent="0.2">
      <c r="P343" s="48"/>
    </row>
    <row r="344" spans="16:16" s="47" customFormat="1" x14ac:dyDescent="0.2">
      <c r="P344" s="48"/>
    </row>
    <row r="345" spans="16:16" s="47" customFormat="1" x14ac:dyDescent="0.2">
      <c r="P345" s="48"/>
    </row>
    <row r="346" spans="16:16" s="47" customFormat="1" x14ac:dyDescent="0.2">
      <c r="P346" s="48"/>
    </row>
    <row r="347" spans="16:16" s="47" customFormat="1" x14ac:dyDescent="0.2">
      <c r="P347" s="48"/>
    </row>
    <row r="348" spans="16:16" s="47" customFormat="1" x14ac:dyDescent="0.2">
      <c r="P348" s="48"/>
    </row>
    <row r="349" spans="16:16" s="47" customFormat="1" x14ac:dyDescent="0.2">
      <c r="P349" s="48"/>
    </row>
    <row r="350" spans="16:16" s="47" customFormat="1" x14ac:dyDescent="0.2">
      <c r="P350" s="48"/>
    </row>
    <row r="351" spans="16:16" s="47" customFormat="1" x14ac:dyDescent="0.2">
      <c r="P351" s="48"/>
    </row>
    <row r="352" spans="16:16" s="47" customFormat="1" x14ac:dyDescent="0.2">
      <c r="P352" s="48"/>
    </row>
    <row r="353" spans="16:16" s="47" customFormat="1" x14ac:dyDescent="0.2">
      <c r="P353" s="48"/>
    </row>
    <row r="354" spans="16:16" s="47" customFormat="1" x14ac:dyDescent="0.2">
      <c r="P354" s="48"/>
    </row>
    <row r="355" spans="16:16" s="47" customFormat="1" x14ac:dyDescent="0.2">
      <c r="P355" s="48"/>
    </row>
    <row r="356" spans="16:16" s="47" customFormat="1" x14ac:dyDescent="0.2">
      <c r="P356" s="48"/>
    </row>
  </sheetData>
  <mergeCells count="48">
    <mergeCell ref="P59:P60"/>
    <mergeCell ref="P89:P90"/>
    <mergeCell ref="P85:P86"/>
    <mergeCell ref="P77:P78"/>
    <mergeCell ref="P79:P80"/>
    <mergeCell ref="P83:P84"/>
    <mergeCell ref="P87:P88"/>
    <mergeCell ref="P73:P74"/>
    <mergeCell ref="P75:P76"/>
    <mergeCell ref="P81:P82"/>
    <mergeCell ref="P41:P42"/>
    <mergeCell ref="A2:O2"/>
    <mergeCell ref="P35:P36"/>
    <mergeCell ref="P37:P38"/>
    <mergeCell ref="P15:P16"/>
    <mergeCell ref="P17:P18"/>
    <mergeCell ref="T1:Z1"/>
    <mergeCell ref="P11:P12"/>
    <mergeCell ref="P71:P72"/>
    <mergeCell ref="P61:P62"/>
    <mergeCell ref="P63:P64"/>
    <mergeCell ref="P65:P66"/>
    <mergeCell ref="P67:P68"/>
    <mergeCell ref="P69:P70"/>
    <mergeCell ref="P55:P56"/>
    <mergeCell ref="P57:P58"/>
    <mergeCell ref="P43:P44"/>
    <mergeCell ref="P45:P46"/>
    <mergeCell ref="Q2:Z2"/>
    <mergeCell ref="P13:P14"/>
    <mergeCell ref="P19:P20"/>
    <mergeCell ref="P3:P4"/>
    <mergeCell ref="AB84:AE86"/>
    <mergeCell ref="P5:P6"/>
    <mergeCell ref="P7:P8"/>
    <mergeCell ref="P9:P10"/>
    <mergeCell ref="P47:P48"/>
    <mergeCell ref="P49:P50"/>
    <mergeCell ref="P21:P22"/>
    <mergeCell ref="P23:P24"/>
    <mergeCell ref="P25:P26"/>
    <mergeCell ref="P27:P28"/>
    <mergeCell ref="P29:P30"/>
    <mergeCell ref="P51:P52"/>
    <mergeCell ref="P53:P54"/>
    <mergeCell ref="P31:P32"/>
    <mergeCell ref="P33:P34"/>
    <mergeCell ref="P39:P40"/>
  </mergeCells>
  <phoneticPr fontId="2"/>
  <pageMargins left="0.70866141732283472" right="0.70866141732283472" top="0.39370078740157483" bottom="0" header="0.31496062992125984" footer="0.31496062992125984"/>
  <pageSetup paperSize="9" scale="44" fitToWidth="0" fitToHeight="0"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C9D9D-99D3-497A-B3A3-40597FB6EC02}">
  <dimension ref="A1:AF327"/>
  <sheetViews>
    <sheetView showZeros="0" showWhiteSpace="0" view="pageBreakPreview" topLeftCell="A36" zoomScale="70" zoomScaleNormal="75" zoomScaleSheetLayoutView="70" zoomScalePageLayoutView="85" workbookViewId="0">
      <selection activeCell="Q46" sqref="Q46"/>
    </sheetView>
  </sheetViews>
  <sheetFormatPr defaultRowHeight="17.25" x14ac:dyDescent="0.2"/>
  <cols>
    <col min="1" max="1" width="5.25" style="92" customWidth="1"/>
    <col min="2" max="2" width="8.75" style="94" customWidth="1"/>
    <col min="3" max="3" width="3.625" style="95" customWidth="1"/>
    <col min="4" max="11" width="3" style="92" customWidth="1"/>
    <col min="12" max="15" width="4.375" style="92" customWidth="1"/>
    <col min="16" max="17" width="4.25" style="92" customWidth="1"/>
    <col min="18" max="18" width="4.375" style="92" customWidth="1"/>
    <col min="19" max="20" width="4.25" style="92" customWidth="1"/>
    <col min="21" max="21" width="4.375" style="92" customWidth="1"/>
    <col min="22" max="23" width="4.25" style="92" customWidth="1"/>
    <col min="24" max="24" width="4.375" style="92" customWidth="1"/>
    <col min="25" max="26" width="4.25" style="92" customWidth="1"/>
    <col min="27" max="27" width="4.375" style="92" customWidth="1"/>
    <col min="28" max="29" width="4.25" style="92" customWidth="1"/>
    <col min="30" max="30" width="4.375" style="92" customWidth="1"/>
    <col min="31" max="32" width="4.25" style="92" customWidth="1"/>
    <col min="33" max="256" width="9" style="93"/>
    <col min="257" max="257" width="5.25" style="93" customWidth="1"/>
    <col min="258" max="258" width="8.75" style="93" customWidth="1"/>
    <col min="259" max="259" width="3.625" style="93" customWidth="1"/>
    <col min="260" max="267" width="3" style="93" customWidth="1"/>
    <col min="268" max="271" width="4.375" style="93" customWidth="1"/>
    <col min="272" max="273" width="4.25" style="93" customWidth="1"/>
    <col min="274" max="274" width="4.375" style="93" customWidth="1"/>
    <col min="275" max="276" width="4.25" style="93" customWidth="1"/>
    <col min="277" max="277" width="4.375" style="93" customWidth="1"/>
    <col min="278" max="279" width="4.25" style="93" customWidth="1"/>
    <col min="280" max="280" width="4.375" style="93" customWidth="1"/>
    <col min="281" max="282" width="4.25" style="93" customWidth="1"/>
    <col min="283" max="283" width="4.375" style="93" customWidth="1"/>
    <col min="284" max="285" width="4.25" style="93" customWidth="1"/>
    <col min="286" max="286" width="4.375" style="93" customWidth="1"/>
    <col min="287" max="288" width="4.25" style="93" customWidth="1"/>
    <col min="289" max="512" width="9" style="93"/>
    <col min="513" max="513" width="5.25" style="93" customWidth="1"/>
    <col min="514" max="514" width="8.75" style="93" customWidth="1"/>
    <col min="515" max="515" width="3.625" style="93" customWidth="1"/>
    <col min="516" max="523" width="3" style="93" customWidth="1"/>
    <col min="524" max="527" width="4.375" style="93" customWidth="1"/>
    <col min="528" max="529" width="4.25" style="93" customWidth="1"/>
    <col min="530" max="530" width="4.375" style="93" customWidth="1"/>
    <col min="531" max="532" width="4.25" style="93" customWidth="1"/>
    <col min="533" max="533" width="4.375" style="93" customWidth="1"/>
    <col min="534" max="535" width="4.25" style="93" customWidth="1"/>
    <col min="536" max="536" width="4.375" style="93" customWidth="1"/>
    <col min="537" max="538" width="4.25" style="93" customWidth="1"/>
    <col min="539" max="539" width="4.375" style="93" customWidth="1"/>
    <col min="540" max="541" width="4.25" style="93" customWidth="1"/>
    <col min="542" max="542" width="4.375" style="93" customWidth="1"/>
    <col min="543" max="544" width="4.25" style="93" customWidth="1"/>
    <col min="545" max="768" width="9" style="93"/>
    <col min="769" max="769" width="5.25" style="93" customWidth="1"/>
    <col min="770" max="770" width="8.75" style="93" customWidth="1"/>
    <col min="771" max="771" width="3.625" style="93" customWidth="1"/>
    <col min="772" max="779" width="3" style="93" customWidth="1"/>
    <col min="780" max="783" width="4.375" style="93" customWidth="1"/>
    <col min="784" max="785" width="4.25" style="93" customWidth="1"/>
    <col min="786" max="786" width="4.375" style="93" customWidth="1"/>
    <col min="787" max="788" width="4.25" style="93" customWidth="1"/>
    <col min="789" max="789" width="4.375" style="93" customWidth="1"/>
    <col min="790" max="791" width="4.25" style="93" customWidth="1"/>
    <col min="792" max="792" width="4.375" style="93" customWidth="1"/>
    <col min="793" max="794" width="4.25" style="93" customWidth="1"/>
    <col min="795" max="795" width="4.375" style="93" customWidth="1"/>
    <col min="796" max="797" width="4.25" style="93" customWidth="1"/>
    <col min="798" max="798" width="4.375" style="93" customWidth="1"/>
    <col min="799" max="800" width="4.25" style="93" customWidth="1"/>
    <col min="801" max="1024" width="9" style="93"/>
    <col min="1025" max="1025" width="5.25" style="93" customWidth="1"/>
    <col min="1026" max="1026" width="8.75" style="93" customWidth="1"/>
    <col min="1027" max="1027" width="3.625" style="93" customWidth="1"/>
    <col min="1028" max="1035" width="3" style="93" customWidth="1"/>
    <col min="1036" max="1039" width="4.375" style="93" customWidth="1"/>
    <col min="1040" max="1041" width="4.25" style="93" customWidth="1"/>
    <col min="1042" max="1042" width="4.375" style="93" customWidth="1"/>
    <col min="1043" max="1044" width="4.25" style="93" customWidth="1"/>
    <col min="1045" max="1045" width="4.375" style="93" customWidth="1"/>
    <col min="1046" max="1047" width="4.25" style="93" customWidth="1"/>
    <col min="1048" max="1048" width="4.375" style="93" customWidth="1"/>
    <col min="1049" max="1050" width="4.25" style="93" customWidth="1"/>
    <col min="1051" max="1051" width="4.375" style="93" customWidth="1"/>
    <col min="1052" max="1053" width="4.25" style="93" customWidth="1"/>
    <col min="1054" max="1054" width="4.375" style="93" customWidth="1"/>
    <col min="1055" max="1056" width="4.25" style="93" customWidth="1"/>
    <col min="1057" max="1280" width="9" style="93"/>
    <col min="1281" max="1281" width="5.25" style="93" customWidth="1"/>
    <col min="1282" max="1282" width="8.75" style="93" customWidth="1"/>
    <col min="1283" max="1283" width="3.625" style="93" customWidth="1"/>
    <col min="1284" max="1291" width="3" style="93" customWidth="1"/>
    <col min="1292" max="1295" width="4.375" style="93" customWidth="1"/>
    <col min="1296" max="1297" width="4.25" style="93" customWidth="1"/>
    <col min="1298" max="1298" width="4.375" style="93" customWidth="1"/>
    <col min="1299" max="1300" width="4.25" style="93" customWidth="1"/>
    <col min="1301" max="1301" width="4.375" style="93" customWidth="1"/>
    <col min="1302" max="1303" width="4.25" style="93" customWidth="1"/>
    <col min="1304" max="1304" width="4.375" style="93" customWidth="1"/>
    <col min="1305" max="1306" width="4.25" style="93" customWidth="1"/>
    <col min="1307" max="1307" width="4.375" style="93" customWidth="1"/>
    <col min="1308" max="1309" width="4.25" style="93" customWidth="1"/>
    <col min="1310" max="1310" width="4.375" style="93" customWidth="1"/>
    <col min="1311" max="1312" width="4.25" style="93" customWidth="1"/>
    <col min="1313" max="1536" width="9" style="93"/>
    <col min="1537" max="1537" width="5.25" style="93" customWidth="1"/>
    <col min="1538" max="1538" width="8.75" style="93" customWidth="1"/>
    <col min="1539" max="1539" width="3.625" style="93" customWidth="1"/>
    <col min="1540" max="1547" width="3" style="93" customWidth="1"/>
    <col min="1548" max="1551" width="4.375" style="93" customWidth="1"/>
    <col min="1552" max="1553" width="4.25" style="93" customWidth="1"/>
    <col min="1554" max="1554" width="4.375" style="93" customWidth="1"/>
    <col min="1555" max="1556" width="4.25" style="93" customWidth="1"/>
    <col min="1557" max="1557" width="4.375" style="93" customWidth="1"/>
    <col min="1558" max="1559" width="4.25" style="93" customWidth="1"/>
    <col min="1560" max="1560" width="4.375" style="93" customWidth="1"/>
    <col min="1561" max="1562" width="4.25" style="93" customWidth="1"/>
    <col min="1563" max="1563" width="4.375" style="93" customWidth="1"/>
    <col min="1564" max="1565" width="4.25" style="93" customWidth="1"/>
    <col min="1566" max="1566" width="4.375" style="93" customWidth="1"/>
    <col min="1567" max="1568" width="4.25" style="93" customWidth="1"/>
    <col min="1569" max="1792" width="9" style="93"/>
    <col min="1793" max="1793" width="5.25" style="93" customWidth="1"/>
    <col min="1794" max="1794" width="8.75" style="93" customWidth="1"/>
    <col min="1795" max="1795" width="3.625" style="93" customWidth="1"/>
    <col min="1796" max="1803" width="3" style="93" customWidth="1"/>
    <col min="1804" max="1807" width="4.375" style="93" customWidth="1"/>
    <col min="1808" max="1809" width="4.25" style="93" customWidth="1"/>
    <col min="1810" max="1810" width="4.375" style="93" customWidth="1"/>
    <col min="1811" max="1812" width="4.25" style="93" customWidth="1"/>
    <col min="1813" max="1813" width="4.375" style="93" customWidth="1"/>
    <col min="1814" max="1815" width="4.25" style="93" customWidth="1"/>
    <col min="1816" max="1816" width="4.375" style="93" customWidth="1"/>
    <col min="1817" max="1818" width="4.25" style="93" customWidth="1"/>
    <col min="1819" max="1819" width="4.375" style="93" customWidth="1"/>
    <col min="1820" max="1821" width="4.25" style="93" customWidth="1"/>
    <col min="1822" max="1822" width="4.375" style="93" customWidth="1"/>
    <col min="1823" max="1824" width="4.25" style="93" customWidth="1"/>
    <col min="1825" max="2048" width="9" style="93"/>
    <col min="2049" max="2049" width="5.25" style="93" customWidth="1"/>
    <col min="2050" max="2050" width="8.75" style="93" customWidth="1"/>
    <col min="2051" max="2051" width="3.625" style="93" customWidth="1"/>
    <col min="2052" max="2059" width="3" style="93" customWidth="1"/>
    <col min="2060" max="2063" width="4.375" style="93" customWidth="1"/>
    <col min="2064" max="2065" width="4.25" style="93" customWidth="1"/>
    <col min="2066" max="2066" width="4.375" style="93" customWidth="1"/>
    <col min="2067" max="2068" width="4.25" style="93" customWidth="1"/>
    <col min="2069" max="2069" width="4.375" style="93" customWidth="1"/>
    <col min="2070" max="2071" width="4.25" style="93" customWidth="1"/>
    <col min="2072" max="2072" width="4.375" style="93" customWidth="1"/>
    <col min="2073" max="2074" width="4.25" style="93" customWidth="1"/>
    <col min="2075" max="2075" width="4.375" style="93" customWidth="1"/>
    <col min="2076" max="2077" width="4.25" style="93" customWidth="1"/>
    <col min="2078" max="2078" width="4.375" style="93" customWidth="1"/>
    <col min="2079" max="2080" width="4.25" style="93" customWidth="1"/>
    <col min="2081" max="2304" width="9" style="93"/>
    <col min="2305" max="2305" width="5.25" style="93" customWidth="1"/>
    <col min="2306" max="2306" width="8.75" style="93" customWidth="1"/>
    <col min="2307" max="2307" width="3.625" style="93" customWidth="1"/>
    <col min="2308" max="2315" width="3" style="93" customWidth="1"/>
    <col min="2316" max="2319" width="4.375" style="93" customWidth="1"/>
    <col min="2320" max="2321" width="4.25" style="93" customWidth="1"/>
    <col min="2322" max="2322" width="4.375" style="93" customWidth="1"/>
    <col min="2323" max="2324" width="4.25" style="93" customWidth="1"/>
    <col min="2325" max="2325" width="4.375" style="93" customWidth="1"/>
    <col min="2326" max="2327" width="4.25" style="93" customWidth="1"/>
    <col min="2328" max="2328" width="4.375" style="93" customWidth="1"/>
    <col min="2329" max="2330" width="4.25" style="93" customWidth="1"/>
    <col min="2331" max="2331" width="4.375" style="93" customWidth="1"/>
    <col min="2332" max="2333" width="4.25" style="93" customWidth="1"/>
    <col min="2334" max="2334" width="4.375" style="93" customWidth="1"/>
    <col min="2335" max="2336" width="4.25" style="93" customWidth="1"/>
    <col min="2337" max="2560" width="9" style="93"/>
    <col min="2561" max="2561" width="5.25" style="93" customWidth="1"/>
    <col min="2562" max="2562" width="8.75" style="93" customWidth="1"/>
    <col min="2563" max="2563" width="3.625" style="93" customWidth="1"/>
    <col min="2564" max="2571" width="3" style="93" customWidth="1"/>
    <col min="2572" max="2575" width="4.375" style="93" customWidth="1"/>
    <col min="2576" max="2577" width="4.25" style="93" customWidth="1"/>
    <col min="2578" max="2578" width="4.375" style="93" customWidth="1"/>
    <col min="2579" max="2580" width="4.25" style="93" customWidth="1"/>
    <col min="2581" max="2581" width="4.375" style="93" customWidth="1"/>
    <col min="2582" max="2583" width="4.25" style="93" customWidth="1"/>
    <col min="2584" max="2584" width="4.375" style="93" customWidth="1"/>
    <col min="2585" max="2586" width="4.25" style="93" customWidth="1"/>
    <col min="2587" max="2587" width="4.375" style="93" customWidth="1"/>
    <col min="2588" max="2589" width="4.25" style="93" customWidth="1"/>
    <col min="2590" max="2590" width="4.375" style="93" customWidth="1"/>
    <col min="2591" max="2592" width="4.25" style="93" customWidth="1"/>
    <col min="2593" max="2816" width="9" style="93"/>
    <col min="2817" max="2817" width="5.25" style="93" customWidth="1"/>
    <col min="2818" max="2818" width="8.75" style="93" customWidth="1"/>
    <col min="2819" max="2819" width="3.625" style="93" customWidth="1"/>
    <col min="2820" max="2827" width="3" style="93" customWidth="1"/>
    <col min="2828" max="2831" width="4.375" style="93" customWidth="1"/>
    <col min="2832" max="2833" width="4.25" style="93" customWidth="1"/>
    <col min="2834" max="2834" width="4.375" style="93" customWidth="1"/>
    <col min="2835" max="2836" width="4.25" style="93" customWidth="1"/>
    <col min="2837" max="2837" width="4.375" style="93" customWidth="1"/>
    <col min="2838" max="2839" width="4.25" style="93" customWidth="1"/>
    <col min="2840" max="2840" width="4.375" style="93" customWidth="1"/>
    <col min="2841" max="2842" width="4.25" style="93" customWidth="1"/>
    <col min="2843" max="2843" width="4.375" style="93" customWidth="1"/>
    <col min="2844" max="2845" width="4.25" style="93" customWidth="1"/>
    <col min="2846" max="2846" width="4.375" style="93" customWidth="1"/>
    <col min="2847" max="2848" width="4.25" style="93" customWidth="1"/>
    <col min="2849" max="3072" width="9" style="93"/>
    <col min="3073" max="3073" width="5.25" style="93" customWidth="1"/>
    <col min="3074" max="3074" width="8.75" style="93" customWidth="1"/>
    <col min="3075" max="3075" width="3.625" style="93" customWidth="1"/>
    <col min="3076" max="3083" width="3" style="93" customWidth="1"/>
    <col min="3084" max="3087" width="4.375" style="93" customWidth="1"/>
    <col min="3088" max="3089" width="4.25" style="93" customWidth="1"/>
    <col min="3090" max="3090" width="4.375" style="93" customWidth="1"/>
    <col min="3091" max="3092" width="4.25" style="93" customWidth="1"/>
    <col min="3093" max="3093" width="4.375" style="93" customWidth="1"/>
    <col min="3094" max="3095" width="4.25" style="93" customWidth="1"/>
    <col min="3096" max="3096" width="4.375" style="93" customWidth="1"/>
    <col min="3097" max="3098" width="4.25" style="93" customWidth="1"/>
    <col min="3099" max="3099" width="4.375" style="93" customWidth="1"/>
    <col min="3100" max="3101" width="4.25" style="93" customWidth="1"/>
    <col min="3102" max="3102" width="4.375" style="93" customWidth="1"/>
    <col min="3103" max="3104" width="4.25" style="93" customWidth="1"/>
    <col min="3105" max="3328" width="9" style="93"/>
    <col min="3329" max="3329" width="5.25" style="93" customWidth="1"/>
    <col min="3330" max="3330" width="8.75" style="93" customWidth="1"/>
    <col min="3331" max="3331" width="3.625" style="93" customWidth="1"/>
    <col min="3332" max="3339" width="3" style="93" customWidth="1"/>
    <col min="3340" max="3343" width="4.375" style="93" customWidth="1"/>
    <col min="3344" max="3345" width="4.25" style="93" customWidth="1"/>
    <col min="3346" max="3346" width="4.375" style="93" customWidth="1"/>
    <col min="3347" max="3348" width="4.25" style="93" customWidth="1"/>
    <col min="3349" max="3349" width="4.375" style="93" customWidth="1"/>
    <col min="3350" max="3351" width="4.25" style="93" customWidth="1"/>
    <col min="3352" max="3352" width="4.375" style="93" customWidth="1"/>
    <col min="3353" max="3354" width="4.25" style="93" customWidth="1"/>
    <col min="3355" max="3355" width="4.375" style="93" customWidth="1"/>
    <col min="3356" max="3357" width="4.25" style="93" customWidth="1"/>
    <col min="3358" max="3358" width="4.375" style="93" customWidth="1"/>
    <col min="3359" max="3360" width="4.25" style="93" customWidth="1"/>
    <col min="3361" max="3584" width="9" style="93"/>
    <col min="3585" max="3585" width="5.25" style="93" customWidth="1"/>
    <col min="3586" max="3586" width="8.75" style="93" customWidth="1"/>
    <col min="3587" max="3587" width="3.625" style="93" customWidth="1"/>
    <col min="3588" max="3595" width="3" style="93" customWidth="1"/>
    <col min="3596" max="3599" width="4.375" style="93" customWidth="1"/>
    <col min="3600" max="3601" width="4.25" style="93" customWidth="1"/>
    <col min="3602" max="3602" width="4.375" style="93" customWidth="1"/>
    <col min="3603" max="3604" width="4.25" style="93" customWidth="1"/>
    <col min="3605" max="3605" width="4.375" style="93" customWidth="1"/>
    <col min="3606" max="3607" width="4.25" style="93" customWidth="1"/>
    <col min="3608" max="3608" width="4.375" style="93" customWidth="1"/>
    <col min="3609" max="3610" width="4.25" style="93" customWidth="1"/>
    <col min="3611" max="3611" width="4.375" style="93" customWidth="1"/>
    <col min="3612" max="3613" width="4.25" style="93" customWidth="1"/>
    <col min="3614" max="3614" width="4.375" style="93" customWidth="1"/>
    <col min="3615" max="3616" width="4.25" style="93" customWidth="1"/>
    <col min="3617" max="3840" width="9" style="93"/>
    <col min="3841" max="3841" width="5.25" style="93" customWidth="1"/>
    <col min="3842" max="3842" width="8.75" style="93" customWidth="1"/>
    <col min="3843" max="3843" width="3.625" style="93" customWidth="1"/>
    <col min="3844" max="3851" width="3" style="93" customWidth="1"/>
    <col min="3852" max="3855" width="4.375" style="93" customWidth="1"/>
    <col min="3856" max="3857" width="4.25" style="93" customWidth="1"/>
    <col min="3858" max="3858" width="4.375" style="93" customWidth="1"/>
    <col min="3859" max="3860" width="4.25" style="93" customWidth="1"/>
    <col min="3861" max="3861" width="4.375" style="93" customWidth="1"/>
    <col min="3862" max="3863" width="4.25" style="93" customWidth="1"/>
    <col min="3864" max="3864" width="4.375" style="93" customWidth="1"/>
    <col min="3865" max="3866" width="4.25" style="93" customWidth="1"/>
    <col min="3867" max="3867" width="4.375" style="93" customWidth="1"/>
    <col min="3868" max="3869" width="4.25" style="93" customWidth="1"/>
    <col min="3870" max="3870" width="4.375" style="93" customWidth="1"/>
    <col min="3871" max="3872" width="4.25" style="93" customWidth="1"/>
    <col min="3873" max="4096" width="9" style="93"/>
    <col min="4097" max="4097" width="5.25" style="93" customWidth="1"/>
    <col min="4098" max="4098" width="8.75" style="93" customWidth="1"/>
    <col min="4099" max="4099" width="3.625" style="93" customWidth="1"/>
    <col min="4100" max="4107" width="3" style="93" customWidth="1"/>
    <col min="4108" max="4111" width="4.375" style="93" customWidth="1"/>
    <col min="4112" max="4113" width="4.25" style="93" customWidth="1"/>
    <col min="4114" max="4114" width="4.375" style="93" customWidth="1"/>
    <col min="4115" max="4116" width="4.25" style="93" customWidth="1"/>
    <col min="4117" max="4117" width="4.375" style="93" customWidth="1"/>
    <col min="4118" max="4119" width="4.25" style="93" customWidth="1"/>
    <col min="4120" max="4120" width="4.375" style="93" customWidth="1"/>
    <col min="4121" max="4122" width="4.25" style="93" customWidth="1"/>
    <col min="4123" max="4123" width="4.375" style="93" customWidth="1"/>
    <col min="4124" max="4125" width="4.25" style="93" customWidth="1"/>
    <col min="4126" max="4126" width="4.375" style="93" customWidth="1"/>
    <col min="4127" max="4128" width="4.25" style="93" customWidth="1"/>
    <col min="4129" max="4352" width="9" style="93"/>
    <col min="4353" max="4353" width="5.25" style="93" customWidth="1"/>
    <col min="4354" max="4354" width="8.75" style="93" customWidth="1"/>
    <col min="4355" max="4355" width="3.625" style="93" customWidth="1"/>
    <col min="4356" max="4363" width="3" style="93" customWidth="1"/>
    <col min="4364" max="4367" width="4.375" style="93" customWidth="1"/>
    <col min="4368" max="4369" width="4.25" style="93" customWidth="1"/>
    <col min="4370" max="4370" width="4.375" style="93" customWidth="1"/>
    <col min="4371" max="4372" width="4.25" style="93" customWidth="1"/>
    <col min="4373" max="4373" width="4.375" style="93" customWidth="1"/>
    <col min="4374" max="4375" width="4.25" style="93" customWidth="1"/>
    <col min="4376" max="4376" width="4.375" style="93" customWidth="1"/>
    <col min="4377" max="4378" width="4.25" style="93" customWidth="1"/>
    <col min="4379" max="4379" width="4.375" style="93" customWidth="1"/>
    <col min="4380" max="4381" width="4.25" style="93" customWidth="1"/>
    <col min="4382" max="4382" width="4.375" style="93" customWidth="1"/>
    <col min="4383" max="4384" width="4.25" style="93" customWidth="1"/>
    <col min="4385" max="4608" width="9" style="93"/>
    <col min="4609" max="4609" width="5.25" style="93" customWidth="1"/>
    <col min="4610" max="4610" width="8.75" style="93" customWidth="1"/>
    <col min="4611" max="4611" width="3.625" style="93" customWidth="1"/>
    <col min="4612" max="4619" width="3" style="93" customWidth="1"/>
    <col min="4620" max="4623" width="4.375" style="93" customWidth="1"/>
    <col min="4624" max="4625" width="4.25" style="93" customWidth="1"/>
    <col min="4626" max="4626" width="4.375" style="93" customWidth="1"/>
    <col min="4627" max="4628" width="4.25" style="93" customWidth="1"/>
    <col min="4629" max="4629" width="4.375" style="93" customWidth="1"/>
    <col min="4630" max="4631" width="4.25" style="93" customWidth="1"/>
    <col min="4632" max="4632" width="4.375" style="93" customWidth="1"/>
    <col min="4633" max="4634" width="4.25" style="93" customWidth="1"/>
    <col min="4635" max="4635" width="4.375" style="93" customWidth="1"/>
    <col min="4636" max="4637" width="4.25" style="93" customWidth="1"/>
    <col min="4638" max="4638" width="4.375" style="93" customWidth="1"/>
    <col min="4639" max="4640" width="4.25" style="93" customWidth="1"/>
    <col min="4641" max="4864" width="9" style="93"/>
    <col min="4865" max="4865" width="5.25" style="93" customWidth="1"/>
    <col min="4866" max="4866" width="8.75" style="93" customWidth="1"/>
    <col min="4867" max="4867" width="3.625" style="93" customWidth="1"/>
    <col min="4868" max="4875" width="3" style="93" customWidth="1"/>
    <col min="4876" max="4879" width="4.375" style="93" customWidth="1"/>
    <col min="4880" max="4881" width="4.25" style="93" customWidth="1"/>
    <col min="4882" max="4882" width="4.375" style="93" customWidth="1"/>
    <col min="4883" max="4884" width="4.25" style="93" customWidth="1"/>
    <col min="4885" max="4885" width="4.375" style="93" customWidth="1"/>
    <col min="4886" max="4887" width="4.25" style="93" customWidth="1"/>
    <col min="4888" max="4888" width="4.375" style="93" customWidth="1"/>
    <col min="4889" max="4890" width="4.25" style="93" customWidth="1"/>
    <col min="4891" max="4891" width="4.375" style="93" customWidth="1"/>
    <col min="4892" max="4893" width="4.25" style="93" customWidth="1"/>
    <col min="4894" max="4894" width="4.375" style="93" customWidth="1"/>
    <col min="4895" max="4896" width="4.25" style="93" customWidth="1"/>
    <col min="4897" max="5120" width="9" style="93"/>
    <col min="5121" max="5121" width="5.25" style="93" customWidth="1"/>
    <col min="5122" max="5122" width="8.75" style="93" customWidth="1"/>
    <col min="5123" max="5123" width="3.625" style="93" customWidth="1"/>
    <col min="5124" max="5131" width="3" style="93" customWidth="1"/>
    <col min="5132" max="5135" width="4.375" style="93" customWidth="1"/>
    <col min="5136" max="5137" width="4.25" style="93" customWidth="1"/>
    <col min="5138" max="5138" width="4.375" style="93" customWidth="1"/>
    <col min="5139" max="5140" width="4.25" style="93" customWidth="1"/>
    <col min="5141" max="5141" width="4.375" style="93" customWidth="1"/>
    <col min="5142" max="5143" width="4.25" style="93" customWidth="1"/>
    <col min="5144" max="5144" width="4.375" style="93" customWidth="1"/>
    <col min="5145" max="5146" width="4.25" style="93" customWidth="1"/>
    <col min="5147" max="5147" width="4.375" style="93" customWidth="1"/>
    <col min="5148" max="5149" width="4.25" style="93" customWidth="1"/>
    <col min="5150" max="5150" width="4.375" style="93" customWidth="1"/>
    <col min="5151" max="5152" width="4.25" style="93" customWidth="1"/>
    <col min="5153" max="5376" width="9" style="93"/>
    <col min="5377" max="5377" width="5.25" style="93" customWidth="1"/>
    <col min="5378" max="5378" width="8.75" style="93" customWidth="1"/>
    <col min="5379" max="5379" width="3.625" style="93" customWidth="1"/>
    <col min="5380" max="5387" width="3" style="93" customWidth="1"/>
    <col min="5388" max="5391" width="4.375" style="93" customWidth="1"/>
    <col min="5392" max="5393" width="4.25" style="93" customWidth="1"/>
    <col min="5394" max="5394" width="4.375" style="93" customWidth="1"/>
    <col min="5395" max="5396" width="4.25" style="93" customWidth="1"/>
    <col min="5397" max="5397" width="4.375" style="93" customWidth="1"/>
    <col min="5398" max="5399" width="4.25" style="93" customWidth="1"/>
    <col min="5400" max="5400" width="4.375" style="93" customWidth="1"/>
    <col min="5401" max="5402" width="4.25" style="93" customWidth="1"/>
    <col min="5403" max="5403" width="4.375" style="93" customWidth="1"/>
    <col min="5404" max="5405" width="4.25" style="93" customWidth="1"/>
    <col min="5406" max="5406" width="4.375" style="93" customWidth="1"/>
    <col min="5407" max="5408" width="4.25" style="93" customWidth="1"/>
    <col min="5409" max="5632" width="9" style="93"/>
    <col min="5633" max="5633" width="5.25" style="93" customWidth="1"/>
    <col min="5634" max="5634" width="8.75" style="93" customWidth="1"/>
    <col min="5635" max="5635" width="3.625" style="93" customWidth="1"/>
    <col min="5636" max="5643" width="3" style="93" customWidth="1"/>
    <col min="5644" max="5647" width="4.375" style="93" customWidth="1"/>
    <col min="5648" max="5649" width="4.25" style="93" customWidth="1"/>
    <col min="5650" max="5650" width="4.375" style="93" customWidth="1"/>
    <col min="5651" max="5652" width="4.25" style="93" customWidth="1"/>
    <col min="5653" max="5653" width="4.375" style="93" customWidth="1"/>
    <col min="5654" max="5655" width="4.25" style="93" customWidth="1"/>
    <col min="5656" max="5656" width="4.375" style="93" customWidth="1"/>
    <col min="5657" max="5658" width="4.25" style="93" customWidth="1"/>
    <col min="5659" max="5659" width="4.375" style="93" customWidth="1"/>
    <col min="5660" max="5661" width="4.25" style="93" customWidth="1"/>
    <col min="5662" max="5662" width="4.375" style="93" customWidth="1"/>
    <col min="5663" max="5664" width="4.25" style="93" customWidth="1"/>
    <col min="5665" max="5888" width="9" style="93"/>
    <col min="5889" max="5889" width="5.25" style="93" customWidth="1"/>
    <col min="5890" max="5890" width="8.75" style="93" customWidth="1"/>
    <col min="5891" max="5891" width="3.625" style="93" customWidth="1"/>
    <col min="5892" max="5899" width="3" style="93" customWidth="1"/>
    <col min="5900" max="5903" width="4.375" style="93" customWidth="1"/>
    <col min="5904" max="5905" width="4.25" style="93" customWidth="1"/>
    <col min="5906" max="5906" width="4.375" style="93" customWidth="1"/>
    <col min="5907" max="5908" width="4.25" style="93" customWidth="1"/>
    <col min="5909" max="5909" width="4.375" style="93" customWidth="1"/>
    <col min="5910" max="5911" width="4.25" style="93" customWidth="1"/>
    <col min="5912" max="5912" width="4.375" style="93" customWidth="1"/>
    <col min="5913" max="5914" width="4.25" style="93" customWidth="1"/>
    <col min="5915" max="5915" width="4.375" style="93" customWidth="1"/>
    <col min="5916" max="5917" width="4.25" style="93" customWidth="1"/>
    <col min="5918" max="5918" width="4.375" style="93" customWidth="1"/>
    <col min="5919" max="5920" width="4.25" style="93" customWidth="1"/>
    <col min="5921" max="6144" width="9" style="93"/>
    <col min="6145" max="6145" width="5.25" style="93" customWidth="1"/>
    <col min="6146" max="6146" width="8.75" style="93" customWidth="1"/>
    <col min="6147" max="6147" width="3.625" style="93" customWidth="1"/>
    <col min="6148" max="6155" width="3" style="93" customWidth="1"/>
    <col min="6156" max="6159" width="4.375" style="93" customWidth="1"/>
    <col min="6160" max="6161" width="4.25" style="93" customWidth="1"/>
    <col min="6162" max="6162" width="4.375" style="93" customWidth="1"/>
    <col min="6163" max="6164" width="4.25" style="93" customWidth="1"/>
    <col min="6165" max="6165" width="4.375" style="93" customWidth="1"/>
    <col min="6166" max="6167" width="4.25" style="93" customWidth="1"/>
    <col min="6168" max="6168" width="4.375" style="93" customWidth="1"/>
    <col min="6169" max="6170" width="4.25" style="93" customWidth="1"/>
    <col min="6171" max="6171" width="4.375" style="93" customWidth="1"/>
    <col min="6172" max="6173" width="4.25" style="93" customWidth="1"/>
    <col min="6174" max="6174" width="4.375" style="93" customWidth="1"/>
    <col min="6175" max="6176" width="4.25" style="93" customWidth="1"/>
    <col min="6177" max="6400" width="9" style="93"/>
    <col min="6401" max="6401" width="5.25" style="93" customWidth="1"/>
    <col min="6402" max="6402" width="8.75" style="93" customWidth="1"/>
    <col min="6403" max="6403" width="3.625" style="93" customWidth="1"/>
    <col min="6404" max="6411" width="3" style="93" customWidth="1"/>
    <col min="6412" max="6415" width="4.375" style="93" customWidth="1"/>
    <col min="6416" max="6417" width="4.25" style="93" customWidth="1"/>
    <col min="6418" max="6418" width="4.375" style="93" customWidth="1"/>
    <col min="6419" max="6420" width="4.25" style="93" customWidth="1"/>
    <col min="6421" max="6421" width="4.375" style="93" customWidth="1"/>
    <col min="6422" max="6423" width="4.25" style="93" customWidth="1"/>
    <col min="6424" max="6424" width="4.375" style="93" customWidth="1"/>
    <col min="6425" max="6426" width="4.25" style="93" customWidth="1"/>
    <col min="6427" max="6427" width="4.375" style="93" customWidth="1"/>
    <col min="6428" max="6429" width="4.25" style="93" customWidth="1"/>
    <col min="6430" max="6430" width="4.375" style="93" customWidth="1"/>
    <col min="6431" max="6432" width="4.25" style="93" customWidth="1"/>
    <col min="6433" max="6656" width="9" style="93"/>
    <col min="6657" max="6657" width="5.25" style="93" customWidth="1"/>
    <col min="6658" max="6658" width="8.75" style="93" customWidth="1"/>
    <col min="6659" max="6659" width="3.625" style="93" customWidth="1"/>
    <col min="6660" max="6667" width="3" style="93" customWidth="1"/>
    <col min="6668" max="6671" width="4.375" style="93" customWidth="1"/>
    <col min="6672" max="6673" width="4.25" style="93" customWidth="1"/>
    <col min="6674" max="6674" width="4.375" style="93" customWidth="1"/>
    <col min="6675" max="6676" width="4.25" style="93" customWidth="1"/>
    <col min="6677" max="6677" width="4.375" style="93" customWidth="1"/>
    <col min="6678" max="6679" width="4.25" style="93" customWidth="1"/>
    <col min="6680" max="6680" width="4.375" style="93" customWidth="1"/>
    <col min="6681" max="6682" width="4.25" style="93" customWidth="1"/>
    <col min="6683" max="6683" width="4.375" style="93" customWidth="1"/>
    <col min="6684" max="6685" width="4.25" style="93" customWidth="1"/>
    <col min="6686" max="6686" width="4.375" style="93" customWidth="1"/>
    <col min="6687" max="6688" width="4.25" style="93" customWidth="1"/>
    <col min="6689" max="6912" width="9" style="93"/>
    <col min="6913" max="6913" width="5.25" style="93" customWidth="1"/>
    <col min="6914" max="6914" width="8.75" style="93" customWidth="1"/>
    <col min="6915" max="6915" width="3.625" style="93" customWidth="1"/>
    <col min="6916" max="6923" width="3" style="93" customWidth="1"/>
    <col min="6924" max="6927" width="4.375" style="93" customWidth="1"/>
    <col min="6928" max="6929" width="4.25" style="93" customWidth="1"/>
    <col min="6930" max="6930" width="4.375" style="93" customWidth="1"/>
    <col min="6931" max="6932" width="4.25" style="93" customWidth="1"/>
    <col min="6933" max="6933" width="4.375" style="93" customWidth="1"/>
    <col min="6934" max="6935" width="4.25" style="93" customWidth="1"/>
    <col min="6936" max="6936" width="4.375" style="93" customWidth="1"/>
    <col min="6937" max="6938" width="4.25" style="93" customWidth="1"/>
    <col min="6939" max="6939" width="4.375" style="93" customWidth="1"/>
    <col min="6940" max="6941" width="4.25" style="93" customWidth="1"/>
    <col min="6942" max="6942" width="4.375" style="93" customWidth="1"/>
    <col min="6943" max="6944" width="4.25" style="93" customWidth="1"/>
    <col min="6945" max="7168" width="9" style="93"/>
    <col min="7169" max="7169" width="5.25" style="93" customWidth="1"/>
    <col min="7170" max="7170" width="8.75" style="93" customWidth="1"/>
    <col min="7171" max="7171" width="3.625" style="93" customWidth="1"/>
    <col min="7172" max="7179" width="3" style="93" customWidth="1"/>
    <col min="7180" max="7183" width="4.375" style="93" customWidth="1"/>
    <col min="7184" max="7185" width="4.25" style="93" customWidth="1"/>
    <col min="7186" max="7186" width="4.375" style="93" customWidth="1"/>
    <col min="7187" max="7188" width="4.25" style="93" customWidth="1"/>
    <col min="7189" max="7189" width="4.375" style="93" customWidth="1"/>
    <col min="7190" max="7191" width="4.25" style="93" customWidth="1"/>
    <col min="7192" max="7192" width="4.375" style="93" customWidth="1"/>
    <col min="7193" max="7194" width="4.25" style="93" customWidth="1"/>
    <col min="7195" max="7195" width="4.375" style="93" customWidth="1"/>
    <col min="7196" max="7197" width="4.25" style="93" customWidth="1"/>
    <col min="7198" max="7198" width="4.375" style="93" customWidth="1"/>
    <col min="7199" max="7200" width="4.25" style="93" customWidth="1"/>
    <col min="7201" max="7424" width="9" style="93"/>
    <col min="7425" max="7425" width="5.25" style="93" customWidth="1"/>
    <col min="7426" max="7426" width="8.75" style="93" customWidth="1"/>
    <col min="7427" max="7427" width="3.625" style="93" customWidth="1"/>
    <col min="7428" max="7435" width="3" style="93" customWidth="1"/>
    <col min="7436" max="7439" width="4.375" style="93" customWidth="1"/>
    <col min="7440" max="7441" width="4.25" style="93" customWidth="1"/>
    <col min="7442" max="7442" width="4.375" style="93" customWidth="1"/>
    <col min="7443" max="7444" width="4.25" style="93" customWidth="1"/>
    <col min="7445" max="7445" width="4.375" style="93" customWidth="1"/>
    <col min="7446" max="7447" width="4.25" style="93" customWidth="1"/>
    <col min="7448" max="7448" width="4.375" style="93" customWidth="1"/>
    <col min="7449" max="7450" width="4.25" style="93" customWidth="1"/>
    <col min="7451" max="7451" width="4.375" style="93" customWidth="1"/>
    <col min="7452" max="7453" width="4.25" style="93" customWidth="1"/>
    <col min="7454" max="7454" width="4.375" style="93" customWidth="1"/>
    <col min="7455" max="7456" width="4.25" style="93" customWidth="1"/>
    <col min="7457" max="7680" width="9" style="93"/>
    <col min="7681" max="7681" width="5.25" style="93" customWidth="1"/>
    <col min="7682" max="7682" width="8.75" style="93" customWidth="1"/>
    <col min="7683" max="7683" width="3.625" style="93" customWidth="1"/>
    <col min="7684" max="7691" width="3" style="93" customWidth="1"/>
    <col min="7692" max="7695" width="4.375" style="93" customWidth="1"/>
    <col min="7696" max="7697" width="4.25" style="93" customWidth="1"/>
    <col min="7698" max="7698" width="4.375" style="93" customWidth="1"/>
    <col min="7699" max="7700" width="4.25" style="93" customWidth="1"/>
    <col min="7701" max="7701" width="4.375" style="93" customWidth="1"/>
    <col min="7702" max="7703" width="4.25" style="93" customWidth="1"/>
    <col min="7704" max="7704" width="4.375" style="93" customWidth="1"/>
    <col min="7705" max="7706" width="4.25" style="93" customWidth="1"/>
    <col min="7707" max="7707" width="4.375" style="93" customWidth="1"/>
    <col min="7708" max="7709" width="4.25" style="93" customWidth="1"/>
    <col min="7710" max="7710" width="4.375" style="93" customWidth="1"/>
    <col min="7711" max="7712" width="4.25" style="93" customWidth="1"/>
    <col min="7713" max="7936" width="9" style="93"/>
    <col min="7937" max="7937" width="5.25" style="93" customWidth="1"/>
    <col min="7938" max="7938" width="8.75" style="93" customWidth="1"/>
    <col min="7939" max="7939" width="3.625" style="93" customWidth="1"/>
    <col min="7940" max="7947" width="3" style="93" customWidth="1"/>
    <col min="7948" max="7951" width="4.375" style="93" customWidth="1"/>
    <col min="7952" max="7953" width="4.25" style="93" customWidth="1"/>
    <col min="7954" max="7954" width="4.375" style="93" customWidth="1"/>
    <col min="7955" max="7956" width="4.25" style="93" customWidth="1"/>
    <col min="7957" max="7957" width="4.375" style="93" customWidth="1"/>
    <col min="7958" max="7959" width="4.25" style="93" customWidth="1"/>
    <col min="7960" max="7960" width="4.375" style="93" customWidth="1"/>
    <col min="7961" max="7962" width="4.25" style="93" customWidth="1"/>
    <col min="7963" max="7963" width="4.375" style="93" customWidth="1"/>
    <col min="7964" max="7965" width="4.25" style="93" customWidth="1"/>
    <col min="7966" max="7966" width="4.375" style="93" customWidth="1"/>
    <col min="7967" max="7968" width="4.25" style="93" customWidth="1"/>
    <col min="7969" max="8192" width="9" style="93"/>
    <col min="8193" max="8193" width="5.25" style="93" customWidth="1"/>
    <col min="8194" max="8194" width="8.75" style="93" customWidth="1"/>
    <col min="8195" max="8195" width="3.625" style="93" customWidth="1"/>
    <col min="8196" max="8203" width="3" style="93" customWidth="1"/>
    <col min="8204" max="8207" width="4.375" style="93" customWidth="1"/>
    <col min="8208" max="8209" width="4.25" style="93" customWidth="1"/>
    <col min="8210" max="8210" width="4.375" style="93" customWidth="1"/>
    <col min="8211" max="8212" width="4.25" style="93" customWidth="1"/>
    <col min="8213" max="8213" width="4.375" style="93" customWidth="1"/>
    <col min="8214" max="8215" width="4.25" style="93" customWidth="1"/>
    <col min="8216" max="8216" width="4.375" style="93" customWidth="1"/>
    <col min="8217" max="8218" width="4.25" style="93" customWidth="1"/>
    <col min="8219" max="8219" width="4.375" style="93" customWidth="1"/>
    <col min="8220" max="8221" width="4.25" style="93" customWidth="1"/>
    <col min="8222" max="8222" width="4.375" style="93" customWidth="1"/>
    <col min="8223" max="8224" width="4.25" style="93" customWidth="1"/>
    <col min="8225" max="8448" width="9" style="93"/>
    <col min="8449" max="8449" width="5.25" style="93" customWidth="1"/>
    <col min="8450" max="8450" width="8.75" style="93" customWidth="1"/>
    <col min="8451" max="8451" width="3.625" style="93" customWidth="1"/>
    <col min="8452" max="8459" width="3" style="93" customWidth="1"/>
    <col min="8460" max="8463" width="4.375" style="93" customWidth="1"/>
    <col min="8464" max="8465" width="4.25" style="93" customWidth="1"/>
    <col min="8466" max="8466" width="4.375" style="93" customWidth="1"/>
    <col min="8467" max="8468" width="4.25" style="93" customWidth="1"/>
    <col min="8469" max="8469" width="4.375" style="93" customWidth="1"/>
    <col min="8470" max="8471" width="4.25" style="93" customWidth="1"/>
    <col min="8472" max="8472" width="4.375" style="93" customWidth="1"/>
    <col min="8473" max="8474" width="4.25" style="93" customWidth="1"/>
    <col min="8475" max="8475" width="4.375" style="93" customWidth="1"/>
    <col min="8476" max="8477" width="4.25" style="93" customWidth="1"/>
    <col min="8478" max="8478" width="4.375" style="93" customWidth="1"/>
    <col min="8479" max="8480" width="4.25" style="93" customWidth="1"/>
    <col min="8481" max="8704" width="9" style="93"/>
    <col min="8705" max="8705" width="5.25" style="93" customWidth="1"/>
    <col min="8706" max="8706" width="8.75" style="93" customWidth="1"/>
    <col min="8707" max="8707" width="3.625" style="93" customWidth="1"/>
    <col min="8708" max="8715" width="3" style="93" customWidth="1"/>
    <col min="8716" max="8719" width="4.375" style="93" customWidth="1"/>
    <col min="8720" max="8721" width="4.25" style="93" customWidth="1"/>
    <col min="8722" max="8722" width="4.375" style="93" customWidth="1"/>
    <col min="8723" max="8724" width="4.25" style="93" customWidth="1"/>
    <col min="8725" max="8725" width="4.375" style="93" customWidth="1"/>
    <col min="8726" max="8727" width="4.25" style="93" customWidth="1"/>
    <col min="8728" max="8728" width="4.375" style="93" customWidth="1"/>
    <col min="8729" max="8730" width="4.25" style="93" customWidth="1"/>
    <col min="8731" max="8731" width="4.375" style="93" customWidth="1"/>
    <col min="8732" max="8733" width="4.25" style="93" customWidth="1"/>
    <col min="8734" max="8734" width="4.375" style="93" customWidth="1"/>
    <col min="8735" max="8736" width="4.25" style="93" customWidth="1"/>
    <col min="8737" max="8960" width="9" style="93"/>
    <col min="8961" max="8961" width="5.25" style="93" customWidth="1"/>
    <col min="8962" max="8962" width="8.75" style="93" customWidth="1"/>
    <col min="8963" max="8963" width="3.625" style="93" customWidth="1"/>
    <col min="8964" max="8971" width="3" style="93" customWidth="1"/>
    <col min="8972" max="8975" width="4.375" style="93" customWidth="1"/>
    <col min="8976" max="8977" width="4.25" style="93" customWidth="1"/>
    <col min="8978" max="8978" width="4.375" style="93" customWidth="1"/>
    <col min="8979" max="8980" width="4.25" style="93" customWidth="1"/>
    <col min="8981" max="8981" width="4.375" style="93" customWidth="1"/>
    <col min="8982" max="8983" width="4.25" style="93" customWidth="1"/>
    <col min="8984" max="8984" width="4.375" style="93" customWidth="1"/>
    <col min="8985" max="8986" width="4.25" style="93" customWidth="1"/>
    <col min="8987" max="8987" width="4.375" style="93" customWidth="1"/>
    <col min="8988" max="8989" width="4.25" style="93" customWidth="1"/>
    <col min="8990" max="8990" width="4.375" style="93" customWidth="1"/>
    <col min="8991" max="8992" width="4.25" style="93" customWidth="1"/>
    <col min="8993" max="9216" width="9" style="93"/>
    <col min="9217" max="9217" width="5.25" style="93" customWidth="1"/>
    <col min="9218" max="9218" width="8.75" style="93" customWidth="1"/>
    <col min="9219" max="9219" width="3.625" style="93" customWidth="1"/>
    <col min="9220" max="9227" width="3" style="93" customWidth="1"/>
    <col min="9228" max="9231" width="4.375" style="93" customWidth="1"/>
    <col min="9232" max="9233" width="4.25" style="93" customWidth="1"/>
    <col min="9234" max="9234" width="4.375" style="93" customWidth="1"/>
    <col min="9235" max="9236" width="4.25" style="93" customWidth="1"/>
    <col min="9237" max="9237" width="4.375" style="93" customWidth="1"/>
    <col min="9238" max="9239" width="4.25" style="93" customWidth="1"/>
    <col min="9240" max="9240" width="4.375" style="93" customWidth="1"/>
    <col min="9241" max="9242" width="4.25" style="93" customWidth="1"/>
    <col min="9243" max="9243" width="4.375" style="93" customWidth="1"/>
    <col min="9244" max="9245" width="4.25" style="93" customWidth="1"/>
    <col min="9246" max="9246" width="4.375" style="93" customWidth="1"/>
    <col min="9247" max="9248" width="4.25" style="93" customWidth="1"/>
    <col min="9249" max="9472" width="9" style="93"/>
    <col min="9473" max="9473" width="5.25" style="93" customWidth="1"/>
    <col min="9474" max="9474" width="8.75" style="93" customWidth="1"/>
    <col min="9475" max="9475" width="3.625" style="93" customWidth="1"/>
    <col min="9476" max="9483" width="3" style="93" customWidth="1"/>
    <col min="9484" max="9487" width="4.375" style="93" customWidth="1"/>
    <col min="9488" max="9489" width="4.25" style="93" customWidth="1"/>
    <col min="9490" max="9490" width="4.375" style="93" customWidth="1"/>
    <col min="9491" max="9492" width="4.25" style="93" customWidth="1"/>
    <col min="9493" max="9493" width="4.375" style="93" customWidth="1"/>
    <col min="9494" max="9495" width="4.25" style="93" customWidth="1"/>
    <col min="9496" max="9496" width="4.375" style="93" customWidth="1"/>
    <col min="9497" max="9498" width="4.25" style="93" customWidth="1"/>
    <col min="9499" max="9499" width="4.375" style="93" customWidth="1"/>
    <col min="9500" max="9501" width="4.25" style="93" customWidth="1"/>
    <col min="9502" max="9502" width="4.375" style="93" customWidth="1"/>
    <col min="9503" max="9504" width="4.25" style="93" customWidth="1"/>
    <col min="9505" max="9728" width="9" style="93"/>
    <col min="9729" max="9729" width="5.25" style="93" customWidth="1"/>
    <col min="9730" max="9730" width="8.75" style="93" customWidth="1"/>
    <col min="9731" max="9731" width="3.625" style="93" customWidth="1"/>
    <col min="9732" max="9739" width="3" style="93" customWidth="1"/>
    <col min="9740" max="9743" width="4.375" style="93" customWidth="1"/>
    <col min="9744" max="9745" width="4.25" style="93" customWidth="1"/>
    <col min="9746" max="9746" width="4.375" style="93" customWidth="1"/>
    <col min="9747" max="9748" width="4.25" style="93" customWidth="1"/>
    <col min="9749" max="9749" width="4.375" style="93" customWidth="1"/>
    <col min="9750" max="9751" width="4.25" style="93" customWidth="1"/>
    <col min="9752" max="9752" width="4.375" style="93" customWidth="1"/>
    <col min="9753" max="9754" width="4.25" style="93" customWidth="1"/>
    <col min="9755" max="9755" width="4.375" style="93" customWidth="1"/>
    <col min="9756" max="9757" width="4.25" style="93" customWidth="1"/>
    <col min="9758" max="9758" width="4.375" style="93" customWidth="1"/>
    <col min="9759" max="9760" width="4.25" style="93" customWidth="1"/>
    <col min="9761" max="9984" width="9" style="93"/>
    <col min="9985" max="9985" width="5.25" style="93" customWidth="1"/>
    <col min="9986" max="9986" width="8.75" style="93" customWidth="1"/>
    <col min="9987" max="9987" width="3.625" style="93" customWidth="1"/>
    <col min="9988" max="9995" width="3" style="93" customWidth="1"/>
    <col min="9996" max="9999" width="4.375" style="93" customWidth="1"/>
    <col min="10000" max="10001" width="4.25" style="93" customWidth="1"/>
    <col min="10002" max="10002" width="4.375" style="93" customWidth="1"/>
    <col min="10003" max="10004" width="4.25" style="93" customWidth="1"/>
    <col min="10005" max="10005" width="4.375" style="93" customWidth="1"/>
    <col min="10006" max="10007" width="4.25" style="93" customWidth="1"/>
    <col min="10008" max="10008" width="4.375" style="93" customWidth="1"/>
    <col min="10009" max="10010" width="4.25" style="93" customWidth="1"/>
    <col min="10011" max="10011" width="4.375" style="93" customWidth="1"/>
    <col min="10012" max="10013" width="4.25" style="93" customWidth="1"/>
    <col min="10014" max="10014" width="4.375" style="93" customWidth="1"/>
    <col min="10015" max="10016" width="4.25" style="93" customWidth="1"/>
    <col min="10017" max="10240" width="9" style="93"/>
    <col min="10241" max="10241" width="5.25" style="93" customWidth="1"/>
    <col min="10242" max="10242" width="8.75" style="93" customWidth="1"/>
    <col min="10243" max="10243" width="3.625" style="93" customWidth="1"/>
    <col min="10244" max="10251" width="3" style="93" customWidth="1"/>
    <col min="10252" max="10255" width="4.375" style="93" customWidth="1"/>
    <col min="10256" max="10257" width="4.25" style="93" customWidth="1"/>
    <col min="10258" max="10258" width="4.375" style="93" customWidth="1"/>
    <col min="10259" max="10260" width="4.25" style="93" customWidth="1"/>
    <col min="10261" max="10261" width="4.375" style="93" customWidth="1"/>
    <col min="10262" max="10263" width="4.25" style="93" customWidth="1"/>
    <col min="10264" max="10264" width="4.375" style="93" customWidth="1"/>
    <col min="10265" max="10266" width="4.25" style="93" customWidth="1"/>
    <col min="10267" max="10267" width="4.375" style="93" customWidth="1"/>
    <col min="10268" max="10269" width="4.25" style="93" customWidth="1"/>
    <col min="10270" max="10270" width="4.375" style="93" customWidth="1"/>
    <col min="10271" max="10272" width="4.25" style="93" customWidth="1"/>
    <col min="10273" max="10496" width="9" style="93"/>
    <col min="10497" max="10497" width="5.25" style="93" customWidth="1"/>
    <col min="10498" max="10498" width="8.75" style="93" customWidth="1"/>
    <col min="10499" max="10499" width="3.625" style="93" customWidth="1"/>
    <col min="10500" max="10507" width="3" style="93" customWidth="1"/>
    <col min="10508" max="10511" width="4.375" style="93" customWidth="1"/>
    <col min="10512" max="10513" width="4.25" style="93" customWidth="1"/>
    <col min="10514" max="10514" width="4.375" style="93" customWidth="1"/>
    <col min="10515" max="10516" width="4.25" style="93" customWidth="1"/>
    <col min="10517" max="10517" width="4.375" style="93" customWidth="1"/>
    <col min="10518" max="10519" width="4.25" style="93" customWidth="1"/>
    <col min="10520" max="10520" width="4.375" style="93" customWidth="1"/>
    <col min="10521" max="10522" width="4.25" style="93" customWidth="1"/>
    <col min="10523" max="10523" width="4.375" style="93" customWidth="1"/>
    <col min="10524" max="10525" width="4.25" style="93" customWidth="1"/>
    <col min="10526" max="10526" width="4.375" style="93" customWidth="1"/>
    <col min="10527" max="10528" width="4.25" style="93" customWidth="1"/>
    <col min="10529" max="10752" width="9" style="93"/>
    <col min="10753" max="10753" width="5.25" style="93" customWidth="1"/>
    <col min="10754" max="10754" width="8.75" style="93" customWidth="1"/>
    <col min="10755" max="10755" width="3.625" style="93" customWidth="1"/>
    <col min="10756" max="10763" width="3" style="93" customWidth="1"/>
    <col min="10764" max="10767" width="4.375" style="93" customWidth="1"/>
    <col min="10768" max="10769" width="4.25" style="93" customWidth="1"/>
    <col min="10770" max="10770" width="4.375" style="93" customWidth="1"/>
    <col min="10771" max="10772" width="4.25" style="93" customWidth="1"/>
    <col min="10773" max="10773" width="4.375" style="93" customWidth="1"/>
    <col min="10774" max="10775" width="4.25" style="93" customWidth="1"/>
    <col min="10776" max="10776" width="4.375" style="93" customWidth="1"/>
    <col min="10777" max="10778" width="4.25" style="93" customWidth="1"/>
    <col min="10779" max="10779" width="4.375" style="93" customWidth="1"/>
    <col min="10780" max="10781" width="4.25" style="93" customWidth="1"/>
    <col min="10782" max="10782" width="4.375" style="93" customWidth="1"/>
    <col min="10783" max="10784" width="4.25" style="93" customWidth="1"/>
    <col min="10785" max="11008" width="9" style="93"/>
    <col min="11009" max="11009" width="5.25" style="93" customWidth="1"/>
    <col min="11010" max="11010" width="8.75" style="93" customWidth="1"/>
    <col min="11011" max="11011" width="3.625" style="93" customWidth="1"/>
    <col min="11012" max="11019" width="3" style="93" customWidth="1"/>
    <col min="11020" max="11023" width="4.375" style="93" customWidth="1"/>
    <col min="11024" max="11025" width="4.25" style="93" customWidth="1"/>
    <col min="11026" max="11026" width="4.375" style="93" customWidth="1"/>
    <col min="11027" max="11028" width="4.25" style="93" customWidth="1"/>
    <col min="11029" max="11029" width="4.375" style="93" customWidth="1"/>
    <col min="11030" max="11031" width="4.25" style="93" customWidth="1"/>
    <col min="11032" max="11032" width="4.375" style="93" customWidth="1"/>
    <col min="11033" max="11034" width="4.25" style="93" customWidth="1"/>
    <col min="11035" max="11035" width="4.375" style="93" customWidth="1"/>
    <col min="11036" max="11037" width="4.25" style="93" customWidth="1"/>
    <col min="11038" max="11038" width="4.375" style="93" customWidth="1"/>
    <col min="11039" max="11040" width="4.25" style="93" customWidth="1"/>
    <col min="11041" max="11264" width="9" style="93"/>
    <col min="11265" max="11265" width="5.25" style="93" customWidth="1"/>
    <col min="11266" max="11266" width="8.75" style="93" customWidth="1"/>
    <col min="11267" max="11267" width="3.625" style="93" customWidth="1"/>
    <col min="11268" max="11275" width="3" style="93" customWidth="1"/>
    <col min="11276" max="11279" width="4.375" style="93" customWidth="1"/>
    <col min="11280" max="11281" width="4.25" style="93" customWidth="1"/>
    <col min="11282" max="11282" width="4.375" style="93" customWidth="1"/>
    <col min="11283" max="11284" width="4.25" style="93" customWidth="1"/>
    <col min="11285" max="11285" width="4.375" style="93" customWidth="1"/>
    <col min="11286" max="11287" width="4.25" style="93" customWidth="1"/>
    <col min="11288" max="11288" width="4.375" style="93" customWidth="1"/>
    <col min="11289" max="11290" width="4.25" style="93" customWidth="1"/>
    <col min="11291" max="11291" width="4.375" style="93" customWidth="1"/>
    <col min="11292" max="11293" width="4.25" style="93" customWidth="1"/>
    <col min="11294" max="11294" width="4.375" style="93" customWidth="1"/>
    <col min="11295" max="11296" width="4.25" style="93" customWidth="1"/>
    <col min="11297" max="11520" width="9" style="93"/>
    <col min="11521" max="11521" width="5.25" style="93" customWidth="1"/>
    <col min="11522" max="11522" width="8.75" style="93" customWidth="1"/>
    <col min="11523" max="11523" width="3.625" style="93" customWidth="1"/>
    <col min="11524" max="11531" width="3" style="93" customWidth="1"/>
    <col min="11532" max="11535" width="4.375" style="93" customWidth="1"/>
    <col min="11536" max="11537" width="4.25" style="93" customWidth="1"/>
    <col min="11538" max="11538" width="4.375" style="93" customWidth="1"/>
    <col min="11539" max="11540" width="4.25" style="93" customWidth="1"/>
    <col min="11541" max="11541" width="4.375" style="93" customWidth="1"/>
    <col min="11542" max="11543" width="4.25" style="93" customWidth="1"/>
    <col min="11544" max="11544" width="4.375" style="93" customWidth="1"/>
    <col min="11545" max="11546" width="4.25" style="93" customWidth="1"/>
    <col min="11547" max="11547" width="4.375" style="93" customWidth="1"/>
    <col min="11548" max="11549" width="4.25" style="93" customWidth="1"/>
    <col min="11550" max="11550" width="4.375" style="93" customWidth="1"/>
    <col min="11551" max="11552" width="4.25" style="93" customWidth="1"/>
    <col min="11553" max="11776" width="9" style="93"/>
    <col min="11777" max="11777" width="5.25" style="93" customWidth="1"/>
    <col min="11778" max="11778" width="8.75" style="93" customWidth="1"/>
    <col min="11779" max="11779" width="3.625" style="93" customWidth="1"/>
    <col min="11780" max="11787" width="3" style="93" customWidth="1"/>
    <col min="11788" max="11791" width="4.375" style="93" customWidth="1"/>
    <col min="11792" max="11793" width="4.25" style="93" customWidth="1"/>
    <col min="11794" max="11794" width="4.375" style="93" customWidth="1"/>
    <col min="11795" max="11796" width="4.25" style="93" customWidth="1"/>
    <col min="11797" max="11797" width="4.375" style="93" customWidth="1"/>
    <col min="11798" max="11799" width="4.25" style="93" customWidth="1"/>
    <col min="11800" max="11800" width="4.375" style="93" customWidth="1"/>
    <col min="11801" max="11802" width="4.25" style="93" customWidth="1"/>
    <col min="11803" max="11803" width="4.375" style="93" customWidth="1"/>
    <col min="11804" max="11805" width="4.25" style="93" customWidth="1"/>
    <col min="11806" max="11806" width="4.375" style="93" customWidth="1"/>
    <col min="11807" max="11808" width="4.25" style="93" customWidth="1"/>
    <col min="11809" max="12032" width="9" style="93"/>
    <col min="12033" max="12033" width="5.25" style="93" customWidth="1"/>
    <col min="12034" max="12034" width="8.75" style="93" customWidth="1"/>
    <col min="12035" max="12035" width="3.625" style="93" customWidth="1"/>
    <col min="12036" max="12043" width="3" style="93" customWidth="1"/>
    <col min="12044" max="12047" width="4.375" style="93" customWidth="1"/>
    <col min="12048" max="12049" width="4.25" style="93" customWidth="1"/>
    <col min="12050" max="12050" width="4.375" style="93" customWidth="1"/>
    <col min="12051" max="12052" width="4.25" style="93" customWidth="1"/>
    <col min="12053" max="12053" width="4.375" style="93" customWidth="1"/>
    <col min="12054" max="12055" width="4.25" style="93" customWidth="1"/>
    <col min="12056" max="12056" width="4.375" style="93" customWidth="1"/>
    <col min="12057" max="12058" width="4.25" style="93" customWidth="1"/>
    <col min="12059" max="12059" width="4.375" style="93" customWidth="1"/>
    <col min="12060" max="12061" width="4.25" style="93" customWidth="1"/>
    <col min="12062" max="12062" width="4.375" style="93" customWidth="1"/>
    <col min="12063" max="12064" width="4.25" style="93" customWidth="1"/>
    <col min="12065" max="12288" width="9" style="93"/>
    <col min="12289" max="12289" width="5.25" style="93" customWidth="1"/>
    <col min="12290" max="12290" width="8.75" style="93" customWidth="1"/>
    <col min="12291" max="12291" width="3.625" style="93" customWidth="1"/>
    <col min="12292" max="12299" width="3" style="93" customWidth="1"/>
    <col min="12300" max="12303" width="4.375" style="93" customWidth="1"/>
    <col min="12304" max="12305" width="4.25" style="93" customWidth="1"/>
    <col min="12306" max="12306" width="4.375" style="93" customWidth="1"/>
    <col min="12307" max="12308" width="4.25" style="93" customWidth="1"/>
    <col min="12309" max="12309" width="4.375" style="93" customWidth="1"/>
    <col min="12310" max="12311" width="4.25" style="93" customWidth="1"/>
    <col min="12312" max="12312" width="4.375" style="93" customWidth="1"/>
    <col min="12313" max="12314" width="4.25" style="93" customWidth="1"/>
    <col min="12315" max="12315" width="4.375" style="93" customWidth="1"/>
    <col min="12316" max="12317" width="4.25" style="93" customWidth="1"/>
    <col min="12318" max="12318" width="4.375" style="93" customWidth="1"/>
    <col min="12319" max="12320" width="4.25" style="93" customWidth="1"/>
    <col min="12321" max="12544" width="9" style="93"/>
    <col min="12545" max="12545" width="5.25" style="93" customWidth="1"/>
    <col min="12546" max="12546" width="8.75" style="93" customWidth="1"/>
    <col min="12547" max="12547" width="3.625" style="93" customWidth="1"/>
    <col min="12548" max="12555" width="3" style="93" customWidth="1"/>
    <col min="12556" max="12559" width="4.375" style="93" customWidth="1"/>
    <col min="12560" max="12561" width="4.25" style="93" customWidth="1"/>
    <col min="12562" max="12562" width="4.375" style="93" customWidth="1"/>
    <col min="12563" max="12564" width="4.25" style="93" customWidth="1"/>
    <col min="12565" max="12565" width="4.375" style="93" customWidth="1"/>
    <col min="12566" max="12567" width="4.25" style="93" customWidth="1"/>
    <col min="12568" max="12568" width="4.375" style="93" customWidth="1"/>
    <col min="12569" max="12570" width="4.25" style="93" customWidth="1"/>
    <col min="12571" max="12571" width="4.375" style="93" customWidth="1"/>
    <col min="12572" max="12573" width="4.25" style="93" customWidth="1"/>
    <col min="12574" max="12574" width="4.375" style="93" customWidth="1"/>
    <col min="12575" max="12576" width="4.25" style="93" customWidth="1"/>
    <col min="12577" max="12800" width="9" style="93"/>
    <col min="12801" max="12801" width="5.25" style="93" customWidth="1"/>
    <col min="12802" max="12802" width="8.75" style="93" customWidth="1"/>
    <col min="12803" max="12803" width="3.625" style="93" customWidth="1"/>
    <col min="12804" max="12811" width="3" style="93" customWidth="1"/>
    <col min="12812" max="12815" width="4.375" style="93" customWidth="1"/>
    <col min="12816" max="12817" width="4.25" style="93" customWidth="1"/>
    <col min="12818" max="12818" width="4.375" style="93" customWidth="1"/>
    <col min="12819" max="12820" width="4.25" style="93" customWidth="1"/>
    <col min="12821" max="12821" width="4.375" style="93" customWidth="1"/>
    <col min="12822" max="12823" width="4.25" style="93" customWidth="1"/>
    <col min="12824" max="12824" width="4.375" style="93" customWidth="1"/>
    <col min="12825" max="12826" width="4.25" style="93" customWidth="1"/>
    <col min="12827" max="12827" width="4.375" style="93" customWidth="1"/>
    <col min="12828" max="12829" width="4.25" style="93" customWidth="1"/>
    <col min="12830" max="12830" width="4.375" style="93" customWidth="1"/>
    <col min="12831" max="12832" width="4.25" style="93" customWidth="1"/>
    <col min="12833" max="13056" width="9" style="93"/>
    <col min="13057" max="13057" width="5.25" style="93" customWidth="1"/>
    <col min="13058" max="13058" width="8.75" style="93" customWidth="1"/>
    <col min="13059" max="13059" width="3.625" style="93" customWidth="1"/>
    <col min="13060" max="13067" width="3" style="93" customWidth="1"/>
    <col min="13068" max="13071" width="4.375" style="93" customWidth="1"/>
    <col min="13072" max="13073" width="4.25" style="93" customWidth="1"/>
    <col min="13074" max="13074" width="4.375" style="93" customWidth="1"/>
    <col min="13075" max="13076" width="4.25" style="93" customWidth="1"/>
    <col min="13077" max="13077" width="4.375" style="93" customWidth="1"/>
    <col min="13078" max="13079" width="4.25" style="93" customWidth="1"/>
    <col min="13080" max="13080" width="4.375" style="93" customWidth="1"/>
    <col min="13081" max="13082" width="4.25" style="93" customWidth="1"/>
    <col min="13083" max="13083" width="4.375" style="93" customWidth="1"/>
    <col min="13084" max="13085" width="4.25" style="93" customWidth="1"/>
    <col min="13086" max="13086" width="4.375" style="93" customWidth="1"/>
    <col min="13087" max="13088" width="4.25" style="93" customWidth="1"/>
    <col min="13089" max="13312" width="9" style="93"/>
    <col min="13313" max="13313" width="5.25" style="93" customWidth="1"/>
    <col min="13314" max="13314" width="8.75" style="93" customWidth="1"/>
    <col min="13315" max="13315" width="3.625" style="93" customWidth="1"/>
    <col min="13316" max="13323" width="3" style="93" customWidth="1"/>
    <col min="13324" max="13327" width="4.375" style="93" customWidth="1"/>
    <col min="13328" max="13329" width="4.25" style="93" customWidth="1"/>
    <col min="13330" max="13330" width="4.375" style="93" customWidth="1"/>
    <col min="13331" max="13332" width="4.25" style="93" customWidth="1"/>
    <col min="13333" max="13333" width="4.375" style="93" customWidth="1"/>
    <col min="13334" max="13335" width="4.25" style="93" customWidth="1"/>
    <col min="13336" max="13336" width="4.375" style="93" customWidth="1"/>
    <col min="13337" max="13338" width="4.25" style="93" customWidth="1"/>
    <col min="13339" max="13339" width="4.375" style="93" customWidth="1"/>
    <col min="13340" max="13341" width="4.25" style="93" customWidth="1"/>
    <col min="13342" max="13342" width="4.375" style="93" customWidth="1"/>
    <col min="13343" max="13344" width="4.25" style="93" customWidth="1"/>
    <col min="13345" max="13568" width="9" style="93"/>
    <col min="13569" max="13569" width="5.25" style="93" customWidth="1"/>
    <col min="13570" max="13570" width="8.75" style="93" customWidth="1"/>
    <col min="13571" max="13571" width="3.625" style="93" customWidth="1"/>
    <col min="13572" max="13579" width="3" style="93" customWidth="1"/>
    <col min="13580" max="13583" width="4.375" style="93" customWidth="1"/>
    <col min="13584" max="13585" width="4.25" style="93" customWidth="1"/>
    <col min="13586" max="13586" width="4.375" style="93" customWidth="1"/>
    <col min="13587" max="13588" width="4.25" style="93" customWidth="1"/>
    <col min="13589" max="13589" width="4.375" style="93" customWidth="1"/>
    <col min="13590" max="13591" width="4.25" style="93" customWidth="1"/>
    <col min="13592" max="13592" width="4.375" style="93" customWidth="1"/>
    <col min="13593" max="13594" width="4.25" style="93" customWidth="1"/>
    <col min="13595" max="13595" width="4.375" style="93" customWidth="1"/>
    <col min="13596" max="13597" width="4.25" style="93" customWidth="1"/>
    <col min="13598" max="13598" width="4.375" style="93" customWidth="1"/>
    <col min="13599" max="13600" width="4.25" style="93" customWidth="1"/>
    <col min="13601" max="13824" width="9" style="93"/>
    <col min="13825" max="13825" width="5.25" style="93" customWidth="1"/>
    <col min="13826" max="13826" width="8.75" style="93" customWidth="1"/>
    <col min="13827" max="13827" width="3.625" style="93" customWidth="1"/>
    <col min="13828" max="13835" width="3" style="93" customWidth="1"/>
    <col min="13836" max="13839" width="4.375" style="93" customWidth="1"/>
    <col min="13840" max="13841" width="4.25" style="93" customWidth="1"/>
    <col min="13842" max="13842" width="4.375" style="93" customWidth="1"/>
    <col min="13843" max="13844" width="4.25" style="93" customWidth="1"/>
    <col min="13845" max="13845" width="4.375" style="93" customWidth="1"/>
    <col min="13846" max="13847" width="4.25" style="93" customWidth="1"/>
    <col min="13848" max="13848" width="4.375" style="93" customWidth="1"/>
    <col min="13849" max="13850" width="4.25" style="93" customWidth="1"/>
    <col min="13851" max="13851" width="4.375" style="93" customWidth="1"/>
    <col min="13852" max="13853" width="4.25" style="93" customWidth="1"/>
    <col min="13854" max="13854" width="4.375" style="93" customWidth="1"/>
    <col min="13855" max="13856" width="4.25" style="93" customWidth="1"/>
    <col min="13857" max="14080" width="9" style="93"/>
    <col min="14081" max="14081" width="5.25" style="93" customWidth="1"/>
    <col min="14082" max="14082" width="8.75" style="93" customWidth="1"/>
    <col min="14083" max="14083" width="3.625" style="93" customWidth="1"/>
    <col min="14084" max="14091" width="3" style="93" customWidth="1"/>
    <col min="14092" max="14095" width="4.375" style="93" customWidth="1"/>
    <col min="14096" max="14097" width="4.25" style="93" customWidth="1"/>
    <col min="14098" max="14098" width="4.375" style="93" customWidth="1"/>
    <col min="14099" max="14100" width="4.25" style="93" customWidth="1"/>
    <col min="14101" max="14101" width="4.375" style="93" customWidth="1"/>
    <col min="14102" max="14103" width="4.25" style="93" customWidth="1"/>
    <col min="14104" max="14104" width="4.375" style="93" customWidth="1"/>
    <col min="14105" max="14106" width="4.25" style="93" customWidth="1"/>
    <col min="14107" max="14107" width="4.375" style="93" customWidth="1"/>
    <col min="14108" max="14109" width="4.25" style="93" customWidth="1"/>
    <col min="14110" max="14110" width="4.375" style="93" customWidth="1"/>
    <col min="14111" max="14112" width="4.25" style="93" customWidth="1"/>
    <col min="14113" max="14336" width="9" style="93"/>
    <col min="14337" max="14337" width="5.25" style="93" customWidth="1"/>
    <col min="14338" max="14338" width="8.75" style="93" customWidth="1"/>
    <col min="14339" max="14339" width="3.625" style="93" customWidth="1"/>
    <col min="14340" max="14347" width="3" style="93" customWidth="1"/>
    <col min="14348" max="14351" width="4.375" style="93" customWidth="1"/>
    <col min="14352" max="14353" width="4.25" style="93" customWidth="1"/>
    <col min="14354" max="14354" width="4.375" style="93" customWidth="1"/>
    <col min="14355" max="14356" width="4.25" style="93" customWidth="1"/>
    <col min="14357" max="14357" width="4.375" style="93" customWidth="1"/>
    <col min="14358" max="14359" width="4.25" style="93" customWidth="1"/>
    <col min="14360" max="14360" width="4.375" style="93" customWidth="1"/>
    <col min="14361" max="14362" width="4.25" style="93" customWidth="1"/>
    <col min="14363" max="14363" width="4.375" style="93" customWidth="1"/>
    <col min="14364" max="14365" width="4.25" style="93" customWidth="1"/>
    <col min="14366" max="14366" width="4.375" style="93" customWidth="1"/>
    <col min="14367" max="14368" width="4.25" style="93" customWidth="1"/>
    <col min="14369" max="14592" width="9" style="93"/>
    <col min="14593" max="14593" width="5.25" style="93" customWidth="1"/>
    <col min="14594" max="14594" width="8.75" style="93" customWidth="1"/>
    <col min="14595" max="14595" width="3.625" style="93" customWidth="1"/>
    <col min="14596" max="14603" width="3" style="93" customWidth="1"/>
    <col min="14604" max="14607" width="4.375" style="93" customWidth="1"/>
    <col min="14608" max="14609" width="4.25" style="93" customWidth="1"/>
    <col min="14610" max="14610" width="4.375" style="93" customWidth="1"/>
    <col min="14611" max="14612" width="4.25" style="93" customWidth="1"/>
    <col min="14613" max="14613" width="4.375" style="93" customWidth="1"/>
    <col min="14614" max="14615" width="4.25" style="93" customWidth="1"/>
    <col min="14616" max="14616" width="4.375" style="93" customWidth="1"/>
    <col min="14617" max="14618" width="4.25" style="93" customWidth="1"/>
    <col min="14619" max="14619" width="4.375" style="93" customWidth="1"/>
    <col min="14620" max="14621" width="4.25" style="93" customWidth="1"/>
    <col min="14622" max="14622" width="4.375" style="93" customWidth="1"/>
    <col min="14623" max="14624" width="4.25" style="93" customWidth="1"/>
    <col min="14625" max="14848" width="9" style="93"/>
    <col min="14849" max="14849" width="5.25" style="93" customWidth="1"/>
    <col min="14850" max="14850" width="8.75" style="93" customWidth="1"/>
    <col min="14851" max="14851" width="3.625" style="93" customWidth="1"/>
    <col min="14852" max="14859" width="3" style="93" customWidth="1"/>
    <col min="14860" max="14863" width="4.375" style="93" customWidth="1"/>
    <col min="14864" max="14865" width="4.25" style="93" customWidth="1"/>
    <col min="14866" max="14866" width="4.375" style="93" customWidth="1"/>
    <col min="14867" max="14868" width="4.25" style="93" customWidth="1"/>
    <col min="14869" max="14869" width="4.375" style="93" customWidth="1"/>
    <col min="14870" max="14871" width="4.25" style="93" customWidth="1"/>
    <col min="14872" max="14872" width="4.375" style="93" customWidth="1"/>
    <col min="14873" max="14874" width="4.25" style="93" customWidth="1"/>
    <col min="14875" max="14875" width="4.375" style="93" customWidth="1"/>
    <col min="14876" max="14877" width="4.25" style="93" customWidth="1"/>
    <col min="14878" max="14878" width="4.375" style="93" customWidth="1"/>
    <col min="14879" max="14880" width="4.25" style="93" customWidth="1"/>
    <col min="14881" max="15104" width="9" style="93"/>
    <col min="15105" max="15105" width="5.25" style="93" customWidth="1"/>
    <col min="15106" max="15106" width="8.75" style="93" customWidth="1"/>
    <col min="15107" max="15107" width="3.625" style="93" customWidth="1"/>
    <col min="15108" max="15115" width="3" style="93" customWidth="1"/>
    <col min="15116" max="15119" width="4.375" style="93" customWidth="1"/>
    <col min="15120" max="15121" width="4.25" style="93" customWidth="1"/>
    <col min="15122" max="15122" width="4.375" style="93" customWidth="1"/>
    <col min="15123" max="15124" width="4.25" style="93" customWidth="1"/>
    <col min="15125" max="15125" width="4.375" style="93" customWidth="1"/>
    <col min="15126" max="15127" width="4.25" style="93" customWidth="1"/>
    <col min="15128" max="15128" width="4.375" style="93" customWidth="1"/>
    <col min="15129" max="15130" width="4.25" style="93" customWidth="1"/>
    <col min="15131" max="15131" width="4.375" style="93" customWidth="1"/>
    <col min="15132" max="15133" width="4.25" style="93" customWidth="1"/>
    <col min="15134" max="15134" width="4.375" style="93" customWidth="1"/>
    <col min="15135" max="15136" width="4.25" style="93" customWidth="1"/>
    <col min="15137" max="15360" width="9" style="93"/>
    <col min="15361" max="15361" width="5.25" style="93" customWidth="1"/>
    <col min="15362" max="15362" width="8.75" style="93" customWidth="1"/>
    <col min="15363" max="15363" width="3.625" style="93" customWidth="1"/>
    <col min="15364" max="15371" width="3" style="93" customWidth="1"/>
    <col min="15372" max="15375" width="4.375" style="93" customWidth="1"/>
    <col min="15376" max="15377" width="4.25" style="93" customWidth="1"/>
    <col min="15378" max="15378" width="4.375" style="93" customWidth="1"/>
    <col min="15379" max="15380" width="4.25" style="93" customWidth="1"/>
    <col min="15381" max="15381" width="4.375" style="93" customWidth="1"/>
    <col min="15382" max="15383" width="4.25" style="93" customWidth="1"/>
    <col min="15384" max="15384" width="4.375" style="93" customWidth="1"/>
    <col min="15385" max="15386" width="4.25" style="93" customWidth="1"/>
    <col min="15387" max="15387" width="4.375" style="93" customWidth="1"/>
    <col min="15388" max="15389" width="4.25" style="93" customWidth="1"/>
    <col min="15390" max="15390" width="4.375" style="93" customWidth="1"/>
    <col min="15391" max="15392" width="4.25" style="93" customWidth="1"/>
    <col min="15393" max="15616" width="9" style="93"/>
    <col min="15617" max="15617" width="5.25" style="93" customWidth="1"/>
    <col min="15618" max="15618" width="8.75" style="93" customWidth="1"/>
    <col min="15619" max="15619" width="3.625" style="93" customWidth="1"/>
    <col min="15620" max="15627" width="3" style="93" customWidth="1"/>
    <col min="15628" max="15631" width="4.375" style="93" customWidth="1"/>
    <col min="15632" max="15633" width="4.25" style="93" customWidth="1"/>
    <col min="15634" max="15634" width="4.375" style="93" customWidth="1"/>
    <col min="15635" max="15636" width="4.25" style="93" customWidth="1"/>
    <col min="15637" max="15637" width="4.375" style="93" customWidth="1"/>
    <col min="15638" max="15639" width="4.25" style="93" customWidth="1"/>
    <col min="15640" max="15640" width="4.375" style="93" customWidth="1"/>
    <col min="15641" max="15642" width="4.25" style="93" customWidth="1"/>
    <col min="15643" max="15643" width="4.375" style="93" customWidth="1"/>
    <col min="15644" max="15645" width="4.25" style="93" customWidth="1"/>
    <col min="15646" max="15646" width="4.375" style="93" customWidth="1"/>
    <col min="15647" max="15648" width="4.25" style="93" customWidth="1"/>
    <col min="15649" max="15872" width="9" style="93"/>
    <col min="15873" max="15873" width="5.25" style="93" customWidth="1"/>
    <col min="15874" max="15874" width="8.75" style="93" customWidth="1"/>
    <col min="15875" max="15875" width="3.625" style="93" customWidth="1"/>
    <col min="15876" max="15883" width="3" style="93" customWidth="1"/>
    <col min="15884" max="15887" width="4.375" style="93" customWidth="1"/>
    <col min="15888" max="15889" width="4.25" style="93" customWidth="1"/>
    <col min="15890" max="15890" width="4.375" style="93" customWidth="1"/>
    <col min="15891" max="15892" width="4.25" style="93" customWidth="1"/>
    <col min="15893" max="15893" width="4.375" style="93" customWidth="1"/>
    <col min="15894" max="15895" width="4.25" style="93" customWidth="1"/>
    <col min="15896" max="15896" width="4.375" style="93" customWidth="1"/>
    <col min="15897" max="15898" width="4.25" style="93" customWidth="1"/>
    <col min="15899" max="15899" width="4.375" style="93" customWidth="1"/>
    <col min="15900" max="15901" width="4.25" style="93" customWidth="1"/>
    <col min="15902" max="15902" width="4.375" style="93" customWidth="1"/>
    <col min="15903" max="15904" width="4.25" style="93" customWidth="1"/>
    <col min="15905" max="16128" width="9" style="93"/>
    <col min="16129" max="16129" width="5.25" style="93" customWidth="1"/>
    <col min="16130" max="16130" width="8.75" style="93" customWidth="1"/>
    <col min="16131" max="16131" width="3.625" style="93" customWidth="1"/>
    <col min="16132" max="16139" width="3" style="93" customWidth="1"/>
    <col min="16140" max="16143" width="4.375" style="93" customWidth="1"/>
    <col min="16144" max="16145" width="4.25" style="93" customWidth="1"/>
    <col min="16146" max="16146" width="4.375" style="93" customWidth="1"/>
    <col min="16147" max="16148" width="4.25" style="93" customWidth="1"/>
    <col min="16149" max="16149" width="4.375" style="93" customWidth="1"/>
    <col min="16150" max="16151" width="4.25" style="93" customWidth="1"/>
    <col min="16152" max="16152" width="4.375" style="93" customWidth="1"/>
    <col min="16153" max="16154" width="4.25" style="93" customWidth="1"/>
    <col min="16155" max="16155" width="4.375" style="93" customWidth="1"/>
    <col min="16156" max="16157" width="4.25" style="93" customWidth="1"/>
    <col min="16158" max="16158" width="4.375" style="93" customWidth="1"/>
    <col min="16159" max="16160" width="4.25" style="93" customWidth="1"/>
    <col min="16161" max="16384" width="9" style="93"/>
  </cols>
  <sheetData>
    <row r="1" spans="1:32" ht="24" customHeight="1" x14ac:dyDescent="0.2">
      <c r="A1" s="996" t="s">
        <v>502</v>
      </c>
      <c r="B1" s="996"/>
      <c r="C1" s="996"/>
      <c r="D1" s="996"/>
      <c r="E1" s="996"/>
      <c r="F1" s="996"/>
      <c r="G1" s="996"/>
      <c r="H1" s="996"/>
      <c r="I1" s="996"/>
      <c r="J1" s="996"/>
      <c r="K1" s="996"/>
      <c r="L1" s="996"/>
      <c r="M1" s="996"/>
      <c r="Y1" s="997" t="s">
        <v>678</v>
      </c>
      <c r="Z1" s="997"/>
      <c r="AA1" s="997"/>
      <c r="AB1" s="997"/>
      <c r="AC1" s="997"/>
      <c r="AD1" s="997"/>
      <c r="AE1" s="997"/>
      <c r="AF1" s="997"/>
    </row>
    <row r="2" spans="1:32" s="542" customFormat="1" ht="24" customHeight="1" x14ac:dyDescent="0.15">
      <c r="A2" s="539" t="s">
        <v>503</v>
      </c>
      <c r="C2" s="539"/>
      <c r="D2" s="539"/>
      <c r="E2" s="539"/>
      <c r="F2" s="539"/>
      <c r="G2" s="539"/>
      <c r="H2" s="539"/>
      <c r="I2" s="539"/>
      <c r="J2" s="539"/>
      <c r="K2" s="539"/>
      <c r="L2" s="539"/>
      <c r="M2" s="539"/>
      <c r="N2" s="540"/>
      <c r="O2" s="540"/>
      <c r="P2" s="540"/>
      <c r="Q2" s="540"/>
      <c r="R2" s="540"/>
      <c r="S2" s="540"/>
      <c r="T2" s="540"/>
      <c r="U2" s="540"/>
      <c r="V2" s="540"/>
      <c r="W2" s="540"/>
      <c r="X2" s="540"/>
      <c r="Y2" s="541"/>
      <c r="Z2" s="541"/>
      <c r="AA2" s="541"/>
      <c r="AB2" s="541"/>
      <c r="AC2" s="541"/>
      <c r="AD2" s="541"/>
      <c r="AE2" s="541"/>
      <c r="AF2" s="162" t="s">
        <v>883</v>
      </c>
    </row>
    <row r="3" spans="1:32" ht="17.25" customHeight="1" x14ac:dyDescent="0.15">
      <c r="A3" s="998" t="s">
        <v>77</v>
      </c>
      <c r="B3" s="1001" t="s">
        <v>78</v>
      </c>
      <c r="C3" s="1004" t="s">
        <v>79</v>
      </c>
      <c r="D3" s="1005"/>
      <c r="E3" s="1005"/>
      <c r="F3" s="1005"/>
      <c r="G3" s="1005"/>
      <c r="H3" s="1005"/>
      <c r="I3" s="1005"/>
      <c r="J3" s="1005"/>
      <c r="K3" s="1006"/>
      <c r="L3" s="1004" t="s">
        <v>80</v>
      </c>
      <c r="M3" s="1005"/>
      <c r="N3" s="1005"/>
      <c r="O3" s="1005"/>
      <c r="P3" s="1005"/>
      <c r="Q3" s="1005"/>
      <c r="R3" s="1005"/>
      <c r="S3" s="1005"/>
      <c r="T3" s="1005"/>
      <c r="U3" s="1005"/>
      <c r="V3" s="1005"/>
      <c r="W3" s="1005"/>
      <c r="X3" s="1005"/>
      <c r="Y3" s="1005"/>
      <c r="Z3" s="1005"/>
      <c r="AA3" s="1005"/>
      <c r="AB3" s="1005"/>
      <c r="AC3" s="1005"/>
      <c r="AD3" s="1005"/>
      <c r="AE3" s="1005"/>
      <c r="AF3" s="1006"/>
    </row>
    <row r="4" spans="1:32" ht="17.25" customHeight="1" x14ac:dyDescent="0.15">
      <c r="A4" s="999"/>
      <c r="B4" s="1002"/>
      <c r="C4" s="1007" t="s">
        <v>81</v>
      </c>
      <c r="D4" s="1009" t="s">
        <v>82</v>
      </c>
      <c r="E4" s="1005"/>
      <c r="F4" s="1005"/>
      <c r="G4" s="1005"/>
      <c r="H4" s="1005"/>
      <c r="I4" s="1010"/>
      <c r="J4" s="1011" t="s">
        <v>83</v>
      </c>
      <c r="K4" s="1013" t="s">
        <v>84</v>
      </c>
      <c r="L4" s="1015" t="s">
        <v>85</v>
      </c>
      <c r="M4" s="1016"/>
      <c r="N4" s="1017"/>
      <c r="O4" s="1004" t="s">
        <v>86</v>
      </c>
      <c r="P4" s="1005"/>
      <c r="Q4" s="1006"/>
      <c r="R4" s="1004" t="s">
        <v>87</v>
      </c>
      <c r="S4" s="1005"/>
      <c r="T4" s="1006"/>
      <c r="U4" s="1004" t="s">
        <v>88</v>
      </c>
      <c r="V4" s="1005"/>
      <c r="W4" s="1006"/>
      <c r="X4" s="1004" t="s">
        <v>89</v>
      </c>
      <c r="Y4" s="1005"/>
      <c r="Z4" s="1006"/>
      <c r="AA4" s="1004" t="s">
        <v>90</v>
      </c>
      <c r="AB4" s="1005"/>
      <c r="AC4" s="1006"/>
      <c r="AD4" s="1004" t="s">
        <v>91</v>
      </c>
      <c r="AE4" s="1005"/>
      <c r="AF4" s="1006"/>
    </row>
    <row r="5" spans="1:32" ht="46.5" customHeight="1" x14ac:dyDescent="0.15">
      <c r="A5" s="1000"/>
      <c r="B5" s="1003"/>
      <c r="C5" s="1008"/>
      <c r="D5" s="147" t="s">
        <v>92</v>
      </c>
      <c r="E5" s="147" t="s">
        <v>93</v>
      </c>
      <c r="F5" s="147" t="s">
        <v>94</v>
      </c>
      <c r="G5" s="147" t="s">
        <v>95</v>
      </c>
      <c r="H5" s="147" t="s">
        <v>96</v>
      </c>
      <c r="I5" s="147" t="s">
        <v>97</v>
      </c>
      <c r="J5" s="1012"/>
      <c r="K5" s="1014"/>
      <c r="L5" s="832" t="s">
        <v>98</v>
      </c>
      <c r="M5" s="830" t="s">
        <v>99</v>
      </c>
      <c r="N5" s="833" t="s">
        <v>100</v>
      </c>
      <c r="O5" s="327" t="s">
        <v>98</v>
      </c>
      <c r="P5" s="830" t="s">
        <v>99</v>
      </c>
      <c r="Q5" s="831" t="s">
        <v>100</v>
      </c>
      <c r="R5" s="832" t="s">
        <v>98</v>
      </c>
      <c r="S5" s="830" t="s">
        <v>99</v>
      </c>
      <c r="T5" s="833" t="s">
        <v>100</v>
      </c>
      <c r="U5" s="327" t="s">
        <v>98</v>
      </c>
      <c r="V5" s="830" t="s">
        <v>99</v>
      </c>
      <c r="W5" s="831" t="s">
        <v>100</v>
      </c>
      <c r="X5" s="832" t="s">
        <v>98</v>
      </c>
      <c r="Y5" s="830" t="s">
        <v>99</v>
      </c>
      <c r="Z5" s="833" t="s">
        <v>100</v>
      </c>
      <c r="AA5" s="327" t="s">
        <v>98</v>
      </c>
      <c r="AB5" s="830" t="s">
        <v>99</v>
      </c>
      <c r="AC5" s="831" t="s">
        <v>100</v>
      </c>
      <c r="AD5" s="832" t="s">
        <v>98</v>
      </c>
      <c r="AE5" s="830" t="s">
        <v>99</v>
      </c>
      <c r="AF5" s="831" t="s">
        <v>100</v>
      </c>
    </row>
    <row r="6" spans="1:32" ht="21.4" customHeight="1" x14ac:dyDescent="0.2">
      <c r="A6" s="328"/>
      <c r="B6" s="137"/>
      <c r="C6" s="151"/>
      <c r="D6" s="150"/>
      <c r="E6" s="150"/>
      <c r="F6" s="150"/>
      <c r="G6" s="150"/>
      <c r="H6" s="150"/>
      <c r="I6" s="150"/>
      <c r="J6" s="149"/>
      <c r="K6" s="148"/>
      <c r="L6" s="153">
        <v>39</v>
      </c>
      <c r="M6" s="155"/>
      <c r="N6" s="157"/>
      <c r="O6" s="156">
        <v>4</v>
      </c>
      <c r="P6" s="155"/>
      <c r="Q6" s="154"/>
      <c r="R6" s="153">
        <v>6</v>
      </c>
      <c r="S6" s="155"/>
      <c r="T6" s="157"/>
      <c r="U6" s="156">
        <v>9</v>
      </c>
      <c r="V6" s="155"/>
      <c r="W6" s="154"/>
      <c r="X6" s="153">
        <v>8</v>
      </c>
      <c r="Y6" s="155"/>
      <c r="Z6" s="157"/>
      <c r="AA6" s="156">
        <v>6</v>
      </c>
      <c r="AB6" s="155"/>
      <c r="AC6" s="154"/>
      <c r="AD6" s="153">
        <v>6</v>
      </c>
      <c r="AE6" s="155"/>
      <c r="AF6" s="154"/>
    </row>
    <row r="7" spans="1:32" ht="21.4" customHeight="1" x14ac:dyDescent="0.2">
      <c r="A7" s="411">
        <v>1</v>
      </c>
      <c r="B7" s="412" t="s">
        <v>735</v>
      </c>
      <c r="C7" s="130">
        <v>34</v>
      </c>
      <c r="D7" s="127">
        <v>4</v>
      </c>
      <c r="E7" s="127">
        <v>4</v>
      </c>
      <c r="F7" s="127">
        <v>4</v>
      </c>
      <c r="G7" s="127">
        <v>5</v>
      </c>
      <c r="H7" s="127">
        <v>5</v>
      </c>
      <c r="I7" s="127">
        <v>5</v>
      </c>
      <c r="J7" s="127">
        <v>0</v>
      </c>
      <c r="K7" s="126">
        <v>7</v>
      </c>
      <c r="L7" s="329">
        <v>868</v>
      </c>
      <c r="M7" s="127">
        <v>472</v>
      </c>
      <c r="N7" s="129">
        <v>396</v>
      </c>
      <c r="O7" s="128">
        <v>130</v>
      </c>
      <c r="P7" s="127">
        <v>63</v>
      </c>
      <c r="Q7" s="126">
        <v>67</v>
      </c>
      <c r="R7" s="329">
        <v>128</v>
      </c>
      <c r="S7" s="127">
        <v>70</v>
      </c>
      <c r="T7" s="129">
        <v>58</v>
      </c>
      <c r="U7" s="128">
        <v>145</v>
      </c>
      <c r="V7" s="127">
        <v>76</v>
      </c>
      <c r="W7" s="126">
        <v>69</v>
      </c>
      <c r="X7" s="329">
        <v>162</v>
      </c>
      <c r="Y7" s="127">
        <v>96</v>
      </c>
      <c r="Z7" s="129">
        <v>66</v>
      </c>
      <c r="AA7" s="128">
        <v>150</v>
      </c>
      <c r="AB7" s="127">
        <v>80</v>
      </c>
      <c r="AC7" s="126">
        <v>70</v>
      </c>
      <c r="AD7" s="329">
        <v>153</v>
      </c>
      <c r="AE7" s="127">
        <v>87</v>
      </c>
      <c r="AF7" s="126">
        <v>66</v>
      </c>
    </row>
    <row r="8" spans="1:32" ht="21.4" customHeight="1" x14ac:dyDescent="0.2">
      <c r="A8" s="330"/>
      <c r="B8" s="137"/>
      <c r="C8" s="136"/>
      <c r="D8" s="132"/>
      <c r="E8" s="132"/>
      <c r="F8" s="132"/>
      <c r="G8" s="132"/>
      <c r="H8" s="132"/>
      <c r="I8" s="132"/>
      <c r="J8" s="132"/>
      <c r="K8" s="131"/>
      <c r="L8" s="153">
        <v>28</v>
      </c>
      <c r="M8" s="132"/>
      <c r="N8" s="135"/>
      <c r="O8" s="134">
        <v>3</v>
      </c>
      <c r="P8" s="132"/>
      <c r="Q8" s="131"/>
      <c r="R8" s="133">
        <v>3</v>
      </c>
      <c r="S8" s="132"/>
      <c r="T8" s="135"/>
      <c r="U8" s="134">
        <v>6</v>
      </c>
      <c r="V8" s="132"/>
      <c r="W8" s="131"/>
      <c r="X8" s="133">
        <v>5</v>
      </c>
      <c r="Y8" s="132"/>
      <c r="Z8" s="135"/>
      <c r="AA8" s="134">
        <v>5</v>
      </c>
      <c r="AB8" s="132"/>
      <c r="AC8" s="131"/>
      <c r="AD8" s="133">
        <v>6</v>
      </c>
      <c r="AE8" s="132"/>
      <c r="AF8" s="131"/>
    </row>
    <row r="9" spans="1:32" ht="21.4" customHeight="1" x14ac:dyDescent="0.2">
      <c r="A9" s="413">
        <v>2</v>
      </c>
      <c r="B9" s="412" t="s">
        <v>736</v>
      </c>
      <c r="C9" s="130">
        <v>24</v>
      </c>
      <c r="D9" s="127">
        <v>4</v>
      </c>
      <c r="E9" s="127">
        <v>3</v>
      </c>
      <c r="F9" s="127">
        <v>3</v>
      </c>
      <c r="G9" s="127">
        <v>3</v>
      </c>
      <c r="H9" s="127">
        <v>3</v>
      </c>
      <c r="I9" s="127">
        <v>3</v>
      </c>
      <c r="J9" s="127">
        <v>0</v>
      </c>
      <c r="K9" s="126">
        <v>5</v>
      </c>
      <c r="L9" s="329">
        <v>571</v>
      </c>
      <c r="M9" s="127">
        <v>296</v>
      </c>
      <c r="N9" s="129">
        <v>275</v>
      </c>
      <c r="O9" s="128">
        <v>113</v>
      </c>
      <c r="P9" s="127">
        <v>66</v>
      </c>
      <c r="Q9" s="126">
        <v>47</v>
      </c>
      <c r="R9" s="329">
        <v>89</v>
      </c>
      <c r="S9" s="127">
        <v>45</v>
      </c>
      <c r="T9" s="129">
        <v>44</v>
      </c>
      <c r="U9" s="128">
        <v>101</v>
      </c>
      <c r="V9" s="127">
        <v>56</v>
      </c>
      <c r="W9" s="126">
        <v>45</v>
      </c>
      <c r="X9" s="329">
        <v>98</v>
      </c>
      <c r="Y9" s="127">
        <v>40</v>
      </c>
      <c r="Z9" s="129">
        <v>58</v>
      </c>
      <c r="AA9" s="128">
        <v>93</v>
      </c>
      <c r="AB9" s="127">
        <v>45</v>
      </c>
      <c r="AC9" s="126">
        <v>48</v>
      </c>
      <c r="AD9" s="329">
        <v>77</v>
      </c>
      <c r="AE9" s="127">
        <v>44</v>
      </c>
      <c r="AF9" s="126">
        <v>33</v>
      </c>
    </row>
    <row r="10" spans="1:32" ht="21.4" customHeight="1" x14ac:dyDescent="0.2">
      <c r="A10" s="331"/>
      <c r="B10" s="137"/>
      <c r="C10" s="136"/>
      <c r="D10" s="132"/>
      <c r="E10" s="132"/>
      <c r="F10" s="132"/>
      <c r="G10" s="132"/>
      <c r="H10" s="132"/>
      <c r="I10" s="132"/>
      <c r="J10" s="132"/>
      <c r="K10" s="131"/>
      <c r="L10" s="153">
        <v>20</v>
      </c>
      <c r="M10" s="132"/>
      <c r="N10" s="135"/>
      <c r="O10" s="134">
        <v>4</v>
      </c>
      <c r="P10" s="132"/>
      <c r="Q10" s="131"/>
      <c r="R10" s="133">
        <v>3</v>
      </c>
      <c r="S10" s="132"/>
      <c r="T10" s="135"/>
      <c r="U10" s="134">
        <v>2</v>
      </c>
      <c r="V10" s="132"/>
      <c r="W10" s="131"/>
      <c r="X10" s="133">
        <v>2</v>
      </c>
      <c r="Y10" s="132"/>
      <c r="Z10" s="135"/>
      <c r="AA10" s="134">
        <v>4</v>
      </c>
      <c r="AB10" s="132"/>
      <c r="AC10" s="131"/>
      <c r="AD10" s="133">
        <v>5</v>
      </c>
      <c r="AE10" s="132"/>
      <c r="AF10" s="131"/>
    </row>
    <row r="11" spans="1:32" ht="21.4" customHeight="1" x14ac:dyDescent="0.2">
      <c r="A11" s="413">
        <v>3</v>
      </c>
      <c r="B11" s="412" t="s">
        <v>737</v>
      </c>
      <c r="C11" s="130">
        <v>21</v>
      </c>
      <c r="D11" s="127">
        <v>3</v>
      </c>
      <c r="E11" s="127">
        <v>3</v>
      </c>
      <c r="F11" s="127">
        <v>3</v>
      </c>
      <c r="G11" s="127">
        <v>3</v>
      </c>
      <c r="H11" s="127">
        <v>2</v>
      </c>
      <c r="I11" s="127">
        <v>3</v>
      </c>
      <c r="J11" s="127">
        <v>0</v>
      </c>
      <c r="K11" s="126">
        <v>4</v>
      </c>
      <c r="L11" s="329">
        <v>498</v>
      </c>
      <c r="M11" s="127">
        <v>249</v>
      </c>
      <c r="N11" s="129">
        <v>249</v>
      </c>
      <c r="O11" s="128">
        <v>82</v>
      </c>
      <c r="P11" s="127">
        <v>33</v>
      </c>
      <c r="Q11" s="126">
        <v>49</v>
      </c>
      <c r="R11" s="329">
        <v>79</v>
      </c>
      <c r="S11" s="127">
        <v>39</v>
      </c>
      <c r="T11" s="129">
        <v>40</v>
      </c>
      <c r="U11" s="128">
        <v>90</v>
      </c>
      <c r="V11" s="127">
        <v>42</v>
      </c>
      <c r="W11" s="126">
        <v>48</v>
      </c>
      <c r="X11" s="329">
        <v>86</v>
      </c>
      <c r="Y11" s="127">
        <v>49</v>
      </c>
      <c r="Z11" s="129">
        <v>37</v>
      </c>
      <c r="AA11" s="128">
        <v>71</v>
      </c>
      <c r="AB11" s="127">
        <v>39</v>
      </c>
      <c r="AC11" s="126">
        <v>32</v>
      </c>
      <c r="AD11" s="329">
        <v>90</v>
      </c>
      <c r="AE11" s="127">
        <v>47</v>
      </c>
      <c r="AF11" s="126">
        <v>43</v>
      </c>
    </row>
    <row r="12" spans="1:32" ht="21.4" customHeight="1" x14ac:dyDescent="0.2">
      <c r="A12" s="331"/>
      <c r="B12" s="137"/>
      <c r="C12" s="136"/>
      <c r="D12" s="132"/>
      <c r="E12" s="132"/>
      <c r="F12" s="132"/>
      <c r="G12" s="132"/>
      <c r="H12" s="132"/>
      <c r="I12" s="132"/>
      <c r="J12" s="132"/>
      <c r="K12" s="131"/>
      <c r="L12" s="153">
        <v>35</v>
      </c>
      <c r="M12" s="132"/>
      <c r="N12" s="135"/>
      <c r="O12" s="134">
        <v>8</v>
      </c>
      <c r="P12" s="132"/>
      <c r="Q12" s="131"/>
      <c r="R12" s="133">
        <v>12</v>
      </c>
      <c r="S12" s="132"/>
      <c r="T12" s="135"/>
      <c r="U12" s="134">
        <v>3</v>
      </c>
      <c r="V12" s="132"/>
      <c r="W12" s="131"/>
      <c r="X12" s="133">
        <v>5</v>
      </c>
      <c r="Y12" s="132"/>
      <c r="Z12" s="135"/>
      <c r="AA12" s="134">
        <v>6</v>
      </c>
      <c r="AB12" s="132"/>
      <c r="AC12" s="131"/>
      <c r="AD12" s="133">
        <v>1</v>
      </c>
      <c r="AE12" s="132"/>
      <c r="AF12" s="131"/>
    </row>
    <row r="13" spans="1:32" ht="21.4" customHeight="1" x14ac:dyDescent="0.2">
      <c r="A13" s="413">
        <v>8</v>
      </c>
      <c r="B13" s="412" t="s">
        <v>738</v>
      </c>
      <c r="C13" s="130">
        <v>24</v>
      </c>
      <c r="D13" s="127">
        <v>3</v>
      </c>
      <c r="E13" s="127">
        <v>3</v>
      </c>
      <c r="F13" s="127">
        <v>3</v>
      </c>
      <c r="G13" s="127">
        <v>3</v>
      </c>
      <c r="H13" s="127">
        <v>3</v>
      </c>
      <c r="I13" s="127">
        <v>4</v>
      </c>
      <c r="J13" s="127">
        <v>0</v>
      </c>
      <c r="K13" s="126">
        <v>5</v>
      </c>
      <c r="L13" s="329">
        <v>600</v>
      </c>
      <c r="M13" s="127">
        <v>308</v>
      </c>
      <c r="N13" s="129">
        <v>292</v>
      </c>
      <c r="O13" s="128">
        <v>89</v>
      </c>
      <c r="P13" s="127">
        <v>45</v>
      </c>
      <c r="Q13" s="126">
        <v>44</v>
      </c>
      <c r="R13" s="329">
        <v>90</v>
      </c>
      <c r="S13" s="127">
        <v>44</v>
      </c>
      <c r="T13" s="129">
        <v>46</v>
      </c>
      <c r="U13" s="128">
        <v>106</v>
      </c>
      <c r="V13" s="127">
        <v>45</v>
      </c>
      <c r="W13" s="126">
        <v>61</v>
      </c>
      <c r="X13" s="329">
        <v>97</v>
      </c>
      <c r="Y13" s="127">
        <v>57</v>
      </c>
      <c r="Z13" s="129">
        <v>40</v>
      </c>
      <c r="AA13" s="128">
        <v>107</v>
      </c>
      <c r="AB13" s="127">
        <v>56</v>
      </c>
      <c r="AC13" s="126">
        <v>51</v>
      </c>
      <c r="AD13" s="329">
        <v>111</v>
      </c>
      <c r="AE13" s="127">
        <v>61</v>
      </c>
      <c r="AF13" s="126">
        <v>50</v>
      </c>
    </row>
    <row r="14" spans="1:32" ht="21.4" customHeight="1" x14ac:dyDescent="0.2">
      <c r="A14" s="331"/>
      <c r="B14" s="137"/>
      <c r="C14" s="136"/>
      <c r="D14" s="132"/>
      <c r="E14" s="132"/>
      <c r="F14" s="132"/>
      <c r="G14" s="132"/>
      <c r="H14" s="132"/>
      <c r="I14" s="132"/>
      <c r="J14" s="132"/>
      <c r="K14" s="131"/>
      <c r="L14" s="153">
        <v>35</v>
      </c>
      <c r="M14" s="132"/>
      <c r="N14" s="135"/>
      <c r="O14" s="134">
        <v>9</v>
      </c>
      <c r="P14" s="132"/>
      <c r="Q14" s="131"/>
      <c r="R14" s="133">
        <v>4</v>
      </c>
      <c r="S14" s="132"/>
      <c r="T14" s="135"/>
      <c r="U14" s="134">
        <v>3</v>
      </c>
      <c r="V14" s="132"/>
      <c r="W14" s="131"/>
      <c r="X14" s="133">
        <v>7</v>
      </c>
      <c r="Y14" s="132"/>
      <c r="Z14" s="135"/>
      <c r="AA14" s="134">
        <v>8</v>
      </c>
      <c r="AB14" s="132"/>
      <c r="AC14" s="131"/>
      <c r="AD14" s="133">
        <v>4</v>
      </c>
      <c r="AE14" s="132"/>
      <c r="AF14" s="131"/>
    </row>
    <row r="15" spans="1:32" ht="21.4" customHeight="1" x14ac:dyDescent="0.2">
      <c r="A15" s="413">
        <v>9</v>
      </c>
      <c r="B15" s="412" t="s">
        <v>739</v>
      </c>
      <c r="C15" s="130">
        <v>34</v>
      </c>
      <c r="D15" s="127">
        <v>4</v>
      </c>
      <c r="E15" s="127">
        <v>4</v>
      </c>
      <c r="F15" s="127">
        <v>5</v>
      </c>
      <c r="G15" s="127">
        <v>5</v>
      </c>
      <c r="H15" s="127">
        <v>6</v>
      </c>
      <c r="I15" s="127">
        <v>5</v>
      </c>
      <c r="J15" s="127">
        <v>0</v>
      </c>
      <c r="K15" s="126">
        <v>5</v>
      </c>
      <c r="L15" s="474">
        <v>967</v>
      </c>
      <c r="M15" s="127">
        <v>494</v>
      </c>
      <c r="N15" s="129">
        <v>473</v>
      </c>
      <c r="O15" s="128">
        <v>148</v>
      </c>
      <c r="P15" s="127">
        <v>86</v>
      </c>
      <c r="Q15" s="126">
        <v>62</v>
      </c>
      <c r="R15" s="329">
        <v>140</v>
      </c>
      <c r="S15" s="127">
        <v>64</v>
      </c>
      <c r="T15" s="129">
        <v>76</v>
      </c>
      <c r="U15" s="128">
        <v>154</v>
      </c>
      <c r="V15" s="127">
        <v>86</v>
      </c>
      <c r="W15" s="126">
        <v>68</v>
      </c>
      <c r="X15" s="329">
        <v>177</v>
      </c>
      <c r="Y15" s="127">
        <v>82</v>
      </c>
      <c r="Z15" s="129">
        <v>95</v>
      </c>
      <c r="AA15" s="128">
        <v>194</v>
      </c>
      <c r="AB15" s="127">
        <v>100</v>
      </c>
      <c r="AC15" s="126">
        <v>94</v>
      </c>
      <c r="AD15" s="329">
        <v>154</v>
      </c>
      <c r="AE15" s="127">
        <v>76</v>
      </c>
      <c r="AF15" s="126">
        <v>78</v>
      </c>
    </row>
    <row r="16" spans="1:32" ht="21.4" customHeight="1" x14ac:dyDescent="0.2">
      <c r="A16" s="331"/>
      <c r="B16" s="137"/>
      <c r="C16" s="136"/>
      <c r="D16" s="132"/>
      <c r="E16" s="132"/>
      <c r="F16" s="132"/>
      <c r="G16" s="132"/>
      <c r="H16" s="132"/>
      <c r="I16" s="132"/>
      <c r="J16" s="132"/>
      <c r="K16" s="131"/>
      <c r="L16" s="153">
        <v>16</v>
      </c>
      <c r="M16" s="132"/>
      <c r="N16" s="135"/>
      <c r="O16" s="134">
        <v>4</v>
      </c>
      <c r="P16" s="132"/>
      <c r="Q16" s="131"/>
      <c r="R16" s="133">
        <v>4</v>
      </c>
      <c r="S16" s="132"/>
      <c r="T16" s="135"/>
      <c r="U16" s="134">
        <v>4</v>
      </c>
      <c r="V16" s="132"/>
      <c r="W16" s="131"/>
      <c r="X16" s="133">
        <v>3</v>
      </c>
      <c r="Y16" s="132"/>
      <c r="Z16" s="135"/>
      <c r="AA16" s="134">
        <v>1</v>
      </c>
      <c r="AB16" s="132"/>
      <c r="AC16" s="131"/>
      <c r="AD16" s="133">
        <v>0</v>
      </c>
      <c r="AE16" s="132"/>
      <c r="AF16" s="131"/>
    </row>
    <row r="17" spans="1:32" ht="21.4" customHeight="1" x14ac:dyDescent="0.2">
      <c r="A17" s="413">
        <v>10</v>
      </c>
      <c r="B17" s="412" t="s">
        <v>740</v>
      </c>
      <c r="C17" s="130">
        <v>9</v>
      </c>
      <c r="D17" s="127">
        <v>1</v>
      </c>
      <c r="E17" s="127">
        <v>1</v>
      </c>
      <c r="F17" s="127">
        <v>1</v>
      </c>
      <c r="G17" s="127">
        <v>1</v>
      </c>
      <c r="H17" s="127">
        <v>1</v>
      </c>
      <c r="I17" s="127">
        <v>1</v>
      </c>
      <c r="J17" s="127">
        <v>0</v>
      </c>
      <c r="K17" s="126">
        <v>3</v>
      </c>
      <c r="L17" s="329">
        <v>142</v>
      </c>
      <c r="M17" s="127">
        <v>59</v>
      </c>
      <c r="N17" s="129">
        <v>83</v>
      </c>
      <c r="O17" s="128">
        <v>31</v>
      </c>
      <c r="P17" s="127">
        <v>12</v>
      </c>
      <c r="Q17" s="126">
        <v>19</v>
      </c>
      <c r="R17" s="329">
        <v>31</v>
      </c>
      <c r="S17" s="127">
        <v>15</v>
      </c>
      <c r="T17" s="129">
        <v>16</v>
      </c>
      <c r="U17" s="128">
        <v>22</v>
      </c>
      <c r="V17" s="127">
        <v>5</v>
      </c>
      <c r="W17" s="126">
        <v>17</v>
      </c>
      <c r="X17" s="329">
        <v>16</v>
      </c>
      <c r="Y17" s="127">
        <v>6</v>
      </c>
      <c r="Z17" s="129">
        <v>10</v>
      </c>
      <c r="AA17" s="128">
        <v>23</v>
      </c>
      <c r="AB17" s="127">
        <v>13</v>
      </c>
      <c r="AC17" s="126">
        <v>10</v>
      </c>
      <c r="AD17" s="329">
        <v>19</v>
      </c>
      <c r="AE17" s="127">
        <v>8</v>
      </c>
      <c r="AF17" s="126">
        <v>11</v>
      </c>
    </row>
    <row r="18" spans="1:32" ht="21.4" customHeight="1" x14ac:dyDescent="0.2">
      <c r="A18" s="331"/>
      <c r="B18" s="137"/>
      <c r="C18" s="136"/>
      <c r="D18" s="132"/>
      <c r="E18" s="132"/>
      <c r="F18" s="132"/>
      <c r="G18" s="132"/>
      <c r="H18" s="132"/>
      <c r="I18" s="132"/>
      <c r="J18" s="132"/>
      <c r="K18" s="131"/>
      <c r="L18" s="153">
        <v>26</v>
      </c>
      <c r="M18" s="132"/>
      <c r="N18" s="135"/>
      <c r="O18" s="134">
        <v>0</v>
      </c>
      <c r="P18" s="132"/>
      <c r="Q18" s="131"/>
      <c r="R18" s="133">
        <v>6</v>
      </c>
      <c r="S18" s="132"/>
      <c r="T18" s="135"/>
      <c r="U18" s="134">
        <v>2</v>
      </c>
      <c r="V18" s="132"/>
      <c r="W18" s="131"/>
      <c r="X18" s="133">
        <v>5</v>
      </c>
      <c r="Y18" s="132"/>
      <c r="Z18" s="135"/>
      <c r="AA18" s="134">
        <v>9</v>
      </c>
      <c r="AB18" s="132"/>
      <c r="AC18" s="131"/>
      <c r="AD18" s="133">
        <v>4</v>
      </c>
      <c r="AE18" s="132"/>
      <c r="AF18" s="131"/>
    </row>
    <row r="19" spans="1:32" ht="21.4" customHeight="1" x14ac:dyDescent="0.2">
      <c r="A19" s="413">
        <v>11</v>
      </c>
      <c r="B19" s="412" t="s">
        <v>741</v>
      </c>
      <c r="C19" s="130">
        <v>24</v>
      </c>
      <c r="D19" s="127">
        <v>3</v>
      </c>
      <c r="E19" s="127">
        <v>3</v>
      </c>
      <c r="F19" s="127">
        <v>3</v>
      </c>
      <c r="G19" s="127">
        <v>4</v>
      </c>
      <c r="H19" s="127">
        <v>3</v>
      </c>
      <c r="I19" s="127">
        <v>3</v>
      </c>
      <c r="J19" s="127">
        <v>0</v>
      </c>
      <c r="K19" s="126">
        <v>5</v>
      </c>
      <c r="L19" s="329">
        <v>611</v>
      </c>
      <c r="M19" s="127">
        <v>313</v>
      </c>
      <c r="N19" s="129">
        <v>298</v>
      </c>
      <c r="O19" s="128">
        <v>87</v>
      </c>
      <c r="P19" s="127">
        <v>47</v>
      </c>
      <c r="Q19" s="126">
        <v>40</v>
      </c>
      <c r="R19" s="329">
        <v>90</v>
      </c>
      <c r="S19" s="127">
        <v>53</v>
      </c>
      <c r="T19" s="129">
        <v>37</v>
      </c>
      <c r="U19" s="128">
        <v>104</v>
      </c>
      <c r="V19" s="127">
        <v>49</v>
      </c>
      <c r="W19" s="126">
        <v>55</v>
      </c>
      <c r="X19" s="329">
        <v>120</v>
      </c>
      <c r="Y19" s="127">
        <v>65</v>
      </c>
      <c r="Z19" s="129">
        <v>55</v>
      </c>
      <c r="AA19" s="128">
        <v>105</v>
      </c>
      <c r="AB19" s="127">
        <v>49</v>
      </c>
      <c r="AC19" s="126">
        <v>56</v>
      </c>
      <c r="AD19" s="329">
        <v>105</v>
      </c>
      <c r="AE19" s="127">
        <v>50</v>
      </c>
      <c r="AF19" s="126">
        <v>55</v>
      </c>
    </row>
    <row r="20" spans="1:32" ht="21.4" customHeight="1" x14ac:dyDescent="0.2">
      <c r="A20" s="331"/>
      <c r="B20" s="137"/>
      <c r="C20" s="136"/>
      <c r="D20" s="132"/>
      <c r="E20" s="132"/>
      <c r="F20" s="132"/>
      <c r="G20" s="132"/>
      <c r="H20" s="132"/>
      <c r="I20" s="132"/>
      <c r="J20" s="132"/>
      <c r="K20" s="131"/>
      <c r="L20" s="153">
        <v>33</v>
      </c>
      <c r="M20" s="132"/>
      <c r="N20" s="135"/>
      <c r="O20" s="134">
        <v>6</v>
      </c>
      <c r="P20" s="132"/>
      <c r="Q20" s="131"/>
      <c r="R20" s="133">
        <v>5</v>
      </c>
      <c r="S20" s="132"/>
      <c r="T20" s="135"/>
      <c r="U20" s="134">
        <v>8</v>
      </c>
      <c r="V20" s="132"/>
      <c r="W20" s="131"/>
      <c r="X20" s="133">
        <v>3</v>
      </c>
      <c r="Y20" s="132"/>
      <c r="Z20" s="135"/>
      <c r="AA20" s="134">
        <v>5</v>
      </c>
      <c r="AB20" s="132"/>
      <c r="AC20" s="131"/>
      <c r="AD20" s="133">
        <v>6</v>
      </c>
      <c r="AE20" s="132"/>
      <c r="AF20" s="131"/>
    </row>
    <row r="21" spans="1:32" ht="21.4" customHeight="1" x14ac:dyDescent="0.2">
      <c r="A21" s="413">
        <v>12</v>
      </c>
      <c r="B21" s="412" t="s">
        <v>742</v>
      </c>
      <c r="C21" s="130">
        <v>31</v>
      </c>
      <c r="D21" s="127">
        <v>4</v>
      </c>
      <c r="E21" s="127">
        <v>4</v>
      </c>
      <c r="F21" s="127">
        <v>4</v>
      </c>
      <c r="G21" s="127">
        <v>4</v>
      </c>
      <c r="H21" s="127">
        <v>5</v>
      </c>
      <c r="I21" s="127">
        <v>5</v>
      </c>
      <c r="J21" s="127">
        <v>0</v>
      </c>
      <c r="K21" s="126">
        <v>5</v>
      </c>
      <c r="L21" s="329">
        <v>857</v>
      </c>
      <c r="M21" s="127">
        <v>472</v>
      </c>
      <c r="N21" s="129">
        <v>385</v>
      </c>
      <c r="O21" s="128">
        <v>131</v>
      </c>
      <c r="P21" s="127">
        <v>64</v>
      </c>
      <c r="Q21" s="126">
        <v>67</v>
      </c>
      <c r="R21" s="329">
        <v>123</v>
      </c>
      <c r="S21" s="127">
        <v>72</v>
      </c>
      <c r="T21" s="129">
        <v>51</v>
      </c>
      <c r="U21" s="128">
        <v>142</v>
      </c>
      <c r="V21" s="127">
        <v>84</v>
      </c>
      <c r="W21" s="126">
        <v>58</v>
      </c>
      <c r="X21" s="329">
        <v>124</v>
      </c>
      <c r="Y21" s="127">
        <v>71</v>
      </c>
      <c r="Z21" s="129">
        <v>53</v>
      </c>
      <c r="AA21" s="128">
        <v>166</v>
      </c>
      <c r="AB21" s="127">
        <v>87</v>
      </c>
      <c r="AC21" s="126">
        <v>79</v>
      </c>
      <c r="AD21" s="329">
        <v>171</v>
      </c>
      <c r="AE21" s="127">
        <v>94</v>
      </c>
      <c r="AF21" s="126">
        <v>77</v>
      </c>
    </row>
    <row r="22" spans="1:32" ht="21.4" customHeight="1" x14ac:dyDescent="0.2">
      <c r="A22" s="331"/>
      <c r="B22" s="137"/>
      <c r="C22" s="136"/>
      <c r="D22" s="132"/>
      <c r="E22" s="132"/>
      <c r="F22" s="132"/>
      <c r="G22" s="132"/>
      <c r="H22" s="132"/>
      <c r="I22" s="132"/>
      <c r="J22" s="132"/>
      <c r="K22" s="131"/>
      <c r="L22" s="153">
        <v>27</v>
      </c>
      <c r="M22" s="132"/>
      <c r="N22" s="135"/>
      <c r="O22" s="134">
        <v>2</v>
      </c>
      <c r="P22" s="152"/>
      <c r="Q22" s="161"/>
      <c r="R22" s="133">
        <v>4</v>
      </c>
      <c r="S22" s="152"/>
      <c r="T22" s="138"/>
      <c r="U22" s="134">
        <v>7</v>
      </c>
      <c r="V22" s="152"/>
      <c r="W22" s="161"/>
      <c r="X22" s="133">
        <v>4</v>
      </c>
      <c r="Y22" s="152"/>
      <c r="Z22" s="138"/>
      <c r="AA22" s="134">
        <v>5</v>
      </c>
      <c r="AB22" s="152"/>
      <c r="AC22" s="161"/>
      <c r="AD22" s="133">
        <v>5</v>
      </c>
      <c r="AE22" s="132"/>
      <c r="AF22" s="131"/>
    </row>
    <row r="23" spans="1:32" ht="21.4" customHeight="1" x14ac:dyDescent="0.2">
      <c r="A23" s="413">
        <v>13</v>
      </c>
      <c r="B23" s="412" t="s">
        <v>743</v>
      </c>
      <c r="C23" s="130">
        <v>10</v>
      </c>
      <c r="D23" s="127">
        <v>1</v>
      </c>
      <c r="E23" s="127">
        <v>1</v>
      </c>
      <c r="F23" s="127">
        <v>1</v>
      </c>
      <c r="G23" s="127">
        <v>1</v>
      </c>
      <c r="H23" s="127">
        <v>1</v>
      </c>
      <c r="I23" s="127">
        <v>1</v>
      </c>
      <c r="J23" s="127">
        <v>0</v>
      </c>
      <c r="K23" s="126">
        <v>4</v>
      </c>
      <c r="L23" s="329">
        <v>189</v>
      </c>
      <c r="M23" s="127">
        <v>109</v>
      </c>
      <c r="N23" s="129">
        <v>80</v>
      </c>
      <c r="O23" s="128">
        <v>29</v>
      </c>
      <c r="P23" s="127">
        <v>16</v>
      </c>
      <c r="Q23" s="126">
        <v>13</v>
      </c>
      <c r="R23" s="329">
        <v>30</v>
      </c>
      <c r="S23" s="127">
        <v>15</v>
      </c>
      <c r="T23" s="129">
        <v>15</v>
      </c>
      <c r="U23" s="128">
        <v>36</v>
      </c>
      <c r="V23" s="127">
        <v>19</v>
      </c>
      <c r="W23" s="126">
        <v>17</v>
      </c>
      <c r="X23" s="329">
        <v>27</v>
      </c>
      <c r="Y23" s="127">
        <v>18</v>
      </c>
      <c r="Z23" s="129">
        <v>9</v>
      </c>
      <c r="AA23" s="128">
        <v>29</v>
      </c>
      <c r="AB23" s="127">
        <v>18</v>
      </c>
      <c r="AC23" s="126">
        <v>11</v>
      </c>
      <c r="AD23" s="329">
        <v>38</v>
      </c>
      <c r="AE23" s="127">
        <v>23</v>
      </c>
      <c r="AF23" s="126">
        <v>15</v>
      </c>
    </row>
    <row r="24" spans="1:32" ht="21.4" customHeight="1" x14ac:dyDescent="0.2">
      <c r="A24" s="331"/>
      <c r="B24" s="137"/>
      <c r="C24" s="136"/>
      <c r="D24" s="132"/>
      <c r="E24" s="132"/>
      <c r="F24" s="132"/>
      <c r="G24" s="132"/>
      <c r="H24" s="132"/>
      <c r="I24" s="132"/>
      <c r="J24" s="132"/>
      <c r="K24" s="131"/>
      <c r="L24" s="153">
        <v>18</v>
      </c>
      <c r="M24" s="132"/>
      <c r="N24" s="135"/>
      <c r="O24" s="134">
        <v>3</v>
      </c>
      <c r="P24" s="152"/>
      <c r="Q24" s="161"/>
      <c r="R24" s="133">
        <v>1</v>
      </c>
      <c r="S24" s="152"/>
      <c r="T24" s="138"/>
      <c r="U24" s="134">
        <v>8</v>
      </c>
      <c r="V24" s="152"/>
      <c r="W24" s="161"/>
      <c r="X24" s="133">
        <v>1</v>
      </c>
      <c r="Y24" s="152"/>
      <c r="Z24" s="138"/>
      <c r="AA24" s="134">
        <v>5</v>
      </c>
      <c r="AB24" s="152"/>
      <c r="AC24" s="161"/>
      <c r="AD24" s="133">
        <v>0</v>
      </c>
      <c r="AE24" s="132"/>
      <c r="AF24" s="131"/>
    </row>
    <row r="25" spans="1:32" ht="21.4" customHeight="1" x14ac:dyDescent="0.2">
      <c r="A25" s="413">
        <v>14</v>
      </c>
      <c r="B25" s="412" t="s">
        <v>744</v>
      </c>
      <c r="C25" s="130">
        <v>15</v>
      </c>
      <c r="D25" s="127">
        <v>2</v>
      </c>
      <c r="E25" s="127">
        <v>2</v>
      </c>
      <c r="F25" s="127">
        <v>2</v>
      </c>
      <c r="G25" s="127">
        <v>2</v>
      </c>
      <c r="H25" s="127">
        <v>2</v>
      </c>
      <c r="I25" s="127">
        <v>2</v>
      </c>
      <c r="J25" s="127">
        <v>0</v>
      </c>
      <c r="K25" s="126">
        <v>3</v>
      </c>
      <c r="L25" s="329">
        <v>365</v>
      </c>
      <c r="M25" s="127">
        <v>185</v>
      </c>
      <c r="N25" s="129">
        <v>180</v>
      </c>
      <c r="O25" s="128">
        <v>58</v>
      </c>
      <c r="P25" s="127">
        <v>29</v>
      </c>
      <c r="Q25" s="126">
        <v>29</v>
      </c>
      <c r="R25" s="329">
        <v>54</v>
      </c>
      <c r="S25" s="127">
        <v>27</v>
      </c>
      <c r="T25" s="129">
        <v>27</v>
      </c>
      <c r="U25" s="128">
        <v>53</v>
      </c>
      <c r="V25" s="127">
        <v>22</v>
      </c>
      <c r="W25" s="126">
        <v>31</v>
      </c>
      <c r="X25" s="329">
        <v>69</v>
      </c>
      <c r="Y25" s="127">
        <v>36</v>
      </c>
      <c r="Z25" s="129">
        <v>33</v>
      </c>
      <c r="AA25" s="128">
        <v>67</v>
      </c>
      <c r="AB25" s="127">
        <v>36</v>
      </c>
      <c r="AC25" s="126">
        <v>31</v>
      </c>
      <c r="AD25" s="329">
        <v>64</v>
      </c>
      <c r="AE25" s="127">
        <v>35</v>
      </c>
      <c r="AF25" s="126">
        <v>29</v>
      </c>
    </row>
    <row r="26" spans="1:32" ht="21.4" customHeight="1" x14ac:dyDescent="0.2">
      <c r="A26" s="331"/>
      <c r="B26" s="137"/>
      <c r="C26" s="136"/>
      <c r="D26" s="132"/>
      <c r="E26" s="132"/>
      <c r="F26" s="132"/>
      <c r="G26" s="132"/>
      <c r="H26" s="132"/>
      <c r="I26" s="132"/>
      <c r="J26" s="132"/>
      <c r="K26" s="131"/>
      <c r="L26" s="153">
        <v>16</v>
      </c>
      <c r="M26" s="132"/>
      <c r="N26" s="135"/>
      <c r="O26" s="134">
        <v>0</v>
      </c>
      <c r="P26" s="152"/>
      <c r="Q26" s="161"/>
      <c r="R26" s="133">
        <v>4</v>
      </c>
      <c r="S26" s="152"/>
      <c r="T26" s="138"/>
      <c r="U26" s="134">
        <v>2</v>
      </c>
      <c r="V26" s="152"/>
      <c r="W26" s="161"/>
      <c r="X26" s="133">
        <v>3</v>
      </c>
      <c r="Y26" s="152"/>
      <c r="Z26" s="138"/>
      <c r="AA26" s="134">
        <v>4</v>
      </c>
      <c r="AB26" s="152"/>
      <c r="AC26" s="161"/>
      <c r="AD26" s="133">
        <v>3</v>
      </c>
      <c r="AE26" s="132"/>
      <c r="AF26" s="131"/>
    </row>
    <row r="27" spans="1:32" ht="21.4" customHeight="1" x14ac:dyDescent="0.2">
      <c r="A27" s="413">
        <v>15</v>
      </c>
      <c r="B27" s="412" t="s">
        <v>745</v>
      </c>
      <c r="C27" s="130">
        <v>11</v>
      </c>
      <c r="D27" s="127">
        <v>2</v>
      </c>
      <c r="E27" s="127">
        <v>1</v>
      </c>
      <c r="F27" s="127">
        <v>1</v>
      </c>
      <c r="G27" s="127">
        <v>1</v>
      </c>
      <c r="H27" s="127">
        <v>1</v>
      </c>
      <c r="I27" s="127">
        <v>1</v>
      </c>
      <c r="J27" s="127">
        <v>0</v>
      </c>
      <c r="K27" s="126">
        <v>4</v>
      </c>
      <c r="L27" s="329">
        <v>214</v>
      </c>
      <c r="M27" s="127">
        <v>103</v>
      </c>
      <c r="N27" s="129">
        <v>111</v>
      </c>
      <c r="O27" s="128">
        <v>38</v>
      </c>
      <c r="P27" s="127">
        <v>24</v>
      </c>
      <c r="Q27" s="126">
        <v>14</v>
      </c>
      <c r="R27" s="329">
        <v>39</v>
      </c>
      <c r="S27" s="127">
        <v>20</v>
      </c>
      <c r="T27" s="129">
        <v>19</v>
      </c>
      <c r="U27" s="128">
        <v>34</v>
      </c>
      <c r="V27" s="127">
        <v>17</v>
      </c>
      <c r="W27" s="126">
        <v>17</v>
      </c>
      <c r="X27" s="329">
        <v>31</v>
      </c>
      <c r="Y27" s="127">
        <v>12</v>
      </c>
      <c r="Z27" s="129">
        <v>19</v>
      </c>
      <c r="AA27" s="128">
        <v>36</v>
      </c>
      <c r="AB27" s="127">
        <v>11</v>
      </c>
      <c r="AC27" s="126">
        <v>25</v>
      </c>
      <c r="AD27" s="329">
        <v>36</v>
      </c>
      <c r="AE27" s="127">
        <v>19</v>
      </c>
      <c r="AF27" s="126">
        <v>17</v>
      </c>
    </row>
    <row r="28" spans="1:32" ht="21.4" customHeight="1" x14ac:dyDescent="0.2">
      <c r="A28" s="331"/>
      <c r="B28" s="137"/>
      <c r="C28" s="136"/>
      <c r="D28" s="132"/>
      <c r="E28" s="132"/>
      <c r="F28" s="132"/>
      <c r="G28" s="132"/>
      <c r="H28" s="132"/>
      <c r="I28" s="132"/>
      <c r="J28" s="132"/>
      <c r="K28" s="131"/>
      <c r="L28" s="153">
        <v>49</v>
      </c>
      <c r="M28" s="132"/>
      <c r="N28" s="135"/>
      <c r="O28" s="134">
        <v>3</v>
      </c>
      <c r="P28" s="152"/>
      <c r="Q28" s="161"/>
      <c r="R28" s="133">
        <v>7</v>
      </c>
      <c r="S28" s="152"/>
      <c r="T28" s="138"/>
      <c r="U28" s="134">
        <v>9</v>
      </c>
      <c r="V28" s="152"/>
      <c r="W28" s="161"/>
      <c r="X28" s="133">
        <v>6</v>
      </c>
      <c r="Y28" s="152"/>
      <c r="Z28" s="138"/>
      <c r="AA28" s="134">
        <v>11</v>
      </c>
      <c r="AB28" s="152"/>
      <c r="AC28" s="161"/>
      <c r="AD28" s="133">
        <v>13</v>
      </c>
      <c r="AE28" s="132"/>
      <c r="AF28" s="131"/>
    </row>
    <row r="29" spans="1:32" ht="21.4" customHeight="1" x14ac:dyDescent="0.2">
      <c r="A29" s="413">
        <v>16</v>
      </c>
      <c r="B29" s="412" t="s">
        <v>746</v>
      </c>
      <c r="C29" s="130">
        <v>31</v>
      </c>
      <c r="D29" s="127">
        <v>4</v>
      </c>
      <c r="E29" s="127">
        <v>4</v>
      </c>
      <c r="F29" s="127">
        <v>4</v>
      </c>
      <c r="G29" s="127">
        <v>4</v>
      </c>
      <c r="H29" s="127">
        <v>4</v>
      </c>
      <c r="I29" s="127">
        <v>4</v>
      </c>
      <c r="J29" s="127">
        <v>0</v>
      </c>
      <c r="K29" s="126">
        <v>7</v>
      </c>
      <c r="L29" s="329">
        <v>772</v>
      </c>
      <c r="M29" s="127">
        <v>399</v>
      </c>
      <c r="N29" s="129">
        <v>373</v>
      </c>
      <c r="O29" s="128">
        <v>118</v>
      </c>
      <c r="P29" s="127">
        <v>58</v>
      </c>
      <c r="Q29" s="126">
        <v>60</v>
      </c>
      <c r="R29" s="329">
        <v>113</v>
      </c>
      <c r="S29" s="127">
        <v>54</v>
      </c>
      <c r="T29" s="129">
        <v>59</v>
      </c>
      <c r="U29" s="128">
        <v>127</v>
      </c>
      <c r="V29" s="127">
        <v>69</v>
      </c>
      <c r="W29" s="126">
        <v>58</v>
      </c>
      <c r="X29" s="329">
        <v>131</v>
      </c>
      <c r="Y29" s="127">
        <v>66</v>
      </c>
      <c r="Z29" s="129">
        <v>65</v>
      </c>
      <c r="AA29" s="128">
        <v>131</v>
      </c>
      <c r="AB29" s="127">
        <v>68</v>
      </c>
      <c r="AC29" s="126">
        <v>63</v>
      </c>
      <c r="AD29" s="329">
        <v>152</v>
      </c>
      <c r="AE29" s="127">
        <v>84</v>
      </c>
      <c r="AF29" s="126">
        <v>68</v>
      </c>
    </row>
    <row r="30" spans="1:32" ht="21.4" customHeight="1" x14ac:dyDescent="0.2">
      <c r="A30" s="331"/>
      <c r="B30" s="137"/>
      <c r="C30" s="136"/>
      <c r="D30" s="132"/>
      <c r="E30" s="132"/>
      <c r="F30" s="132"/>
      <c r="G30" s="132"/>
      <c r="H30" s="132"/>
      <c r="I30" s="132"/>
      <c r="J30" s="132"/>
      <c r="K30" s="131"/>
      <c r="L30" s="153">
        <v>27</v>
      </c>
      <c r="M30" s="132"/>
      <c r="N30" s="135"/>
      <c r="O30" s="134">
        <v>5</v>
      </c>
      <c r="P30" s="152"/>
      <c r="Q30" s="161"/>
      <c r="R30" s="133">
        <v>6</v>
      </c>
      <c r="S30" s="152"/>
      <c r="T30" s="138"/>
      <c r="U30" s="134">
        <v>9</v>
      </c>
      <c r="V30" s="152"/>
      <c r="W30" s="161"/>
      <c r="X30" s="133">
        <v>3</v>
      </c>
      <c r="Y30" s="152"/>
      <c r="Z30" s="138"/>
      <c r="AA30" s="134">
        <v>1</v>
      </c>
      <c r="AB30" s="152"/>
      <c r="AC30" s="161"/>
      <c r="AD30" s="133">
        <v>3</v>
      </c>
      <c r="AE30" s="132"/>
      <c r="AF30" s="131"/>
    </row>
    <row r="31" spans="1:32" ht="21.4" customHeight="1" x14ac:dyDescent="0.2">
      <c r="A31" s="413">
        <v>17</v>
      </c>
      <c r="B31" s="412" t="s">
        <v>747</v>
      </c>
      <c r="C31" s="130">
        <v>25</v>
      </c>
      <c r="D31" s="127">
        <v>3</v>
      </c>
      <c r="E31" s="127">
        <v>3</v>
      </c>
      <c r="F31" s="127">
        <v>3</v>
      </c>
      <c r="G31" s="127">
        <v>3</v>
      </c>
      <c r="H31" s="127">
        <v>4</v>
      </c>
      <c r="I31" s="127">
        <v>4</v>
      </c>
      <c r="J31" s="127">
        <v>0</v>
      </c>
      <c r="K31" s="126">
        <v>5</v>
      </c>
      <c r="L31" s="329">
        <v>586</v>
      </c>
      <c r="M31" s="127">
        <v>301</v>
      </c>
      <c r="N31" s="129">
        <v>285</v>
      </c>
      <c r="O31" s="128">
        <v>79</v>
      </c>
      <c r="P31" s="127">
        <v>37</v>
      </c>
      <c r="Q31" s="126">
        <v>42</v>
      </c>
      <c r="R31" s="329">
        <v>85</v>
      </c>
      <c r="S31" s="127">
        <v>45</v>
      </c>
      <c r="T31" s="129">
        <v>40</v>
      </c>
      <c r="U31" s="128">
        <v>108</v>
      </c>
      <c r="V31" s="127">
        <v>56</v>
      </c>
      <c r="W31" s="126">
        <v>52</v>
      </c>
      <c r="X31" s="329">
        <v>81</v>
      </c>
      <c r="Y31" s="127">
        <v>42</v>
      </c>
      <c r="Z31" s="129">
        <v>39</v>
      </c>
      <c r="AA31" s="128">
        <v>120</v>
      </c>
      <c r="AB31" s="127">
        <v>66</v>
      </c>
      <c r="AC31" s="126">
        <v>54</v>
      </c>
      <c r="AD31" s="329">
        <v>113</v>
      </c>
      <c r="AE31" s="127">
        <v>55</v>
      </c>
      <c r="AF31" s="126">
        <v>58</v>
      </c>
    </row>
    <row r="32" spans="1:32" ht="21.4" customHeight="1" x14ac:dyDescent="0.2">
      <c r="A32" s="331"/>
      <c r="B32" s="137"/>
      <c r="C32" s="136"/>
      <c r="D32" s="132"/>
      <c r="E32" s="132"/>
      <c r="F32" s="132"/>
      <c r="G32" s="132"/>
      <c r="H32" s="132"/>
      <c r="I32" s="132"/>
      <c r="J32" s="132"/>
      <c r="K32" s="131"/>
      <c r="L32" s="153">
        <v>24</v>
      </c>
      <c r="M32" s="132"/>
      <c r="N32" s="135"/>
      <c r="O32" s="134">
        <v>4</v>
      </c>
      <c r="P32" s="152"/>
      <c r="Q32" s="161"/>
      <c r="R32" s="133">
        <v>8</v>
      </c>
      <c r="S32" s="152"/>
      <c r="T32" s="138"/>
      <c r="U32" s="134">
        <v>2</v>
      </c>
      <c r="V32" s="152"/>
      <c r="W32" s="161"/>
      <c r="X32" s="133">
        <v>3</v>
      </c>
      <c r="Y32" s="152"/>
      <c r="Z32" s="138"/>
      <c r="AA32" s="134">
        <v>3</v>
      </c>
      <c r="AB32" s="152"/>
      <c r="AC32" s="161"/>
      <c r="AD32" s="133">
        <v>4</v>
      </c>
      <c r="AE32" s="152"/>
      <c r="AF32" s="161"/>
    </row>
    <row r="33" spans="1:32" ht="21.4" customHeight="1" x14ac:dyDescent="0.2">
      <c r="A33" s="413">
        <v>18</v>
      </c>
      <c r="B33" s="412" t="s">
        <v>748</v>
      </c>
      <c r="C33" s="130">
        <v>17</v>
      </c>
      <c r="D33" s="127">
        <v>2</v>
      </c>
      <c r="E33" s="127">
        <v>2</v>
      </c>
      <c r="F33" s="127">
        <v>2</v>
      </c>
      <c r="G33" s="127">
        <v>2</v>
      </c>
      <c r="H33" s="127">
        <v>3</v>
      </c>
      <c r="I33" s="127">
        <v>2</v>
      </c>
      <c r="J33" s="127">
        <v>0</v>
      </c>
      <c r="K33" s="126">
        <v>4</v>
      </c>
      <c r="L33" s="329">
        <v>420</v>
      </c>
      <c r="M33" s="127">
        <v>210</v>
      </c>
      <c r="N33" s="129">
        <v>210</v>
      </c>
      <c r="O33" s="128">
        <v>62</v>
      </c>
      <c r="P33" s="127">
        <v>28</v>
      </c>
      <c r="Q33" s="126">
        <v>34</v>
      </c>
      <c r="R33" s="329">
        <v>77</v>
      </c>
      <c r="S33" s="127">
        <v>40</v>
      </c>
      <c r="T33" s="129">
        <v>37</v>
      </c>
      <c r="U33" s="128">
        <v>70</v>
      </c>
      <c r="V33" s="127">
        <v>35</v>
      </c>
      <c r="W33" s="126">
        <v>35</v>
      </c>
      <c r="X33" s="329">
        <v>66</v>
      </c>
      <c r="Y33" s="127">
        <v>30</v>
      </c>
      <c r="Z33" s="129">
        <v>36</v>
      </c>
      <c r="AA33" s="128">
        <v>82</v>
      </c>
      <c r="AB33" s="127">
        <v>44</v>
      </c>
      <c r="AC33" s="126">
        <v>38</v>
      </c>
      <c r="AD33" s="329">
        <v>63</v>
      </c>
      <c r="AE33" s="127">
        <v>33</v>
      </c>
      <c r="AF33" s="126">
        <v>30</v>
      </c>
    </row>
    <row r="34" spans="1:32" ht="21.4" customHeight="1" x14ac:dyDescent="0.2">
      <c r="A34" s="331"/>
      <c r="B34" s="137"/>
      <c r="C34" s="136"/>
      <c r="D34" s="132"/>
      <c r="E34" s="132"/>
      <c r="F34" s="132"/>
      <c r="G34" s="132"/>
      <c r="H34" s="132"/>
      <c r="I34" s="132"/>
      <c r="J34" s="132"/>
      <c r="K34" s="131"/>
      <c r="L34" s="153">
        <v>26</v>
      </c>
      <c r="M34" s="132"/>
      <c r="N34" s="135"/>
      <c r="O34" s="134">
        <v>3</v>
      </c>
      <c r="P34" s="152"/>
      <c r="Q34" s="161"/>
      <c r="R34" s="133">
        <v>6</v>
      </c>
      <c r="S34" s="152"/>
      <c r="T34" s="138"/>
      <c r="U34" s="134">
        <v>6</v>
      </c>
      <c r="V34" s="152"/>
      <c r="W34" s="161"/>
      <c r="X34" s="133">
        <v>5</v>
      </c>
      <c r="Y34" s="152"/>
      <c r="Z34" s="138"/>
      <c r="AA34" s="134">
        <v>3</v>
      </c>
      <c r="AB34" s="152"/>
      <c r="AC34" s="161"/>
      <c r="AD34" s="133">
        <v>3</v>
      </c>
      <c r="AE34" s="132"/>
      <c r="AF34" s="131"/>
    </row>
    <row r="35" spans="1:32" ht="21.4" customHeight="1" x14ac:dyDescent="0.2">
      <c r="A35" s="413">
        <v>19</v>
      </c>
      <c r="B35" s="412" t="s">
        <v>749</v>
      </c>
      <c r="C35" s="130">
        <v>12</v>
      </c>
      <c r="D35" s="127">
        <v>1</v>
      </c>
      <c r="E35" s="127">
        <v>1</v>
      </c>
      <c r="F35" s="127">
        <v>1</v>
      </c>
      <c r="G35" s="127">
        <v>2</v>
      </c>
      <c r="H35" s="127">
        <v>1</v>
      </c>
      <c r="I35" s="127">
        <v>1</v>
      </c>
      <c r="J35" s="127">
        <v>0</v>
      </c>
      <c r="K35" s="126">
        <v>5</v>
      </c>
      <c r="L35" s="329">
        <v>207</v>
      </c>
      <c r="M35" s="127">
        <v>113</v>
      </c>
      <c r="N35" s="129">
        <v>94</v>
      </c>
      <c r="O35" s="128">
        <v>32</v>
      </c>
      <c r="P35" s="127">
        <v>14</v>
      </c>
      <c r="Q35" s="126">
        <v>18</v>
      </c>
      <c r="R35" s="329">
        <v>35</v>
      </c>
      <c r="S35" s="127">
        <v>21</v>
      </c>
      <c r="T35" s="129">
        <v>14</v>
      </c>
      <c r="U35" s="128">
        <v>37</v>
      </c>
      <c r="V35" s="127">
        <v>20</v>
      </c>
      <c r="W35" s="126">
        <v>17</v>
      </c>
      <c r="X35" s="329">
        <v>48</v>
      </c>
      <c r="Y35" s="127">
        <v>26</v>
      </c>
      <c r="Z35" s="129">
        <v>22</v>
      </c>
      <c r="AA35" s="128">
        <v>27</v>
      </c>
      <c r="AB35" s="127">
        <v>14</v>
      </c>
      <c r="AC35" s="126">
        <v>13</v>
      </c>
      <c r="AD35" s="329">
        <v>28</v>
      </c>
      <c r="AE35" s="127">
        <v>18</v>
      </c>
      <c r="AF35" s="126">
        <v>10</v>
      </c>
    </row>
    <row r="36" spans="1:32" ht="21.4" customHeight="1" x14ac:dyDescent="0.2">
      <c r="A36" s="331"/>
      <c r="B36" s="137"/>
      <c r="C36" s="136"/>
      <c r="D36" s="132"/>
      <c r="E36" s="132"/>
      <c r="F36" s="132"/>
      <c r="G36" s="132"/>
      <c r="H36" s="132"/>
      <c r="I36" s="132"/>
      <c r="J36" s="132"/>
      <c r="K36" s="131"/>
      <c r="L36" s="153">
        <v>47</v>
      </c>
      <c r="M36" s="132"/>
      <c r="N36" s="135"/>
      <c r="O36" s="134">
        <v>8</v>
      </c>
      <c r="P36" s="152"/>
      <c r="Q36" s="161"/>
      <c r="R36" s="133">
        <v>10</v>
      </c>
      <c r="S36" s="152"/>
      <c r="T36" s="138"/>
      <c r="U36" s="134">
        <v>10</v>
      </c>
      <c r="V36" s="152"/>
      <c r="W36" s="161"/>
      <c r="X36" s="133">
        <v>6</v>
      </c>
      <c r="Y36" s="152"/>
      <c r="Z36" s="138"/>
      <c r="AA36" s="134">
        <v>5</v>
      </c>
      <c r="AB36" s="152"/>
      <c r="AC36" s="161"/>
      <c r="AD36" s="133">
        <v>8</v>
      </c>
      <c r="AE36" s="132"/>
      <c r="AF36" s="131"/>
    </row>
    <row r="37" spans="1:32" ht="21.4" customHeight="1" x14ac:dyDescent="0.2">
      <c r="A37" s="413">
        <v>20</v>
      </c>
      <c r="B37" s="412" t="s">
        <v>750</v>
      </c>
      <c r="C37" s="130">
        <v>28</v>
      </c>
      <c r="D37" s="127">
        <v>3</v>
      </c>
      <c r="E37" s="127">
        <v>3</v>
      </c>
      <c r="F37" s="127">
        <v>4</v>
      </c>
      <c r="G37" s="127">
        <v>4</v>
      </c>
      <c r="H37" s="127">
        <v>3</v>
      </c>
      <c r="I37" s="127">
        <v>4</v>
      </c>
      <c r="J37" s="127">
        <v>0</v>
      </c>
      <c r="K37" s="126">
        <v>7</v>
      </c>
      <c r="L37" s="329">
        <v>669</v>
      </c>
      <c r="M37" s="127">
        <v>312</v>
      </c>
      <c r="N37" s="129">
        <v>357</v>
      </c>
      <c r="O37" s="128">
        <v>107</v>
      </c>
      <c r="P37" s="127">
        <v>48</v>
      </c>
      <c r="Q37" s="126">
        <v>59</v>
      </c>
      <c r="R37" s="329">
        <v>111</v>
      </c>
      <c r="S37" s="127">
        <v>41</v>
      </c>
      <c r="T37" s="129">
        <v>70</v>
      </c>
      <c r="U37" s="128">
        <v>118</v>
      </c>
      <c r="V37" s="127">
        <v>61</v>
      </c>
      <c r="W37" s="126">
        <v>57</v>
      </c>
      <c r="X37" s="329">
        <v>114</v>
      </c>
      <c r="Y37" s="127">
        <v>51</v>
      </c>
      <c r="Z37" s="129">
        <v>63</v>
      </c>
      <c r="AA37" s="128">
        <v>99</v>
      </c>
      <c r="AB37" s="127">
        <v>47</v>
      </c>
      <c r="AC37" s="126">
        <v>52</v>
      </c>
      <c r="AD37" s="329">
        <v>120</v>
      </c>
      <c r="AE37" s="127">
        <v>64</v>
      </c>
      <c r="AF37" s="126">
        <v>56</v>
      </c>
    </row>
    <row r="38" spans="1:32" ht="21.4" customHeight="1" x14ac:dyDescent="0.2">
      <c r="A38" s="331"/>
      <c r="B38" s="137"/>
      <c r="C38" s="136"/>
      <c r="D38" s="132"/>
      <c r="E38" s="132"/>
      <c r="F38" s="132"/>
      <c r="G38" s="132"/>
      <c r="H38" s="132"/>
      <c r="I38" s="132"/>
      <c r="J38" s="132"/>
      <c r="K38" s="131"/>
      <c r="L38" s="153">
        <v>57</v>
      </c>
      <c r="M38" s="132"/>
      <c r="N38" s="135"/>
      <c r="O38" s="134">
        <v>12</v>
      </c>
      <c r="P38" s="152"/>
      <c r="Q38" s="161"/>
      <c r="R38" s="133">
        <v>11</v>
      </c>
      <c r="S38" s="152"/>
      <c r="T38" s="138"/>
      <c r="U38" s="134">
        <v>13</v>
      </c>
      <c r="V38" s="152"/>
      <c r="W38" s="161"/>
      <c r="X38" s="133">
        <v>9</v>
      </c>
      <c r="Y38" s="152"/>
      <c r="Z38" s="138"/>
      <c r="AA38" s="134">
        <v>1</v>
      </c>
      <c r="AB38" s="152"/>
      <c r="AC38" s="161"/>
      <c r="AD38" s="133">
        <v>11</v>
      </c>
      <c r="AE38" s="132"/>
      <c r="AF38" s="131"/>
    </row>
    <row r="39" spans="1:32" ht="21.4" customHeight="1" x14ac:dyDescent="0.2">
      <c r="A39" s="413">
        <v>21</v>
      </c>
      <c r="B39" s="412" t="s">
        <v>751</v>
      </c>
      <c r="C39" s="130">
        <v>44</v>
      </c>
      <c r="D39" s="127">
        <v>5</v>
      </c>
      <c r="E39" s="127">
        <v>5</v>
      </c>
      <c r="F39" s="127">
        <v>5</v>
      </c>
      <c r="G39" s="127">
        <v>6</v>
      </c>
      <c r="H39" s="127">
        <v>6</v>
      </c>
      <c r="I39" s="127">
        <v>6</v>
      </c>
      <c r="J39" s="127">
        <v>0</v>
      </c>
      <c r="K39" s="126">
        <v>11</v>
      </c>
      <c r="L39" s="474">
        <v>1078</v>
      </c>
      <c r="M39" s="127">
        <v>572</v>
      </c>
      <c r="N39" s="129">
        <v>506</v>
      </c>
      <c r="O39" s="128">
        <v>157</v>
      </c>
      <c r="P39" s="127">
        <v>81</v>
      </c>
      <c r="Q39" s="126">
        <v>76</v>
      </c>
      <c r="R39" s="329">
        <v>179</v>
      </c>
      <c r="S39" s="127">
        <v>100</v>
      </c>
      <c r="T39" s="129">
        <v>79</v>
      </c>
      <c r="U39" s="128">
        <v>173</v>
      </c>
      <c r="V39" s="127">
        <v>97</v>
      </c>
      <c r="W39" s="126">
        <v>76</v>
      </c>
      <c r="X39" s="329">
        <v>190</v>
      </c>
      <c r="Y39" s="127">
        <v>99</v>
      </c>
      <c r="Z39" s="129">
        <v>91</v>
      </c>
      <c r="AA39" s="128">
        <v>192</v>
      </c>
      <c r="AB39" s="127">
        <v>100</v>
      </c>
      <c r="AC39" s="126">
        <v>92</v>
      </c>
      <c r="AD39" s="329">
        <v>187</v>
      </c>
      <c r="AE39" s="127">
        <v>95</v>
      </c>
      <c r="AF39" s="126">
        <v>92</v>
      </c>
    </row>
    <row r="40" spans="1:32" ht="21.4" customHeight="1" x14ac:dyDescent="0.2">
      <c r="A40" s="331"/>
      <c r="B40" s="137"/>
      <c r="C40" s="136"/>
      <c r="D40" s="132"/>
      <c r="E40" s="132"/>
      <c r="F40" s="132"/>
      <c r="G40" s="132"/>
      <c r="H40" s="132"/>
      <c r="I40" s="132"/>
      <c r="J40" s="132"/>
      <c r="K40" s="131"/>
      <c r="L40" s="153">
        <v>19</v>
      </c>
      <c r="M40" s="132"/>
      <c r="N40" s="135"/>
      <c r="O40" s="134">
        <v>4</v>
      </c>
      <c r="P40" s="152"/>
      <c r="Q40" s="161"/>
      <c r="R40" s="133">
        <v>3</v>
      </c>
      <c r="S40" s="152"/>
      <c r="T40" s="138"/>
      <c r="U40" s="134">
        <v>4</v>
      </c>
      <c r="V40" s="152"/>
      <c r="W40" s="161"/>
      <c r="X40" s="133">
        <v>5</v>
      </c>
      <c r="Y40" s="152"/>
      <c r="Z40" s="138"/>
      <c r="AA40" s="134">
        <v>2</v>
      </c>
      <c r="AB40" s="152"/>
      <c r="AC40" s="161"/>
      <c r="AD40" s="133">
        <v>1</v>
      </c>
      <c r="AE40" s="132"/>
      <c r="AF40" s="131"/>
    </row>
    <row r="41" spans="1:32" ht="21.4" customHeight="1" x14ac:dyDescent="0.2">
      <c r="A41" s="413">
        <v>22</v>
      </c>
      <c r="B41" s="412" t="s">
        <v>752</v>
      </c>
      <c r="C41" s="130">
        <v>20</v>
      </c>
      <c r="D41" s="127">
        <v>3</v>
      </c>
      <c r="E41" s="127">
        <v>2</v>
      </c>
      <c r="F41" s="127">
        <v>3</v>
      </c>
      <c r="G41" s="127">
        <v>3</v>
      </c>
      <c r="H41" s="127">
        <v>3</v>
      </c>
      <c r="I41" s="127">
        <v>3</v>
      </c>
      <c r="J41" s="127">
        <v>0</v>
      </c>
      <c r="K41" s="126">
        <v>3</v>
      </c>
      <c r="L41" s="329">
        <v>504</v>
      </c>
      <c r="M41" s="127">
        <v>260</v>
      </c>
      <c r="N41" s="129">
        <v>244</v>
      </c>
      <c r="O41" s="128">
        <v>98</v>
      </c>
      <c r="P41" s="127">
        <v>48</v>
      </c>
      <c r="Q41" s="126">
        <v>50</v>
      </c>
      <c r="R41" s="329">
        <v>70</v>
      </c>
      <c r="S41" s="127">
        <v>36</v>
      </c>
      <c r="T41" s="129">
        <v>34</v>
      </c>
      <c r="U41" s="128">
        <v>80</v>
      </c>
      <c r="V41" s="127">
        <v>42</v>
      </c>
      <c r="W41" s="126">
        <v>38</v>
      </c>
      <c r="X41" s="329">
        <v>89</v>
      </c>
      <c r="Y41" s="127">
        <v>45</v>
      </c>
      <c r="Z41" s="129">
        <v>44</v>
      </c>
      <c r="AA41" s="128">
        <v>84</v>
      </c>
      <c r="AB41" s="127">
        <v>42</v>
      </c>
      <c r="AC41" s="126">
        <v>42</v>
      </c>
      <c r="AD41" s="329">
        <v>83</v>
      </c>
      <c r="AE41" s="127">
        <v>47</v>
      </c>
      <c r="AF41" s="126">
        <v>36</v>
      </c>
    </row>
    <row r="42" spans="1:32" ht="21.4" customHeight="1" x14ac:dyDescent="0.2">
      <c r="A42" s="331"/>
      <c r="B42" s="137"/>
      <c r="C42" s="136"/>
      <c r="D42" s="132"/>
      <c r="E42" s="132"/>
      <c r="F42" s="132"/>
      <c r="G42" s="132"/>
      <c r="H42" s="132"/>
      <c r="I42" s="132"/>
      <c r="J42" s="132"/>
      <c r="K42" s="131"/>
      <c r="L42" s="153">
        <v>41</v>
      </c>
      <c r="M42" s="132"/>
      <c r="N42" s="135"/>
      <c r="O42" s="134">
        <v>9</v>
      </c>
      <c r="P42" s="152"/>
      <c r="Q42" s="161"/>
      <c r="R42" s="133">
        <v>7</v>
      </c>
      <c r="S42" s="152"/>
      <c r="T42" s="138"/>
      <c r="U42" s="134">
        <v>12</v>
      </c>
      <c r="V42" s="152"/>
      <c r="W42" s="161"/>
      <c r="X42" s="133">
        <v>3</v>
      </c>
      <c r="Y42" s="152"/>
      <c r="Z42" s="138"/>
      <c r="AA42" s="134">
        <v>4</v>
      </c>
      <c r="AB42" s="152"/>
      <c r="AC42" s="161"/>
      <c r="AD42" s="133">
        <v>6</v>
      </c>
      <c r="AE42" s="132"/>
      <c r="AF42" s="131"/>
    </row>
    <row r="43" spans="1:32" ht="21.4" customHeight="1" x14ac:dyDescent="0.2">
      <c r="A43" s="413">
        <v>23</v>
      </c>
      <c r="B43" s="412" t="s">
        <v>753</v>
      </c>
      <c r="C43" s="130">
        <v>34</v>
      </c>
      <c r="D43" s="127">
        <v>4</v>
      </c>
      <c r="E43" s="127">
        <v>5</v>
      </c>
      <c r="F43" s="127">
        <v>5</v>
      </c>
      <c r="G43" s="127">
        <v>4</v>
      </c>
      <c r="H43" s="127">
        <v>5</v>
      </c>
      <c r="I43" s="127">
        <v>4</v>
      </c>
      <c r="J43" s="127">
        <v>0</v>
      </c>
      <c r="K43" s="126">
        <v>7</v>
      </c>
      <c r="L43" s="332">
        <v>881</v>
      </c>
      <c r="M43" s="127">
        <v>429</v>
      </c>
      <c r="N43" s="129">
        <v>452</v>
      </c>
      <c r="O43" s="128">
        <v>148</v>
      </c>
      <c r="P43" s="127">
        <v>71</v>
      </c>
      <c r="Q43" s="126">
        <v>77</v>
      </c>
      <c r="R43" s="329">
        <v>159</v>
      </c>
      <c r="S43" s="127">
        <v>78</v>
      </c>
      <c r="T43" s="129">
        <v>81</v>
      </c>
      <c r="U43" s="128">
        <v>164</v>
      </c>
      <c r="V43" s="127">
        <v>84</v>
      </c>
      <c r="W43" s="126">
        <v>80</v>
      </c>
      <c r="X43" s="329">
        <v>123</v>
      </c>
      <c r="Y43" s="127">
        <v>59</v>
      </c>
      <c r="Z43" s="129">
        <v>64</v>
      </c>
      <c r="AA43" s="128">
        <v>145</v>
      </c>
      <c r="AB43" s="127">
        <v>69</v>
      </c>
      <c r="AC43" s="126">
        <v>76</v>
      </c>
      <c r="AD43" s="329">
        <v>142</v>
      </c>
      <c r="AE43" s="127">
        <v>68</v>
      </c>
      <c r="AF43" s="126">
        <v>74</v>
      </c>
    </row>
    <row r="44" spans="1:32" ht="21.4" customHeight="1" x14ac:dyDescent="0.2">
      <c r="A44" s="331"/>
      <c r="B44" s="137"/>
      <c r="C44" s="136"/>
      <c r="D44" s="132"/>
      <c r="E44" s="132"/>
      <c r="F44" s="132"/>
      <c r="G44" s="132"/>
      <c r="H44" s="132"/>
      <c r="I44" s="132"/>
      <c r="J44" s="132"/>
      <c r="K44" s="131"/>
      <c r="L44" s="153">
        <v>16</v>
      </c>
      <c r="M44" s="132"/>
      <c r="N44" s="135"/>
      <c r="O44" s="134">
        <v>3</v>
      </c>
      <c r="P44" s="152"/>
      <c r="Q44" s="161"/>
      <c r="R44" s="133">
        <v>1</v>
      </c>
      <c r="S44" s="152"/>
      <c r="T44" s="138"/>
      <c r="U44" s="134">
        <v>3</v>
      </c>
      <c r="V44" s="152"/>
      <c r="W44" s="161"/>
      <c r="X44" s="133">
        <v>2</v>
      </c>
      <c r="Y44" s="152"/>
      <c r="Z44" s="138"/>
      <c r="AA44" s="134">
        <v>4</v>
      </c>
      <c r="AB44" s="152"/>
      <c r="AC44" s="161"/>
      <c r="AD44" s="133">
        <v>3</v>
      </c>
      <c r="AE44" s="132"/>
      <c r="AF44" s="131"/>
    </row>
    <row r="45" spans="1:32" ht="21.4" customHeight="1" x14ac:dyDescent="0.2">
      <c r="A45" s="413">
        <v>24</v>
      </c>
      <c r="B45" s="412" t="s">
        <v>754</v>
      </c>
      <c r="C45" s="130">
        <v>15</v>
      </c>
      <c r="D45" s="127">
        <v>2</v>
      </c>
      <c r="E45" s="127">
        <v>2</v>
      </c>
      <c r="F45" s="127">
        <v>2</v>
      </c>
      <c r="G45" s="127">
        <v>2</v>
      </c>
      <c r="H45" s="127">
        <v>2</v>
      </c>
      <c r="I45" s="127">
        <v>2</v>
      </c>
      <c r="J45" s="127">
        <v>0</v>
      </c>
      <c r="K45" s="126">
        <v>3</v>
      </c>
      <c r="L45" s="329">
        <v>358</v>
      </c>
      <c r="M45" s="127">
        <v>164</v>
      </c>
      <c r="N45" s="129">
        <v>194</v>
      </c>
      <c r="O45" s="128">
        <v>54</v>
      </c>
      <c r="P45" s="127">
        <v>27</v>
      </c>
      <c r="Q45" s="126">
        <v>27</v>
      </c>
      <c r="R45" s="329">
        <v>59</v>
      </c>
      <c r="S45" s="127">
        <v>24</v>
      </c>
      <c r="T45" s="129">
        <v>35</v>
      </c>
      <c r="U45" s="128">
        <v>62</v>
      </c>
      <c r="V45" s="127">
        <v>25</v>
      </c>
      <c r="W45" s="126">
        <v>37</v>
      </c>
      <c r="X45" s="329">
        <v>49</v>
      </c>
      <c r="Y45" s="127">
        <v>22</v>
      </c>
      <c r="Z45" s="129">
        <v>27</v>
      </c>
      <c r="AA45" s="128">
        <v>71</v>
      </c>
      <c r="AB45" s="127">
        <v>38</v>
      </c>
      <c r="AC45" s="126">
        <v>33</v>
      </c>
      <c r="AD45" s="329">
        <v>63</v>
      </c>
      <c r="AE45" s="127">
        <v>28</v>
      </c>
      <c r="AF45" s="126">
        <v>35</v>
      </c>
    </row>
    <row r="46" spans="1:32" ht="21.4" customHeight="1" x14ac:dyDescent="0.2">
      <c r="A46" s="331"/>
      <c r="B46" s="137"/>
      <c r="C46" s="136"/>
      <c r="D46" s="132"/>
      <c r="E46" s="132"/>
      <c r="F46" s="132"/>
      <c r="G46" s="132"/>
      <c r="H46" s="132"/>
      <c r="I46" s="132"/>
      <c r="J46" s="132"/>
      <c r="K46" s="131"/>
      <c r="L46" s="153">
        <v>27</v>
      </c>
      <c r="M46" s="132"/>
      <c r="N46" s="135"/>
      <c r="O46" s="134">
        <v>8</v>
      </c>
      <c r="P46" s="152"/>
      <c r="Q46" s="161"/>
      <c r="R46" s="133">
        <v>7</v>
      </c>
      <c r="S46" s="152"/>
      <c r="T46" s="138"/>
      <c r="U46" s="134">
        <v>3</v>
      </c>
      <c r="V46" s="152"/>
      <c r="W46" s="161"/>
      <c r="X46" s="133">
        <v>3</v>
      </c>
      <c r="Y46" s="152"/>
      <c r="Z46" s="138"/>
      <c r="AA46" s="134">
        <v>2</v>
      </c>
      <c r="AB46" s="152"/>
      <c r="AC46" s="161"/>
      <c r="AD46" s="133">
        <v>4</v>
      </c>
      <c r="AE46" s="132"/>
      <c r="AF46" s="131"/>
    </row>
    <row r="47" spans="1:32" ht="21.4" customHeight="1" x14ac:dyDescent="0.2">
      <c r="A47" s="413">
        <v>25</v>
      </c>
      <c r="B47" s="412" t="s">
        <v>755</v>
      </c>
      <c r="C47" s="130">
        <v>33</v>
      </c>
      <c r="D47" s="127">
        <v>5</v>
      </c>
      <c r="E47" s="127">
        <v>5</v>
      </c>
      <c r="F47" s="127">
        <v>5</v>
      </c>
      <c r="G47" s="127">
        <v>5</v>
      </c>
      <c r="H47" s="127">
        <v>5</v>
      </c>
      <c r="I47" s="127">
        <v>4</v>
      </c>
      <c r="J47" s="127">
        <v>0</v>
      </c>
      <c r="K47" s="126">
        <v>4</v>
      </c>
      <c r="L47" s="329">
        <v>946</v>
      </c>
      <c r="M47" s="127">
        <v>505</v>
      </c>
      <c r="N47" s="129">
        <v>441</v>
      </c>
      <c r="O47" s="128">
        <v>174</v>
      </c>
      <c r="P47" s="127">
        <v>96</v>
      </c>
      <c r="Q47" s="126">
        <v>78</v>
      </c>
      <c r="R47" s="329">
        <v>152</v>
      </c>
      <c r="S47" s="127">
        <v>97</v>
      </c>
      <c r="T47" s="129">
        <v>55</v>
      </c>
      <c r="U47" s="128">
        <v>158</v>
      </c>
      <c r="V47" s="127">
        <v>86</v>
      </c>
      <c r="W47" s="126">
        <v>72</v>
      </c>
      <c r="X47" s="329">
        <v>163</v>
      </c>
      <c r="Y47" s="127">
        <v>75</v>
      </c>
      <c r="Z47" s="129">
        <v>88</v>
      </c>
      <c r="AA47" s="128">
        <v>156</v>
      </c>
      <c r="AB47" s="127">
        <v>84</v>
      </c>
      <c r="AC47" s="126">
        <v>72</v>
      </c>
      <c r="AD47" s="329">
        <v>143</v>
      </c>
      <c r="AE47" s="127">
        <v>67</v>
      </c>
      <c r="AF47" s="126">
        <v>76</v>
      </c>
    </row>
    <row r="48" spans="1:32" ht="21.4" customHeight="1" x14ac:dyDescent="0.2">
      <c r="A48" s="331"/>
      <c r="B48" s="137"/>
      <c r="C48" s="136"/>
      <c r="D48" s="132"/>
      <c r="E48" s="132"/>
      <c r="F48" s="132"/>
      <c r="G48" s="132"/>
      <c r="H48" s="132"/>
      <c r="I48" s="132"/>
      <c r="J48" s="132"/>
      <c r="K48" s="131"/>
      <c r="L48" s="153">
        <v>43</v>
      </c>
      <c r="M48" s="132"/>
      <c r="N48" s="135"/>
      <c r="O48" s="134">
        <v>2</v>
      </c>
      <c r="P48" s="152"/>
      <c r="Q48" s="161"/>
      <c r="R48" s="133">
        <v>5</v>
      </c>
      <c r="S48" s="152"/>
      <c r="T48" s="138"/>
      <c r="U48" s="134">
        <v>7</v>
      </c>
      <c r="V48" s="152"/>
      <c r="W48" s="161"/>
      <c r="X48" s="133">
        <v>8</v>
      </c>
      <c r="Y48" s="152"/>
      <c r="Z48" s="138"/>
      <c r="AA48" s="134">
        <v>10</v>
      </c>
      <c r="AB48" s="152"/>
      <c r="AC48" s="161"/>
      <c r="AD48" s="133">
        <v>11</v>
      </c>
      <c r="AE48" s="132"/>
      <c r="AF48" s="131"/>
    </row>
    <row r="49" spans="1:32" ht="21.4" customHeight="1" x14ac:dyDescent="0.2">
      <c r="A49" s="413">
        <v>26</v>
      </c>
      <c r="B49" s="412" t="s">
        <v>756</v>
      </c>
      <c r="C49" s="130">
        <v>26</v>
      </c>
      <c r="D49" s="127">
        <v>3</v>
      </c>
      <c r="E49" s="127">
        <v>3</v>
      </c>
      <c r="F49" s="127">
        <v>3</v>
      </c>
      <c r="G49" s="127">
        <v>3</v>
      </c>
      <c r="H49" s="127">
        <v>3</v>
      </c>
      <c r="I49" s="127">
        <v>3</v>
      </c>
      <c r="J49" s="127">
        <v>0</v>
      </c>
      <c r="K49" s="126">
        <v>8</v>
      </c>
      <c r="L49" s="329">
        <v>586</v>
      </c>
      <c r="M49" s="127">
        <v>304</v>
      </c>
      <c r="N49" s="129">
        <v>282</v>
      </c>
      <c r="O49" s="128">
        <v>80</v>
      </c>
      <c r="P49" s="127">
        <v>46</v>
      </c>
      <c r="Q49" s="126">
        <v>34</v>
      </c>
      <c r="R49" s="329">
        <v>81</v>
      </c>
      <c r="S49" s="127">
        <v>40</v>
      </c>
      <c r="T49" s="129">
        <v>41</v>
      </c>
      <c r="U49" s="128">
        <v>106</v>
      </c>
      <c r="V49" s="127">
        <v>55</v>
      </c>
      <c r="W49" s="126">
        <v>51</v>
      </c>
      <c r="X49" s="329">
        <v>102</v>
      </c>
      <c r="Y49" s="127">
        <v>56</v>
      </c>
      <c r="Z49" s="129">
        <v>46</v>
      </c>
      <c r="AA49" s="128">
        <v>105</v>
      </c>
      <c r="AB49" s="127">
        <v>53</v>
      </c>
      <c r="AC49" s="126">
        <v>52</v>
      </c>
      <c r="AD49" s="329">
        <v>112</v>
      </c>
      <c r="AE49" s="127">
        <v>54</v>
      </c>
      <c r="AF49" s="126">
        <v>58</v>
      </c>
    </row>
    <row r="50" spans="1:32" ht="21.4" customHeight="1" x14ac:dyDescent="0.2">
      <c r="A50" s="331"/>
      <c r="B50" s="137"/>
      <c r="C50" s="136"/>
      <c r="D50" s="132"/>
      <c r="E50" s="132"/>
      <c r="F50" s="132"/>
      <c r="G50" s="132"/>
      <c r="H50" s="132"/>
      <c r="I50" s="132"/>
      <c r="J50" s="132"/>
      <c r="K50" s="131"/>
      <c r="L50" s="153">
        <v>20</v>
      </c>
      <c r="M50" s="132"/>
      <c r="N50" s="135"/>
      <c r="O50" s="134">
        <v>3</v>
      </c>
      <c r="P50" s="152"/>
      <c r="Q50" s="161"/>
      <c r="R50" s="133">
        <v>4</v>
      </c>
      <c r="S50" s="152"/>
      <c r="T50" s="138"/>
      <c r="U50" s="134">
        <v>3</v>
      </c>
      <c r="V50" s="152"/>
      <c r="W50" s="161"/>
      <c r="X50" s="133">
        <v>3</v>
      </c>
      <c r="Y50" s="152"/>
      <c r="Z50" s="138"/>
      <c r="AA50" s="134">
        <v>5</v>
      </c>
      <c r="AB50" s="152"/>
      <c r="AC50" s="161"/>
      <c r="AD50" s="133">
        <v>2</v>
      </c>
      <c r="AE50" s="132"/>
      <c r="AF50" s="131"/>
    </row>
    <row r="51" spans="1:32" ht="21.4" customHeight="1" x14ac:dyDescent="0.2">
      <c r="A51" s="413">
        <v>27</v>
      </c>
      <c r="B51" s="412" t="s">
        <v>757</v>
      </c>
      <c r="C51" s="130">
        <v>15</v>
      </c>
      <c r="D51" s="127">
        <v>2</v>
      </c>
      <c r="E51" s="127">
        <v>2</v>
      </c>
      <c r="F51" s="127">
        <v>2</v>
      </c>
      <c r="G51" s="127">
        <v>2</v>
      </c>
      <c r="H51" s="127">
        <v>2</v>
      </c>
      <c r="I51" s="127">
        <v>2</v>
      </c>
      <c r="J51" s="127">
        <v>0</v>
      </c>
      <c r="K51" s="126">
        <v>3</v>
      </c>
      <c r="L51" s="329">
        <v>348</v>
      </c>
      <c r="M51" s="127">
        <v>190</v>
      </c>
      <c r="N51" s="129">
        <v>158</v>
      </c>
      <c r="O51" s="128">
        <v>47</v>
      </c>
      <c r="P51" s="127">
        <v>24</v>
      </c>
      <c r="Q51" s="126">
        <v>23</v>
      </c>
      <c r="R51" s="329">
        <v>56</v>
      </c>
      <c r="S51" s="127">
        <v>28</v>
      </c>
      <c r="T51" s="129">
        <v>28</v>
      </c>
      <c r="U51" s="128">
        <v>66</v>
      </c>
      <c r="V51" s="127">
        <v>33</v>
      </c>
      <c r="W51" s="126">
        <v>33</v>
      </c>
      <c r="X51" s="329">
        <v>49</v>
      </c>
      <c r="Y51" s="127">
        <v>30</v>
      </c>
      <c r="Z51" s="129">
        <v>19</v>
      </c>
      <c r="AA51" s="128">
        <v>62</v>
      </c>
      <c r="AB51" s="127">
        <v>41</v>
      </c>
      <c r="AC51" s="126">
        <v>21</v>
      </c>
      <c r="AD51" s="329">
        <v>68</v>
      </c>
      <c r="AE51" s="127">
        <v>34</v>
      </c>
      <c r="AF51" s="126">
        <v>34</v>
      </c>
    </row>
    <row r="52" spans="1:32" ht="21.4" customHeight="1" x14ac:dyDescent="0.2">
      <c r="A52" s="331"/>
      <c r="B52" s="137"/>
      <c r="C52" s="136"/>
      <c r="D52" s="132"/>
      <c r="E52" s="132"/>
      <c r="F52" s="132"/>
      <c r="G52" s="132"/>
      <c r="H52" s="132"/>
      <c r="I52" s="132"/>
      <c r="J52" s="132"/>
      <c r="K52" s="131"/>
      <c r="L52" s="153">
        <v>45</v>
      </c>
      <c r="M52" s="132"/>
      <c r="N52" s="135"/>
      <c r="O52" s="134">
        <v>4</v>
      </c>
      <c r="P52" s="152"/>
      <c r="Q52" s="161"/>
      <c r="R52" s="133">
        <v>8</v>
      </c>
      <c r="S52" s="152"/>
      <c r="T52" s="138"/>
      <c r="U52" s="134">
        <v>6</v>
      </c>
      <c r="V52" s="152"/>
      <c r="W52" s="161"/>
      <c r="X52" s="133">
        <v>14</v>
      </c>
      <c r="Y52" s="152"/>
      <c r="Z52" s="138"/>
      <c r="AA52" s="134">
        <v>4</v>
      </c>
      <c r="AB52" s="152"/>
      <c r="AC52" s="161"/>
      <c r="AD52" s="133">
        <v>9</v>
      </c>
      <c r="AE52" s="132"/>
      <c r="AF52" s="131"/>
    </row>
    <row r="53" spans="1:32" ht="21.4" customHeight="1" x14ac:dyDescent="0.2">
      <c r="A53" s="413">
        <v>28</v>
      </c>
      <c r="B53" s="412" t="s">
        <v>758</v>
      </c>
      <c r="C53" s="130">
        <v>28</v>
      </c>
      <c r="D53" s="127">
        <v>4</v>
      </c>
      <c r="E53" s="127">
        <v>3</v>
      </c>
      <c r="F53" s="127">
        <v>3</v>
      </c>
      <c r="G53" s="127">
        <v>3</v>
      </c>
      <c r="H53" s="127">
        <v>3</v>
      </c>
      <c r="I53" s="127">
        <v>3</v>
      </c>
      <c r="J53" s="127">
        <v>0</v>
      </c>
      <c r="K53" s="126">
        <v>9</v>
      </c>
      <c r="L53" s="329">
        <v>591</v>
      </c>
      <c r="M53" s="127">
        <v>295</v>
      </c>
      <c r="N53" s="129">
        <v>296</v>
      </c>
      <c r="O53" s="128">
        <v>111</v>
      </c>
      <c r="P53" s="127">
        <v>54</v>
      </c>
      <c r="Q53" s="126">
        <v>57</v>
      </c>
      <c r="R53" s="329">
        <v>85</v>
      </c>
      <c r="S53" s="127">
        <v>41</v>
      </c>
      <c r="T53" s="129">
        <v>44</v>
      </c>
      <c r="U53" s="128">
        <v>107</v>
      </c>
      <c r="V53" s="127">
        <v>45</v>
      </c>
      <c r="W53" s="126">
        <v>62</v>
      </c>
      <c r="X53" s="329">
        <v>98</v>
      </c>
      <c r="Y53" s="127">
        <v>51</v>
      </c>
      <c r="Z53" s="129">
        <v>47</v>
      </c>
      <c r="AA53" s="128">
        <v>83</v>
      </c>
      <c r="AB53" s="127">
        <v>42</v>
      </c>
      <c r="AC53" s="126">
        <v>41</v>
      </c>
      <c r="AD53" s="329">
        <v>107</v>
      </c>
      <c r="AE53" s="127">
        <v>62</v>
      </c>
      <c r="AF53" s="126">
        <v>45</v>
      </c>
    </row>
    <row r="54" spans="1:32" ht="21.4" customHeight="1" x14ac:dyDescent="0.2">
      <c r="A54" s="328"/>
      <c r="B54" s="137"/>
      <c r="C54" s="151"/>
      <c r="D54" s="150"/>
      <c r="E54" s="150"/>
      <c r="F54" s="150"/>
      <c r="G54" s="150"/>
      <c r="H54" s="150"/>
      <c r="I54" s="150"/>
      <c r="J54" s="149"/>
      <c r="K54" s="148"/>
      <c r="L54" s="153">
        <v>61</v>
      </c>
      <c r="M54" s="149"/>
      <c r="N54" s="160"/>
      <c r="O54" s="156">
        <v>9</v>
      </c>
      <c r="P54" s="149"/>
      <c r="Q54" s="148"/>
      <c r="R54" s="158">
        <v>7</v>
      </c>
      <c r="S54" s="149"/>
      <c r="T54" s="160"/>
      <c r="U54" s="159">
        <v>10</v>
      </c>
      <c r="V54" s="149"/>
      <c r="W54" s="148"/>
      <c r="X54" s="158">
        <v>10</v>
      </c>
      <c r="Y54" s="149"/>
      <c r="Z54" s="160"/>
      <c r="AA54" s="159">
        <v>7</v>
      </c>
      <c r="AB54" s="149"/>
      <c r="AC54" s="148"/>
      <c r="AD54" s="158">
        <v>18</v>
      </c>
      <c r="AE54" s="149"/>
      <c r="AF54" s="148"/>
    </row>
    <row r="55" spans="1:32" ht="21.4" customHeight="1" x14ac:dyDescent="0.2">
      <c r="A55" s="411">
        <v>29</v>
      </c>
      <c r="B55" s="412" t="s">
        <v>759</v>
      </c>
      <c r="C55" s="130">
        <v>33</v>
      </c>
      <c r="D55" s="127">
        <v>3</v>
      </c>
      <c r="E55" s="127">
        <v>4</v>
      </c>
      <c r="F55" s="127">
        <v>4</v>
      </c>
      <c r="G55" s="127">
        <v>4</v>
      </c>
      <c r="H55" s="127">
        <v>5</v>
      </c>
      <c r="I55" s="127">
        <v>4</v>
      </c>
      <c r="J55" s="127">
        <v>0</v>
      </c>
      <c r="K55" s="126">
        <v>9</v>
      </c>
      <c r="L55" s="333">
        <v>794</v>
      </c>
      <c r="M55" s="127">
        <v>401</v>
      </c>
      <c r="N55" s="129">
        <v>393</v>
      </c>
      <c r="O55" s="128">
        <v>104</v>
      </c>
      <c r="P55" s="127">
        <v>62</v>
      </c>
      <c r="Q55" s="126">
        <v>42</v>
      </c>
      <c r="R55" s="329">
        <v>133</v>
      </c>
      <c r="S55" s="127">
        <v>55</v>
      </c>
      <c r="T55" s="129">
        <v>78</v>
      </c>
      <c r="U55" s="128">
        <v>130</v>
      </c>
      <c r="V55" s="127">
        <v>60</v>
      </c>
      <c r="W55" s="126">
        <v>70</v>
      </c>
      <c r="X55" s="329">
        <v>130</v>
      </c>
      <c r="Y55" s="127">
        <v>75</v>
      </c>
      <c r="Z55" s="129">
        <v>55</v>
      </c>
      <c r="AA55" s="128">
        <v>154</v>
      </c>
      <c r="AB55" s="127">
        <v>72</v>
      </c>
      <c r="AC55" s="126">
        <v>82</v>
      </c>
      <c r="AD55" s="329">
        <v>143</v>
      </c>
      <c r="AE55" s="127">
        <v>77</v>
      </c>
      <c r="AF55" s="126">
        <v>66</v>
      </c>
    </row>
    <row r="56" spans="1:32" ht="17.25" customHeight="1" x14ac:dyDescent="0.15">
      <c r="A56" s="1018" t="s">
        <v>104</v>
      </c>
      <c r="B56" s="1018"/>
      <c r="C56" s="1018"/>
      <c r="D56" s="1018"/>
      <c r="E56" s="1018"/>
      <c r="F56" s="1018"/>
      <c r="G56" s="1018"/>
      <c r="H56" s="1018"/>
      <c r="I56" s="1018"/>
      <c r="J56" s="1018"/>
      <c r="K56" s="1018"/>
      <c r="L56" s="1018"/>
      <c r="M56" s="1018"/>
      <c r="N56" s="1018"/>
    </row>
    <row r="57" spans="1:32" s="542" customFormat="1" ht="24" customHeight="1" x14ac:dyDescent="0.15">
      <c r="A57" s="539" t="s">
        <v>503</v>
      </c>
      <c r="C57" s="539"/>
      <c r="D57" s="539"/>
      <c r="E57" s="539"/>
      <c r="F57" s="539"/>
      <c r="G57" s="539"/>
      <c r="H57" s="539"/>
      <c r="I57" s="539"/>
      <c r="J57" s="539"/>
      <c r="K57" s="539"/>
      <c r="L57" s="539"/>
      <c r="M57" s="539"/>
      <c r="N57" s="540"/>
      <c r="O57" s="540"/>
      <c r="P57" s="540"/>
      <c r="Q57" s="540"/>
      <c r="R57" s="540"/>
      <c r="S57" s="540"/>
      <c r="T57" s="540"/>
      <c r="U57" s="540"/>
      <c r="V57" s="540"/>
      <c r="W57" s="540"/>
      <c r="X57" s="540"/>
      <c r="Y57" s="541"/>
      <c r="Z57" s="541"/>
      <c r="AA57" s="541"/>
      <c r="AB57" s="541"/>
      <c r="AC57" s="541"/>
      <c r="AD57" s="541"/>
      <c r="AE57" s="541"/>
      <c r="AF57" s="162" t="s">
        <v>883</v>
      </c>
    </row>
    <row r="58" spans="1:32" ht="17.25" customHeight="1" x14ac:dyDescent="0.15">
      <c r="A58" s="1019" t="s">
        <v>77</v>
      </c>
      <c r="B58" s="1020" t="s">
        <v>78</v>
      </c>
      <c r="C58" s="1023" t="s">
        <v>79</v>
      </c>
      <c r="D58" s="1023"/>
      <c r="E58" s="1023"/>
      <c r="F58" s="1023"/>
      <c r="G58" s="1023"/>
      <c r="H58" s="1023"/>
      <c r="I58" s="1023"/>
      <c r="J58" s="1023"/>
      <c r="K58" s="1023"/>
      <c r="L58" s="1024" t="s">
        <v>80</v>
      </c>
      <c r="M58" s="1023"/>
      <c r="N58" s="1023"/>
      <c r="O58" s="1023"/>
      <c r="P58" s="1023"/>
      <c r="Q58" s="1023"/>
      <c r="R58" s="1023"/>
      <c r="S58" s="1023"/>
      <c r="T58" s="1023"/>
      <c r="U58" s="1023"/>
      <c r="V58" s="1023"/>
      <c r="W58" s="1023"/>
      <c r="X58" s="1023"/>
      <c r="Y58" s="1023"/>
      <c r="Z58" s="1023"/>
      <c r="AA58" s="1023"/>
      <c r="AB58" s="1023"/>
      <c r="AC58" s="1023"/>
      <c r="AD58" s="1023"/>
      <c r="AE58" s="1023"/>
      <c r="AF58" s="1023"/>
    </row>
    <row r="59" spans="1:32" ht="17.25" customHeight="1" x14ac:dyDescent="0.15">
      <c r="A59" s="1019"/>
      <c r="B59" s="1021"/>
      <c r="C59" s="1007" t="s">
        <v>81</v>
      </c>
      <c r="D59" s="1025" t="s">
        <v>82</v>
      </c>
      <c r="E59" s="1025"/>
      <c r="F59" s="1025"/>
      <c r="G59" s="1025"/>
      <c r="H59" s="1025"/>
      <c r="I59" s="1025"/>
      <c r="J59" s="1027" t="s">
        <v>83</v>
      </c>
      <c r="K59" s="1028" t="s">
        <v>84</v>
      </c>
      <c r="L59" s="1029" t="s">
        <v>85</v>
      </c>
      <c r="M59" s="1019"/>
      <c r="N59" s="1030"/>
      <c r="O59" s="1023" t="s">
        <v>86</v>
      </c>
      <c r="P59" s="1023"/>
      <c r="Q59" s="1023"/>
      <c r="R59" s="1024" t="s">
        <v>87</v>
      </c>
      <c r="S59" s="1023"/>
      <c r="T59" s="1026"/>
      <c r="U59" s="1023" t="s">
        <v>88</v>
      </c>
      <c r="V59" s="1023"/>
      <c r="W59" s="1023"/>
      <c r="X59" s="1024" t="s">
        <v>89</v>
      </c>
      <c r="Y59" s="1023"/>
      <c r="Z59" s="1026"/>
      <c r="AA59" s="1023" t="s">
        <v>90</v>
      </c>
      <c r="AB59" s="1023"/>
      <c r="AC59" s="1023"/>
      <c r="AD59" s="1024" t="s">
        <v>91</v>
      </c>
      <c r="AE59" s="1023"/>
      <c r="AF59" s="1023"/>
    </row>
    <row r="60" spans="1:32" ht="46.5" customHeight="1" x14ac:dyDescent="0.15">
      <c r="A60" s="1019"/>
      <c r="B60" s="1022"/>
      <c r="C60" s="1008"/>
      <c r="D60" s="147" t="s">
        <v>92</v>
      </c>
      <c r="E60" s="147" t="s">
        <v>93</v>
      </c>
      <c r="F60" s="147" t="s">
        <v>94</v>
      </c>
      <c r="G60" s="147" t="s">
        <v>95</v>
      </c>
      <c r="H60" s="147" t="s">
        <v>96</v>
      </c>
      <c r="I60" s="147" t="s">
        <v>97</v>
      </c>
      <c r="J60" s="1027"/>
      <c r="K60" s="1028"/>
      <c r="L60" s="437" t="s">
        <v>98</v>
      </c>
      <c r="M60" s="434" t="s">
        <v>99</v>
      </c>
      <c r="N60" s="435" t="s">
        <v>100</v>
      </c>
      <c r="O60" s="327" t="s">
        <v>98</v>
      </c>
      <c r="P60" s="434" t="s">
        <v>99</v>
      </c>
      <c r="Q60" s="436" t="s">
        <v>100</v>
      </c>
      <c r="R60" s="437" t="s">
        <v>98</v>
      </c>
      <c r="S60" s="434" t="s">
        <v>99</v>
      </c>
      <c r="T60" s="435" t="s">
        <v>100</v>
      </c>
      <c r="U60" s="327" t="s">
        <v>98</v>
      </c>
      <c r="V60" s="434" t="s">
        <v>99</v>
      </c>
      <c r="W60" s="436" t="s">
        <v>100</v>
      </c>
      <c r="X60" s="437" t="s">
        <v>98</v>
      </c>
      <c r="Y60" s="434" t="s">
        <v>99</v>
      </c>
      <c r="Z60" s="435" t="s">
        <v>100</v>
      </c>
      <c r="AA60" s="327" t="s">
        <v>98</v>
      </c>
      <c r="AB60" s="434" t="s">
        <v>99</v>
      </c>
      <c r="AC60" s="436" t="s">
        <v>100</v>
      </c>
      <c r="AD60" s="437" t="s">
        <v>98</v>
      </c>
      <c r="AE60" s="434" t="s">
        <v>99</v>
      </c>
      <c r="AF60" s="436" t="s">
        <v>100</v>
      </c>
    </row>
    <row r="61" spans="1:32" ht="21.4" customHeight="1" x14ac:dyDescent="0.2">
      <c r="A61" s="330"/>
      <c r="B61" s="137"/>
      <c r="C61" s="136"/>
      <c r="D61" s="132"/>
      <c r="E61" s="132"/>
      <c r="F61" s="132"/>
      <c r="G61" s="132"/>
      <c r="H61" s="132"/>
      <c r="I61" s="132"/>
      <c r="J61" s="132"/>
      <c r="K61" s="131"/>
      <c r="L61" s="153">
        <v>3</v>
      </c>
      <c r="M61" s="132"/>
      <c r="N61" s="135"/>
      <c r="O61" s="134">
        <v>0</v>
      </c>
      <c r="P61" s="132"/>
      <c r="Q61" s="131"/>
      <c r="R61" s="133">
        <v>2</v>
      </c>
      <c r="S61" s="132"/>
      <c r="T61" s="135"/>
      <c r="U61" s="134">
        <v>1</v>
      </c>
      <c r="V61" s="132"/>
      <c r="W61" s="131"/>
      <c r="X61" s="133">
        <v>0</v>
      </c>
      <c r="Y61" s="132"/>
      <c r="Z61" s="135"/>
      <c r="AA61" s="134">
        <v>0</v>
      </c>
      <c r="AB61" s="132"/>
      <c r="AC61" s="131"/>
      <c r="AD61" s="133">
        <v>0</v>
      </c>
      <c r="AE61" s="132"/>
      <c r="AF61" s="131"/>
    </row>
    <row r="62" spans="1:32" ht="21.4" customHeight="1" x14ac:dyDescent="0.2">
      <c r="A62" s="413">
        <v>30</v>
      </c>
      <c r="B62" s="412" t="s">
        <v>760</v>
      </c>
      <c r="C62" s="130">
        <v>7</v>
      </c>
      <c r="D62" s="127">
        <v>1</v>
      </c>
      <c r="E62" s="127">
        <v>1</v>
      </c>
      <c r="F62" s="127">
        <v>1</v>
      </c>
      <c r="G62" s="127">
        <v>1</v>
      </c>
      <c r="H62" s="127">
        <v>1</v>
      </c>
      <c r="I62" s="127">
        <v>1</v>
      </c>
      <c r="J62" s="127">
        <v>0</v>
      </c>
      <c r="K62" s="126">
        <v>1</v>
      </c>
      <c r="L62" s="333">
        <v>105</v>
      </c>
      <c r="M62" s="127">
        <v>66</v>
      </c>
      <c r="N62" s="129">
        <v>39</v>
      </c>
      <c r="O62" s="128">
        <v>11</v>
      </c>
      <c r="P62" s="127">
        <v>6</v>
      </c>
      <c r="Q62" s="126">
        <v>5</v>
      </c>
      <c r="R62" s="329">
        <v>18</v>
      </c>
      <c r="S62" s="127">
        <v>10</v>
      </c>
      <c r="T62" s="129">
        <v>8</v>
      </c>
      <c r="U62" s="128">
        <v>21</v>
      </c>
      <c r="V62" s="127">
        <v>12</v>
      </c>
      <c r="W62" s="126">
        <v>9</v>
      </c>
      <c r="X62" s="329">
        <v>19</v>
      </c>
      <c r="Y62" s="127">
        <v>15</v>
      </c>
      <c r="Z62" s="129">
        <v>4</v>
      </c>
      <c r="AA62" s="128">
        <v>20</v>
      </c>
      <c r="AB62" s="127">
        <v>11</v>
      </c>
      <c r="AC62" s="126">
        <v>9</v>
      </c>
      <c r="AD62" s="329">
        <v>16</v>
      </c>
      <c r="AE62" s="127">
        <v>12</v>
      </c>
      <c r="AF62" s="126">
        <v>4</v>
      </c>
    </row>
    <row r="63" spans="1:32" ht="21.4" customHeight="1" x14ac:dyDescent="0.2">
      <c r="A63" s="331"/>
      <c r="B63" s="137"/>
      <c r="C63" s="136"/>
      <c r="D63" s="132"/>
      <c r="E63" s="132"/>
      <c r="F63" s="132"/>
      <c r="G63" s="132"/>
      <c r="H63" s="132"/>
      <c r="I63" s="132"/>
      <c r="J63" s="132"/>
      <c r="K63" s="131"/>
      <c r="L63" s="153">
        <v>47</v>
      </c>
      <c r="M63" s="132"/>
      <c r="N63" s="135"/>
      <c r="O63" s="134">
        <v>8</v>
      </c>
      <c r="P63" s="132"/>
      <c r="Q63" s="131"/>
      <c r="R63" s="133">
        <v>9</v>
      </c>
      <c r="S63" s="132"/>
      <c r="T63" s="135"/>
      <c r="U63" s="134">
        <v>8</v>
      </c>
      <c r="V63" s="132"/>
      <c r="W63" s="131"/>
      <c r="X63" s="133">
        <v>6</v>
      </c>
      <c r="Y63" s="132"/>
      <c r="Z63" s="135"/>
      <c r="AA63" s="134">
        <v>8</v>
      </c>
      <c r="AB63" s="132"/>
      <c r="AC63" s="131"/>
      <c r="AD63" s="133">
        <v>8</v>
      </c>
      <c r="AE63" s="132"/>
      <c r="AF63" s="131"/>
    </row>
    <row r="64" spans="1:32" ht="21.4" customHeight="1" x14ac:dyDescent="0.2">
      <c r="A64" s="413">
        <v>31</v>
      </c>
      <c r="B64" s="412" t="s">
        <v>761</v>
      </c>
      <c r="C64" s="130">
        <v>38</v>
      </c>
      <c r="D64" s="127">
        <v>5</v>
      </c>
      <c r="E64" s="127">
        <v>4</v>
      </c>
      <c r="F64" s="127">
        <v>5</v>
      </c>
      <c r="G64" s="127">
        <v>6</v>
      </c>
      <c r="H64" s="127">
        <v>5</v>
      </c>
      <c r="I64" s="127">
        <v>5</v>
      </c>
      <c r="J64" s="127">
        <v>0</v>
      </c>
      <c r="K64" s="126">
        <v>8</v>
      </c>
      <c r="L64" s="475">
        <v>980</v>
      </c>
      <c r="M64" s="127">
        <v>497</v>
      </c>
      <c r="N64" s="129">
        <v>483</v>
      </c>
      <c r="O64" s="128">
        <v>158</v>
      </c>
      <c r="P64" s="127">
        <v>96</v>
      </c>
      <c r="Q64" s="126">
        <v>62</v>
      </c>
      <c r="R64" s="329">
        <v>139</v>
      </c>
      <c r="S64" s="127">
        <v>63</v>
      </c>
      <c r="T64" s="129">
        <v>76</v>
      </c>
      <c r="U64" s="128">
        <v>163</v>
      </c>
      <c r="V64" s="127">
        <v>70</v>
      </c>
      <c r="W64" s="126">
        <v>93</v>
      </c>
      <c r="X64" s="329">
        <v>186</v>
      </c>
      <c r="Y64" s="127">
        <v>80</v>
      </c>
      <c r="Z64" s="129">
        <v>106</v>
      </c>
      <c r="AA64" s="128">
        <v>181</v>
      </c>
      <c r="AB64" s="127">
        <v>99</v>
      </c>
      <c r="AC64" s="126">
        <v>82</v>
      </c>
      <c r="AD64" s="329">
        <v>153</v>
      </c>
      <c r="AE64" s="127">
        <v>89</v>
      </c>
      <c r="AF64" s="126">
        <v>64</v>
      </c>
    </row>
    <row r="65" spans="1:32" ht="21.4" customHeight="1" x14ac:dyDescent="0.2">
      <c r="A65" s="331"/>
      <c r="B65" s="137"/>
      <c r="C65" s="136"/>
      <c r="D65" s="132"/>
      <c r="E65" s="132"/>
      <c r="F65" s="132"/>
      <c r="G65" s="132"/>
      <c r="H65" s="132"/>
      <c r="I65" s="132"/>
      <c r="J65" s="132"/>
      <c r="K65" s="131"/>
      <c r="L65" s="153">
        <v>10</v>
      </c>
      <c r="M65" s="132"/>
      <c r="N65" s="135"/>
      <c r="O65" s="134">
        <v>2</v>
      </c>
      <c r="P65" s="132"/>
      <c r="Q65" s="131"/>
      <c r="R65" s="133">
        <v>2</v>
      </c>
      <c r="S65" s="132"/>
      <c r="T65" s="135"/>
      <c r="U65" s="134">
        <v>2</v>
      </c>
      <c r="V65" s="132"/>
      <c r="W65" s="131"/>
      <c r="X65" s="133">
        <v>3</v>
      </c>
      <c r="Y65" s="132"/>
      <c r="Z65" s="135"/>
      <c r="AA65" s="134">
        <v>0</v>
      </c>
      <c r="AB65" s="132"/>
      <c r="AC65" s="131"/>
      <c r="AD65" s="133">
        <v>1</v>
      </c>
      <c r="AE65" s="132"/>
      <c r="AF65" s="131"/>
    </row>
    <row r="66" spans="1:32" ht="21.4" customHeight="1" x14ac:dyDescent="0.2">
      <c r="A66" s="413">
        <v>32</v>
      </c>
      <c r="B66" s="412" t="s">
        <v>762</v>
      </c>
      <c r="C66" s="130">
        <v>12</v>
      </c>
      <c r="D66" s="127">
        <v>2</v>
      </c>
      <c r="E66" s="127">
        <v>2</v>
      </c>
      <c r="F66" s="127">
        <v>2</v>
      </c>
      <c r="G66" s="127">
        <v>1</v>
      </c>
      <c r="H66" s="127">
        <v>2</v>
      </c>
      <c r="I66" s="127">
        <v>1</v>
      </c>
      <c r="J66" s="127">
        <v>0</v>
      </c>
      <c r="K66" s="126">
        <v>2</v>
      </c>
      <c r="L66" s="333">
        <v>237</v>
      </c>
      <c r="M66" s="127">
        <v>120</v>
      </c>
      <c r="N66" s="129">
        <v>117</v>
      </c>
      <c r="O66" s="128">
        <v>41</v>
      </c>
      <c r="P66" s="127">
        <v>17</v>
      </c>
      <c r="Q66" s="126">
        <v>24</v>
      </c>
      <c r="R66" s="329">
        <v>43</v>
      </c>
      <c r="S66" s="127">
        <v>21</v>
      </c>
      <c r="T66" s="129">
        <v>22</v>
      </c>
      <c r="U66" s="128">
        <v>43</v>
      </c>
      <c r="V66" s="127">
        <v>23</v>
      </c>
      <c r="W66" s="126">
        <v>20</v>
      </c>
      <c r="X66" s="329">
        <v>37</v>
      </c>
      <c r="Y66" s="127">
        <v>17</v>
      </c>
      <c r="Z66" s="129">
        <v>20</v>
      </c>
      <c r="AA66" s="128">
        <v>36</v>
      </c>
      <c r="AB66" s="127">
        <v>23</v>
      </c>
      <c r="AC66" s="126">
        <v>13</v>
      </c>
      <c r="AD66" s="329">
        <v>37</v>
      </c>
      <c r="AE66" s="127">
        <v>19</v>
      </c>
      <c r="AF66" s="126">
        <v>18</v>
      </c>
    </row>
    <row r="67" spans="1:32" ht="21.4" customHeight="1" x14ac:dyDescent="0.2">
      <c r="A67" s="331"/>
      <c r="B67" s="137"/>
      <c r="C67" s="136"/>
      <c r="D67" s="132"/>
      <c r="E67" s="132"/>
      <c r="F67" s="132"/>
      <c r="G67" s="132"/>
      <c r="H67" s="132"/>
      <c r="I67" s="132"/>
      <c r="J67" s="132"/>
      <c r="K67" s="131"/>
      <c r="L67" s="153">
        <v>41</v>
      </c>
      <c r="M67" s="132"/>
      <c r="N67" s="135"/>
      <c r="O67" s="134">
        <v>8</v>
      </c>
      <c r="P67" s="132"/>
      <c r="Q67" s="131"/>
      <c r="R67" s="133">
        <v>10</v>
      </c>
      <c r="S67" s="132"/>
      <c r="T67" s="135"/>
      <c r="U67" s="134">
        <v>7</v>
      </c>
      <c r="V67" s="132"/>
      <c r="W67" s="131"/>
      <c r="X67" s="133">
        <v>3</v>
      </c>
      <c r="Y67" s="132"/>
      <c r="Z67" s="135"/>
      <c r="AA67" s="134">
        <v>4</v>
      </c>
      <c r="AB67" s="132"/>
      <c r="AC67" s="131"/>
      <c r="AD67" s="133">
        <v>9</v>
      </c>
      <c r="AE67" s="132"/>
      <c r="AF67" s="131"/>
    </row>
    <row r="68" spans="1:32" ht="21.4" customHeight="1" x14ac:dyDescent="0.2">
      <c r="A68" s="413">
        <v>33</v>
      </c>
      <c r="B68" s="412" t="s">
        <v>763</v>
      </c>
      <c r="C68" s="130">
        <v>29</v>
      </c>
      <c r="D68" s="127">
        <v>4</v>
      </c>
      <c r="E68" s="127">
        <v>3</v>
      </c>
      <c r="F68" s="127">
        <v>4</v>
      </c>
      <c r="G68" s="127">
        <v>4</v>
      </c>
      <c r="H68" s="127">
        <v>4</v>
      </c>
      <c r="I68" s="127">
        <v>4</v>
      </c>
      <c r="J68" s="127">
        <v>0</v>
      </c>
      <c r="K68" s="126">
        <v>6</v>
      </c>
      <c r="L68" s="333">
        <v>769</v>
      </c>
      <c r="M68" s="127">
        <v>384</v>
      </c>
      <c r="N68" s="129">
        <v>385</v>
      </c>
      <c r="O68" s="128">
        <v>123</v>
      </c>
      <c r="P68" s="127">
        <v>66</v>
      </c>
      <c r="Q68" s="126">
        <v>57</v>
      </c>
      <c r="R68" s="329">
        <v>113</v>
      </c>
      <c r="S68" s="127">
        <v>54</v>
      </c>
      <c r="T68" s="129">
        <v>59</v>
      </c>
      <c r="U68" s="128">
        <v>140</v>
      </c>
      <c r="V68" s="127">
        <v>71</v>
      </c>
      <c r="W68" s="126">
        <v>69</v>
      </c>
      <c r="X68" s="329">
        <v>140</v>
      </c>
      <c r="Y68" s="127">
        <v>68</v>
      </c>
      <c r="Z68" s="129">
        <v>72</v>
      </c>
      <c r="AA68" s="128">
        <v>121</v>
      </c>
      <c r="AB68" s="127">
        <v>58</v>
      </c>
      <c r="AC68" s="126">
        <v>63</v>
      </c>
      <c r="AD68" s="329">
        <v>132</v>
      </c>
      <c r="AE68" s="127">
        <v>67</v>
      </c>
      <c r="AF68" s="126">
        <v>65</v>
      </c>
    </row>
    <row r="69" spans="1:32" ht="21.4" customHeight="1" x14ac:dyDescent="0.2">
      <c r="A69" s="331"/>
      <c r="B69" s="137"/>
      <c r="C69" s="136"/>
      <c r="D69" s="132"/>
      <c r="E69" s="132"/>
      <c r="F69" s="132"/>
      <c r="G69" s="132"/>
      <c r="H69" s="132"/>
      <c r="I69" s="132"/>
      <c r="J69" s="132"/>
      <c r="K69" s="131"/>
      <c r="L69" s="153">
        <v>22</v>
      </c>
      <c r="M69" s="132"/>
      <c r="N69" s="135"/>
      <c r="O69" s="134">
        <v>5</v>
      </c>
      <c r="P69" s="132"/>
      <c r="Q69" s="131"/>
      <c r="R69" s="133">
        <v>4</v>
      </c>
      <c r="S69" s="132"/>
      <c r="T69" s="135"/>
      <c r="U69" s="134">
        <v>4</v>
      </c>
      <c r="V69" s="132"/>
      <c r="W69" s="131"/>
      <c r="X69" s="133">
        <v>2</v>
      </c>
      <c r="Y69" s="132"/>
      <c r="Z69" s="135"/>
      <c r="AA69" s="134">
        <v>4</v>
      </c>
      <c r="AB69" s="132"/>
      <c r="AC69" s="131"/>
      <c r="AD69" s="133">
        <v>3</v>
      </c>
      <c r="AE69" s="132"/>
      <c r="AF69" s="131"/>
    </row>
    <row r="70" spans="1:32" ht="21.4" customHeight="1" x14ac:dyDescent="0.2">
      <c r="A70" s="413">
        <v>34</v>
      </c>
      <c r="B70" s="412" t="s">
        <v>764</v>
      </c>
      <c r="C70" s="130">
        <v>38</v>
      </c>
      <c r="D70" s="127">
        <v>5</v>
      </c>
      <c r="E70" s="127">
        <v>5</v>
      </c>
      <c r="F70" s="127">
        <v>6</v>
      </c>
      <c r="G70" s="127">
        <v>6</v>
      </c>
      <c r="H70" s="127">
        <v>6</v>
      </c>
      <c r="I70" s="127">
        <v>6</v>
      </c>
      <c r="J70" s="127">
        <v>0</v>
      </c>
      <c r="K70" s="126">
        <v>4</v>
      </c>
      <c r="L70" s="475">
        <v>1069</v>
      </c>
      <c r="M70" s="127">
        <v>554</v>
      </c>
      <c r="N70" s="129">
        <v>515</v>
      </c>
      <c r="O70" s="128">
        <v>152</v>
      </c>
      <c r="P70" s="127">
        <v>84</v>
      </c>
      <c r="Q70" s="126">
        <v>68</v>
      </c>
      <c r="R70" s="329">
        <v>161</v>
      </c>
      <c r="S70" s="127">
        <v>81</v>
      </c>
      <c r="T70" s="129">
        <v>80</v>
      </c>
      <c r="U70" s="128">
        <v>185</v>
      </c>
      <c r="V70" s="127">
        <v>95</v>
      </c>
      <c r="W70" s="126">
        <v>90</v>
      </c>
      <c r="X70" s="329">
        <v>186</v>
      </c>
      <c r="Y70" s="127">
        <v>101</v>
      </c>
      <c r="Z70" s="129">
        <v>85</v>
      </c>
      <c r="AA70" s="128">
        <v>185</v>
      </c>
      <c r="AB70" s="127">
        <v>97</v>
      </c>
      <c r="AC70" s="126">
        <v>88</v>
      </c>
      <c r="AD70" s="329">
        <v>200</v>
      </c>
      <c r="AE70" s="127">
        <v>96</v>
      </c>
      <c r="AF70" s="126">
        <v>104</v>
      </c>
    </row>
    <row r="71" spans="1:32" ht="21.4" customHeight="1" x14ac:dyDescent="0.2">
      <c r="A71" s="331"/>
      <c r="B71" s="137"/>
      <c r="C71" s="136"/>
      <c r="D71" s="132"/>
      <c r="E71" s="132"/>
      <c r="F71" s="132"/>
      <c r="G71" s="132"/>
      <c r="H71" s="132"/>
      <c r="I71" s="132"/>
      <c r="J71" s="132"/>
      <c r="K71" s="131"/>
      <c r="L71" s="153">
        <v>30</v>
      </c>
      <c r="M71" s="132"/>
      <c r="N71" s="135"/>
      <c r="O71" s="134">
        <v>4</v>
      </c>
      <c r="P71" s="132"/>
      <c r="Q71" s="131"/>
      <c r="R71" s="133">
        <v>7</v>
      </c>
      <c r="S71" s="132"/>
      <c r="T71" s="135"/>
      <c r="U71" s="134">
        <v>5</v>
      </c>
      <c r="V71" s="132"/>
      <c r="W71" s="131"/>
      <c r="X71" s="133">
        <v>9</v>
      </c>
      <c r="Y71" s="132"/>
      <c r="Z71" s="135"/>
      <c r="AA71" s="134">
        <v>2</v>
      </c>
      <c r="AB71" s="132"/>
      <c r="AC71" s="131"/>
      <c r="AD71" s="133">
        <v>3</v>
      </c>
      <c r="AE71" s="132"/>
      <c r="AF71" s="131"/>
    </row>
    <row r="72" spans="1:32" ht="21.4" customHeight="1" x14ac:dyDescent="0.2">
      <c r="A72" s="413">
        <v>35</v>
      </c>
      <c r="B72" s="412" t="s">
        <v>765</v>
      </c>
      <c r="C72" s="130">
        <v>23</v>
      </c>
      <c r="D72" s="127">
        <v>3</v>
      </c>
      <c r="E72" s="127">
        <v>3</v>
      </c>
      <c r="F72" s="127">
        <v>3</v>
      </c>
      <c r="G72" s="127">
        <v>3</v>
      </c>
      <c r="H72" s="127">
        <v>3</v>
      </c>
      <c r="I72" s="127">
        <v>3</v>
      </c>
      <c r="J72" s="127">
        <v>0</v>
      </c>
      <c r="K72" s="126">
        <v>5</v>
      </c>
      <c r="L72" s="333">
        <v>591</v>
      </c>
      <c r="M72" s="127">
        <v>297</v>
      </c>
      <c r="N72" s="129">
        <v>294</v>
      </c>
      <c r="O72" s="128">
        <v>106</v>
      </c>
      <c r="P72" s="127">
        <v>54</v>
      </c>
      <c r="Q72" s="126">
        <v>52</v>
      </c>
      <c r="R72" s="329">
        <v>90</v>
      </c>
      <c r="S72" s="127">
        <v>42</v>
      </c>
      <c r="T72" s="129">
        <v>48</v>
      </c>
      <c r="U72" s="128">
        <v>108</v>
      </c>
      <c r="V72" s="127">
        <v>60</v>
      </c>
      <c r="W72" s="126">
        <v>48</v>
      </c>
      <c r="X72" s="329">
        <v>93</v>
      </c>
      <c r="Y72" s="127">
        <v>55</v>
      </c>
      <c r="Z72" s="129">
        <v>38</v>
      </c>
      <c r="AA72" s="128">
        <v>95</v>
      </c>
      <c r="AB72" s="127">
        <v>38</v>
      </c>
      <c r="AC72" s="126">
        <v>57</v>
      </c>
      <c r="AD72" s="329">
        <v>99</v>
      </c>
      <c r="AE72" s="127">
        <v>48</v>
      </c>
      <c r="AF72" s="126">
        <v>51</v>
      </c>
    </row>
    <row r="73" spans="1:32" ht="21.4" customHeight="1" x14ac:dyDescent="0.2">
      <c r="A73" s="331"/>
      <c r="B73" s="137"/>
      <c r="C73" s="136"/>
      <c r="D73" s="132"/>
      <c r="E73" s="132"/>
      <c r="F73" s="132"/>
      <c r="G73" s="132"/>
      <c r="H73" s="132"/>
      <c r="I73" s="132"/>
      <c r="J73" s="132"/>
      <c r="K73" s="131"/>
      <c r="L73" s="153">
        <v>47</v>
      </c>
      <c r="M73" s="132"/>
      <c r="N73" s="135"/>
      <c r="O73" s="134">
        <v>5</v>
      </c>
      <c r="P73" s="132"/>
      <c r="Q73" s="131"/>
      <c r="R73" s="133">
        <v>9</v>
      </c>
      <c r="S73" s="132"/>
      <c r="T73" s="135"/>
      <c r="U73" s="134">
        <v>13</v>
      </c>
      <c r="V73" s="132"/>
      <c r="W73" s="131"/>
      <c r="X73" s="133">
        <v>3</v>
      </c>
      <c r="Y73" s="132"/>
      <c r="Z73" s="135"/>
      <c r="AA73" s="134">
        <v>8</v>
      </c>
      <c r="AB73" s="132"/>
      <c r="AC73" s="131"/>
      <c r="AD73" s="133">
        <v>9</v>
      </c>
      <c r="AE73" s="132"/>
      <c r="AF73" s="131"/>
    </row>
    <row r="74" spans="1:32" ht="21.4" customHeight="1" x14ac:dyDescent="0.2">
      <c r="A74" s="413">
        <v>36</v>
      </c>
      <c r="B74" s="412" t="s">
        <v>766</v>
      </c>
      <c r="C74" s="130">
        <v>39</v>
      </c>
      <c r="D74" s="127">
        <v>5</v>
      </c>
      <c r="E74" s="127">
        <v>5</v>
      </c>
      <c r="F74" s="127">
        <v>5</v>
      </c>
      <c r="G74" s="127">
        <v>5</v>
      </c>
      <c r="H74" s="127">
        <v>6</v>
      </c>
      <c r="I74" s="127">
        <v>5</v>
      </c>
      <c r="J74" s="127">
        <v>0</v>
      </c>
      <c r="K74" s="126">
        <v>8</v>
      </c>
      <c r="L74" s="475">
        <v>1068</v>
      </c>
      <c r="M74" s="127">
        <v>547</v>
      </c>
      <c r="N74" s="129">
        <v>521</v>
      </c>
      <c r="O74" s="128">
        <v>169</v>
      </c>
      <c r="P74" s="127">
        <v>97</v>
      </c>
      <c r="Q74" s="126">
        <v>72</v>
      </c>
      <c r="R74" s="329">
        <v>169</v>
      </c>
      <c r="S74" s="127">
        <v>79</v>
      </c>
      <c r="T74" s="129">
        <v>90</v>
      </c>
      <c r="U74" s="128">
        <v>181</v>
      </c>
      <c r="V74" s="127">
        <v>97</v>
      </c>
      <c r="W74" s="126">
        <v>84</v>
      </c>
      <c r="X74" s="329">
        <v>171</v>
      </c>
      <c r="Y74" s="127">
        <v>85</v>
      </c>
      <c r="Z74" s="129">
        <v>86</v>
      </c>
      <c r="AA74" s="128">
        <v>195</v>
      </c>
      <c r="AB74" s="127">
        <v>92</v>
      </c>
      <c r="AC74" s="126">
        <v>103</v>
      </c>
      <c r="AD74" s="329">
        <v>183</v>
      </c>
      <c r="AE74" s="127">
        <v>97</v>
      </c>
      <c r="AF74" s="126">
        <v>86</v>
      </c>
    </row>
    <row r="75" spans="1:32" ht="21.4" customHeight="1" x14ac:dyDescent="0.2">
      <c r="A75" s="331"/>
      <c r="B75" s="137"/>
      <c r="C75" s="136"/>
      <c r="D75" s="132"/>
      <c r="E75" s="132"/>
      <c r="F75" s="132"/>
      <c r="G75" s="132"/>
      <c r="H75" s="132"/>
      <c r="I75" s="132"/>
      <c r="J75" s="132"/>
      <c r="K75" s="131"/>
      <c r="L75" s="153">
        <v>23</v>
      </c>
      <c r="M75" s="152"/>
      <c r="N75" s="135"/>
      <c r="O75" s="134">
        <v>3</v>
      </c>
      <c r="P75" s="132"/>
      <c r="Q75" s="131"/>
      <c r="R75" s="133">
        <v>4</v>
      </c>
      <c r="S75" s="132"/>
      <c r="T75" s="135"/>
      <c r="U75" s="134">
        <v>5</v>
      </c>
      <c r="V75" s="132"/>
      <c r="W75" s="131"/>
      <c r="X75" s="133">
        <v>5</v>
      </c>
      <c r="Y75" s="132"/>
      <c r="Z75" s="135"/>
      <c r="AA75" s="134">
        <v>4</v>
      </c>
      <c r="AB75" s="132"/>
      <c r="AC75" s="131"/>
      <c r="AD75" s="133">
        <v>2</v>
      </c>
      <c r="AE75" s="132"/>
      <c r="AF75" s="131"/>
    </row>
    <row r="76" spans="1:32" ht="21.4" customHeight="1" x14ac:dyDescent="0.2">
      <c r="A76" s="413">
        <v>37</v>
      </c>
      <c r="B76" s="412" t="s">
        <v>767</v>
      </c>
      <c r="C76" s="130">
        <v>23</v>
      </c>
      <c r="D76" s="127">
        <v>2</v>
      </c>
      <c r="E76" s="127">
        <v>3</v>
      </c>
      <c r="F76" s="127">
        <v>3</v>
      </c>
      <c r="G76" s="127">
        <v>3</v>
      </c>
      <c r="H76" s="127">
        <v>4</v>
      </c>
      <c r="I76" s="127">
        <v>3</v>
      </c>
      <c r="J76" s="127">
        <v>0</v>
      </c>
      <c r="K76" s="126">
        <v>5</v>
      </c>
      <c r="L76" s="333">
        <v>573</v>
      </c>
      <c r="M76" s="127">
        <v>283</v>
      </c>
      <c r="N76" s="129">
        <v>290</v>
      </c>
      <c r="O76" s="128">
        <v>69</v>
      </c>
      <c r="P76" s="127">
        <v>33</v>
      </c>
      <c r="Q76" s="126">
        <v>36</v>
      </c>
      <c r="R76" s="329">
        <v>99</v>
      </c>
      <c r="S76" s="127">
        <v>39</v>
      </c>
      <c r="T76" s="129">
        <v>60</v>
      </c>
      <c r="U76" s="128">
        <v>98</v>
      </c>
      <c r="V76" s="127">
        <v>56</v>
      </c>
      <c r="W76" s="126">
        <v>42</v>
      </c>
      <c r="X76" s="329">
        <v>98</v>
      </c>
      <c r="Y76" s="127">
        <v>51</v>
      </c>
      <c r="Z76" s="129">
        <v>47</v>
      </c>
      <c r="AA76" s="128">
        <v>119</v>
      </c>
      <c r="AB76" s="127">
        <v>57</v>
      </c>
      <c r="AC76" s="126">
        <v>62</v>
      </c>
      <c r="AD76" s="329">
        <v>90</v>
      </c>
      <c r="AE76" s="127">
        <v>47</v>
      </c>
      <c r="AF76" s="126">
        <v>43</v>
      </c>
    </row>
    <row r="77" spans="1:32" ht="21.4" customHeight="1" x14ac:dyDescent="0.2">
      <c r="A77" s="331"/>
      <c r="B77" s="137"/>
      <c r="C77" s="136"/>
      <c r="D77" s="132"/>
      <c r="E77" s="132"/>
      <c r="F77" s="132"/>
      <c r="G77" s="132"/>
      <c r="H77" s="132"/>
      <c r="I77" s="132"/>
      <c r="J77" s="132"/>
      <c r="K77" s="131"/>
      <c r="L77" s="153">
        <v>26</v>
      </c>
      <c r="M77" s="132"/>
      <c r="N77" s="135"/>
      <c r="O77" s="134">
        <v>3</v>
      </c>
      <c r="P77" s="132"/>
      <c r="Q77" s="131"/>
      <c r="R77" s="133">
        <v>2</v>
      </c>
      <c r="S77" s="132"/>
      <c r="T77" s="135"/>
      <c r="U77" s="134">
        <v>9</v>
      </c>
      <c r="V77" s="132"/>
      <c r="W77" s="131"/>
      <c r="X77" s="133">
        <v>3</v>
      </c>
      <c r="Y77" s="132"/>
      <c r="Z77" s="135"/>
      <c r="AA77" s="134">
        <v>7</v>
      </c>
      <c r="AB77" s="132"/>
      <c r="AC77" s="131"/>
      <c r="AD77" s="133">
        <v>2</v>
      </c>
      <c r="AE77" s="132"/>
      <c r="AF77" s="131"/>
    </row>
    <row r="78" spans="1:32" ht="21.4" customHeight="1" x14ac:dyDescent="0.2">
      <c r="A78" s="413">
        <v>38</v>
      </c>
      <c r="B78" s="412" t="s">
        <v>768</v>
      </c>
      <c r="C78" s="130">
        <v>24</v>
      </c>
      <c r="D78" s="127">
        <v>3</v>
      </c>
      <c r="E78" s="127">
        <v>3</v>
      </c>
      <c r="F78" s="127">
        <v>3</v>
      </c>
      <c r="G78" s="127">
        <v>3</v>
      </c>
      <c r="H78" s="127">
        <v>3</v>
      </c>
      <c r="I78" s="127">
        <v>4</v>
      </c>
      <c r="J78" s="127">
        <v>0</v>
      </c>
      <c r="K78" s="126">
        <v>5</v>
      </c>
      <c r="L78" s="333">
        <v>614</v>
      </c>
      <c r="M78" s="127">
        <v>306</v>
      </c>
      <c r="N78" s="129">
        <v>308</v>
      </c>
      <c r="O78" s="128">
        <v>102</v>
      </c>
      <c r="P78" s="127">
        <v>50</v>
      </c>
      <c r="Q78" s="126">
        <v>52</v>
      </c>
      <c r="R78" s="329">
        <v>84</v>
      </c>
      <c r="S78" s="127">
        <v>46</v>
      </c>
      <c r="T78" s="129">
        <v>38</v>
      </c>
      <c r="U78" s="128">
        <v>110</v>
      </c>
      <c r="V78" s="127">
        <v>54</v>
      </c>
      <c r="W78" s="126">
        <v>56</v>
      </c>
      <c r="X78" s="329">
        <v>100</v>
      </c>
      <c r="Y78" s="127">
        <v>56</v>
      </c>
      <c r="Z78" s="129">
        <v>44</v>
      </c>
      <c r="AA78" s="128">
        <v>108</v>
      </c>
      <c r="AB78" s="127">
        <v>50</v>
      </c>
      <c r="AC78" s="126">
        <v>58</v>
      </c>
      <c r="AD78" s="329">
        <v>110</v>
      </c>
      <c r="AE78" s="127">
        <v>50</v>
      </c>
      <c r="AF78" s="126">
        <v>60</v>
      </c>
    </row>
    <row r="79" spans="1:32" ht="21.4" customHeight="1" x14ac:dyDescent="0.2">
      <c r="A79" s="331"/>
      <c r="B79" s="137"/>
      <c r="C79" s="136"/>
      <c r="D79" s="132"/>
      <c r="E79" s="132"/>
      <c r="F79" s="132"/>
      <c r="G79" s="132"/>
      <c r="H79" s="132"/>
      <c r="I79" s="132"/>
      <c r="J79" s="132"/>
      <c r="K79" s="131"/>
      <c r="L79" s="153">
        <v>27</v>
      </c>
      <c r="M79" s="132"/>
      <c r="N79" s="135"/>
      <c r="O79" s="134">
        <v>10</v>
      </c>
      <c r="P79" s="132"/>
      <c r="Q79" s="131"/>
      <c r="R79" s="133">
        <v>3</v>
      </c>
      <c r="S79" s="132"/>
      <c r="T79" s="135"/>
      <c r="U79" s="134">
        <v>5</v>
      </c>
      <c r="V79" s="132"/>
      <c r="W79" s="131"/>
      <c r="X79" s="133">
        <v>1</v>
      </c>
      <c r="Y79" s="132"/>
      <c r="Z79" s="135"/>
      <c r="AA79" s="134">
        <v>4</v>
      </c>
      <c r="AB79" s="132"/>
      <c r="AC79" s="131"/>
      <c r="AD79" s="133">
        <v>4</v>
      </c>
      <c r="AE79" s="132"/>
      <c r="AF79" s="131"/>
    </row>
    <row r="80" spans="1:32" ht="21.4" customHeight="1" x14ac:dyDescent="0.2">
      <c r="A80" s="413">
        <v>39</v>
      </c>
      <c r="B80" s="412" t="s">
        <v>769</v>
      </c>
      <c r="C80" s="130">
        <v>19</v>
      </c>
      <c r="D80" s="127">
        <v>3</v>
      </c>
      <c r="E80" s="127">
        <v>3</v>
      </c>
      <c r="F80" s="127">
        <v>2</v>
      </c>
      <c r="G80" s="127">
        <v>2</v>
      </c>
      <c r="H80" s="127">
        <v>3</v>
      </c>
      <c r="I80" s="127">
        <v>2</v>
      </c>
      <c r="J80" s="127">
        <v>0</v>
      </c>
      <c r="K80" s="126">
        <v>4</v>
      </c>
      <c r="L80" s="333">
        <v>440</v>
      </c>
      <c r="M80" s="127">
        <v>220</v>
      </c>
      <c r="N80" s="129">
        <v>220</v>
      </c>
      <c r="O80" s="128">
        <v>84</v>
      </c>
      <c r="P80" s="127">
        <v>42</v>
      </c>
      <c r="Q80" s="126">
        <v>42</v>
      </c>
      <c r="R80" s="329">
        <v>77</v>
      </c>
      <c r="S80" s="127">
        <v>32</v>
      </c>
      <c r="T80" s="129">
        <v>45</v>
      </c>
      <c r="U80" s="128">
        <v>75</v>
      </c>
      <c r="V80" s="127">
        <v>41</v>
      </c>
      <c r="W80" s="126">
        <v>34</v>
      </c>
      <c r="X80" s="329">
        <v>63</v>
      </c>
      <c r="Y80" s="127">
        <v>28</v>
      </c>
      <c r="Z80" s="129">
        <v>35</v>
      </c>
      <c r="AA80" s="128">
        <v>77</v>
      </c>
      <c r="AB80" s="127">
        <v>43</v>
      </c>
      <c r="AC80" s="126">
        <v>34</v>
      </c>
      <c r="AD80" s="329">
        <v>64</v>
      </c>
      <c r="AE80" s="127">
        <v>34</v>
      </c>
      <c r="AF80" s="126">
        <v>30</v>
      </c>
    </row>
    <row r="81" spans="1:32" ht="21.4" customHeight="1" x14ac:dyDescent="0.2">
      <c r="A81" s="331"/>
      <c r="B81" s="137"/>
      <c r="C81" s="136"/>
      <c r="D81" s="132"/>
      <c r="E81" s="132"/>
      <c r="F81" s="132"/>
      <c r="G81" s="132"/>
      <c r="H81" s="132"/>
      <c r="I81" s="132"/>
      <c r="J81" s="132"/>
      <c r="K81" s="131"/>
      <c r="L81" s="153">
        <v>35</v>
      </c>
      <c r="M81" s="132"/>
      <c r="N81" s="135"/>
      <c r="O81" s="134">
        <v>7</v>
      </c>
      <c r="P81" s="132"/>
      <c r="Q81" s="131"/>
      <c r="R81" s="133">
        <v>7</v>
      </c>
      <c r="S81" s="132"/>
      <c r="T81" s="135"/>
      <c r="U81" s="134">
        <v>7</v>
      </c>
      <c r="V81" s="132"/>
      <c r="W81" s="131"/>
      <c r="X81" s="133">
        <v>5</v>
      </c>
      <c r="Y81" s="132"/>
      <c r="Z81" s="135"/>
      <c r="AA81" s="134">
        <v>7</v>
      </c>
      <c r="AB81" s="132"/>
      <c r="AC81" s="131"/>
      <c r="AD81" s="133">
        <v>2</v>
      </c>
      <c r="AE81" s="132"/>
      <c r="AF81" s="131"/>
    </row>
    <row r="82" spans="1:32" ht="21.4" customHeight="1" x14ac:dyDescent="0.2">
      <c r="A82" s="413">
        <v>40</v>
      </c>
      <c r="B82" s="412" t="s">
        <v>770</v>
      </c>
      <c r="C82" s="130">
        <v>31</v>
      </c>
      <c r="D82" s="127">
        <v>4</v>
      </c>
      <c r="E82" s="127">
        <v>5</v>
      </c>
      <c r="F82" s="127">
        <v>4</v>
      </c>
      <c r="G82" s="127">
        <v>4</v>
      </c>
      <c r="H82" s="127">
        <v>4</v>
      </c>
      <c r="I82" s="127">
        <v>4</v>
      </c>
      <c r="J82" s="127">
        <v>0</v>
      </c>
      <c r="K82" s="126">
        <v>6</v>
      </c>
      <c r="L82" s="333">
        <v>815</v>
      </c>
      <c r="M82" s="127">
        <v>431</v>
      </c>
      <c r="N82" s="129">
        <v>384</v>
      </c>
      <c r="O82" s="128">
        <v>134</v>
      </c>
      <c r="P82" s="127">
        <v>73</v>
      </c>
      <c r="Q82" s="126">
        <v>61</v>
      </c>
      <c r="R82" s="329">
        <v>156</v>
      </c>
      <c r="S82" s="127">
        <v>79</v>
      </c>
      <c r="T82" s="129">
        <v>77</v>
      </c>
      <c r="U82" s="128">
        <v>138</v>
      </c>
      <c r="V82" s="127">
        <v>76</v>
      </c>
      <c r="W82" s="126">
        <v>62</v>
      </c>
      <c r="X82" s="329">
        <v>127</v>
      </c>
      <c r="Y82" s="127">
        <v>66</v>
      </c>
      <c r="Z82" s="129">
        <v>61</v>
      </c>
      <c r="AA82" s="128">
        <v>132</v>
      </c>
      <c r="AB82" s="127">
        <v>78</v>
      </c>
      <c r="AC82" s="126">
        <v>54</v>
      </c>
      <c r="AD82" s="329">
        <v>128</v>
      </c>
      <c r="AE82" s="127">
        <v>59</v>
      </c>
      <c r="AF82" s="126">
        <v>69</v>
      </c>
    </row>
    <row r="83" spans="1:32" ht="21.4" customHeight="1" x14ac:dyDescent="0.2">
      <c r="A83" s="331"/>
      <c r="B83" s="137"/>
      <c r="C83" s="136"/>
      <c r="D83" s="132"/>
      <c r="E83" s="132"/>
      <c r="F83" s="132"/>
      <c r="G83" s="132"/>
      <c r="H83" s="132"/>
      <c r="I83" s="132"/>
      <c r="J83" s="132"/>
      <c r="K83" s="131"/>
      <c r="L83" s="153">
        <v>37</v>
      </c>
      <c r="M83" s="132"/>
      <c r="N83" s="135"/>
      <c r="O83" s="134">
        <v>5</v>
      </c>
      <c r="P83" s="132"/>
      <c r="Q83" s="131"/>
      <c r="R83" s="133">
        <v>2</v>
      </c>
      <c r="S83" s="132"/>
      <c r="T83" s="135"/>
      <c r="U83" s="134">
        <v>9</v>
      </c>
      <c r="V83" s="132"/>
      <c r="W83" s="131"/>
      <c r="X83" s="133">
        <v>10</v>
      </c>
      <c r="Y83" s="132"/>
      <c r="Z83" s="135"/>
      <c r="AA83" s="134">
        <v>3</v>
      </c>
      <c r="AB83" s="132"/>
      <c r="AC83" s="131"/>
      <c r="AD83" s="133">
        <v>8</v>
      </c>
      <c r="AE83" s="132"/>
      <c r="AF83" s="131"/>
    </row>
    <row r="84" spans="1:32" ht="21.4" customHeight="1" x14ac:dyDescent="0.2">
      <c r="A84" s="413">
        <v>41</v>
      </c>
      <c r="B84" s="412" t="s">
        <v>771</v>
      </c>
      <c r="C84" s="130">
        <v>18</v>
      </c>
      <c r="D84" s="127">
        <v>2</v>
      </c>
      <c r="E84" s="127">
        <v>2</v>
      </c>
      <c r="F84" s="127">
        <v>2</v>
      </c>
      <c r="G84" s="127">
        <v>2</v>
      </c>
      <c r="H84" s="127">
        <v>3</v>
      </c>
      <c r="I84" s="127">
        <v>2</v>
      </c>
      <c r="J84" s="127">
        <v>0</v>
      </c>
      <c r="K84" s="126">
        <v>5</v>
      </c>
      <c r="L84" s="333">
        <v>440</v>
      </c>
      <c r="M84" s="127">
        <v>224</v>
      </c>
      <c r="N84" s="129">
        <v>216</v>
      </c>
      <c r="O84" s="128">
        <v>71</v>
      </c>
      <c r="P84" s="127">
        <v>39</v>
      </c>
      <c r="Q84" s="126">
        <v>32</v>
      </c>
      <c r="R84" s="329">
        <v>60</v>
      </c>
      <c r="S84" s="127">
        <v>30</v>
      </c>
      <c r="T84" s="129">
        <v>30</v>
      </c>
      <c r="U84" s="128">
        <v>77</v>
      </c>
      <c r="V84" s="127">
        <v>36</v>
      </c>
      <c r="W84" s="126">
        <v>41</v>
      </c>
      <c r="X84" s="329">
        <v>70</v>
      </c>
      <c r="Y84" s="127">
        <v>39</v>
      </c>
      <c r="Z84" s="129">
        <v>31</v>
      </c>
      <c r="AA84" s="128">
        <v>88</v>
      </c>
      <c r="AB84" s="127">
        <v>40</v>
      </c>
      <c r="AC84" s="126">
        <v>48</v>
      </c>
      <c r="AD84" s="329">
        <v>74</v>
      </c>
      <c r="AE84" s="127">
        <v>40</v>
      </c>
      <c r="AF84" s="126">
        <v>34</v>
      </c>
    </row>
    <row r="85" spans="1:32" ht="21.4" customHeight="1" x14ac:dyDescent="0.2">
      <c r="A85" s="331"/>
      <c r="B85" s="137"/>
      <c r="C85" s="136"/>
      <c r="D85" s="132"/>
      <c r="E85" s="132"/>
      <c r="F85" s="132"/>
      <c r="G85" s="132"/>
      <c r="H85" s="132"/>
      <c r="I85" s="132"/>
      <c r="J85" s="132"/>
      <c r="K85" s="131"/>
      <c r="L85" s="153">
        <v>66</v>
      </c>
      <c r="M85" s="132"/>
      <c r="N85" s="135"/>
      <c r="O85" s="134">
        <v>4</v>
      </c>
      <c r="P85" s="132"/>
      <c r="Q85" s="131"/>
      <c r="R85" s="133">
        <v>12</v>
      </c>
      <c r="S85" s="132"/>
      <c r="T85" s="135"/>
      <c r="U85" s="134">
        <v>9</v>
      </c>
      <c r="V85" s="132"/>
      <c r="W85" s="131"/>
      <c r="X85" s="133">
        <v>10</v>
      </c>
      <c r="Y85" s="132"/>
      <c r="Z85" s="135"/>
      <c r="AA85" s="134">
        <v>16</v>
      </c>
      <c r="AB85" s="132"/>
      <c r="AC85" s="131"/>
      <c r="AD85" s="133">
        <v>15</v>
      </c>
      <c r="AE85" s="132"/>
      <c r="AF85" s="131"/>
    </row>
    <row r="86" spans="1:32" ht="21.4" customHeight="1" x14ac:dyDescent="0.2">
      <c r="A86" s="413">
        <v>42</v>
      </c>
      <c r="B86" s="412" t="s">
        <v>772</v>
      </c>
      <c r="C86" s="130">
        <v>29</v>
      </c>
      <c r="D86" s="127">
        <v>2</v>
      </c>
      <c r="E86" s="127">
        <v>3</v>
      </c>
      <c r="F86" s="127">
        <v>3</v>
      </c>
      <c r="G86" s="127">
        <v>3</v>
      </c>
      <c r="H86" s="127">
        <v>3</v>
      </c>
      <c r="I86" s="127">
        <v>3</v>
      </c>
      <c r="J86" s="127">
        <v>0</v>
      </c>
      <c r="K86" s="126">
        <v>12</v>
      </c>
      <c r="L86" s="333">
        <v>568</v>
      </c>
      <c r="M86" s="127">
        <v>297</v>
      </c>
      <c r="N86" s="129">
        <v>271</v>
      </c>
      <c r="O86" s="128">
        <v>71</v>
      </c>
      <c r="P86" s="127">
        <v>38</v>
      </c>
      <c r="Q86" s="126">
        <v>33</v>
      </c>
      <c r="R86" s="329">
        <v>97</v>
      </c>
      <c r="S86" s="127">
        <v>57</v>
      </c>
      <c r="T86" s="129">
        <v>40</v>
      </c>
      <c r="U86" s="128">
        <v>87</v>
      </c>
      <c r="V86" s="127">
        <v>35</v>
      </c>
      <c r="W86" s="126">
        <v>52</v>
      </c>
      <c r="X86" s="329">
        <v>105</v>
      </c>
      <c r="Y86" s="127">
        <v>54</v>
      </c>
      <c r="Z86" s="129">
        <v>51</v>
      </c>
      <c r="AA86" s="128">
        <v>106</v>
      </c>
      <c r="AB86" s="127">
        <v>58</v>
      </c>
      <c r="AC86" s="126">
        <v>48</v>
      </c>
      <c r="AD86" s="329">
        <v>102</v>
      </c>
      <c r="AE86" s="127">
        <v>55</v>
      </c>
      <c r="AF86" s="126">
        <v>47</v>
      </c>
    </row>
    <row r="87" spans="1:32" ht="21.4" customHeight="1" x14ac:dyDescent="0.2">
      <c r="A87" s="331"/>
      <c r="B87" s="137"/>
      <c r="C87" s="136"/>
      <c r="D87" s="132"/>
      <c r="E87" s="132"/>
      <c r="F87" s="132"/>
      <c r="G87" s="132"/>
      <c r="H87" s="132"/>
      <c r="I87" s="132"/>
      <c r="J87" s="132"/>
      <c r="K87" s="131"/>
      <c r="L87" s="153">
        <v>52</v>
      </c>
      <c r="M87" s="132"/>
      <c r="N87" s="135"/>
      <c r="O87" s="134">
        <v>9</v>
      </c>
      <c r="P87" s="132"/>
      <c r="Q87" s="131"/>
      <c r="R87" s="133">
        <v>9</v>
      </c>
      <c r="S87" s="132"/>
      <c r="T87" s="135"/>
      <c r="U87" s="134">
        <v>5</v>
      </c>
      <c r="V87" s="132"/>
      <c r="W87" s="131"/>
      <c r="X87" s="133">
        <v>8</v>
      </c>
      <c r="Y87" s="132"/>
      <c r="Z87" s="135"/>
      <c r="AA87" s="134">
        <v>10</v>
      </c>
      <c r="AB87" s="132"/>
      <c r="AC87" s="131"/>
      <c r="AD87" s="133">
        <v>11</v>
      </c>
      <c r="AE87" s="132"/>
      <c r="AF87" s="131"/>
    </row>
    <row r="88" spans="1:32" ht="21.4" customHeight="1" x14ac:dyDescent="0.2">
      <c r="A88" s="413">
        <v>43</v>
      </c>
      <c r="B88" s="412" t="s">
        <v>773</v>
      </c>
      <c r="C88" s="130">
        <v>30</v>
      </c>
      <c r="D88" s="127">
        <v>3</v>
      </c>
      <c r="E88" s="127">
        <v>3</v>
      </c>
      <c r="F88" s="127">
        <v>4</v>
      </c>
      <c r="G88" s="127">
        <v>4</v>
      </c>
      <c r="H88" s="127">
        <v>3</v>
      </c>
      <c r="I88" s="127">
        <v>4</v>
      </c>
      <c r="J88" s="127">
        <v>0</v>
      </c>
      <c r="K88" s="126">
        <v>9</v>
      </c>
      <c r="L88" s="333">
        <v>664</v>
      </c>
      <c r="M88" s="127">
        <v>345</v>
      </c>
      <c r="N88" s="129">
        <v>319</v>
      </c>
      <c r="O88" s="128">
        <v>95</v>
      </c>
      <c r="P88" s="127">
        <v>40</v>
      </c>
      <c r="Q88" s="126">
        <v>55</v>
      </c>
      <c r="R88" s="329">
        <v>102</v>
      </c>
      <c r="S88" s="127">
        <v>58</v>
      </c>
      <c r="T88" s="129">
        <v>44</v>
      </c>
      <c r="U88" s="128">
        <v>111</v>
      </c>
      <c r="V88" s="127">
        <v>64</v>
      </c>
      <c r="W88" s="126">
        <v>47</v>
      </c>
      <c r="X88" s="329">
        <v>117</v>
      </c>
      <c r="Y88" s="127">
        <v>60</v>
      </c>
      <c r="Z88" s="129">
        <v>57</v>
      </c>
      <c r="AA88" s="128">
        <v>109</v>
      </c>
      <c r="AB88" s="127">
        <v>60</v>
      </c>
      <c r="AC88" s="126">
        <v>49</v>
      </c>
      <c r="AD88" s="329">
        <v>130</v>
      </c>
      <c r="AE88" s="127">
        <v>63</v>
      </c>
      <c r="AF88" s="126">
        <v>67</v>
      </c>
    </row>
    <row r="89" spans="1:32" ht="21.4" customHeight="1" x14ac:dyDescent="0.2">
      <c r="A89" s="331"/>
      <c r="B89" s="137"/>
      <c r="C89" s="136"/>
      <c r="D89" s="132"/>
      <c r="E89" s="132"/>
      <c r="F89" s="132"/>
      <c r="G89" s="132"/>
      <c r="H89" s="132"/>
      <c r="I89" s="132"/>
      <c r="J89" s="132"/>
      <c r="K89" s="131"/>
      <c r="L89" s="153">
        <v>46</v>
      </c>
      <c r="M89" s="132"/>
      <c r="N89" s="135"/>
      <c r="O89" s="134">
        <v>5</v>
      </c>
      <c r="P89" s="132"/>
      <c r="Q89" s="131"/>
      <c r="R89" s="133">
        <v>8</v>
      </c>
      <c r="S89" s="132"/>
      <c r="T89" s="135"/>
      <c r="U89" s="134">
        <v>6</v>
      </c>
      <c r="V89" s="132"/>
      <c r="W89" s="131"/>
      <c r="X89" s="133">
        <v>8</v>
      </c>
      <c r="Y89" s="132"/>
      <c r="Z89" s="135"/>
      <c r="AA89" s="134">
        <v>12</v>
      </c>
      <c r="AB89" s="132"/>
      <c r="AC89" s="131"/>
      <c r="AD89" s="133">
        <v>7</v>
      </c>
      <c r="AE89" s="132"/>
      <c r="AF89" s="131"/>
    </row>
    <row r="90" spans="1:32" ht="21.4" customHeight="1" x14ac:dyDescent="0.2">
      <c r="A90" s="413">
        <v>44</v>
      </c>
      <c r="B90" s="412" t="s">
        <v>774</v>
      </c>
      <c r="C90" s="130">
        <v>38</v>
      </c>
      <c r="D90" s="127">
        <v>5</v>
      </c>
      <c r="E90" s="127">
        <v>5</v>
      </c>
      <c r="F90" s="127">
        <v>5</v>
      </c>
      <c r="G90" s="127">
        <v>5</v>
      </c>
      <c r="H90" s="127">
        <v>5</v>
      </c>
      <c r="I90" s="127">
        <v>5</v>
      </c>
      <c r="J90" s="127">
        <v>0</v>
      </c>
      <c r="K90" s="126">
        <v>8</v>
      </c>
      <c r="L90" s="475">
        <v>973</v>
      </c>
      <c r="M90" s="127">
        <v>529</v>
      </c>
      <c r="N90" s="129">
        <v>444</v>
      </c>
      <c r="O90" s="128">
        <v>160</v>
      </c>
      <c r="P90" s="127">
        <v>89</v>
      </c>
      <c r="Q90" s="126">
        <v>71</v>
      </c>
      <c r="R90" s="329">
        <v>181</v>
      </c>
      <c r="S90" s="127">
        <v>94</v>
      </c>
      <c r="T90" s="129">
        <v>87</v>
      </c>
      <c r="U90" s="128">
        <v>149</v>
      </c>
      <c r="V90" s="127">
        <v>90</v>
      </c>
      <c r="W90" s="126">
        <v>59</v>
      </c>
      <c r="X90" s="329">
        <v>154</v>
      </c>
      <c r="Y90" s="127">
        <v>75</v>
      </c>
      <c r="Z90" s="129">
        <v>79</v>
      </c>
      <c r="AA90" s="128">
        <v>166</v>
      </c>
      <c r="AB90" s="127">
        <v>96</v>
      </c>
      <c r="AC90" s="126">
        <v>70</v>
      </c>
      <c r="AD90" s="329">
        <v>163</v>
      </c>
      <c r="AE90" s="127">
        <v>85</v>
      </c>
      <c r="AF90" s="126">
        <v>78</v>
      </c>
    </row>
    <row r="91" spans="1:32" ht="21.4" customHeight="1" x14ac:dyDescent="0.2">
      <c r="A91" s="331"/>
      <c r="B91" s="137"/>
      <c r="C91" s="136"/>
      <c r="D91" s="132"/>
      <c r="E91" s="132"/>
      <c r="F91" s="132"/>
      <c r="G91" s="132"/>
      <c r="H91" s="132"/>
      <c r="I91" s="132"/>
      <c r="J91" s="132"/>
      <c r="K91" s="131"/>
      <c r="L91" s="153">
        <v>13</v>
      </c>
      <c r="M91" s="132"/>
      <c r="N91" s="135"/>
      <c r="O91" s="134">
        <v>4</v>
      </c>
      <c r="P91" s="132"/>
      <c r="Q91" s="131"/>
      <c r="R91" s="133">
        <v>4</v>
      </c>
      <c r="S91" s="132"/>
      <c r="T91" s="135"/>
      <c r="U91" s="134">
        <v>0</v>
      </c>
      <c r="V91" s="132"/>
      <c r="W91" s="131"/>
      <c r="X91" s="133">
        <v>1</v>
      </c>
      <c r="Y91" s="132"/>
      <c r="Z91" s="135"/>
      <c r="AA91" s="134">
        <v>4</v>
      </c>
      <c r="AB91" s="132"/>
      <c r="AC91" s="131"/>
      <c r="AD91" s="133">
        <v>0</v>
      </c>
      <c r="AE91" s="132"/>
      <c r="AF91" s="131"/>
    </row>
    <row r="92" spans="1:32" ht="21.4" customHeight="1" x14ac:dyDescent="0.2">
      <c r="A92" s="413">
        <v>45</v>
      </c>
      <c r="B92" s="412" t="s">
        <v>775</v>
      </c>
      <c r="C92" s="130">
        <v>16</v>
      </c>
      <c r="D92" s="127">
        <v>2</v>
      </c>
      <c r="E92" s="127">
        <v>2</v>
      </c>
      <c r="F92" s="127">
        <v>2</v>
      </c>
      <c r="G92" s="127">
        <v>2</v>
      </c>
      <c r="H92" s="127">
        <v>2</v>
      </c>
      <c r="I92" s="127">
        <v>3</v>
      </c>
      <c r="J92" s="127">
        <v>0</v>
      </c>
      <c r="K92" s="126">
        <v>3</v>
      </c>
      <c r="L92" s="333">
        <v>390</v>
      </c>
      <c r="M92" s="127">
        <v>209</v>
      </c>
      <c r="N92" s="129">
        <v>181</v>
      </c>
      <c r="O92" s="128">
        <v>61</v>
      </c>
      <c r="P92" s="127">
        <v>27</v>
      </c>
      <c r="Q92" s="126">
        <v>34</v>
      </c>
      <c r="R92" s="329">
        <v>57</v>
      </c>
      <c r="S92" s="127">
        <v>35</v>
      </c>
      <c r="T92" s="129">
        <v>22</v>
      </c>
      <c r="U92" s="128">
        <v>69</v>
      </c>
      <c r="V92" s="127">
        <v>34</v>
      </c>
      <c r="W92" s="126">
        <v>35</v>
      </c>
      <c r="X92" s="329">
        <v>66</v>
      </c>
      <c r="Y92" s="127">
        <v>37</v>
      </c>
      <c r="Z92" s="129">
        <v>29</v>
      </c>
      <c r="AA92" s="128">
        <v>65</v>
      </c>
      <c r="AB92" s="127">
        <v>36</v>
      </c>
      <c r="AC92" s="126">
        <v>29</v>
      </c>
      <c r="AD92" s="329">
        <v>72</v>
      </c>
      <c r="AE92" s="127">
        <v>40</v>
      </c>
      <c r="AF92" s="126">
        <v>32</v>
      </c>
    </row>
    <row r="93" spans="1:32" ht="21.4" customHeight="1" x14ac:dyDescent="0.2">
      <c r="A93" s="331"/>
      <c r="B93" s="137"/>
      <c r="C93" s="136"/>
      <c r="D93" s="132"/>
      <c r="E93" s="132"/>
      <c r="F93" s="132"/>
      <c r="G93" s="132"/>
      <c r="H93" s="132"/>
      <c r="I93" s="132"/>
      <c r="J93" s="132"/>
      <c r="K93" s="131"/>
      <c r="L93" s="153">
        <v>43</v>
      </c>
      <c r="M93" s="132"/>
      <c r="N93" s="135"/>
      <c r="O93" s="134">
        <v>8</v>
      </c>
      <c r="P93" s="132"/>
      <c r="Q93" s="131"/>
      <c r="R93" s="133">
        <v>7</v>
      </c>
      <c r="S93" s="132"/>
      <c r="T93" s="135"/>
      <c r="U93" s="134">
        <v>8</v>
      </c>
      <c r="V93" s="132"/>
      <c r="W93" s="131"/>
      <c r="X93" s="133">
        <v>8</v>
      </c>
      <c r="Y93" s="132"/>
      <c r="Z93" s="135"/>
      <c r="AA93" s="134">
        <v>6</v>
      </c>
      <c r="AB93" s="132"/>
      <c r="AC93" s="131"/>
      <c r="AD93" s="133">
        <v>6</v>
      </c>
      <c r="AE93" s="132"/>
      <c r="AF93" s="131"/>
    </row>
    <row r="94" spans="1:32" ht="21.4" customHeight="1" x14ac:dyDescent="0.2">
      <c r="A94" s="413">
        <v>46</v>
      </c>
      <c r="B94" s="412" t="s">
        <v>776</v>
      </c>
      <c r="C94" s="130">
        <v>29</v>
      </c>
      <c r="D94" s="127">
        <v>4</v>
      </c>
      <c r="E94" s="127">
        <v>4</v>
      </c>
      <c r="F94" s="127">
        <v>3</v>
      </c>
      <c r="G94" s="127">
        <v>4</v>
      </c>
      <c r="H94" s="127">
        <v>3</v>
      </c>
      <c r="I94" s="127">
        <v>4</v>
      </c>
      <c r="J94" s="127">
        <v>0</v>
      </c>
      <c r="K94" s="126">
        <v>7</v>
      </c>
      <c r="L94" s="333">
        <v>703</v>
      </c>
      <c r="M94" s="127">
        <v>356</v>
      </c>
      <c r="N94" s="129">
        <v>347</v>
      </c>
      <c r="O94" s="128">
        <v>122</v>
      </c>
      <c r="P94" s="127">
        <v>67</v>
      </c>
      <c r="Q94" s="126">
        <v>55</v>
      </c>
      <c r="R94" s="329">
        <v>125</v>
      </c>
      <c r="S94" s="127">
        <v>61</v>
      </c>
      <c r="T94" s="129">
        <v>64</v>
      </c>
      <c r="U94" s="128">
        <v>103</v>
      </c>
      <c r="V94" s="127">
        <v>49</v>
      </c>
      <c r="W94" s="126">
        <v>54</v>
      </c>
      <c r="X94" s="329">
        <v>126</v>
      </c>
      <c r="Y94" s="127">
        <v>62</v>
      </c>
      <c r="Z94" s="129">
        <v>64</v>
      </c>
      <c r="AA94" s="128">
        <v>111</v>
      </c>
      <c r="AB94" s="127">
        <v>63</v>
      </c>
      <c r="AC94" s="126">
        <v>48</v>
      </c>
      <c r="AD94" s="329">
        <v>116</v>
      </c>
      <c r="AE94" s="127">
        <v>54</v>
      </c>
      <c r="AF94" s="126">
        <v>62</v>
      </c>
    </row>
    <row r="95" spans="1:32" ht="21.4" customHeight="1" x14ac:dyDescent="0.2">
      <c r="A95" s="331"/>
      <c r="B95" s="137"/>
      <c r="C95" s="136"/>
      <c r="D95" s="132"/>
      <c r="E95" s="132"/>
      <c r="F95" s="132"/>
      <c r="G95" s="132"/>
      <c r="H95" s="132"/>
      <c r="I95" s="132"/>
      <c r="J95" s="132"/>
      <c r="K95" s="131"/>
      <c r="L95" s="153">
        <v>38</v>
      </c>
      <c r="M95" s="132"/>
      <c r="N95" s="135"/>
      <c r="O95" s="134">
        <v>7</v>
      </c>
      <c r="P95" s="132"/>
      <c r="Q95" s="131"/>
      <c r="R95" s="133">
        <v>7</v>
      </c>
      <c r="S95" s="132"/>
      <c r="T95" s="135"/>
      <c r="U95" s="134">
        <v>8</v>
      </c>
      <c r="V95" s="132"/>
      <c r="W95" s="131"/>
      <c r="X95" s="133">
        <v>5</v>
      </c>
      <c r="Y95" s="132"/>
      <c r="Z95" s="135"/>
      <c r="AA95" s="134">
        <v>5</v>
      </c>
      <c r="AB95" s="132"/>
      <c r="AC95" s="131"/>
      <c r="AD95" s="133">
        <v>6</v>
      </c>
      <c r="AE95" s="132"/>
      <c r="AF95" s="131"/>
    </row>
    <row r="96" spans="1:32" ht="21.4" customHeight="1" x14ac:dyDescent="0.2">
      <c r="A96" s="413">
        <v>47</v>
      </c>
      <c r="B96" s="412" t="s">
        <v>777</v>
      </c>
      <c r="C96" s="130">
        <v>31</v>
      </c>
      <c r="D96" s="127">
        <v>4</v>
      </c>
      <c r="E96" s="127">
        <v>4</v>
      </c>
      <c r="F96" s="127">
        <v>4</v>
      </c>
      <c r="G96" s="127">
        <v>4</v>
      </c>
      <c r="H96" s="127">
        <v>4</v>
      </c>
      <c r="I96" s="127">
        <v>4</v>
      </c>
      <c r="J96" s="127">
        <v>0</v>
      </c>
      <c r="K96" s="126">
        <v>7</v>
      </c>
      <c r="L96" s="333">
        <v>745</v>
      </c>
      <c r="M96" s="127">
        <v>363</v>
      </c>
      <c r="N96" s="129">
        <v>382</v>
      </c>
      <c r="O96" s="128">
        <v>125</v>
      </c>
      <c r="P96" s="127">
        <v>66</v>
      </c>
      <c r="Q96" s="126">
        <v>59</v>
      </c>
      <c r="R96" s="329">
        <v>127</v>
      </c>
      <c r="S96" s="127">
        <v>60</v>
      </c>
      <c r="T96" s="129">
        <v>67</v>
      </c>
      <c r="U96" s="128">
        <v>129</v>
      </c>
      <c r="V96" s="127">
        <v>64</v>
      </c>
      <c r="W96" s="126">
        <v>65</v>
      </c>
      <c r="X96" s="329">
        <v>111</v>
      </c>
      <c r="Y96" s="127">
        <v>59</v>
      </c>
      <c r="Z96" s="129">
        <v>52</v>
      </c>
      <c r="AA96" s="128">
        <v>140</v>
      </c>
      <c r="AB96" s="127">
        <v>63</v>
      </c>
      <c r="AC96" s="126">
        <v>77</v>
      </c>
      <c r="AD96" s="329">
        <v>113</v>
      </c>
      <c r="AE96" s="127">
        <v>51</v>
      </c>
      <c r="AF96" s="126">
        <v>62</v>
      </c>
    </row>
    <row r="97" spans="1:32" ht="21.4" customHeight="1" x14ac:dyDescent="0.2">
      <c r="A97" s="331"/>
      <c r="B97" s="137"/>
      <c r="C97" s="136"/>
      <c r="D97" s="132"/>
      <c r="E97" s="132"/>
      <c r="F97" s="132"/>
      <c r="G97" s="132"/>
      <c r="H97" s="132"/>
      <c r="I97" s="132"/>
      <c r="J97" s="132"/>
      <c r="K97" s="131"/>
      <c r="L97" s="153">
        <v>52</v>
      </c>
      <c r="M97" s="132"/>
      <c r="N97" s="135"/>
      <c r="O97" s="134">
        <v>7</v>
      </c>
      <c r="P97" s="132"/>
      <c r="Q97" s="131"/>
      <c r="R97" s="133">
        <v>10</v>
      </c>
      <c r="S97" s="132"/>
      <c r="T97" s="135"/>
      <c r="U97" s="134">
        <v>7</v>
      </c>
      <c r="V97" s="132"/>
      <c r="W97" s="131"/>
      <c r="X97" s="133">
        <v>3</v>
      </c>
      <c r="Y97" s="132"/>
      <c r="Z97" s="135"/>
      <c r="AA97" s="134">
        <v>14</v>
      </c>
      <c r="AB97" s="132"/>
      <c r="AC97" s="131"/>
      <c r="AD97" s="133">
        <v>11</v>
      </c>
      <c r="AE97" s="132"/>
      <c r="AF97" s="131"/>
    </row>
    <row r="98" spans="1:32" ht="21.4" customHeight="1" x14ac:dyDescent="0.2">
      <c r="A98" s="413">
        <v>48</v>
      </c>
      <c r="B98" s="412" t="s">
        <v>778</v>
      </c>
      <c r="C98" s="130">
        <v>42</v>
      </c>
      <c r="D98" s="127">
        <v>6</v>
      </c>
      <c r="E98" s="127">
        <v>6</v>
      </c>
      <c r="F98" s="127">
        <v>4</v>
      </c>
      <c r="G98" s="127">
        <v>6</v>
      </c>
      <c r="H98" s="127">
        <v>5</v>
      </c>
      <c r="I98" s="127">
        <v>5</v>
      </c>
      <c r="J98" s="127">
        <v>0</v>
      </c>
      <c r="K98" s="126">
        <v>10</v>
      </c>
      <c r="L98" s="475">
        <v>1056</v>
      </c>
      <c r="M98" s="127">
        <v>512</v>
      </c>
      <c r="N98" s="129">
        <v>544</v>
      </c>
      <c r="O98" s="128">
        <v>198</v>
      </c>
      <c r="P98" s="127">
        <v>91</v>
      </c>
      <c r="Q98" s="126">
        <v>107</v>
      </c>
      <c r="R98" s="329">
        <v>191</v>
      </c>
      <c r="S98" s="127">
        <v>94</v>
      </c>
      <c r="T98" s="129">
        <v>97</v>
      </c>
      <c r="U98" s="128">
        <v>146</v>
      </c>
      <c r="V98" s="127">
        <v>72</v>
      </c>
      <c r="W98" s="126">
        <v>74</v>
      </c>
      <c r="X98" s="329">
        <v>196</v>
      </c>
      <c r="Y98" s="127">
        <v>90</v>
      </c>
      <c r="Z98" s="129">
        <v>106</v>
      </c>
      <c r="AA98" s="128">
        <v>159</v>
      </c>
      <c r="AB98" s="127">
        <v>91</v>
      </c>
      <c r="AC98" s="126">
        <v>68</v>
      </c>
      <c r="AD98" s="329">
        <v>166</v>
      </c>
      <c r="AE98" s="127">
        <v>74</v>
      </c>
      <c r="AF98" s="126">
        <v>92</v>
      </c>
    </row>
    <row r="99" spans="1:32" ht="21.4" customHeight="1" x14ac:dyDescent="0.2">
      <c r="A99" s="331"/>
      <c r="B99" s="137"/>
      <c r="C99" s="136"/>
      <c r="D99" s="132"/>
      <c r="E99" s="132"/>
      <c r="F99" s="132"/>
      <c r="G99" s="132"/>
      <c r="H99" s="132"/>
      <c r="I99" s="132"/>
      <c r="J99" s="132"/>
      <c r="K99" s="131"/>
      <c r="L99" s="153">
        <v>56</v>
      </c>
      <c r="M99" s="132"/>
      <c r="N99" s="135"/>
      <c r="O99" s="134">
        <v>9</v>
      </c>
      <c r="P99" s="132"/>
      <c r="Q99" s="131"/>
      <c r="R99" s="133">
        <v>11</v>
      </c>
      <c r="S99" s="132"/>
      <c r="T99" s="135"/>
      <c r="U99" s="134">
        <v>9</v>
      </c>
      <c r="V99" s="132"/>
      <c r="W99" s="131"/>
      <c r="X99" s="133">
        <v>8</v>
      </c>
      <c r="Y99" s="132"/>
      <c r="Z99" s="135"/>
      <c r="AA99" s="134">
        <v>8</v>
      </c>
      <c r="AB99" s="132"/>
      <c r="AC99" s="131"/>
      <c r="AD99" s="133">
        <v>11</v>
      </c>
      <c r="AE99" s="132"/>
      <c r="AF99" s="131"/>
    </row>
    <row r="100" spans="1:32" ht="21.4" customHeight="1" x14ac:dyDescent="0.2">
      <c r="A100" s="413">
        <v>49</v>
      </c>
      <c r="B100" s="412" t="s">
        <v>779</v>
      </c>
      <c r="C100" s="130">
        <v>26</v>
      </c>
      <c r="D100" s="127">
        <v>3</v>
      </c>
      <c r="E100" s="127">
        <v>2</v>
      </c>
      <c r="F100" s="127">
        <v>3</v>
      </c>
      <c r="G100" s="127">
        <v>3</v>
      </c>
      <c r="H100" s="127">
        <v>3</v>
      </c>
      <c r="I100" s="127">
        <v>3</v>
      </c>
      <c r="J100" s="127">
        <v>0</v>
      </c>
      <c r="K100" s="126">
        <v>9</v>
      </c>
      <c r="L100" s="333">
        <v>565</v>
      </c>
      <c r="M100" s="127">
        <v>291</v>
      </c>
      <c r="N100" s="129">
        <v>274</v>
      </c>
      <c r="O100" s="128">
        <v>102</v>
      </c>
      <c r="P100" s="127">
        <v>50</v>
      </c>
      <c r="Q100" s="126">
        <v>52</v>
      </c>
      <c r="R100" s="329">
        <v>81</v>
      </c>
      <c r="S100" s="127">
        <v>44</v>
      </c>
      <c r="T100" s="129">
        <v>37</v>
      </c>
      <c r="U100" s="128">
        <v>96</v>
      </c>
      <c r="V100" s="127">
        <v>43</v>
      </c>
      <c r="W100" s="126">
        <v>53</v>
      </c>
      <c r="X100" s="329">
        <v>85</v>
      </c>
      <c r="Y100" s="127">
        <v>50</v>
      </c>
      <c r="Z100" s="129">
        <v>35</v>
      </c>
      <c r="AA100" s="128">
        <v>97</v>
      </c>
      <c r="AB100" s="127">
        <v>48</v>
      </c>
      <c r="AC100" s="126">
        <v>49</v>
      </c>
      <c r="AD100" s="329">
        <v>104</v>
      </c>
      <c r="AE100" s="127">
        <v>56</v>
      </c>
      <c r="AF100" s="126">
        <v>48</v>
      </c>
    </row>
    <row r="101" spans="1:32" ht="21.4" customHeight="1" x14ac:dyDescent="0.2">
      <c r="A101" s="331"/>
      <c r="B101" s="137"/>
      <c r="C101" s="136"/>
      <c r="D101" s="132"/>
      <c r="E101" s="132"/>
      <c r="F101" s="132"/>
      <c r="G101" s="132"/>
      <c r="H101" s="132"/>
      <c r="I101" s="132"/>
      <c r="J101" s="132"/>
      <c r="K101" s="131"/>
      <c r="L101" s="153">
        <v>38</v>
      </c>
      <c r="M101" s="132"/>
      <c r="N101" s="135"/>
      <c r="O101" s="134">
        <v>5</v>
      </c>
      <c r="P101" s="132"/>
      <c r="Q101" s="131"/>
      <c r="R101" s="133">
        <v>3</v>
      </c>
      <c r="S101" s="132"/>
      <c r="T101" s="135"/>
      <c r="U101" s="134">
        <v>4</v>
      </c>
      <c r="V101" s="132"/>
      <c r="W101" s="131"/>
      <c r="X101" s="133">
        <v>10</v>
      </c>
      <c r="Y101" s="132"/>
      <c r="Z101" s="135"/>
      <c r="AA101" s="134">
        <v>8</v>
      </c>
      <c r="AB101" s="132"/>
      <c r="AC101" s="131"/>
      <c r="AD101" s="133">
        <v>8</v>
      </c>
      <c r="AE101" s="132"/>
      <c r="AF101" s="131"/>
    </row>
    <row r="102" spans="1:32" ht="21.4" customHeight="1" x14ac:dyDescent="0.2">
      <c r="A102" s="413">
        <v>50</v>
      </c>
      <c r="B102" s="412" t="s">
        <v>780</v>
      </c>
      <c r="C102" s="130">
        <v>35</v>
      </c>
      <c r="D102" s="127">
        <v>4</v>
      </c>
      <c r="E102" s="127">
        <v>5</v>
      </c>
      <c r="F102" s="127">
        <v>4</v>
      </c>
      <c r="G102" s="127">
        <v>5</v>
      </c>
      <c r="H102" s="127">
        <v>6</v>
      </c>
      <c r="I102" s="127">
        <v>4</v>
      </c>
      <c r="J102" s="127">
        <v>0</v>
      </c>
      <c r="K102" s="126">
        <v>7</v>
      </c>
      <c r="L102" s="333">
        <v>924</v>
      </c>
      <c r="M102" s="127">
        <v>462</v>
      </c>
      <c r="N102" s="129">
        <v>462</v>
      </c>
      <c r="O102" s="128">
        <v>139</v>
      </c>
      <c r="P102" s="127">
        <v>73</v>
      </c>
      <c r="Q102" s="126">
        <v>66</v>
      </c>
      <c r="R102" s="329">
        <v>163</v>
      </c>
      <c r="S102" s="127">
        <v>75</v>
      </c>
      <c r="T102" s="129">
        <v>88</v>
      </c>
      <c r="U102" s="128">
        <v>141</v>
      </c>
      <c r="V102" s="127">
        <v>72</v>
      </c>
      <c r="W102" s="126">
        <v>69</v>
      </c>
      <c r="X102" s="329">
        <v>158</v>
      </c>
      <c r="Y102" s="127">
        <v>79</v>
      </c>
      <c r="Z102" s="129">
        <v>79</v>
      </c>
      <c r="AA102" s="128">
        <v>184</v>
      </c>
      <c r="AB102" s="127">
        <v>95</v>
      </c>
      <c r="AC102" s="126">
        <v>89</v>
      </c>
      <c r="AD102" s="329">
        <v>139</v>
      </c>
      <c r="AE102" s="127">
        <v>68</v>
      </c>
      <c r="AF102" s="126">
        <v>71</v>
      </c>
    </row>
    <row r="103" spans="1:32" ht="21.4" customHeight="1" x14ac:dyDescent="0.2">
      <c r="A103" s="331"/>
      <c r="B103" s="137"/>
      <c r="C103" s="136"/>
      <c r="D103" s="132"/>
      <c r="E103" s="132"/>
      <c r="F103" s="132"/>
      <c r="G103" s="132"/>
      <c r="H103" s="132"/>
      <c r="I103" s="132"/>
      <c r="J103" s="132"/>
      <c r="K103" s="131"/>
      <c r="L103" s="153">
        <v>12</v>
      </c>
      <c r="M103" s="132"/>
      <c r="N103" s="135"/>
      <c r="O103" s="134">
        <v>4</v>
      </c>
      <c r="P103" s="132"/>
      <c r="Q103" s="131"/>
      <c r="R103" s="133">
        <v>1</v>
      </c>
      <c r="S103" s="132"/>
      <c r="T103" s="135"/>
      <c r="U103" s="134">
        <v>2</v>
      </c>
      <c r="V103" s="132"/>
      <c r="W103" s="131"/>
      <c r="X103" s="133">
        <v>2</v>
      </c>
      <c r="Y103" s="132"/>
      <c r="Z103" s="135"/>
      <c r="AA103" s="134">
        <v>1</v>
      </c>
      <c r="AB103" s="132"/>
      <c r="AC103" s="131"/>
      <c r="AD103" s="133">
        <v>2</v>
      </c>
      <c r="AE103" s="132"/>
      <c r="AF103" s="131"/>
    </row>
    <row r="104" spans="1:32" ht="21.4" customHeight="1" x14ac:dyDescent="0.2">
      <c r="A104" s="413">
        <v>51</v>
      </c>
      <c r="B104" s="412" t="s">
        <v>781</v>
      </c>
      <c r="C104" s="130">
        <v>13</v>
      </c>
      <c r="D104" s="127">
        <v>2</v>
      </c>
      <c r="E104" s="127">
        <v>1</v>
      </c>
      <c r="F104" s="127">
        <v>2</v>
      </c>
      <c r="G104" s="127">
        <v>2</v>
      </c>
      <c r="H104" s="127">
        <v>2</v>
      </c>
      <c r="I104" s="127">
        <v>1</v>
      </c>
      <c r="J104" s="127">
        <v>0</v>
      </c>
      <c r="K104" s="126">
        <v>3</v>
      </c>
      <c r="L104" s="333">
        <v>247</v>
      </c>
      <c r="M104" s="127">
        <v>117</v>
      </c>
      <c r="N104" s="129">
        <v>130</v>
      </c>
      <c r="O104" s="128">
        <v>47</v>
      </c>
      <c r="P104" s="127">
        <v>23</v>
      </c>
      <c r="Q104" s="126">
        <v>24</v>
      </c>
      <c r="R104" s="329">
        <v>31</v>
      </c>
      <c r="S104" s="127">
        <v>16</v>
      </c>
      <c r="T104" s="129">
        <v>15</v>
      </c>
      <c r="U104" s="128">
        <v>48</v>
      </c>
      <c r="V104" s="127">
        <v>18</v>
      </c>
      <c r="W104" s="126">
        <v>30</v>
      </c>
      <c r="X104" s="329">
        <v>49</v>
      </c>
      <c r="Y104" s="127">
        <v>20</v>
      </c>
      <c r="Z104" s="129">
        <v>29</v>
      </c>
      <c r="AA104" s="128">
        <v>39</v>
      </c>
      <c r="AB104" s="127">
        <v>22</v>
      </c>
      <c r="AC104" s="126">
        <v>17</v>
      </c>
      <c r="AD104" s="329">
        <v>33</v>
      </c>
      <c r="AE104" s="127">
        <v>18</v>
      </c>
      <c r="AF104" s="126">
        <v>15</v>
      </c>
    </row>
    <row r="105" spans="1:32" ht="21.4" customHeight="1" x14ac:dyDescent="0.2">
      <c r="A105" s="331"/>
      <c r="B105" s="137"/>
      <c r="C105" s="136"/>
      <c r="D105" s="132"/>
      <c r="E105" s="132"/>
      <c r="F105" s="132"/>
      <c r="G105" s="132"/>
      <c r="H105" s="132"/>
      <c r="I105" s="132"/>
      <c r="J105" s="132"/>
      <c r="K105" s="131"/>
      <c r="L105" s="153">
        <v>30</v>
      </c>
      <c r="M105" s="132"/>
      <c r="N105" s="135"/>
      <c r="O105" s="134">
        <v>8</v>
      </c>
      <c r="P105" s="132"/>
      <c r="Q105" s="131"/>
      <c r="R105" s="133">
        <v>1</v>
      </c>
      <c r="S105" s="132"/>
      <c r="T105" s="135"/>
      <c r="U105" s="134">
        <v>7</v>
      </c>
      <c r="V105" s="132"/>
      <c r="W105" s="131"/>
      <c r="X105" s="133">
        <v>5</v>
      </c>
      <c r="Y105" s="132"/>
      <c r="Z105" s="135"/>
      <c r="AA105" s="134">
        <v>4</v>
      </c>
      <c r="AB105" s="132"/>
      <c r="AC105" s="131"/>
      <c r="AD105" s="133">
        <v>5</v>
      </c>
      <c r="AE105" s="132"/>
      <c r="AF105" s="131"/>
    </row>
    <row r="106" spans="1:32" ht="21.4" customHeight="1" x14ac:dyDescent="0.2">
      <c r="A106" s="413">
        <v>52</v>
      </c>
      <c r="B106" s="412" t="s">
        <v>782</v>
      </c>
      <c r="C106" s="130">
        <v>30</v>
      </c>
      <c r="D106" s="127">
        <v>4</v>
      </c>
      <c r="E106" s="127">
        <v>4</v>
      </c>
      <c r="F106" s="127">
        <v>4</v>
      </c>
      <c r="G106" s="127">
        <v>5</v>
      </c>
      <c r="H106" s="127">
        <v>4</v>
      </c>
      <c r="I106" s="127">
        <v>4</v>
      </c>
      <c r="J106" s="127">
        <v>0</v>
      </c>
      <c r="K106" s="126">
        <v>5</v>
      </c>
      <c r="L106" s="333">
        <v>826</v>
      </c>
      <c r="M106" s="127">
        <v>398</v>
      </c>
      <c r="N106" s="129">
        <v>428</v>
      </c>
      <c r="O106" s="128">
        <v>136</v>
      </c>
      <c r="P106" s="127">
        <v>59</v>
      </c>
      <c r="Q106" s="126">
        <v>77</v>
      </c>
      <c r="R106" s="329">
        <v>130</v>
      </c>
      <c r="S106" s="127">
        <v>63</v>
      </c>
      <c r="T106" s="129">
        <v>67</v>
      </c>
      <c r="U106" s="128">
        <v>132</v>
      </c>
      <c r="V106" s="127">
        <v>58</v>
      </c>
      <c r="W106" s="126">
        <v>74</v>
      </c>
      <c r="X106" s="329">
        <v>161</v>
      </c>
      <c r="Y106" s="127">
        <v>79</v>
      </c>
      <c r="Z106" s="129">
        <v>82</v>
      </c>
      <c r="AA106" s="128">
        <v>146</v>
      </c>
      <c r="AB106" s="127">
        <v>73</v>
      </c>
      <c r="AC106" s="126">
        <v>73</v>
      </c>
      <c r="AD106" s="329">
        <v>121</v>
      </c>
      <c r="AE106" s="127">
        <v>66</v>
      </c>
      <c r="AF106" s="126">
        <v>55</v>
      </c>
    </row>
    <row r="107" spans="1:32" ht="21.4" customHeight="1" x14ac:dyDescent="0.2">
      <c r="A107" s="331"/>
      <c r="B107" s="137"/>
      <c r="C107" s="136"/>
      <c r="D107" s="132"/>
      <c r="E107" s="132"/>
      <c r="F107" s="132"/>
      <c r="G107" s="132"/>
      <c r="H107" s="132"/>
      <c r="I107" s="132"/>
      <c r="J107" s="132"/>
      <c r="K107" s="131"/>
      <c r="L107" s="153">
        <v>26</v>
      </c>
      <c r="M107" s="132"/>
      <c r="N107" s="135"/>
      <c r="O107" s="134">
        <v>4</v>
      </c>
      <c r="P107" s="132"/>
      <c r="Q107" s="131"/>
      <c r="R107" s="133">
        <v>5</v>
      </c>
      <c r="S107" s="132"/>
      <c r="T107" s="135"/>
      <c r="U107" s="134">
        <v>0</v>
      </c>
      <c r="V107" s="132"/>
      <c r="W107" s="131"/>
      <c r="X107" s="133">
        <v>9</v>
      </c>
      <c r="Y107" s="132"/>
      <c r="Z107" s="135"/>
      <c r="AA107" s="134">
        <v>5</v>
      </c>
      <c r="AB107" s="132"/>
      <c r="AC107" s="131"/>
      <c r="AD107" s="133">
        <v>3</v>
      </c>
      <c r="AE107" s="132"/>
      <c r="AF107" s="131"/>
    </row>
    <row r="108" spans="1:32" ht="21.4" customHeight="1" x14ac:dyDescent="0.2">
      <c r="A108" s="413">
        <v>53</v>
      </c>
      <c r="B108" s="412" t="s">
        <v>783</v>
      </c>
      <c r="C108" s="130">
        <v>25</v>
      </c>
      <c r="D108" s="127">
        <v>3</v>
      </c>
      <c r="E108" s="127">
        <v>3</v>
      </c>
      <c r="F108" s="127">
        <v>4</v>
      </c>
      <c r="G108" s="127">
        <v>4</v>
      </c>
      <c r="H108" s="127">
        <v>3</v>
      </c>
      <c r="I108" s="127">
        <v>3</v>
      </c>
      <c r="J108" s="127">
        <v>0</v>
      </c>
      <c r="K108" s="126">
        <v>5</v>
      </c>
      <c r="L108" s="333">
        <v>633</v>
      </c>
      <c r="M108" s="127">
        <v>289</v>
      </c>
      <c r="N108" s="129">
        <v>344</v>
      </c>
      <c r="O108" s="128">
        <v>108</v>
      </c>
      <c r="P108" s="127">
        <v>50</v>
      </c>
      <c r="Q108" s="126">
        <v>58</v>
      </c>
      <c r="R108" s="329">
        <v>95</v>
      </c>
      <c r="S108" s="127">
        <v>49</v>
      </c>
      <c r="T108" s="129">
        <v>46</v>
      </c>
      <c r="U108" s="128">
        <v>111</v>
      </c>
      <c r="V108" s="127">
        <v>38</v>
      </c>
      <c r="W108" s="126">
        <v>73</v>
      </c>
      <c r="X108" s="329">
        <v>120</v>
      </c>
      <c r="Y108" s="127">
        <v>57</v>
      </c>
      <c r="Z108" s="129">
        <v>63</v>
      </c>
      <c r="AA108" s="128">
        <v>92</v>
      </c>
      <c r="AB108" s="127">
        <v>46</v>
      </c>
      <c r="AC108" s="126">
        <v>46</v>
      </c>
      <c r="AD108" s="329">
        <v>107</v>
      </c>
      <c r="AE108" s="127">
        <v>49</v>
      </c>
      <c r="AF108" s="126">
        <v>58</v>
      </c>
    </row>
    <row r="109" spans="1:32" ht="21.4" customHeight="1" x14ac:dyDescent="0.2">
      <c r="A109" s="330"/>
      <c r="B109" s="137"/>
      <c r="C109" s="136"/>
      <c r="D109" s="132"/>
      <c r="E109" s="132"/>
      <c r="F109" s="132"/>
      <c r="G109" s="132"/>
      <c r="H109" s="132"/>
      <c r="I109" s="132"/>
      <c r="J109" s="132"/>
      <c r="K109" s="131"/>
      <c r="L109" s="133">
        <v>45</v>
      </c>
      <c r="M109" s="132"/>
      <c r="N109" s="135"/>
      <c r="O109" s="134">
        <v>4</v>
      </c>
      <c r="P109" s="132"/>
      <c r="Q109" s="131"/>
      <c r="R109" s="133">
        <v>3</v>
      </c>
      <c r="S109" s="132"/>
      <c r="T109" s="135"/>
      <c r="U109" s="134">
        <v>11</v>
      </c>
      <c r="V109" s="132"/>
      <c r="W109" s="131"/>
      <c r="X109" s="133">
        <v>11</v>
      </c>
      <c r="Y109" s="132"/>
      <c r="Z109" s="135"/>
      <c r="AA109" s="134">
        <v>9</v>
      </c>
      <c r="AB109" s="132"/>
      <c r="AC109" s="131"/>
      <c r="AD109" s="133">
        <v>7</v>
      </c>
      <c r="AE109" s="132"/>
      <c r="AF109" s="131"/>
    </row>
    <row r="110" spans="1:32" ht="21.4" customHeight="1" x14ac:dyDescent="0.2">
      <c r="A110" s="413">
        <v>55</v>
      </c>
      <c r="B110" s="412" t="s">
        <v>784</v>
      </c>
      <c r="C110" s="130">
        <v>28</v>
      </c>
      <c r="D110" s="127">
        <v>3</v>
      </c>
      <c r="E110" s="127">
        <v>4</v>
      </c>
      <c r="F110" s="127">
        <v>4</v>
      </c>
      <c r="G110" s="127">
        <v>3</v>
      </c>
      <c r="H110" s="127">
        <v>3</v>
      </c>
      <c r="I110" s="127">
        <v>4</v>
      </c>
      <c r="J110" s="127">
        <v>0</v>
      </c>
      <c r="K110" s="126">
        <v>7</v>
      </c>
      <c r="L110" s="329">
        <v>698</v>
      </c>
      <c r="M110" s="127">
        <v>334</v>
      </c>
      <c r="N110" s="129">
        <v>364</v>
      </c>
      <c r="O110" s="128">
        <v>95</v>
      </c>
      <c r="P110" s="127">
        <v>52</v>
      </c>
      <c r="Q110" s="126">
        <v>43</v>
      </c>
      <c r="R110" s="329">
        <v>124</v>
      </c>
      <c r="S110" s="127">
        <v>49</v>
      </c>
      <c r="T110" s="129">
        <v>75</v>
      </c>
      <c r="U110" s="128">
        <v>133</v>
      </c>
      <c r="V110" s="127">
        <v>72</v>
      </c>
      <c r="W110" s="126">
        <v>61</v>
      </c>
      <c r="X110" s="329">
        <v>101</v>
      </c>
      <c r="Y110" s="127">
        <v>43</v>
      </c>
      <c r="Z110" s="129">
        <v>58</v>
      </c>
      <c r="AA110" s="128">
        <v>113</v>
      </c>
      <c r="AB110" s="127">
        <v>52</v>
      </c>
      <c r="AC110" s="126">
        <v>61</v>
      </c>
      <c r="AD110" s="329">
        <v>132</v>
      </c>
      <c r="AE110" s="127">
        <v>66</v>
      </c>
      <c r="AF110" s="126">
        <v>66</v>
      </c>
    </row>
    <row r="111" spans="1:32" ht="18.75" customHeight="1" x14ac:dyDescent="0.15">
      <c r="A111" s="1018" t="s">
        <v>104</v>
      </c>
      <c r="B111" s="1018"/>
      <c r="C111" s="1018"/>
      <c r="D111" s="1018"/>
      <c r="E111" s="1018"/>
      <c r="F111" s="1018"/>
      <c r="G111" s="1018"/>
      <c r="H111" s="1018"/>
      <c r="I111" s="1018"/>
      <c r="J111" s="1018"/>
      <c r="K111" s="1018"/>
      <c r="L111" s="1018"/>
      <c r="M111" s="1018"/>
      <c r="N111" s="1018"/>
    </row>
    <row r="112" spans="1:32" s="542" customFormat="1" ht="24" customHeight="1" x14ac:dyDescent="0.15">
      <c r="A112" s="539" t="s">
        <v>503</v>
      </c>
      <c r="C112" s="539"/>
      <c r="D112" s="539"/>
      <c r="E112" s="539"/>
      <c r="F112" s="539"/>
      <c r="G112" s="539"/>
      <c r="H112" s="539"/>
      <c r="I112" s="539"/>
      <c r="J112" s="539"/>
      <c r="K112" s="539"/>
      <c r="L112" s="539"/>
      <c r="M112" s="539"/>
      <c r="N112" s="540"/>
      <c r="O112" s="540"/>
      <c r="P112" s="540"/>
      <c r="Q112" s="540"/>
      <c r="R112" s="540"/>
      <c r="S112" s="540"/>
      <c r="T112" s="540"/>
      <c r="U112" s="540"/>
      <c r="V112" s="540"/>
      <c r="W112" s="540"/>
      <c r="X112" s="540"/>
      <c r="Y112" s="541"/>
      <c r="Z112" s="541"/>
      <c r="AA112" s="541"/>
      <c r="AB112" s="541"/>
      <c r="AC112" s="541"/>
      <c r="AD112" s="541"/>
      <c r="AE112" s="541"/>
      <c r="AF112" s="162" t="s">
        <v>883</v>
      </c>
    </row>
    <row r="113" spans="1:32" ht="17.25" customHeight="1" x14ac:dyDescent="0.15">
      <c r="A113" s="1019" t="s">
        <v>77</v>
      </c>
      <c r="B113" s="1020" t="s">
        <v>78</v>
      </c>
      <c r="C113" s="1023" t="s">
        <v>79</v>
      </c>
      <c r="D113" s="1023"/>
      <c r="E113" s="1023"/>
      <c r="F113" s="1023"/>
      <c r="G113" s="1023"/>
      <c r="H113" s="1023"/>
      <c r="I113" s="1023"/>
      <c r="J113" s="1023"/>
      <c r="K113" s="1023"/>
      <c r="L113" s="1024" t="s">
        <v>80</v>
      </c>
      <c r="M113" s="1023"/>
      <c r="N113" s="1023"/>
      <c r="O113" s="1023"/>
      <c r="P113" s="1023"/>
      <c r="Q113" s="1023"/>
      <c r="R113" s="1023"/>
      <c r="S113" s="1023"/>
      <c r="T113" s="1023"/>
      <c r="U113" s="1023"/>
      <c r="V113" s="1023"/>
      <c r="W113" s="1023"/>
      <c r="X113" s="1023"/>
      <c r="Y113" s="1023"/>
      <c r="Z113" s="1023"/>
      <c r="AA113" s="1023"/>
      <c r="AB113" s="1023"/>
      <c r="AC113" s="1023"/>
      <c r="AD113" s="1023"/>
      <c r="AE113" s="1023"/>
      <c r="AF113" s="1023"/>
    </row>
    <row r="114" spans="1:32" ht="17.25" customHeight="1" x14ac:dyDescent="0.15">
      <c r="A114" s="1019"/>
      <c r="B114" s="1021"/>
      <c r="C114" s="1007" t="s">
        <v>81</v>
      </c>
      <c r="D114" s="1025" t="s">
        <v>82</v>
      </c>
      <c r="E114" s="1025"/>
      <c r="F114" s="1025"/>
      <c r="G114" s="1025"/>
      <c r="H114" s="1025"/>
      <c r="I114" s="1025"/>
      <c r="J114" s="1027" t="s">
        <v>83</v>
      </c>
      <c r="K114" s="1028" t="s">
        <v>84</v>
      </c>
      <c r="L114" s="1029" t="s">
        <v>85</v>
      </c>
      <c r="M114" s="1019"/>
      <c r="N114" s="1030"/>
      <c r="O114" s="1023" t="s">
        <v>86</v>
      </c>
      <c r="P114" s="1023"/>
      <c r="Q114" s="1023"/>
      <c r="R114" s="1024" t="s">
        <v>87</v>
      </c>
      <c r="S114" s="1023"/>
      <c r="T114" s="1026"/>
      <c r="U114" s="1023" t="s">
        <v>88</v>
      </c>
      <c r="V114" s="1023"/>
      <c r="W114" s="1023"/>
      <c r="X114" s="1024" t="s">
        <v>89</v>
      </c>
      <c r="Y114" s="1023"/>
      <c r="Z114" s="1026"/>
      <c r="AA114" s="1023" t="s">
        <v>90</v>
      </c>
      <c r="AB114" s="1023"/>
      <c r="AC114" s="1023"/>
      <c r="AD114" s="1024" t="s">
        <v>91</v>
      </c>
      <c r="AE114" s="1023"/>
      <c r="AF114" s="1023"/>
    </row>
    <row r="115" spans="1:32" ht="46.5" customHeight="1" x14ac:dyDescent="0.15">
      <c r="A115" s="1019"/>
      <c r="B115" s="1022"/>
      <c r="C115" s="1008"/>
      <c r="D115" s="147" t="s">
        <v>92</v>
      </c>
      <c r="E115" s="147" t="s">
        <v>93</v>
      </c>
      <c r="F115" s="147" t="s">
        <v>94</v>
      </c>
      <c r="G115" s="147" t="s">
        <v>95</v>
      </c>
      <c r="H115" s="147" t="s">
        <v>96</v>
      </c>
      <c r="I115" s="147" t="s">
        <v>97</v>
      </c>
      <c r="J115" s="1027"/>
      <c r="K115" s="1028"/>
      <c r="L115" s="437" t="s">
        <v>98</v>
      </c>
      <c r="M115" s="434" t="s">
        <v>99</v>
      </c>
      <c r="N115" s="435" t="s">
        <v>100</v>
      </c>
      <c r="O115" s="327" t="s">
        <v>98</v>
      </c>
      <c r="P115" s="434" t="s">
        <v>99</v>
      </c>
      <c r="Q115" s="436" t="s">
        <v>100</v>
      </c>
      <c r="R115" s="437" t="s">
        <v>98</v>
      </c>
      <c r="S115" s="434" t="s">
        <v>99</v>
      </c>
      <c r="T115" s="435" t="s">
        <v>100</v>
      </c>
      <c r="U115" s="327" t="s">
        <v>98</v>
      </c>
      <c r="V115" s="434" t="s">
        <v>99</v>
      </c>
      <c r="W115" s="436" t="s">
        <v>100</v>
      </c>
      <c r="X115" s="437" t="s">
        <v>98</v>
      </c>
      <c r="Y115" s="434" t="s">
        <v>99</v>
      </c>
      <c r="Z115" s="435" t="s">
        <v>100</v>
      </c>
      <c r="AA115" s="327" t="s">
        <v>98</v>
      </c>
      <c r="AB115" s="434" t="s">
        <v>99</v>
      </c>
      <c r="AC115" s="436" t="s">
        <v>100</v>
      </c>
      <c r="AD115" s="437" t="s">
        <v>98</v>
      </c>
      <c r="AE115" s="434" t="s">
        <v>99</v>
      </c>
      <c r="AF115" s="436" t="s">
        <v>100</v>
      </c>
    </row>
    <row r="116" spans="1:32" ht="21.4" customHeight="1" x14ac:dyDescent="0.2">
      <c r="A116" s="331"/>
      <c r="B116" s="137"/>
      <c r="C116" s="136"/>
      <c r="D116" s="132"/>
      <c r="E116" s="132"/>
      <c r="F116" s="132"/>
      <c r="G116" s="132"/>
      <c r="H116" s="132"/>
      <c r="I116" s="132"/>
      <c r="J116" s="132"/>
      <c r="K116" s="131"/>
      <c r="L116" s="133">
        <v>40</v>
      </c>
      <c r="M116" s="132"/>
      <c r="N116" s="135"/>
      <c r="O116" s="134">
        <v>6</v>
      </c>
      <c r="P116" s="132"/>
      <c r="Q116" s="131"/>
      <c r="R116" s="133">
        <v>12</v>
      </c>
      <c r="S116" s="132"/>
      <c r="T116" s="135"/>
      <c r="U116" s="134">
        <v>3</v>
      </c>
      <c r="V116" s="132"/>
      <c r="W116" s="131"/>
      <c r="X116" s="133">
        <v>6</v>
      </c>
      <c r="Y116" s="132"/>
      <c r="Z116" s="135"/>
      <c r="AA116" s="134">
        <v>8</v>
      </c>
      <c r="AB116" s="132"/>
      <c r="AC116" s="131"/>
      <c r="AD116" s="133">
        <v>5</v>
      </c>
      <c r="AE116" s="132"/>
      <c r="AF116" s="131"/>
    </row>
    <row r="117" spans="1:32" ht="21.4" customHeight="1" x14ac:dyDescent="0.2">
      <c r="A117" s="413">
        <v>56</v>
      </c>
      <c r="B117" s="412" t="s">
        <v>785</v>
      </c>
      <c r="C117" s="130">
        <v>28</v>
      </c>
      <c r="D117" s="127">
        <v>4</v>
      </c>
      <c r="E117" s="127">
        <v>4</v>
      </c>
      <c r="F117" s="127">
        <v>4</v>
      </c>
      <c r="G117" s="127">
        <v>4</v>
      </c>
      <c r="H117" s="127">
        <v>3</v>
      </c>
      <c r="I117" s="127">
        <v>3</v>
      </c>
      <c r="J117" s="127">
        <v>0</v>
      </c>
      <c r="K117" s="126">
        <v>6</v>
      </c>
      <c r="L117" s="329">
        <v>707</v>
      </c>
      <c r="M117" s="127">
        <v>385</v>
      </c>
      <c r="N117" s="129">
        <v>322</v>
      </c>
      <c r="O117" s="128">
        <v>117</v>
      </c>
      <c r="P117" s="127">
        <v>63</v>
      </c>
      <c r="Q117" s="126">
        <v>54</v>
      </c>
      <c r="R117" s="329">
        <v>137</v>
      </c>
      <c r="S117" s="127">
        <v>76</v>
      </c>
      <c r="T117" s="129">
        <v>61</v>
      </c>
      <c r="U117" s="128">
        <v>119</v>
      </c>
      <c r="V117" s="127">
        <v>65</v>
      </c>
      <c r="W117" s="126">
        <v>54</v>
      </c>
      <c r="X117" s="329">
        <v>125</v>
      </c>
      <c r="Y117" s="127">
        <v>64</v>
      </c>
      <c r="Z117" s="129">
        <v>61</v>
      </c>
      <c r="AA117" s="128">
        <v>113</v>
      </c>
      <c r="AB117" s="127">
        <v>66</v>
      </c>
      <c r="AC117" s="126">
        <v>47</v>
      </c>
      <c r="AD117" s="329">
        <v>96</v>
      </c>
      <c r="AE117" s="127">
        <v>51</v>
      </c>
      <c r="AF117" s="126">
        <v>45</v>
      </c>
    </row>
    <row r="118" spans="1:32" ht="21.4" customHeight="1" x14ac:dyDescent="0.2">
      <c r="A118" s="331"/>
      <c r="B118" s="137"/>
      <c r="C118" s="136"/>
      <c r="D118" s="132"/>
      <c r="E118" s="132"/>
      <c r="F118" s="132"/>
      <c r="G118" s="132"/>
      <c r="H118" s="132"/>
      <c r="I118" s="132"/>
      <c r="J118" s="132"/>
      <c r="K118" s="131"/>
      <c r="L118" s="133">
        <v>46</v>
      </c>
      <c r="M118" s="132"/>
      <c r="N118" s="135"/>
      <c r="O118" s="134">
        <v>12</v>
      </c>
      <c r="P118" s="132"/>
      <c r="Q118" s="131"/>
      <c r="R118" s="133">
        <v>5</v>
      </c>
      <c r="S118" s="132"/>
      <c r="T118" s="135"/>
      <c r="U118" s="134">
        <v>6</v>
      </c>
      <c r="V118" s="132"/>
      <c r="W118" s="131"/>
      <c r="X118" s="133">
        <v>10</v>
      </c>
      <c r="Y118" s="132"/>
      <c r="Z118" s="135"/>
      <c r="AA118" s="134">
        <v>9</v>
      </c>
      <c r="AB118" s="132"/>
      <c r="AC118" s="131"/>
      <c r="AD118" s="133">
        <v>4</v>
      </c>
      <c r="AE118" s="132"/>
      <c r="AF118" s="131"/>
    </row>
    <row r="119" spans="1:32" ht="21.4" customHeight="1" x14ac:dyDescent="0.2">
      <c r="A119" s="413">
        <v>57</v>
      </c>
      <c r="B119" s="412" t="s">
        <v>786</v>
      </c>
      <c r="C119" s="130">
        <v>36</v>
      </c>
      <c r="D119" s="127">
        <v>5</v>
      </c>
      <c r="E119" s="127">
        <v>5</v>
      </c>
      <c r="F119" s="127">
        <v>5</v>
      </c>
      <c r="G119" s="127">
        <v>5</v>
      </c>
      <c r="H119" s="127">
        <v>4</v>
      </c>
      <c r="I119" s="127">
        <v>5</v>
      </c>
      <c r="J119" s="127">
        <v>0</v>
      </c>
      <c r="K119" s="126">
        <v>7</v>
      </c>
      <c r="L119" s="332">
        <v>945</v>
      </c>
      <c r="M119" s="127">
        <v>500</v>
      </c>
      <c r="N119" s="129">
        <v>445</v>
      </c>
      <c r="O119" s="128">
        <v>156</v>
      </c>
      <c r="P119" s="127">
        <v>83</v>
      </c>
      <c r="Q119" s="126">
        <v>73</v>
      </c>
      <c r="R119" s="329">
        <v>158</v>
      </c>
      <c r="S119" s="127">
        <v>91</v>
      </c>
      <c r="T119" s="129">
        <v>67</v>
      </c>
      <c r="U119" s="128">
        <v>170</v>
      </c>
      <c r="V119" s="127">
        <v>92</v>
      </c>
      <c r="W119" s="126">
        <v>78</v>
      </c>
      <c r="X119" s="329">
        <v>158</v>
      </c>
      <c r="Y119" s="127">
        <v>85</v>
      </c>
      <c r="Z119" s="129">
        <v>73</v>
      </c>
      <c r="AA119" s="128">
        <v>148</v>
      </c>
      <c r="AB119" s="127">
        <v>69</v>
      </c>
      <c r="AC119" s="126">
        <v>79</v>
      </c>
      <c r="AD119" s="329">
        <v>155</v>
      </c>
      <c r="AE119" s="127">
        <v>80</v>
      </c>
      <c r="AF119" s="126">
        <v>75</v>
      </c>
    </row>
    <row r="120" spans="1:32" ht="21.4" customHeight="1" x14ac:dyDescent="0.2">
      <c r="A120" s="331"/>
      <c r="B120" s="137"/>
      <c r="C120" s="136"/>
      <c r="D120" s="132"/>
      <c r="E120" s="132"/>
      <c r="F120" s="132"/>
      <c r="G120" s="132"/>
      <c r="H120" s="132"/>
      <c r="I120" s="132"/>
      <c r="J120" s="132"/>
      <c r="K120" s="131"/>
      <c r="L120" s="133">
        <v>17</v>
      </c>
      <c r="M120" s="132"/>
      <c r="N120" s="135"/>
      <c r="O120" s="134">
        <v>5</v>
      </c>
      <c r="P120" s="132"/>
      <c r="Q120" s="131"/>
      <c r="R120" s="133">
        <v>0</v>
      </c>
      <c r="S120" s="132"/>
      <c r="T120" s="135"/>
      <c r="U120" s="134">
        <v>6</v>
      </c>
      <c r="V120" s="132"/>
      <c r="W120" s="131"/>
      <c r="X120" s="133">
        <v>3</v>
      </c>
      <c r="Y120" s="132"/>
      <c r="Z120" s="135"/>
      <c r="AA120" s="134">
        <v>3</v>
      </c>
      <c r="AB120" s="132"/>
      <c r="AC120" s="131"/>
      <c r="AD120" s="133">
        <v>0</v>
      </c>
      <c r="AE120" s="132"/>
      <c r="AF120" s="131"/>
    </row>
    <row r="121" spans="1:32" ht="21.4" customHeight="1" x14ac:dyDescent="0.2">
      <c r="A121" s="413">
        <v>58</v>
      </c>
      <c r="B121" s="412" t="s">
        <v>787</v>
      </c>
      <c r="C121" s="130">
        <v>23</v>
      </c>
      <c r="D121" s="127">
        <v>3</v>
      </c>
      <c r="E121" s="127">
        <v>3</v>
      </c>
      <c r="F121" s="127">
        <v>4</v>
      </c>
      <c r="G121" s="127">
        <v>3</v>
      </c>
      <c r="H121" s="127">
        <v>4</v>
      </c>
      <c r="I121" s="127">
        <v>3</v>
      </c>
      <c r="J121" s="127">
        <v>0</v>
      </c>
      <c r="K121" s="126">
        <v>3</v>
      </c>
      <c r="L121" s="329">
        <v>637</v>
      </c>
      <c r="M121" s="127">
        <v>332</v>
      </c>
      <c r="N121" s="129">
        <v>305</v>
      </c>
      <c r="O121" s="128">
        <v>97</v>
      </c>
      <c r="P121" s="127">
        <v>46</v>
      </c>
      <c r="Q121" s="126">
        <v>51</v>
      </c>
      <c r="R121" s="329">
        <v>104</v>
      </c>
      <c r="S121" s="127">
        <v>45</v>
      </c>
      <c r="T121" s="129">
        <v>59</v>
      </c>
      <c r="U121" s="128">
        <v>116</v>
      </c>
      <c r="V121" s="127">
        <v>59</v>
      </c>
      <c r="W121" s="126">
        <v>57</v>
      </c>
      <c r="X121" s="329">
        <v>97</v>
      </c>
      <c r="Y121" s="127">
        <v>53</v>
      </c>
      <c r="Z121" s="129">
        <v>44</v>
      </c>
      <c r="AA121" s="128">
        <v>120</v>
      </c>
      <c r="AB121" s="127">
        <v>75</v>
      </c>
      <c r="AC121" s="126">
        <v>45</v>
      </c>
      <c r="AD121" s="329">
        <v>103</v>
      </c>
      <c r="AE121" s="127">
        <v>54</v>
      </c>
      <c r="AF121" s="126">
        <v>49</v>
      </c>
    </row>
    <row r="122" spans="1:32" ht="21.4" customHeight="1" x14ac:dyDescent="0.2">
      <c r="A122" s="331"/>
      <c r="B122" s="137"/>
      <c r="C122" s="136"/>
      <c r="D122" s="132"/>
      <c r="E122" s="132"/>
      <c r="F122" s="132"/>
      <c r="G122" s="132"/>
      <c r="H122" s="132"/>
      <c r="I122" s="132"/>
      <c r="J122" s="132"/>
      <c r="K122" s="131"/>
      <c r="L122" s="133">
        <v>54</v>
      </c>
      <c r="M122" s="132"/>
      <c r="N122" s="135"/>
      <c r="O122" s="134">
        <v>8</v>
      </c>
      <c r="P122" s="132"/>
      <c r="Q122" s="131"/>
      <c r="R122" s="133">
        <v>12</v>
      </c>
      <c r="S122" s="132"/>
      <c r="T122" s="135"/>
      <c r="U122" s="134">
        <v>13</v>
      </c>
      <c r="V122" s="132"/>
      <c r="W122" s="131"/>
      <c r="X122" s="133">
        <v>8</v>
      </c>
      <c r="Y122" s="132"/>
      <c r="Z122" s="135"/>
      <c r="AA122" s="134">
        <v>7</v>
      </c>
      <c r="AB122" s="132"/>
      <c r="AC122" s="131"/>
      <c r="AD122" s="133">
        <v>6</v>
      </c>
      <c r="AE122" s="132"/>
      <c r="AF122" s="131"/>
    </row>
    <row r="123" spans="1:32" ht="21.4" customHeight="1" x14ac:dyDescent="0.2">
      <c r="A123" s="413">
        <v>59</v>
      </c>
      <c r="B123" s="412" t="s">
        <v>788</v>
      </c>
      <c r="C123" s="130">
        <v>37</v>
      </c>
      <c r="D123" s="127">
        <v>5</v>
      </c>
      <c r="E123" s="127">
        <v>5</v>
      </c>
      <c r="F123" s="127">
        <v>4</v>
      </c>
      <c r="G123" s="127">
        <v>5</v>
      </c>
      <c r="H123" s="127">
        <v>4</v>
      </c>
      <c r="I123" s="127">
        <v>5</v>
      </c>
      <c r="J123" s="127">
        <v>0</v>
      </c>
      <c r="K123" s="126">
        <v>9</v>
      </c>
      <c r="L123" s="329">
        <v>904</v>
      </c>
      <c r="M123" s="127">
        <v>453</v>
      </c>
      <c r="N123" s="129">
        <v>451</v>
      </c>
      <c r="O123" s="128">
        <v>157</v>
      </c>
      <c r="P123" s="127">
        <v>78</v>
      </c>
      <c r="Q123" s="126">
        <v>79</v>
      </c>
      <c r="R123" s="329">
        <v>167</v>
      </c>
      <c r="S123" s="127">
        <v>93</v>
      </c>
      <c r="T123" s="129">
        <v>74</v>
      </c>
      <c r="U123" s="128">
        <v>141</v>
      </c>
      <c r="V123" s="127">
        <v>69</v>
      </c>
      <c r="W123" s="126">
        <v>72</v>
      </c>
      <c r="X123" s="329">
        <v>157</v>
      </c>
      <c r="Y123" s="127">
        <v>74</v>
      </c>
      <c r="Z123" s="129">
        <v>83</v>
      </c>
      <c r="AA123" s="128">
        <v>127</v>
      </c>
      <c r="AB123" s="127">
        <v>59</v>
      </c>
      <c r="AC123" s="126">
        <v>68</v>
      </c>
      <c r="AD123" s="329">
        <v>155</v>
      </c>
      <c r="AE123" s="127">
        <v>80</v>
      </c>
      <c r="AF123" s="126">
        <v>75</v>
      </c>
    </row>
    <row r="124" spans="1:32" ht="21.4" customHeight="1" x14ac:dyDescent="0.2">
      <c r="A124" s="331"/>
      <c r="B124" s="137"/>
      <c r="C124" s="136"/>
      <c r="D124" s="132"/>
      <c r="E124" s="132"/>
      <c r="F124" s="132"/>
      <c r="G124" s="132"/>
      <c r="H124" s="132"/>
      <c r="I124" s="132"/>
      <c r="J124" s="132"/>
      <c r="K124" s="131"/>
      <c r="L124" s="133">
        <v>25</v>
      </c>
      <c r="M124" s="132"/>
      <c r="N124" s="135"/>
      <c r="O124" s="134">
        <v>6</v>
      </c>
      <c r="P124" s="132"/>
      <c r="Q124" s="131"/>
      <c r="R124" s="133">
        <v>3</v>
      </c>
      <c r="S124" s="132"/>
      <c r="T124" s="135"/>
      <c r="U124" s="134">
        <v>5</v>
      </c>
      <c r="V124" s="132"/>
      <c r="W124" s="131"/>
      <c r="X124" s="133">
        <v>4</v>
      </c>
      <c r="Y124" s="132"/>
      <c r="Z124" s="135"/>
      <c r="AA124" s="134">
        <v>3</v>
      </c>
      <c r="AB124" s="132"/>
      <c r="AC124" s="131"/>
      <c r="AD124" s="133">
        <v>4</v>
      </c>
      <c r="AE124" s="132"/>
      <c r="AF124" s="131"/>
    </row>
    <row r="125" spans="1:32" ht="21.4" customHeight="1" x14ac:dyDescent="0.2">
      <c r="A125" s="413">
        <v>60</v>
      </c>
      <c r="B125" s="412" t="s">
        <v>789</v>
      </c>
      <c r="C125" s="130">
        <v>22</v>
      </c>
      <c r="D125" s="127">
        <v>3</v>
      </c>
      <c r="E125" s="127">
        <v>3</v>
      </c>
      <c r="F125" s="127">
        <v>3</v>
      </c>
      <c r="G125" s="127">
        <v>3</v>
      </c>
      <c r="H125" s="127">
        <v>3</v>
      </c>
      <c r="I125" s="127">
        <v>3</v>
      </c>
      <c r="J125" s="127">
        <v>0</v>
      </c>
      <c r="K125" s="126">
        <v>4</v>
      </c>
      <c r="L125" s="329">
        <v>532</v>
      </c>
      <c r="M125" s="127">
        <v>301</v>
      </c>
      <c r="N125" s="129">
        <v>231</v>
      </c>
      <c r="O125" s="128">
        <v>85</v>
      </c>
      <c r="P125" s="127">
        <v>55</v>
      </c>
      <c r="Q125" s="126">
        <v>30</v>
      </c>
      <c r="R125" s="329">
        <v>78</v>
      </c>
      <c r="S125" s="127">
        <v>48</v>
      </c>
      <c r="T125" s="129">
        <v>30</v>
      </c>
      <c r="U125" s="128">
        <v>92</v>
      </c>
      <c r="V125" s="127">
        <v>51</v>
      </c>
      <c r="W125" s="126">
        <v>41</v>
      </c>
      <c r="X125" s="329">
        <v>92</v>
      </c>
      <c r="Y125" s="127">
        <v>45</v>
      </c>
      <c r="Z125" s="129">
        <v>47</v>
      </c>
      <c r="AA125" s="128">
        <v>92</v>
      </c>
      <c r="AB125" s="127">
        <v>51</v>
      </c>
      <c r="AC125" s="126">
        <v>41</v>
      </c>
      <c r="AD125" s="329">
        <v>93</v>
      </c>
      <c r="AE125" s="127">
        <v>51</v>
      </c>
      <c r="AF125" s="126">
        <v>42</v>
      </c>
    </row>
    <row r="126" spans="1:32" ht="21.4" customHeight="1" x14ac:dyDescent="0.2">
      <c r="A126" s="331"/>
      <c r="B126" s="137"/>
      <c r="C126" s="136"/>
      <c r="D126" s="132"/>
      <c r="E126" s="132"/>
      <c r="F126" s="132"/>
      <c r="G126" s="132"/>
      <c r="H126" s="132"/>
      <c r="I126" s="132"/>
      <c r="J126" s="132"/>
      <c r="K126" s="131"/>
      <c r="L126" s="133">
        <v>15</v>
      </c>
      <c r="M126" s="132"/>
      <c r="N126" s="135"/>
      <c r="O126" s="134">
        <v>1</v>
      </c>
      <c r="P126" s="132"/>
      <c r="Q126" s="131"/>
      <c r="R126" s="133">
        <v>4</v>
      </c>
      <c r="S126" s="132"/>
      <c r="T126" s="135"/>
      <c r="U126" s="134">
        <v>2</v>
      </c>
      <c r="V126" s="132"/>
      <c r="W126" s="131"/>
      <c r="X126" s="133">
        <v>1</v>
      </c>
      <c r="Y126" s="132"/>
      <c r="Z126" s="135"/>
      <c r="AA126" s="134">
        <v>5</v>
      </c>
      <c r="AB126" s="132"/>
      <c r="AC126" s="131"/>
      <c r="AD126" s="133">
        <v>2</v>
      </c>
      <c r="AE126" s="132"/>
      <c r="AF126" s="131"/>
    </row>
    <row r="127" spans="1:32" ht="21.4" customHeight="1" x14ac:dyDescent="0.2">
      <c r="A127" s="413">
        <v>61</v>
      </c>
      <c r="B127" s="412" t="s">
        <v>790</v>
      </c>
      <c r="C127" s="130">
        <v>18</v>
      </c>
      <c r="D127" s="127">
        <v>2</v>
      </c>
      <c r="E127" s="127">
        <v>2</v>
      </c>
      <c r="F127" s="127">
        <v>2</v>
      </c>
      <c r="G127" s="127">
        <v>3</v>
      </c>
      <c r="H127" s="127">
        <v>3</v>
      </c>
      <c r="I127" s="127">
        <v>3</v>
      </c>
      <c r="J127" s="127">
        <v>0</v>
      </c>
      <c r="K127" s="126">
        <v>3</v>
      </c>
      <c r="L127" s="329">
        <v>421</v>
      </c>
      <c r="M127" s="127">
        <v>214</v>
      </c>
      <c r="N127" s="129">
        <v>207</v>
      </c>
      <c r="O127" s="128">
        <v>49</v>
      </c>
      <c r="P127" s="127">
        <v>25</v>
      </c>
      <c r="Q127" s="126">
        <v>24</v>
      </c>
      <c r="R127" s="329">
        <v>59</v>
      </c>
      <c r="S127" s="127">
        <v>33</v>
      </c>
      <c r="T127" s="129">
        <v>26</v>
      </c>
      <c r="U127" s="128">
        <v>51</v>
      </c>
      <c r="V127" s="127">
        <v>28</v>
      </c>
      <c r="W127" s="126">
        <v>23</v>
      </c>
      <c r="X127" s="329">
        <v>81</v>
      </c>
      <c r="Y127" s="127">
        <v>37</v>
      </c>
      <c r="Z127" s="129">
        <v>44</v>
      </c>
      <c r="AA127" s="128">
        <v>95</v>
      </c>
      <c r="AB127" s="127">
        <v>47</v>
      </c>
      <c r="AC127" s="126">
        <v>48</v>
      </c>
      <c r="AD127" s="329">
        <v>86</v>
      </c>
      <c r="AE127" s="127">
        <v>44</v>
      </c>
      <c r="AF127" s="126">
        <v>42</v>
      </c>
    </row>
    <row r="128" spans="1:32" ht="21.4" customHeight="1" x14ac:dyDescent="0.2">
      <c r="A128" s="331"/>
      <c r="B128" s="137"/>
      <c r="C128" s="136"/>
      <c r="D128" s="132"/>
      <c r="E128" s="132"/>
      <c r="F128" s="132"/>
      <c r="G128" s="132"/>
      <c r="H128" s="132"/>
      <c r="I128" s="132"/>
      <c r="J128" s="132"/>
      <c r="K128" s="131"/>
      <c r="L128" s="133">
        <v>24</v>
      </c>
      <c r="M128" s="132"/>
      <c r="N128" s="135"/>
      <c r="O128" s="134">
        <v>2</v>
      </c>
      <c r="P128" s="132"/>
      <c r="Q128" s="131"/>
      <c r="R128" s="133">
        <v>4</v>
      </c>
      <c r="S128" s="132"/>
      <c r="T128" s="135"/>
      <c r="U128" s="134">
        <v>5</v>
      </c>
      <c r="V128" s="132"/>
      <c r="W128" s="131"/>
      <c r="X128" s="133">
        <v>5</v>
      </c>
      <c r="Y128" s="132"/>
      <c r="Z128" s="135"/>
      <c r="AA128" s="134">
        <v>4</v>
      </c>
      <c r="AB128" s="132"/>
      <c r="AC128" s="131"/>
      <c r="AD128" s="133">
        <v>4</v>
      </c>
      <c r="AE128" s="132"/>
      <c r="AF128" s="131"/>
    </row>
    <row r="129" spans="1:32" ht="21.4" customHeight="1" x14ac:dyDescent="0.2">
      <c r="A129" s="413">
        <v>63</v>
      </c>
      <c r="B129" s="412" t="s">
        <v>791</v>
      </c>
      <c r="C129" s="130">
        <v>25</v>
      </c>
      <c r="D129" s="127">
        <v>3</v>
      </c>
      <c r="E129" s="127">
        <v>4</v>
      </c>
      <c r="F129" s="127">
        <v>3</v>
      </c>
      <c r="G129" s="127">
        <v>4</v>
      </c>
      <c r="H129" s="127">
        <v>3</v>
      </c>
      <c r="I129" s="127">
        <v>4</v>
      </c>
      <c r="J129" s="127">
        <v>0</v>
      </c>
      <c r="K129" s="126">
        <v>4</v>
      </c>
      <c r="L129" s="329">
        <v>635</v>
      </c>
      <c r="M129" s="127">
        <v>302</v>
      </c>
      <c r="N129" s="129">
        <v>333</v>
      </c>
      <c r="O129" s="128">
        <v>80</v>
      </c>
      <c r="P129" s="127">
        <v>29</v>
      </c>
      <c r="Q129" s="126">
        <v>51</v>
      </c>
      <c r="R129" s="329">
        <v>126</v>
      </c>
      <c r="S129" s="127">
        <v>64</v>
      </c>
      <c r="T129" s="129">
        <v>62</v>
      </c>
      <c r="U129" s="128">
        <v>91</v>
      </c>
      <c r="V129" s="127">
        <v>46</v>
      </c>
      <c r="W129" s="126">
        <v>45</v>
      </c>
      <c r="X129" s="329">
        <v>120</v>
      </c>
      <c r="Y129" s="127">
        <v>61</v>
      </c>
      <c r="Z129" s="129">
        <v>59</v>
      </c>
      <c r="AA129" s="128">
        <v>107</v>
      </c>
      <c r="AB129" s="127">
        <v>54</v>
      </c>
      <c r="AC129" s="126">
        <v>53</v>
      </c>
      <c r="AD129" s="329">
        <v>111</v>
      </c>
      <c r="AE129" s="127">
        <v>48</v>
      </c>
      <c r="AF129" s="126">
        <v>63</v>
      </c>
    </row>
    <row r="130" spans="1:32" ht="21.4" customHeight="1" x14ac:dyDescent="0.2">
      <c r="A130" s="331"/>
      <c r="B130" s="137"/>
      <c r="C130" s="136"/>
      <c r="D130" s="132"/>
      <c r="E130" s="132"/>
      <c r="F130" s="132"/>
      <c r="G130" s="132"/>
      <c r="H130" s="132"/>
      <c r="I130" s="132"/>
      <c r="J130" s="132"/>
      <c r="K130" s="131"/>
      <c r="L130" s="133">
        <v>46</v>
      </c>
      <c r="M130" s="132"/>
      <c r="N130" s="135"/>
      <c r="O130" s="134">
        <v>6</v>
      </c>
      <c r="P130" s="132"/>
      <c r="Q130" s="131"/>
      <c r="R130" s="133">
        <v>8</v>
      </c>
      <c r="S130" s="132"/>
      <c r="T130" s="135"/>
      <c r="U130" s="134">
        <v>11</v>
      </c>
      <c r="V130" s="132"/>
      <c r="W130" s="131"/>
      <c r="X130" s="133">
        <v>8</v>
      </c>
      <c r="Y130" s="152"/>
      <c r="Z130" s="135"/>
      <c r="AA130" s="134">
        <v>10</v>
      </c>
      <c r="AB130" s="132"/>
      <c r="AC130" s="131"/>
      <c r="AD130" s="133">
        <v>3</v>
      </c>
      <c r="AE130" s="132"/>
      <c r="AF130" s="131"/>
    </row>
    <row r="131" spans="1:32" ht="21.4" customHeight="1" x14ac:dyDescent="0.2">
      <c r="A131" s="413">
        <v>64</v>
      </c>
      <c r="B131" s="412" t="s">
        <v>792</v>
      </c>
      <c r="C131" s="130">
        <v>27</v>
      </c>
      <c r="D131" s="127">
        <v>3</v>
      </c>
      <c r="E131" s="127">
        <v>3</v>
      </c>
      <c r="F131" s="127">
        <v>3</v>
      </c>
      <c r="G131" s="127">
        <v>3</v>
      </c>
      <c r="H131" s="127">
        <v>4</v>
      </c>
      <c r="I131" s="127">
        <v>4</v>
      </c>
      <c r="J131" s="127">
        <v>0</v>
      </c>
      <c r="K131" s="126">
        <v>7</v>
      </c>
      <c r="L131" s="329">
        <v>634</v>
      </c>
      <c r="M131" s="127">
        <v>307</v>
      </c>
      <c r="N131" s="129">
        <v>327</v>
      </c>
      <c r="O131" s="128">
        <v>101</v>
      </c>
      <c r="P131" s="127">
        <v>56</v>
      </c>
      <c r="Q131" s="126">
        <v>45</v>
      </c>
      <c r="R131" s="329">
        <v>106</v>
      </c>
      <c r="S131" s="127">
        <v>44</v>
      </c>
      <c r="T131" s="129">
        <v>62</v>
      </c>
      <c r="U131" s="128">
        <v>92</v>
      </c>
      <c r="V131" s="127">
        <v>48</v>
      </c>
      <c r="W131" s="126">
        <v>44</v>
      </c>
      <c r="X131" s="329">
        <v>100</v>
      </c>
      <c r="Y131" s="127">
        <v>39</v>
      </c>
      <c r="Z131" s="129">
        <v>61</v>
      </c>
      <c r="AA131" s="128">
        <v>126</v>
      </c>
      <c r="AB131" s="127">
        <v>65</v>
      </c>
      <c r="AC131" s="126">
        <v>61</v>
      </c>
      <c r="AD131" s="329">
        <v>109</v>
      </c>
      <c r="AE131" s="127">
        <v>55</v>
      </c>
      <c r="AF131" s="126">
        <v>54</v>
      </c>
    </row>
    <row r="132" spans="1:32" ht="21.4" customHeight="1" x14ac:dyDescent="0.2">
      <c r="A132" s="331"/>
      <c r="B132" s="137"/>
      <c r="C132" s="136"/>
      <c r="D132" s="132"/>
      <c r="E132" s="132"/>
      <c r="F132" s="132"/>
      <c r="G132" s="132"/>
      <c r="H132" s="132"/>
      <c r="I132" s="132"/>
      <c r="J132" s="132"/>
      <c r="K132" s="131"/>
      <c r="L132" s="133">
        <v>8</v>
      </c>
      <c r="M132" s="132"/>
      <c r="N132" s="135"/>
      <c r="O132" s="134">
        <v>1</v>
      </c>
      <c r="P132" s="132"/>
      <c r="Q132" s="131"/>
      <c r="R132" s="133">
        <v>0</v>
      </c>
      <c r="S132" s="132"/>
      <c r="T132" s="135"/>
      <c r="U132" s="134">
        <v>2</v>
      </c>
      <c r="V132" s="132"/>
      <c r="W132" s="131"/>
      <c r="X132" s="133">
        <v>3</v>
      </c>
      <c r="Y132" s="132"/>
      <c r="Z132" s="135"/>
      <c r="AA132" s="134">
        <v>1</v>
      </c>
      <c r="AB132" s="132"/>
      <c r="AC132" s="131"/>
      <c r="AD132" s="133">
        <v>1</v>
      </c>
      <c r="AE132" s="132"/>
      <c r="AF132" s="131"/>
    </row>
    <row r="133" spans="1:32" ht="21.4" customHeight="1" x14ac:dyDescent="0.2">
      <c r="A133" s="413">
        <v>65</v>
      </c>
      <c r="B133" s="412" t="s">
        <v>793</v>
      </c>
      <c r="C133" s="130">
        <v>8</v>
      </c>
      <c r="D133" s="127">
        <v>1</v>
      </c>
      <c r="E133" s="127">
        <v>1</v>
      </c>
      <c r="F133" s="127">
        <v>1</v>
      </c>
      <c r="G133" s="127">
        <v>1</v>
      </c>
      <c r="H133" s="127">
        <v>1</v>
      </c>
      <c r="I133" s="127">
        <v>1</v>
      </c>
      <c r="J133" s="127">
        <v>0</v>
      </c>
      <c r="K133" s="126">
        <v>2</v>
      </c>
      <c r="L133" s="329">
        <v>75</v>
      </c>
      <c r="M133" s="127">
        <v>43</v>
      </c>
      <c r="N133" s="129">
        <v>32</v>
      </c>
      <c r="O133" s="128">
        <v>15</v>
      </c>
      <c r="P133" s="127">
        <v>9</v>
      </c>
      <c r="Q133" s="126">
        <v>6</v>
      </c>
      <c r="R133" s="329">
        <v>10</v>
      </c>
      <c r="S133" s="127">
        <v>4</v>
      </c>
      <c r="T133" s="129">
        <v>6</v>
      </c>
      <c r="U133" s="128">
        <v>9</v>
      </c>
      <c r="V133" s="127">
        <v>7</v>
      </c>
      <c r="W133" s="126">
        <v>2</v>
      </c>
      <c r="X133" s="329">
        <v>20</v>
      </c>
      <c r="Y133" s="127">
        <v>11</v>
      </c>
      <c r="Z133" s="129">
        <v>9</v>
      </c>
      <c r="AA133" s="128">
        <v>12</v>
      </c>
      <c r="AB133" s="127">
        <v>6</v>
      </c>
      <c r="AC133" s="126">
        <v>6</v>
      </c>
      <c r="AD133" s="329">
        <v>9</v>
      </c>
      <c r="AE133" s="127">
        <v>6</v>
      </c>
      <c r="AF133" s="126">
        <v>3</v>
      </c>
    </row>
    <row r="134" spans="1:32" ht="21.4" customHeight="1" x14ac:dyDescent="0.2">
      <c r="A134" s="331"/>
      <c r="B134" s="137"/>
      <c r="C134" s="136"/>
      <c r="D134" s="132"/>
      <c r="E134" s="132"/>
      <c r="F134" s="132"/>
      <c r="G134" s="132"/>
      <c r="H134" s="132"/>
      <c r="I134" s="132"/>
      <c r="J134" s="132"/>
      <c r="K134" s="131"/>
      <c r="L134" s="133">
        <v>0</v>
      </c>
      <c r="M134" s="132"/>
      <c r="N134" s="135"/>
      <c r="O134" s="134">
        <v>0</v>
      </c>
      <c r="P134" s="132"/>
      <c r="Q134" s="131"/>
      <c r="R134" s="133">
        <v>0</v>
      </c>
      <c r="S134" s="132"/>
      <c r="T134" s="135"/>
      <c r="U134" s="134">
        <v>0</v>
      </c>
      <c r="V134" s="132"/>
      <c r="W134" s="131"/>
      <c r="X134" s="133">
        <v>0</v>
      </c>
      <c r="Y134" s="132"/>
      <c r="Z134" s="135"/>
      <c r="AA134" s="134">
        <v>0</v>
      </c>
      <c r="AB134" s="132"/>
      <c r="AC134" s="131"/>
      <c r="AD134" s="133">
        <v>0</v>
      </c>
      <c r="AE134" s="132"/>
      <c r="AF134" s="131"/>
    </row>
    <row r="135" spans="1:32" ht="21.4" customHeight="1" x14ac:dyDescent="0.2">
      <c r="A135" s="413">
        <v>66</v>
      </c>
      <c r="B135" s="412" t="s">
        <v>794</v>
      </c>
      <c r="C135" s="130">
        <v>3</v>
      </c>
      <c r="D135" s="127">
        <v>0</v>
      </c>
      <c r="E135" s="127">
        <v>1</v>
      </c>
      <c r="F135" s="127">
        <v>0</v>
      </c>
      <c r="G135" s="127">
        <v>0</v>
      </c>
      <c r="H135" s="127">
        <v>1</v>
      </c>
      <c r="I135" s="127">
        <v>1</v>
      </c>
      <c r="J135" s="127">
        <v>0</v>
      </c>
      <c r="K135" s="126">
        <v>0</v>
      </c>
      <c r="L135" s="329">
        <v>3</v>
      </c>
      <c r="M135" s="127">
        <v>0</v>
      </c>
      <c r="N135" s="129">
        <v>3</v>
      </c>
      <c r="O135" s="128">
        <v>0</v>
      </c>
      <c r="P135" s="127">
        <v>0</v>
      </c>
      <c r="Q135" s="126">
        <v>0</v>
      </c>
      <c r="R135" s="329">
        <v>1</v>
      </c>
      <c r="S135" s="127">
        <v>0</v>
      </c>
      <c r="T135" s="129">
        <v>1</v>
      </c>
      <c r="U135" s="128">
        <v>0</v>
      </c>
      <c r="V135" s="127">
        <v>0</v>
      </c>
      <c r="W135" s="126">
        <v>0</v>
      </c>
      <c r="X135" s="329">
        <v>0</v>
      </c>
      <c r="Y135" s="127">
        <v>0</v>
      </c>
      <c r="Z135" s="129">
        <v>0</v>
      </c>
      <c r="AA135" s="128">
        <v>1</v>
      </c>
      <c r="AB135" s="127">
        <v>0</v>
      </c>
      <c r="AC135" s="126">
        <v>1</v>
      </c>
      <c r="AD135" s="329">
        <v>1</v>
      </c>
      <c r="AE135" s="127">
        <v>0</v>
      </c>
      <c r="AF135" s="126">
        <v>1</v>
      </c>
    </row>
    <row r="136" spans="1:32" ht="21.4" customHeight="1" x14ac:dyDescent="0.2">
      <c r="A136" s="331"/>
      <c r="B136" s="137"/>
      <c r="C136" s="136"/>
      <c r="D136" s="132"/>
      <c r="E136" s="132"/>
      <c r="F136" s="132"/>
      <c r="G136" s="132"/>
      <c r="H136" s="132"/>
      <c r="I136" s="132"/>
      <c r="J136" s="132"/>
      <c r="K136" s="131"/>
      <c r="L136" s="133">
        <v>0</v>
      </c>
      <c r="M136" s="132"/>
      <c r="N136" s="135"/>
      <c r="O136" s="134">
        <v>0</v>
      </c>
      <c r="P136" s="132"/>
      <c r="Q136" s="131"/>
      <c r="R136" s="133">
        <v>0</v>
      </c>
      <c r="S136" s="132"/>
      <c r="T136" s="135"/>
      <c r="U136" s="134">
        <v>0</v>
      </c>
      <c r="V136" s="132"/>
      <c r="W136" s="131"/>
      <c r="X136" s="133">
        <v>0</v>
      </c>
      <c r="Y136" s="132"/>
      <c r="Z136" s="135"/>
      <c r="AA136" s="134">
        <v>0</v>
      </c>
      <c r="AB136" s="132"/>
      <c r="AC136" s="131"/>
      <c r="AD136" s="133">
        <v>0</v>
      </c>
      <c r="AE136" s="132"/>
      <c r="AF136" s="131"/>
    </row>
    <row r="137" spans="1:32" ht="21.4" customHeight="1" x14ac:dyDescent="0.2">
      <c r="A137" s="413">
        <v>67</v>
      </c>
      <c r="B137" s="412" t="s">
        <v>795</v>
      </c>
      <c r="C137" s="130">
        <v>3</v>
      </c>
      <c r="D137" s="127">
        <v>0</v>
      </c>
      <c r="E137" s="127">
        <v>0</v>
      </c>
      <c r="F137" s="127">
        <v>0</v>
      </c>
      <c r="G137" s="127">
        <v>0</v>
      </c>
      <c r="H137" s="127">
        <v>0</v>
      </c>
      <c r="I137" s="127">
        <v>0</v>
      </c>
      <c r="J137" s="127">
        <v>3</v>
      </c>
      <c r="K137" s="126">
        <v>0</v>
      </c>
      <c r="L137" s="329">
        <v>9</v>
      </c>
      <c r="M137" s="127">
        <v>6</v>
      </c>
      <c r="N137" s="129">
        <v>3</v>
      </c>
      <c r="O137" s="128">
        <v>2</v>
      </c>
      <c r="P137" s="127">
        <v>2</v>
      </c>
      <c r="Q137" s="126">
        <v>0</v>
      </c>
      <c r="R137" s="329">
        <v>1</v>
      </c>
      <c r="S137" s="127">
        <v>1</v>
      </c>
      <c r="T137" s="129">
        <v>0</v>
      </c>
      <c r="U137" s="128">
        <v>2</v>
      </c>
      <c r="V137" s="127">
        <v>2</v>
      </c>
      <c r="W137" s="126">
        <v>0</v>
      </c>
      <c r="X137" s="329">
        <v>1</v>
      </c>
      <c r="Y137" s="127">
        <v>0</v>
      </c>
      <c r="Z137" s="129">
        <v>1</v>
      </c>
      <c r="AA137" s="128">
        <v>1</v>
      </c>
      <c r="AB137" s="127">
        <v>0</v>
      </c>
      <c r="AC137" s="126">
        <v>1</v>
      </c>
      <c r="AD137" s="329">
        <v>2</v>
      </c>
      <c r="AE137" s="127">
        <v>1</v>
      </c>
      <c r="AF137" s="126">
        <v>1</v>
      </c>
    </row>
    <row r="138" spans="1:32" ht="21.4" customHeight="1" x14ac:dyDescent="0.2">
      <c r="A138" s="331"/>
      <c r="B138" s="137"/>
      <c r="C138" s="136"/>
      <c r="D138" s="132"/>
      <c r="E138" s="132"/>
      <c r="F138" s="132"/>
      <c r="G138" s="132"/>
      <c r="H138" s="132"/>
      <c r="I138" s="132"/>
      <c r="J138" s="132"/>
      <c r="K138" s="131"/>
      <c r="L138" s="133">
        <v>43</v>
      </c>
      <c r="M138" s="132"/>
      <c r="N138" s="135"/>
      <c r="O138" s="134">
        <v>7</v>
      </c>
      <c r="P138" s="132"/>
      <c r="Q138" s="131"/>
      <c r="R138" s="133">
        <v>6</v>
      </c>
      <c r="S138" s="132"/>
      <c r="T138" s="135"/>
      <c r="U138" s="134">
        <v>3</v>
      </c>
      <c r="V138" s="132"/>
      <c r="W138" s="131"/>
      <c r="X138" s="133">
        <v>8</v>
      </c>
      <c r="Y138" s="132"/>
      <c r="Z138" s="135"/>
      <c r="AA138" s="134">
        <v>12</v>
      </c>
      <c r="AB138" s="132"/>
      <c r="AC138" s="131"/>
      <c r="AD138" s="133">
        <v>7</v>
      </c>
      <c r="AE138" s="132"/>
      <c r="AF138" s="131"/>
    </row>
    <row r="139" spans="1:32" ht="21.4" customHeight="1" x14ac:dyDescent="0.2">
      <c r="A139" s="413">
        <v>68</v>
      </c>
      <c r="B139" s="412" t="s">
        <v>796</v>
      </c>
      <c r="C139" s="130">
        <v>35</v>
      </c>
      <c r="D139" s="127">
        <v>4</v>
      </c>
      <c r="E139" s="127">
        <v>4</v>
      </c>
      <c r="F139" s="127">
        <v>5</v>
      </c>
      <c r="G139" s="127">
        <v>5</v>
      </c>
      <c r="H139" s="127">
        <v>4</v>
      </c>
      <c r="I139" s="127">
        <v>6</v>
      </c>
      <c r="J139" s="127">
        <v>0</v>
      </c>
      <c r="K139" s="126">
        <v>7</v>
      </c>
      <c r="L139" s="329">
        <v>931</v>
      </c>
      <c r="M139" s="127">
        <v>459</v>
      </c>
      <c r="N139" s="129">
        <v>472</v>
      </c>
      <c r="O139" s="128">
        <v>126</v>
      </c>
      <c r="P139" s="127">
        <v>59</v>
      </c>
      <c r="Q139" s="126">
        <v>67</v>
      </c>
      <c r="R139" s="329">
        <v>142</v>
      </c>
      <c r="S139" s="127">
        <v>67</v>
      </c>
      <c r="T139" s="129">
        <v>75</v>
      </c>
      <c r="U139" s="128">
        <v>154</v>
      </c>
      <c r="V139" s="127">
        <v>68</v>
      </c>
      <c r="W139" s="126">
        <v>86</v>
      </c>
      <c r="X139" s="329">
        <v>160</v>
      </c>
      <c r="Y139" s="127">
        <v>81</v>
      </c>
      <c r="Z139" s="129">
        <v>79</v>
      </c>
      <c r="AA139" s="128">
        <v>152</v>
      </c>
      <c r="AB139" s="127">
        <v>90</v>
      </c>
      <c r="AC139" s="126">
        <v>62</v>
      </c>
      <c r="AD139" s="329">
        <v>197</v>
      </c>
      <c r="AE139" s="127">
        <v>94</v>
      </c>
      <c r="AF139" s="126">
        <v>103</v>
      </c>
    </row>
    <row r="140" spans="1:32" ht="21.4" customHeight="1" x14ac:dyDescent="0.2">
      <c r="A140" s="331"/>
      <c r="B140" s="137"/>
      <c r="C140" s="136"/>
      <c r="D140" s="132"/>
      <c r="E140" s="132"/>
      <c r="F140" s="132"/>
      <c r="G140" s="132"/>
      <c r="H140" s="132"/>
      <c r="I140" s="132"/>
      <c r="J140" s="132"/>
      <c r="K140" s="131"/>
      <c r="L140" s="133">
        <v>55</v>
      </c>
      <c r="M140" s="132"/>
      <c r="N140" s="135"/>
      <c r="O140" s="134">
        <v>10</v>
      </c>
      <c r="P140" s="132"/>
      <c r="Q140" s="131"/>
      <c r="R140" s="133">
        <v>11</v>
      </c>
      <c r="S140" s="132"/>
      <c r="T140" s="135"/>
      <c r="U140" s="134">
        <v>7</v>
      </c>
      <c r="V140" s="132"/>
      <c r="W140" s="131"/>
      <c r="X140" s="133">
        <v>10</v>
      </c>
      <c r="Y140" s="132"/>
      <c r="Z140" s="135"/>
      <c r="AA140" s="134">
        <v>9</v>
      </c>
      <c r="AB140" s="132"/>
      <c r="AC140" s="131"/>
      <c r="AD140" s="133">
        <v>8</v>
      </c>
      <c r="AE140" s="132"/>
      <c r="AF140" s="131"/>
    </row>
    <row r="141" spans="1:32" ht="21.4" customHeight="1" x14ac:dyDescent="0.2">
      <c r="A141" s="413">
        <v>69</v>
      </c>
      <c r="B141" s="412" t="s">
        <v>797</v>
      </c>
      <c r="C141" s="130">
        <v>34</v>
      </c>
      <c r="D141" s="127">
        <v>4</v>
      </c>
      <c r="E141" s="127">
        <v>5</v>
      </c>
      <c r="F141" s="127">
        <v>4</v>
      </c>
      <c r="G141" s="127">
        <v>4</v>
      </c>
      <c r="H141" s="127">
        <v>5</v>
      </c>
      <c r="I141" s="127">
        <v>4</v>
      </c>
      <c r="J141" s="127">
        <v>0</v>
      </c>
      <c r="K141" s="126">
        <v>8</v>
      </c>
      <c r="L141" s="329">
        <v>870</v>
      </c>
      <c r="M141" s="127">
        <v>449</v>
      </c>
      <c r="N141" s="129">
        <v>421</v>
      </c>
      <c r="O141" s="128">
        <v>138</v>
      </c>
      <c r="P141" s="127">
        <v>64</v>
      </c>
      <c r="Q141" s="126">
        <v>74</v>
      </c>
      <c r="R141" s="329">
        <v>157</v>
      </c>
      <c r="S141" s="127">
        <v>75</v>
      </c>
      <c r="T141" s="129">
        <v>82</v>
      </c>
      <c r="U141" s="128">
        <v>135</v>
      </c>
      <c r="V141" s="127">
        <v>75</v>
      </c>
      <c r="W141" s="126">
        <v>60</v>
      </c>
      <c r="X141" s="329">
        <v>143</v>
      </c>
      <c r="Y141" s="127">
        <v>81</v>
      </c>
      <c r="Z141" s="129">
        <v>62</v>
      </c>
      <c r="AA141" s="128">
        <v>160</v>
      </c>
      <c r="AB141" s="127">
        <v>82</v>
      </c>
      <c r="AC141" s="126">
        <v>78</v>
      </c>
      <c r="AD141" s="329">
        <v>137</v>
      </c>
      <c r="AE141" s="127">
        <v>72</v>
      </c>
      <c r="AF141" s="126">
        <v>65</v>
      </c>
    </row>
    <row r="142" spans="1:32" ht="21.4" customHeight="1" x14ac:dyDescent="0.2">
      <c r="A142" s="331"/>
      <c r="B142" s="137"/>
      <c r="C142" s="136"/>
      <c r="D142" s="132"/>
      <c r="E142" s="132"/>
      <c r="F142" s="132"/>
      <c r="G142" s="132"/>
      <c r="H142" s="132"/>
      <c r="I142" s="132"/>
      <c r="J142" s="132"/>
      <c r="K142" s="131"/>
      <c r="L142" s="133">
        <v>38</v>
      </c>
      <c r="M142" s="132"/>
      <c r="N142" s="135"/>
      <c r="O142" s="134">
        <v>0</v>
      </c>
      <c r="P142" s="132"/>
      <c r="Q142" s="131"/>
      <c r="R142" s="133">
        <v>15</v>
      </c>
      <c r="S142" s="132"/>
      <c r="T142" s="135"/>
      <c r="U142" s="134">
        <v>11</v>
      </c>
      <c r="V142" s="132"/>
      <c r="W142" s="131"/>
      <c r="X142" s="133">
        <v>3</v>
      </c>
      <c r="Y142" s="132"/>
      <c r="Z142" s="135"/>
      <c r="AA142" s="134">
        <v>5</v>
      </c>
      <c r="AB142" s="132"/>
      <c r="AC142" s="131"/>
      <c r="AD142" s="133">
        <v>4</v>
      </c>
      <c r="AE142" s="132"/>
      <c r="AF142" s="131"/>
    </row>
    <row r="143" spans="1:32" ht="21.4" customHeight="1" x14ac:dyDescent="0.2">
      <c r="A143" s="413">
        <v>70</v>
      </c>
      <c r="B143" s="412" t="s">
        <v>798</v>
      </c>
      <c r="C143" s="130">
        <v>27</v>
      </c>
      <c r="D143" s="127">
        <v>3</v>
      </c>
      <c r="E143" s="127">
        <v>3</v>
      </c>
      <c r="F143" s="127">
        <v>4</v>
      </c>
      <c r="G143" s="127">
        <v>4</v>
      </c>
      <c r="H143" s="127">
        <v>4</v>
      </c>
      <c r="I143" s="127">
        <v>3</v>
      </c>
      <c r="J143" s="127">
        <v>0</v>
      </c>
      <c r="K143" s="126">
        <v>6</v>
      </c>
      <c r="L143" s="329">
        <v>658</v>
      </c>
      <c r="M143" s="127">
        <v>325</v>
      </c>
      <c r="N143" s="129">
        <v>333</v>
      </c>
      <c r="O143" s="128">
        <v>96</v>
      </c>
      <c r="P143" s="127">
        <v>41</v>
      </c>
      <c r="Q143" s="126">
        <v>55</v>
      </c>
      <c r="R143" s="329">
        <v>110</v>
      </c>
      <c r="S143" s="127">
        <v>50</v>
      </c>
      <c r="T143" s="129">
        <v>60</v>
      </c>
      <c r="U143" s="128">
        <v>123</v>
      </c>
      <c r="V143" s="127">
        <v>63</v>
      </c>
      <c r="W143" s="126">
        <v>60</v>
      </c>
      <c r="X143" s="329">
        <v>114</v>
      </c>
      <c r="Y143" s="127">
        <v>53</v>
      </c>
      <c r="Z143" s="129">
        <v>61</v>
      </c>
      <c r="AA143" s="128">
        <v>121</v>
      </c>
      <c r="AB143" s="127">
        <v>69</v>
      </c>
      <c r="AC143" s="126">
        <v>52</v>
      </c>
      <c r="AD143" s="329">
        <v>94</v>
      </c>
      <c r="AE143" s="127">
        <v>49</v>
      </c>
      <c r="AF143" s="126">
        <v>45</v>
      </c>
    </row>
    <row r="144" spans="1:32" ht="21.4" customHeight="1" x14ac:dyDescent="0.2">
      <c r="A144" s="331"/>
      <c r="B144" s="137"/>
      <c r="C144" s="136"/>
      <c r="D144" s="132"/>
      <c r="E144" s="132"/>
      <c r="F144" s="132"/>
      <c r="G144" s="132"/>
      <c r="H144" s="132"/>
      <c r="I144" s="132"/>
      <c r="J144" s="132"/>
      <c r="K144" s="131"/>
      <c r="L144" s="133">
        <v>31</v>
      </c>
      <c r="M144" s="132"/>
      <c r="N144" s="135"/>
      <c r="O144" s="134">
        <v>5</v>
      </c>
      <c r="P144" s="132"/>
      <c r="Q144" s="131"/>
      <c r="R144" s="133">
        <v>6</v>
      </c>
      <c r="S144" s="132"/>
      <c r="T144" s="135"/>
      <c r="U144" s="134">
        <v>6</v>
      </c>
      <c r="V144" s="132"/>
      <c r="W144" s="131"/>
      <c r="X144" s="133">
        <v>1</v>
      </c>
      <c r="Y144" s="132"/>
      <c r="Z144" s="135"/>
      <c r="AA144" s="134">
        <v>6</v>
      </c>
      <c r="AB144" s="132"/>
      <c r="AC144" s="131"/>
      <c r="AD144" s="133">
        <v>7</v>
      </c>
      <c r="AE144" s="132"/>
      <c r="AF144" s="131"/>
    </row>
    <row r="145" spans="1:32" ht="21.4" customHeight="1" x14ac:dyDescent="0.2">
      <c r="A145" s="413">
        <v>71</v>
      </c>
      <c r="B145" s="412" t="s">
        <v>799</v>
      </c>
      <c r="C145" s="130">
        <v>23</v>
      </c>
      <c r="D145" s="127">
        <v>3</v>
      </c>
      <c r="E145" s="127">
        <v>3</v>
      </c>
      <c r="F145" s="127">
        <v>3</v>
      </c>
      <c r="G145" s="127">
        <v>3</v>
      </c>
      <c r="H145" s="127">
        <v>3</v>
      </c>
      <c r="I145" s="127">
        <v>3</v>
      </c>
      <c r="J145" s="127">
        <v>0</v>
      </c>
      <c r="K145" s="126">
        <v>5</v>
      </c>
      <c r="L145" s="329">
        <v>545</v>
      </c>
      <c r="M145" s="127">
        <v>283</v>
      </c>
      <c r="N145" s="129">
        <v>262</v>
      </c>
      <c r="O145" s="128">
        <v>101</v>
      </c>
      <c r="P145" s="127">
        <v>41</v>
      </c>
      <c r="Q145" s="126">
        <v>60</v>
      </c>
      <c r="R145" s="329">
        <v>95</v>
      </c>
      <c r="S145" s="127">
        <v>55</v>
      </c>
      <c r="T145" s="129">
        <v>40</v>
      </c>
      <c r="U145" s="128">
        <v>90</v>
      </c>
      <c r="V145" s="127">
        <v>44</v>
      </c>
      <c r="W145" s="126">
        <v>46</v>
      </c>
      <c r="X145" s="329">
        <v>75</v>
      </c>
      <c r="Y145" s="127">
        <v>35</v>
      </c>
      <c r="Z145" s="129">
        <v>40</v>
      </c>
      <c r="AA145" s="128">
        <v>94</v>
      </c>
      <c r="AB145" s="127">
        <v>48</v>
      </c>
      <c r="AC145" s="126">
        <v>46</v>
      </c>
      <c r="AD145" s="329">
        <v>90</v>
      </c>
      <c r="AE145" s="127">
        <v>60</v>
      </c>
      <c r="AF145" s="126">
        <v>30</v>
      </c>
    </row>
    <row r="146" spans="1:32" ht="21.4" customHeight="1" x14ac:dyDescent="0.2">
      <c r="A146" s="331"/>
      <c r="B146" s="137"/>
      <c r="C146" s="136"/>
      <c r="D146" s="132"/>
      <c r="E146" s="132"/>
      <c r="F146" s="132"/>
      <c r="G146" s="132"/>
      <c r="H146" s="132"/>
      <c r="I146" s="132"/>
      <c r="J146" s="132"/>
      <c r="K146" s="131"/>
      <c r="L146" s="133">
        <v>47</v>
      </c>
      <c r="M146" s="132"/>
      <c r="N146" s="135"/>
      <c r="O146" s="134">
        <v>8</v>
      </c>
      <c r="P146" s="132"/>
      <c r="Q146" s="131"/>
      <c r="R146" s="133">
        <v>9</v>
      </c>
      <c r="S146" s="132"/>
      <c r="T146" s="135"/>
      <c r="U146" s="134">
        <v>4</v>
      </c>
      <c r="V146" s="132"/>
      <c r="W146" s="131"/>
      <c r="X146" s="133">
        <v>6</v>
      </c>
      <c r="Y146" s="132"/>
      <c r="Z146" s="135"/>
      <c r="AA146" s="134">
        <v>8</v>
      </c>
      <c r="AB146" s="132"/>
      <c r="AC146" s="131"/>
      <c r="AD146" s="133">
        <v>12</v>
      </c>
      <c r="AE146" s="132"/>
      <c r="AF146" s="131"/>
    </row>
    <row r="147" spans="1:32" ht="21.4" customHeight="1" x14ac:dyDescent="0.2">
      <c r="A147" s="413">
        <v>72</v>
      </c>
      <c r="B147" s="412" t="s">
        <v>800</v>
      </c>
      <c r="C147" s="130">
        <v>32</v>
      </c>
      <c r="D147" s="127">
        <v>4</v>
      </c>
      <c r="E147" s="127">
        <v>4</v>
      </c>
      <c r="F147" s="127">
        <v>4</v>
      </c>
      <c r="G147" s="127">
        <v>4</v>
      </c>
      <c r="H147" s="127">
        <v>4</v>
      </c>
      <c r="I147" s="127">
        <v>4</v>
      </c>
      <c r="J147" s="127">
        <v>0</v>
      </c>
      <c r="K147" s="126">
        <v>8</v>
      </c>
      <c r="L147" s="329">
        <v>779</v>
      </c>
      <c r="M147" s="127">
        <v>426</v>
      </c>
      <c r="N147" s="129">
        <v>353</v>
      </c>
      <c r="O147" s="128">
        <v>125</v>
      </c>
      <c r="P147" s="127">
        <v>66</v>
      </c>
      <c r="Q147" s="126">
        <v>59</v>
      </c>
      <c r="R147" s="329">
        <v>129</v>
      </c>
      <c r="S147" s="127">
        <v>78</v>
      </c>
      <c r="T147" s="129">
        <v>51</v>
      </c>
      <c r="U147" s="128">
        <v>119</v>
      </c>
      <c r="V147" s="127">
        <v>70</v>
      </c>
      <c r="W147" s="126">
        <v>49</v>
      </c>
      <c r="X147" s="329">
        <v>135</v>
      </c>
      <c r="Y147" s="127">
        <v>68</v>
      </c>
      <c r="Z147" s="129">
        <v>67</v>
      </c>
      <c r="AA147" s="128">
        <v>123</v>
      </c>
      <c r="AB147" s="127">
        <v>68</v>
      </c>
      <c r="AC147" s="126">
        <v>55</v>
      </c>
      <c r="AD147" s="329">
        <v>148</v>
      </c>
      <c r="AE147" s="127">
        <v>76</v>
      </c>
      <c r="AF147" s="126">
        <v>72</v>
      </c>
    </row>
    <row r="148" spans="1:32" ht="21.4" customHeight="1" x14ac:dyDescent="0.2">
      <c r="A148" s="331"/>
      <c r="B148" s="137"/>
      <c r="C148" s="136"/>
      <c r="D148" s="132"/>
      <c r="E148" s="132"/>
      <c r="F148" s="132"/>
      <c r="G148" s="132"/>
      <c r="H148" s="132"/>
      <c r="I148" s="132"/>
      <c r="J148" s="132"/>
      <c r="K148" s="131"/>
      <c r="L148" s="133">
        <v>26</v>
      </c>
      <c r="M148" s="132"/>
      <c r="N148" s="135"/>
      <c r="O148" s="134">
        <v>2</v>
      </c>
      <c r="P148" s="132"/>
      <c r="Q148" s="131"/>
      <c r="R148" s="133">
        <v>4</v>
      </c>
      <c r="S148" s="132"/>
      <c r="T148" s="135"/>
      <c r="U148" s="134">
        <v>3</v>
      </c>
      <c r="V148" s="132"/>
      <c r="W148" s="131"/>
      <c r="X148" s="133">
        <v>4</v>
      </c>
      <c r="Y148" s="132"/>
      <c r="Z148" s="135"/>
      <c r="AA148" s="134">
        <v>5</v>
      </c>
      <c r="AB148" s="132"/>
      <c r="AC148" s="131"/>
      <c r="AD148" s="133">
        <v>8</v>
      </c>
      <c r="AE148" s="132"/>
      <c r="AF148" s="131"/>
    </row>
    <row r="149" spans="1:32" ht="21.4" customHeight="1" x14ac:dyDescent="0.2">
      <c r="A149" s="413">
        <v>73</v>
      </c>
      <c r="B149" s="412" t="s">
        <v>801</v>
      </c>
      <c r="C149" s="130">
        <v>21</v>
      </c>
      <c r="D149" s="127">
        <v>3</v>
      </c>
      <c r="E149" s="127">
        <v>3</v>
      </c>
      <c r="F149" s="127">
        <v>3</v>
      </c>
      <c r="G149" s="127">
        <v>2</v>
      </c>
      <c r="H149" s="127">
        <v>3</v>
      </c>
      <c r="I149" s="127">
        <v>3</v>
      </c>
      <c r="J149" s="127">
        <v>0</v>
      </c>
      <c r="K149" s="126">
        <v>4</v>
      </c>
      <c r="L149" s="329">
        <v>519</v>
      </c>
      <c r="M149" s="127">
        <v>248</v>
      </c>
      <c r="N149" s="129">
        <v>271</v>
      </c>
      <c r="O149" s="128">
        <v>86</v>
      </c>
      <c r="P149" s="127">
        <v>37</v>
      </c>
      <c r="Q149" s="126">
        <v>49</v>
      </c>
      <c r="R149" s="329">
        <v>80</v>
      </c>
      <c r="S149" s="127">
        <v>36</v>
      </c>
      <c r="T149" s="129">
        <v>44</v>
      </c>
      <c r="U149" s="128">
        <v>86</v>
      </c>
      <c r="V149" s="127">
        <v>46</v>
      </c>
      <c r="W149" s="126">
        <v>40</v>
      </c>
      <c r="X149" s="329">
        <v>73</v>
      </c>
      <c r="Y149" s="127">
        <v>37</v>
      </c>
      <c r="Z149" s="129">
        <v>36</v>
      </c>
      <c r="AA149" s="128">
        <v>101</v>
      </c>
      <c r="AB149" s="127">
        <v>51</v>
      </c>
      <c r="AC149" s="126">
        <v>50</v>
      </c>
      <c r="AD149" s="329">
        <v>93</v>
      </c>
      <c r="AE149" s="127">
        <v>41</v>
      </c>
      <c r="AF149" s="126">
        <v>52</v>
      </c>
    </row>
    <row r="150" spans="1:32" ht="21.4" customHeight="1" x14ac:dyDescent="0.2">
      <c r="A150" s="331"/>
      <c r="B150" s="137"/>
      <c r="C150" s="136"/>
      <c r="D150" s="132"/>
      <c r="E150" s="132"/>
      <c r="F150" s="132"/>
      <c r="G150" s="132"/>
      <c r="H150" s="132"/>
      <c r="I150" s="132"/>
      <c r="J150" s="132"/>
      <c r="K150" s="131"/>
      <c r="L150" s="133">
        <v>22</v>
      </c>
      <c r="M150" s="132"/>
      <c r="N150" s="135"/>
      <c r="O150" s="134">
        <v>2</v>
      </c>
      <c r="P150" s="132"/>
      <c r="Q150" s="131"/>
      <c r="R150" s="133">
        <v>6</v>
      </c>
      <c r="S150" s="132"/>
      <c r="T150" s="135"/>
      <c r="U150" s="134">
        <v>1</v>
      </c>
      <c r="V150" s="132"/>
      <c r="W150" s="131"/>
      <c r="X150" s="133">
        <v>3</v>
      </c>
      <c r="Y150" s="132"/>
      <c r="Z150" s="135"/>
      <c r="AA150" s="134">
        <v>8</v>
      </c>
      <c r="AB150" s="132"/>
      <c r="AC150" s="131"/>
      <c r="AD150" s="133">
        <v>2</v>
      </c>
      <c r="AE150" s="132"/>
      <c r="AF150" s="131"/>
    </row>
    <row r="151" spans="1:32" ht="21.4" customHeight="1" x14ac:dyDescent="0.2">
      <c r="A151" s="413">
        <v>74</v>
      </c>
      <c r="B151" s="412" t="s">
        <v>802</v>
      </c>
      <c r="C151" s="130">
        <v>23</v>
      </c>
      <c r="D151" s="127">
        <v>3</v>
      </c>
      <c r="E151" s="127">
        <v>3</v>
      </c>
      <c r="F151" s="127">
        <v>4</v>
      </c>
      <c r="G151" s="127">
        <v>3</v>
      </c>
      <c r="H151" s="127">
        <v>3</v>
      </c>
      <c r="I151" s="127">
        <v>3</v>
      </c>
      <c r="J151" s="127">
        <v>0</v>
      </c>
      <c r="K151" s="126">
        <v>4</v>
      </c>
      <c r="L151" s="329">
        <v>616</v>
      </c>
      <c r="M151" s="127">
        <v>301</v>
      </c>
      <c r="N151" s="129">
        <v>315</v>
      </c>
      <c r="O151" s="128">
        <v>92</v>
      </c>
      <c r="P151" s="127">
        <v>44</v>
      </c>
      <c r="Q151" s="126">
        <v>48</v>
      </c>
      <c r="R151" s="329">
        <v>105</v>
      </c>
      <c r="S151" s="127">
        <v>48</v>
      </c>
      <c r="T151" s="129">
        <v>57</v>
      </c>
      <c r="U151" s="128">
        <v>110</v>
      </c>
      <c r="V151" s="127">
        <v>56</v>
      </c>
      <c r="W151" s="126">
        <v>54</v>
      </c>
      <c r="X151" s="329">
        <v>98</v>
      </c>
      <c r="Y151" s="127">
        <v>46</v>
      </c>
      <c r="Z151" s="129">
        <v>52</v>
      </c>
      <c r="AA151" s="128">
        <v>111</v>
      </c>
      <c r="AB151" s="127">
        <v>63</v>
      </c>
      <c r="AC151" s="126">
        <v>48</v>
      </c>
      <c r="AD151" s="329">
        <v>100</v>
      </c>
      <c r="AE151" s="127">
        <v>44</v>
      </c>
      <c r="AF151" s="126">
        <v>56</v>
      </c>
    </row>
    <row r="152" spans="1:32" ht="21.4" customHeight="1" x14ac:dyDescent="0.2">
      <c r="A152" s="331"/>
      <c r="B152" s="137"/>
      <c r="C152" s="136"/>
      <c r="D152" s="132"/>
      <c r="E152" s="132"/>
      <c r="F152" s="132"/>
      <c r="G152" s="132"/>
      <c r="H152" s="132"/>
      <c r="I152" s="132"/>
      <c r="J152" s="132"/>
      <c r="K152" s="131"/>
      <c r="L152" s="133">
        <v>45</v>
      </c>
      <c r="M152" s="132"/>
      <c r="N152" s="135"/>
      <c r="O152" s="134">
        <v>7</v>
      </c>
      <c r="P152" s="132"/>
      <c r="Q152" s="131"/>
      <c r="R152" s="133">
        <v>4</v>
      </c>
      <c r="S152" s="132"/>
      <c r="T152" s="135"/>
      <c r="U152" s="134">
        <v>8</v>
      </c>
      <c r="V152" s="132"/>
      <c r="W152" s="131"/>
      <c r="X152" s="133">
        <v>3</v>
      </c>
      <c r="Y152" s="132"/>
      <c r="Z152" s="135"/>
      <c r="AA152" s="134">
        <v>11</v>
      </c>
      <c r="AB152" s="132"/>
      <c r="AC152" s="131"/>
      <c r="AD152" s="133">
        <v>12</v>
      </c>
      <c r="AE152" s="132"/>
      <c r="AF152" s="131"/>
    </row>
    <row r="153" spans="1:32" ht="21.4" customHeight="1" x14ac:dyDescent="0.2">
      <c r="A153" s="413">
        <v>75</v>
      </c>
      <c r="B153" s="412" t="s">
        <v>803</v>
      </c>
      <c r="C153" s="130">
        <v>29</v>
      </c>
      <c r="D153" s="127">
        <v>3</v>
      </c>
      <c r="E153" s="127">
        <v>4</v>
      </c>
      <c r="F153" s="127">
        <v>3</v>
      </c>
      <c r="G153" s="127">
        <v>4</v>
      </c>
      <c r="H153" s="127">
        <v>3</v>
      </c>
      <c r="I153" s="127">
        <v>5</v>
      </c>
      <c r="J153" s="127">
        <v>0</v>
      </c>
      <c r="K153" s="126">
        <v>7</v>
      </c>
      <c r="L153" s="329">
        <v>747</v>
      </c>
      <c r="M153" s="127">
        <v>375</v>
      </c>
      <c r="N153" s="129">
        <v>372</v>
      </c>
      <c r="O153" s="128">
        <v>106</v>
      </c>
      <c r="P153" s="127">
        <v>54</v>
      </c>
      <c r="Q153" s="126">
        <v>52</v>
      </c>
      <c r="R153" s="329">
        <v>121</v>
      </c>
      <c r="S153" s="127">
        <v>57</v>
      </c>
      <c r="T153" s="129">
        <v>64</v>
      </c>
      <c r="U153" s="128">
        <v>110</v>
      </c>
      <c r="V153" s="127">
        <v>51</v>
      </c>
      <c r="W153" s="126">
        <v>59</v>
      </c>
      <c r="X153" s="329">
        <v>134</v>
      </c>
      <c r="Y153" s="127">
        <v>61</v>
      </c>
      <c r="Z153" s="129">
        <v>73</v>
      </c>
      <c r="AA153" s="128">
        <v>114</v>
      </c>
      <c r="AB153" s="127">
        <v>64</v>
      </c>
      <c r="AC153" s="126">
        <v>50</v>
      </c>
      <c r="AD153" s="329">
        <v>162</v>
      </c>
      <c r="AE153" s="127">
        <v>88</v>
      </c>
      <c r="AF153" s="126">
        <v>74</v>
      </c>
    </row>
    <row r="154" spans="1:32" ht="21.4" customHeight="1" x14ac:dyDescent="0.2">
      <c r="A154" s="331"/>
      <c r="B154" s="137"/>
      <c r="C154" s="136"/>
      <c r="D154" s="132"/>
      <c r="E154" s="132"/>
      <c r="F154" s="132"/>
      <c r="G154" s="132"/>
      <c r="H154" s="132"/>
      <c r="I154" s="132"/>
      <c r="J154" s="132"/>
      <c r="K154" s="131"/>
      <c r="L154" s="133">
        <v>46</v>
      </c>
      <c r="M154" s="132"/>
      <c r="N154" s="135"/>
      <c r="O154" s="134">
        <v>6</v>
      </c>
      <c r="P154" s="132"/>
      <c r="Q154" s="131"/>
      <c r="R154" s="133">
        <v>7</v>
      </c>
      <c r="S154" s="132"/>
      <c r="T154" s="135"/>
      <c r="U154" s="134">
        <v>8</v>
      </c>
      <c r="V154" s="132"/>
      <c r="W154" s="131"/>
      <c r="X154" s="133">
        <v>7</v>
      </c>
      <c r="Y154" s="132"/>
      <c r="Z154" s="135"/>
      <c r="AA154" s="134">
        <v>5</v>
      </c>
      <c r="AB154" s="132"/>
      <c r="AC154" s="131"/>
      <c r="AD154" s="133">
        <v>13</v>
      </c>
      <c r="AE154" s="132"/>
      <c r="AF154" s="131"/>
    </row>
    <row r="155" spans="1:32" ht="21.4" customHeight="1" x14ac:dyDescent="0.2">
      <c r="A155" s="413">
        <v>76</v>
      </c>
      <c r="B155" s="412" t="s">
        <v>804</v>
      </c>
      <c r="C155" s="130">
        <v>33</v>
      </c>
      <c r="D155" s="127">
        <v>4</v>
      </c>
      <c r="E155" s="127">
        <v>4</v>
      </c>
      <c r="F155" s="127">
        <v>4</v>
      </c>
      <c r="G155" s="127">
        <v>4</v>
      </c>
      <c r="H155" s="127">
        <v>5</v>
      </c>
      <c r="I155" s="127">
        <v>5</v>
      </c>
      <c r="J155" s="127">
        <v>0</v>
      </c>
      <c r="K155" s="126">
        <v>7</v>
      </c>
      <c r="L155" s="329">
        <v>895</v>
      </c>
      <c r="M155" s="127">
        <v>442</v>
      </c>
      <c r="N155" s="129">
        <v>453</v>
      </c>
      <c r="O155" s="128">
        <v>133</v>
      </c>
      <c r="P155" s="127">
        <v>61</v>
      </c>
      <c r="Q155" s="126">
        <v>72</v>
      </c>
      <c r="R155" s="329">
        <v>146</v>
      </c>
      <c r="S155" s="127">
        <v>76</v>
      </c>
      <c r="T155" s="129">
        <v>70</v>
      </c>
      <c r="U155" s="128">
        <v>133</v>
      </c>
      <c r="V155" s="127">
        <v>63</v>
      </c>
      <c r="W155" s="126">
        <v>70</v>
      </c>
      <c r="X155" s="329">
        <v>145</v>
      </c>
      <c r="Y155" s="127">
        <v>86</v>
      </c>
      <c r="Z155" s="129">
        <v>59</v>
      </c>
      <c r="AA155" s="128">
        <v>168</v>
      </c>
      <c r="AB155" s="127">
        <v>80</v>
      </c>
      <c r="AC155" s="126">
        <v>88</v>
      </c>
      <c r="AD155" s="329">
        <v>170</v>
      </c>
      <c r="AE155" s="127">
        <v>76</v>
      </c>
      <c r="AF155" s="126">
        <v>94</v>
      </c>
    </row>
    <row r="156" spans="1:32" ht="21.4" customHeight="1" x14ac:dyDescent="0.2">
      <c r="A156" s="331"/>
      <c r="B156" s="137"/>
      <c r="C156" s="136"/>
      <c r="D156" s="132"/>
      <c r="E156" s="132"/>
      <c r="F156" s="132"/>
      <c r="G156" s="132"/>
      <c r="H156" s="132"/>
      <c r="I156" s="132"/>
      <c r="J156" s="132"/>
      <c r="K156" s="131"/>
      <c r="L156" s="133">
        <v>37</v>
      </c>
      <c r="M156" s="132"/>
      <c r="N156" s="135"/>
      <c r="O156" s="134">
        <v>7</v>
      </c>
      <c r="P156" s="132"/>
      <c r="Q156" s="131"/>
      <c r="R156" s="133">
        <v>4</v>
      </c>
      <c r="S156" s="132"/>
      <c r="T156" s="135"/>
      <c r="U156" s="134">
        <v>5</v>
      </c>
      <c r="V156" s="132"/>
      <c r="W156" s="131"/>
      <c r="X156" s="133">
        <v>6</v>
      </c>
      <c r="Y156" s="132"/>
      <c r="Z156" s="135"/>
      <c r="AA156" s="134">
        <v>6</v>
      </c>
      <c r="AB156" s="132"/>
      <c r="AC156" s="131"/>
      <c r="AD156" s="133">
        <v>9</v>
      </c>
      <c r="AE156" s="132"/>
      <c r="AF156" s="131"/>
    </row>
    <row r="157" spans="1:32" ht="21.4" customHeight="1" x14ac:dyDescent="0.2">
      <c r="A157" s="413">
        <v>77</v>
      </c>
      <c r="B157" s="412" t="s">
        <v>805</v>
      </c>
      <c r="C157" s="130">
        <v>19</v>
      </c>
      <c r="D157" s="127">
        <v>3</v>
      </c>
      <c r="E157" s="127">
        <v>2</v>
      </c>
      <c r="F157" s="127">
        <v>2</v>
      </c>
      <c r="G157" s="127">
        <v>2</v>
      </c>
      <c r="H157" s="127">
        <v>2</v>
      </c>
      <c r="I157" s="127">
        <v>2</v>
      </c>
      <c r="J157" s="127">
        <v>0</v>
      </c>
      <c r="K157" s="126">
        <v>6</v>
      </c>
      <c r="L157" s="329">
        <v>321</v>
      </c>
      <c r="M157" s="127">
        <v>153</v>
      </c>
      <c r="N157" s="129">
        <v>168</v>
      </c>
      <c r="O157" s="128">
        <v>80</v>
      </c>
      <c r="P157" s="127">
        <v>36</v>
      </c>
      <c r="Q157" s="126">
        <v>44</v>
      </c>
      <c r="R157" s="329">
        <v>51</v>
      </c>
      <c r="S157" s="127">
        <v>27</v>
      </c>
      <c r="T157" s="129">
        <v>24</v>
      </c>
      <c r="U157" s="128">
        <v>43</v>
      </c>
      <c r="V157" s="127">
        <v>26</v>
      </c>
      <c r="W157" s="126">
        <v>17</v>
      </c>
      <c r="X157" s="329">
        <v>43</v>
      </c>
      <c r="Y157" s="127">
        <v>16</v>
      </c>
      <c r="Z157" s="129">
        <v>27</v>
      </c>
      <c r="AA157" s="128">
        <v>55</v>
      </c>
      <c r="AB157" s="127">
        <v>26</v>
      </c>
      <c r="AC157" s="126">
        <v>29</v>
      </c>
      <c r="AD157" s="329">
        <v>49</v>
      </c>
      <c r="AE157" s="127">
        <v>22</v>
      </c>
      <c r="AF157" s="126">
        <v>27</v>
      </c>
    </row>
    <row r="158" spans="1:32" ht="21.4" customHeight="1" x14ac:dyDescent="0.2">
      <c r="A158" s="328"/>
      <c r="B158" s="137"/>
      <c r="C158" s="151"/>
      <c r="D158" s="150"/>
      <c r="E158" s="150"/>
      <c r="F158" s="150"/>
      <c r="G158" s="150"/>
      <c r="H158" s="150"/>
      <c r="I158" s="150"/>
      <c r="J158" s="149"/>
      <c r="K158" s="148"/>
      <c r="L158" s="153">
        <v>34</v>
      </c>
      <c r="M158" s="155"/>
      <c r="N158" s="157"/>
      <c r="O158" s="156">
        <v>5</v>
      </c>
      <c r="P158" s="155"/>
      <c r="Q158" s="154"/>
      <c r="R158" s="153">
        <v>3</v>
      </c>
      <c r="S158" s="155"/>
      <c r="T158" s="157"/>
      <c r="U158" s="156">
        <v>9</v>
      </c>
      <c r="V158" s="155"/>
      <c r="W158" s="154"/>
      <c r="X158" s="153">
        <v>3</v>
      </c>
      <c r="Y158" s="155"/>
      <c r="Z158" s="157"/>
      <c r="AA158" s="156">
        <v>8</v>
      </c>
      <c r="AB158" s="155"/>
      <c r="AC158" s="154"/>
      <c r="AD158" s="153">
        <v>6</v>
      </c>
      <c r="AE158" s="149"/>
      <c r="AF158" s="148"/>
    </row>
    <row r="159" spans="1:32" ht="21.4" customHeight="1" x14ac:dyDescent="0.2">
      <c r="A159" s="411">
        <v>78</v>
      </c>
      <c r="B159" s="412" t="s">
        <v>806</v>
      </c>
      <c r="C159" s="130">
        <v>24</v>
      </c>
      <c r="D159" s="127">
        <v>3</v>
      </c>
      <c r="E159" s="127">
        <v>3</v>
      </c>
      <c r="F159" s="127">
        <v>3</v>
      </c>
      <c r="G159" s="127">
        <v>3</v>
      </c>
      <c r="H159" s="127">
        <v>3</v>
      </c>
      <c r="I159" s="127">
        <v>3</v>
      </c>
      <c r="J159" s="127">
        <v>0</v>
      </c>
      <c r="K159" s="126">
        <v>6</v>
      </c>
      <c r="L159" s="329">
        <v>530</v>
      </c>
      <c r="M159" s="127">
        <v>258</v>
      </c>
      <c r="N159" s="129">
        <v>272</v>
      </c>
      <c r="O159" s="128">
        <v>78</v>
      </c>
      <c r="P159" s="127">
        <v>39</v>
      </c>
      <c r="Q159" s="126">
        <v>39</v>
      </c>
      <c r="R159" s="329">
        <v>82</v>
      </c>
      <c r="S159" s="127">
        <v>43</v>
      </c>
      <c r="T159" s="129">
        <v>39</v>
      </c>
      <c r="U159" s="128">
        <v>80</v>
      </c>
      <c r="V159" s="127">
        <v>41</v>
      </c>
      <c r="W159" s="126">
        <v>39</v>
      </c>
      <c r="X159" s="329">
        <v>92</v>
      </c>
      <c r="Y159" s="127">
        <v>42</v>
      </c>
      <c r="Z159" s="129">
        <v>50</v>
      </c>
      <c r="AA159" s="128">
        <v>104</v>
      </c>
      <c r="AB159" s="127">
        <v>43</v>
      </c>
      <c r="AC159" s="126">
        <v>61</v>
      </c>
      <c r="AD159" s="329">
        <v>94</v>
      </c>
      <c r="AE159" s="127">
        <v>50</v>
      </c>
      <c r="AF159" s="126">
        <v>44</v>
      </c>
    </row>
    <row r="160" spans="1:32" ht="21.4" customHeight="1" x14ac:dyDescent="0.2">
      <c r="A160" s="330"/>
      <c r="B160" s="137"/>
      <c r="C160" s="136"/>
      <c r="D160" s="132"/>
      <c r="E160" s="132"/>
      <c r="F160" s="132"/>
      <c r="G160" s="132"/>
      <c r="H160" s="132"/>
      <c r="I160" s="132"/>
      <c r="J160" s="132"/>
      <c r="K160" s="131"/>
      <c r="L160" s="133">
        <v>34</v>
      </c>
      <c r="M160" s="132"/>
      <c r="N160" s="135"/>
      <c r="O160" s="134">
        <v>6</v>
      </c>
      <c r="P160" s="132"/>
      <c r="Q160" s="131"/>
      <c r="R160" s="133">
        <v>5</v>
      </c>
      <c r="S160" s="132"/>
      <c r="T160" s="135"/>
      <c r="U160" s="134">
        <v>6</v>
      </c>
      <c r="V160" s="132"/>
      <c r="W160" s="131"/>
      <c r="X160" s="133">
        <v>6</v>
      </c>
      <c r="Y160" s="132"/>
      <c r="Z160" s="135"/>
      <c r="AA160" s="134">
        <v>4</v>
      </c>
      <c r="AB160" s="132"/>
      <c r="AC160" s="131"/>
      <c r="AD160" s="133">
        <v>7</v>
      </c>
      <c r="AE160" s="132"/>
      <c r="AF160" s="131"/>
    </row>
    <row r="161" spans="1:32" ht="21.4" customHeight="1" x14ac:dyDescent="0.2">
      <c r="A161" s="413">
        <v>79</v>
      </c>
      <c r="B161" s="412" t="s">
        <v>807</v>
      </c>
      <c r="C161" s="130">
        <v>24</v>
      </c>
      <c r="D161" s="127">
        <v>3</v>
      </c>
      <c r="E161" s="127">
        <v>3</v>
      </c>
      <c r="F161" s="127">
        <v>3</v>
      </c>
      <c r="G161" s="127">
        <v>3</v>
      </c>
      <c r="H161" s="127">
        <v>3</v>
      </c>
      <c r="I161" s="127">
        <v>4</v>
      </c>
      <c r="J161" s="127">
        <v>0</v>
      </c>
      <c r="K161" s="126">
        <v>5</v>
      </c>
      <c r="L161" s="329">
        <v>600</v>
      </c>
      <c r="M161" s="127">
        <v>316</v>
      </c>
      <c r="N161" s="129">
        <v>284</v>
      </c>
      <c r="O161" s="128">
        <v>89</v>
      </c>
      <c r="P161" s="127">
        <v>44</v>
      </c>
      <c r="Q161" s="126">
        <v>45</v>
      </c>
      <c r="R161" s="329">
        <v>90</v>
      </c>
      <c r="S161" s="127">
        <v>49</v>
      </c>
      <c r="T161" s="129">
        <v>41</v>
      </c>
      <c r="U161" s="128">
        <v>101</v>
      </c>
      <c r="V161" s="127">
        <v>47</v>
      </c>
      <c r="W161" s="126">
        <v>54</v>
      </c>
      <c r="X161" s="329">
        <v>93</v>
      </c>
      <c r="Y161" s="127">
        <v>60</v>
      </c>
      <c r="Z161" s="129">
        <v>33</v>
      </c>
      <c r="AA161" s="128">
        <v>105</v>
      </c>
      <c r="AB161" s="127">
        <v>43</v>
      </c>
      <c r="AC161" s="126">
        <v>62</v>
      </c>
      <c r="AD161" s="329">
        <v>122</v>
      </c>
      <c r="AE161" s="127">
        <v>73</v>
      </c>
      <c r="AF161" s="126">
        <v>49</v>
      </c>
    </row>
    <row r="162" spans="1:32" ht="21.4" customHeight="1" x14ac:dyDescent="0.2">
      <c r="A162" s="331"/>
      <c r="B162" s="137"/>
      <c r="C162" s="136"/>
      <c r="D162" s="132"/>
      <c r="E162" s="132"/>
      <c r="F162" s="132"/>
      <c r="G162" s="132"/>
      <c r="H162" s="132"/>
      <c r="I162" s="132"/>
      <c r="J162" s="132"/>
      <c r="K162" s="131"/>
      <c r="L162" s="133">
        <v>20</v>
      </c>
      <c r="M162" s="132"/>
      <c r="N162" s="135"/>
      <c r="O162" s="134">
        <v>2</v>
      </c>
      <c r="P162" s="132"/>
      <c r="Q162" s="131"/>
      <c r="R162" s="133">
        <v>4</v>
      </c>
      <c r="S162" s="132"/>
      <c r="T162" s="135"/>
      <c r="U162" s="134">
        <v>2</v>
      </c>
      <c r="V162" s="132"/>
      <c r="W162" s="131"/>
      <c r="X162" s="133">
        <v>4</v>
      </c>
      <c r="Y162" s="132"/>
      <c r="Z162" s="135"/>
      <c r="AA162" s="134">
        <v>4</v>
      </c>
      <c r="AB162" s="132"/>
      <c r="AC162" s="131"/>
      <c r="AD162" s="133">
        <v>4</v>
      </c>
      <c r="AE162" s="132"/>
      <c r="AF162" s="131"/>
    </row>
    <row r="163" spans="1:32" ht="21.4" customHeight="1" x14ac:dyDescent="0.2">
      <c r="A163" s="413">
        <v>80</v>
      </c>
      <c r="B163" s="412" t="s">
        <v>808</v>
      </c>
      <c r="C163" s="130">
        <v>10</v>
      </c>
      <c r="D163" s="127">
        <v>1</v>
      </c>
      <c r="E163" s="127">
        <v>1</v>
      </c>
      <c r="F163" s="127">
        <v>1</v>
      </c>
      <c r="G163" s="127">
        <v>1</v>
      </c>
      <c r="H163" s="127">
        <v>1</v>
      </c>
      <c r="I163" s="127">
        <v>1</v>
      </c>
      <c r="J163" s="127">
        <v>0</v>
      </c>
      <c r="K163" s="126">
        <v>4</v>
      </c>
      <c r="L163" s="329">
        <v>111</v>
      </c>
      <c r="M163" s="127">
        <v>64</v>
      </c>
      <c r="N163" s="129">
        <v>47</v>
      </c>
      <c r="O163" s="128">
        <v>17</v>
      </c>
      <c r="P163" s="127">
        <v>11</v>
      </c>
      <c r="Q163" s="126">
        <v>6</v>
      </c>
      <c r="R163" s="329">
        <v>23</v>
      </c>
      <c r="S163" s="127">
        <v>11</v>
      </c>
      <c r="T163" s="129">
        <v>12</v>
      </c>
      <c r="U163" s="128">
        <v>18</v>
      </c>
      <c r="V163" s="127">
        <v>13</v>
      </c>
      <c r="W163" s="126">
        <v>5</v>
      </c>
      <c r="X163" s="329">
        <v>15</v>
      </c>
      <c r="Y163" s="127">
        <v>8</v>
      </c>
      <c r="Z163" s="129">
        <v>7</v>
      </c>
      <c r="AA163" s="128">
        <v>16</v>
      </c>
      <c r="AB163" s="127">
        <v>10</v>
      </c>
      <c r="AC163" s="126">
        <v>6</v>
      </c>
      <c r="AD163" s="329">
        <v>22</v>
      </c>
      <c r="AE163" s="127">
        <v>11</v>
      </c>
      <c r="AF163" s="126">
        <v>11</v>
      </c>
    </row>
    <row r="164" spans="1:32" ht="21.4" customHeight="1" x14ac:dyDescent="0.2">
      <c r="A164" s="331"/>
      <c r="B164" s="137"/>
      <c r="C164" s="136"/>
      <c r="D164" s="132"/>
      <c r="E164" s="132"/>
      <c r="F164" s="132"/>
      <c r="G164" s="132"/>
      <c r="H164" s="132"/>
      <c r="I164" s="132"/>
      <c r="J164" s="132"/>
      <c r="K164" s="131"/>
      <c r="L164" s="133">
        <v>44</v>
      </c>
      <c r="M164" s="132"/>
      <c r="N164" s="135"/>
      <c r="O164" s="134">
        <v>7</v>
      </c>
      <c r="P164" s="132"/>
      <c r="Q164" s="131"/>
      <c r="R164" s="133">
        <v>7</v>
      </c>
      <c r="S164" s="132"/>
      <c r="T164" s="135"/>
      <c r="U164" s="134">
        <v>10</v>
      </c>
      <c r="V164" s="132"/>
      <c r="W164" s="131"/>
      <c r="X164" s="133">
        <v>6</v>
      </c>
      <c r="Y164" s="132"/>
      <c r="Z164" s="135"/>
      <c r="AA164" s="134">
        <v>5</v>
      </c>
      <c r="AB164" s="132"/>
      <c r="AC164" s="131"/>
      <c r="AD164" s="133">
        <v>9</v>
      </c>
      <c r="AE164" s="132"/>
      <c r="AF164" s="131"/>
    </row>
    <row r="165" spans="1:32" ht="21.4" customHeight="1" x14ac:dyDescent="0.2">
      <c r="A165" s="413">
        <v>81</v>
      </c>
      <c r="B165" s="412" t="s">
        <v>809</v>
      </c>
      <c r="C165" s="130">
        <v>25</v>
      </c>
      <c r="D165" s="127">
        <v>3</v>
      </c>
      <c r="E165" s="127">
        <v>2</v>
      </c>
      <c r="F165" s="127">
        <v>3</v>
      </c>
      <c r="G165" s="127">
        <v>3</v>
      </c>
      <c r="H165" s="127">
        <v>4</v>
      </c>
      <c r="I165" s="127">
        <v>3</v>
      </c>
      <c r="J165" s="127">
        <v>0</v>
      </c>
      <c r="K165" s="126">
        <v>7</v>
      </c>
      <c r="L165" s="329">
        <v>547</v>
      </c>
      <c r="M165" s="127">
        <v>289</v>
      </c>
      <c r="N165" s="129">
        <v>258</v>
      </c>
      <c r="O165" s="128">
        <v>91</v>
      </c>
      <c r="P165" s="127">
        <v>44</v>
      </c>
      <c r="Q165" s="126">
        <v>47</v>
      </c>
      <c r="R165" s="329">
        <v>73</v>
      </c>
      <c r="S165" s="127">
        <v>44</v>
      </c>
      <c r="T165" s="129">
        <v>29</v>
      </c>
      <c r="U165" s="128">
        <v>107</v>
      </c>
      <c r="V165" s="127">
        <v>49</v>
      </c>
      <c r="W165" s="126">
        <v>58</v>
      </c>
      <c r="X165" s="329">
        <v>80</v>
      </c>
      <c r="Y165" s="127">
        <v>42</v>
      </c>
      <c r="Z165" s="129">
        <v>38</v>
      </c>
      <c r="AA165" s="128">
        <v>113</v>
      </c>
      <c r="AB165" s="127">
        <v>57</v>
      </c>
      <c r="AC165" s="126">
        <v>56</v>
      </c>
      <c r="AD165" s="329">
        <v>83</v>
      </c>
      <c r="AE165" s="127">
        <v>53</v>
      </c>
      <c r="AF165" s="126">
        <v>30</v>
      </c>
    </row>
    <row r="166" spans="1:32" ht="19.5" customHeight="1" x14ac:dyDescent="0.15">
      <c r="A166" s="1018" t="s">
        <v>104</v>
      </c>
      <c r="B166" s="1018"/>
      <c r="C166" s="1018"/>
      <c r="D166" s="1018"/>
      <c r="E166" s="1018"/>
      <c r="F166" s="1018"/>
      <c r="G166" s="1018"/>
      <c r="H166" s="1018"/>
      <c r="I166" s="1018"/>
      <c r="J166" s="1018"/>
      <c r="K166" s="1018"/>
      <c r="L166" s="1018"/>
      <c r="M166" s="1018"/>
      <c r="N166" s="1018"/>
    </row>
    <row r="167" spans="1:32" s="542" customFormat="1" ht="24" customHeight="1" x14ac:dyDescent="0.15">
      <c r="A167" s="539" t="s">
        <v>503</v>
      </c>
      <c r="C167" s="539"/>
      <c r="D167" s="539"/>
      <c r="E167" s="539"/>
      <c r="F167" s="539"/>
      <c r="G167" s="539"/>
      <c r="H167" s="539"/>
      <c r="I167" s="539"/>
      <c r="J167" s="539"/>
      <c r="K167" s="539"/>
      <c r="L167" s="539"/>
      <c r="M167" s="539"/>
      <c r="N167" s="540"/>
      <c r="O167" s="540"/>
      <c r="P167" s="540"/>
      <c r="Q167" s="540"/>
      <c r="R167" s="540"/>
      <c r="S167" s="540"/>
      <c r="T167" s="540"/>
      <c r="U167" s="540"/>
      <c r="V167" s="540"/>
      <c r="W167" s="540"/>
      <c r="X167" s="540"/>
      <c r="Y167" s="541"/>
      <c r="Z167" s="541"/>
      <c r="AA167" s="541"/>
      <c r="AB167" s="541"/>
      <c r="AC167" s="541"/>
      <c r="AD167" s="541"/>
      <c r="AE167" s="541"/>
      <c r="AF167" s="162" t="s">
        <v>883</v>
      </c>
    </row>
    <row r="168" spans="1:32" ht="17.25" customHeight="1" x14ac:dyDescent="0.15">
      <c r="A168" s="1019" t="s">
        <v>77</v>
      </c>
      <c r="B168" s="1020" t="s">
        <v>78</v>
      </c>
      <c r="C168" s="1023" t="s">
        <v>79</v>
      </c>
      <c r="D168" s="1023"/>
      <c r="E168" s="1023"/>
      <c r="F168" s="1023"/>
      <c r="G168" s="1023"/>
      <c r="H168" s="1023"/>
      <c r="I168" s="1023"/>
      <c r="J168" s="1023"/>
      <c r="K168" s="1023"/>
      <c r="L168" s="1024" t="s">
        <v>80</v>
      </c>
      <c r="M168" s="1023"/>
      <c r="N168" s="1023"/>
      <c r="O168" s="1023"/>
      <c r="P168" s="1023"/>
      <c r="Q168" s="1023"/>
      <c r="R168" s="1023"/>
      <c r="S168" s="1023"/>
      <c r="T168" s="1023"/>
      <c r="U168" s="1023"/>
      <c r="V168" s="1023"/>
      <c r="W168" s="1023"/>
      <c r="X168" s="1023"/>
      <c r="Y168" s="1023"/>
      <c r="Z168" s="1023"/>
      <c r="AA168" s="1023"/>
      <c r="AB168" s="1023"/>
      <c r="AC168" s="1023"/>
      <c r="AD168" s="1023"/>
      <c r="AE168" s="1023"/>
      <c r="AF168" s="1023"/>
    </row>
    <row r="169" spans="1:32" ht="17.25" customHeight="1" x14ac:dyDescent="0.15">
      <c r="A169" s="1019"/>
      <c r="B169" s="1021"/>
      <c r="C169" s="1007" t="s">
        <v>81</v>
      </c>
      <c r="D169" s="1025" t="s">
        <v>82</v>
      </c>
      <c r="E169" s="1025"/>
      <c r="F169" s="1025"/>
      <c r="G169" s="1025"/>
      <c r="H169" s="1025"/>
      <c r="I169" s="1025"/>
      <c r="J169" s="1027" t="s">
        <v>83</v>
      </c>
      <c r="K169" s="1028" t="s">
        <v>226</v>
      </c>
      <c r="L169" s="1029" t="s">
        <v>85</v>
      </c>
      <c r="M169" s="1019"/>
      <c r="N169" s="1030"/>
      <c r="O169" s="1023" t="s">
        <v>86</v>
      </c>
      <c r="P169" s="1023"/>
      <c r="Q169" s="1023"/>
      <c r="R169" s="1024" t="s">
        <v>87</v>
      </c>
      <c r="S169" s="1023"/>
      <c r="T169" s="1026"/>
      <c r="U169" s="1023" t="s">
        <v>88</v>
      </c>
      <c r="V169" s="1023"/>
      <c r="W169" s="1023"/>
      <c r="X169" s="1024" t="s">
        <v>89</v>
      </c>
      <c r="Y169" s="1023"/>
      <c r="Z169" s="1026"/>
      <c r="AA169" s="1023" t="s">
        <v>90</v>
      </c>
      <c r="AB169" s="1023"/>
      <c r="AC169" s="1023"/>
      <c r="AD169" s="1024" t="s">
        <v>91</v>
      </c>
      <c r="AE169" s="1023"/>
      <c r="AF169" s="1023"/>
    </row>
    <row r="170" spans="1:32" ht="46.5" customHeight="1" x14ac:dyDescent="0.15">
      <c r="A170" s="1019"/>
      <c r="B170" s="1022"/>
      <c r="C170" s="1008"/>
      <c r="D170" s="147" t="s">
        <v>92</v>
      </c>
      <c r="E170" s="147" t="s">
        <v>93</v>
      </c>
      <c r="F170" s="147" t="s">
        <v>94</v>
      </c>
      <c r="G170" s="147" t="s">
        <v>95</v>
      </c>
      <c r="H170" s="147" t="s">
        <v>96</v>
      </c>
      <c r="I170" s="147" t="s">
        <v>97</v>
      </c>
      <c r="J170" s="1027"/>
      <c r="K170" s="1028"/>
      <c r="L170" s="437" t="s">
        <v>98</v>
      </c>
      <c r="M170" s="434" t="s">
        <v>99</v>
      </c>
      <c r="N170" s="435" t="s">
        <v>100</v>
      </c>
      <c r="O170" s="327" t="s">
        <v>98</v>
      </c>
      <c r="P170" s="434" t="s">
        <v>99</v>
      </c>
      <c r="Q170" s="436" t="s">
        <v>100</v>
      </c>
      <c r="R170" s="437" t="s">
        <v>98</v>
      </c>
      <c r="S170" s="434" t="s">
        <v>99</v>
      </c>
      <c r="T170" s="435" t="s">
        <v>100</v>
      </c>
      <c r="U170" s="327" t="s">
        <v>98</v>
      </c>
      <c r="V170" s="434" t="s">
        <v>99</v>
      </c>
      <c r="W170" s="436" t="s">
        <v>100</v>
      </c>
      <c r="X170" s="437" t="s">
        <v>98</v>
      </c>
      <c r="Y170" s="434" t="s">
        <v>99</v>
      </c>
      <c r="Z170" s="435" t="s">
        <v>100</v>
      </c>
      <c r="AA170" s="327" t="s">
        <v>98</v>
      </c>
      <c r="AB170" s="434" t="s">
        <v>99</v>
      </c>
      <c r="AC170" s="436" t="s">
        <v>100</v>
      </c>
      <c r="AD170" s="437" t="s">
        <v>98</v>
      </c>
      <c r="AE170" s="434" t="s">
        <v>99</v>
      </c>
      <c r="AF170" s="436" t="s">
        <v>100</v>
      </c>
    </row>
    <row r="171" spans="1:32" ht="21.4" customHeight="1" x14ac:dyDescent="0.2">
      <c r="A171" s="331"/>
      <c r="B171" s="137"/>
      <c r="C171" s="136"/>
      <c r="D171" s="132"/>
      <c r="E171" s="132"/>
      <c r="F171" s="132"/>
      <c r="G171" s="132"/>
      <c r="H171" s="132"/>
      <c r="I171" s="132"/>
      <c r="J171" s="132"/>
      <c r="K171" s="131"/>
      <c r="L171" s="133">
        <v>36</v>
      </c>
      <c r="M171" s="132"/>
      <c r="N171" s="135"/>
      <c r="O171" s="134">
        <v>6</v>
      </c>
      <c r="P171" s="132"/>
      <c r="Q171" s="131"/>
      <c r="R171" s="133">
        <v>4</v>
      </c>
      <c r="S171" s="132"/>
      <c r="T171" s="135"/>
      <c r="U171" s="134">
        <v>4</v>
      </c>
      <c r="V171" s="132"/>
      <c r="W171" s="131"/>
      <c r="X171" s="133">
        <v>14</v>
      </c>
      <c r="Y171" s="132"/>
      <c r="Z171" s="135"/>
      <c r="AA171" s="134">
        <v>3</v>
      </c>
      <c r="AB171" s="132"/>
      <c r="AC171" s="131"/>
      <c r="AD171" s="133">
        <v>5</v>
      </c>
      <c r="AE171" s="132"/>
      <c r="AF171" s="131"/>
    </row>
    <row r="172" spans="1:32" ht="21.4" customHeight="1" x14ac:dyDescent="0.2">
      <c r="A172" s="413">
        <v>82</v>
      </c>
      <c r="B172" s="412" t="s">
        <v>810</v>
      </c>
      <c r="C172" s="130">
        <v>31</v>
      </c>
      <c r="D172" s="127">
        <v>4</v>
      </c>
      <c r="E172" s="127">
        <v>4</v>
      </c>
      <c r="F172" s="127">
        <v>4</v>
      </c>
      <c r="G172" s="127">
        <v>4</v>
      </c>
      <c r="H172" s="127">
        <v>4</v>
      </c>
      <c r="I172" s="127">
        <v>5</v>
      </c>
      <c r="J172" s="127">
        <v>0</v>
      </c>
      <c r="K172" s="126">
        <v>6</v>
      </c>
      <c r="L172" s="329">
        <v>852</v>
      </c>
      <c r="M172" s="127">
        <v>421</v>
      </c>
      <c r="N172" s="129">
        <v>431</v>
      </c>
      <c r="O172" s="128">
        <v>129</v>
      </c>
      <c r="P172" s="127">
        <v>67</v>
      </c>
      <c r="Q172" s="126">
        <v>62</v>
      </c>
      <c r="R172" s="329">
        <v>138</v>
      </c>
      <c r="S172" s="127">
        <v>68</v>
      </c>
      <c r="T172" s="129">
        <v>70</v>
      </c>
      <c r="U172" s="128">
        <v>141</v>
      </c>
      <c r="V172" s="127">
        <v>63</v>
      </c>
      <c r="W172" s="126">
        <v>78</v>
      </c>
      <c r="X172" s="329">
        <v>152</v>
      </c>
      <c r="Y172" s="127">
        <v>77</v>
      </c>
      <c r="Z172" s="129">
        <v>75</v>
      </c>
      <c r="AA172" s="128">
        <v>142</v>
      </c>
      <c r="AB172" s="127">
        <v>65</v>
      </c>
      <c r="AC172" s="126">
        <v>77</v>
      </c>
      <c r="AD172" s="329">
        <v>150</v>
      </c>
      <c r="AE172" s="127">
        <v>81</v>
      </c>
      <c r="AF172" s="126">
        <v>69</v>
      </c>
    </row>
    <row r="173" spans="1:32" ht="21.4" customHeight="1" x14ac:dyDescent="0.2">
      <c r="A173" s="331"/>
      <c r="B173" s="137"/>
      <c r="C173" s="136"/>
      <c r="D173" s="132"/>
      <c r="E173" s="132"/>
      <c r="F173" s="132"/>
      <c r="G173" s="132"/>
      <c r="H173" s="132"/>
      <c r="I173" s="132"/>
      <c r="J173" s="132"/>
      <c r="K173" s="131"/>
      <c r="L173" s="133">
        <v>0</v>
      </c>
      <c r="M173" s="132"/>
      <c r="N173" s="135"/>
      <c r="O173" s="134">
        <v>0</v>
      </c>
      <c r="P173" s="132"/>
      <c r="Q173" s="131"/>
      <c r="R173" s="133">
        <v>0</v>
      </c>
      <c r="S173" s="132"/>
      <c r="T173" s="135"/>
      <c r="U173" s="134">
        <v>0</v>
      </c>
      <c r="V173" s="132"/>
      <c r="W173" s="131"/>
      <c r="X173" s="133">
        <v>0</v>
      </c>
      <c r="Y173" s="132"/>
      <c r="Z173" s="135"/>
      <c r="AA173" s="134">
        <v>0</v>
      </c>
      <c r="AB173" s="132"/>
      <c r="AC173" s="131"/>
      <c r="AD173" s="133">
        <v>0</v>
      </c>
      <c r="AE173" s="132"/>
      <c r="AF173" s="131"/>
    </row>
    <row r="174" spans="1:32" ht="21.4" customHeight="1" x14ac:dyDescent="0.2">
      <c r="A174" s="413">
        <v>83</v>
      </c>
      <c r="B174" s="412" t="s">
        <v>811</v>
      </c>
      <c r="C174" s="130">
        <v>4</v>
      </c>
      <c r="D174" s="127">
        <v>1</v>
      </c>
      <c r="E174" s="127">
        <v>1</v>
      </c>
      <c r="F174" s="127">
        <v>0</v>
      </c>
      <c r="G174" s="127">
        <v>0</v>
      </c>
      <c r="H174" s="127">
        <v>0</v>
      </c>
      <c r="I174" s="127">
        <v>0</v>
      </c>
      <c r="J174" s="127">
        <v>2</v>
      </c>
      <c r="K174" s="126">
        <v>0</v>
      </c>
      <c r="L174" s="329">
        <v>25</v>
      </c>
      <c r="M174" s="127">
        <v>15</v>
      </c>
      <c r="N174" s="129">
        <v>10</v>
      </c>
      <c r="O174" s="128">
        <v>6</v>
      </c>
      <c r="P174" s="127">
        <v>4</v>
      </c>
      <c r="Q174" s="126">
        <v>2</v>
      </c>
      <c r="R174" s="329">
        <v>4</v>
      </c>
      <c r="S174" s="127">
        <v>2</v>
      </c>
      <c r="T174" s="129">
        <v>2</v>
      </c>
      <c r="U174" s="128">
        <v>8</v>
      </c>
      <c r="V174" s="127">
        <v>4</v>
      </c>
      <c r="W174" s="126">
        <v>4</v>
      </c>
      <c r="X174" s="329">
        <v>2</v>
      </c>
      <c r="Y174" s="127">
        <v>2</v>
      </c>
      <c r="Z174" s="129">
        <v>0</v>
      </c>
      <c r="AA174" s="128">
        <v>1</v>
      </c>
      <c r="AB174" s="127">
        <v>1</v>
      </c>
      <c r="AC174" s="126">
        <v>0</v>
      </c>
      <c r="AD174" s="329">
        <v>4</v>
      </c>
      <c r="AE174" s="127">
        <v>2</v>
      </c>
      <c r="AF174" s="126">
        <v>2</v>
      </c>
    </row>
    <row r="175" spans="1:32" ht="21.4" customHeight="1" x14ac:dyDescent="0.2">
      <c r="A175" s="331"/>
      <c r="B175" s="137"/>
      <c r="C175" s="136"/>
      <c r="D175" s="132"/>
      <c r="E175" s="132"/>
      <c r="F175" s="132"/>
      <c r="G175" s="132"/>
      <c r="H175" s="132"/>
      <c r="I175" s="132"/>
      <c r="J175" s="132"/>
      <c r="K175" s="131"/>
      <c r="L175" s="133">
        <v>1</v>
      </c>
      <c r="M175" s="132"/>
      <c r="N175" s="135"/>
      <c r="O175" s="134">
        <v>0</v>
      </c>
      <c r="P175" s="132"/>
      <c r="Q175" s="131"/>
      <c r="R175" s="133">
        <v>0</v>
      </c>
      <c r="S175" s="132"/>
      <c r="T175" s="135"/>
      <c r="U175" s="134">
        <v>0</v>
      </c>
      <c r="V175" s="132"/>
      <c r="W175" s="131"/>
      <c r="X175" s="133">
        <v>0</v>
      </c>
      <c r="Y175" s="132"/>
      <c r="Z175" s="135"/>
      <c r="AA175" s="134">
        <v>0</v>
      </c>
      <c r="AB175" s="132"/>
      <c r="AC175" s="131"/>
      <c r="AD175" s="133">
        <v>1</v>
      </c>
      <c r="AE175" s="132"/>
      <c r="AF175" s="131"/>
    </row>
    <row r="176" spans="1:32" ht="21.4" customHeight="1" x14ac:dyDescent="0.2">
      <c r="A176" s="413">
        <v>84</v>
      </c>
      <c r="B176" s="412" t="s">
        <v>812</v>
      </c>
      <c r="C176" s="130">
        <v>6</v>
      </c>
      <c r="D176" s="127">
        <v>1</v>
      </c>
      <c r="E176" s="127">
        <v>0</v>
      </c>
      <c r="F176" s="127">
        <v>1</v>
      </c>
      <c r="G176" s="127">
        <v>1</v>
      </c>
      <c r="H176" s="127">
        <v>1</v>
      </c>
      <c r="I176" s="127">
        <v>1</v>
      </c>
      <c r="J176" s="127">
        <v>0</v>
      </c>
      <c r="K176" s="126">
        <v>1</v>
      </c>
      <c r="L176" s="329">
        <v>16</v>
      </c>
      <c r="M176" s="127">
        <v>4</v>
      </c>
      <c r="N176" s="129">
        <v>12</v>
      </c>
      <c r="O176" s="128">
        <v>1</v>
      </c>
      <c r="P176" s="127">
        <v>0</v>
      </c>
      <c r="Q176" s="126">
        <v>1</v>
      </c>
      <c r="R176" s="329">
        <v>0</v>
      </c>
      <c r="S176" s="127">
        <v>0</v>
      </c>
      <c r="T176" s="129">
        <v>0</v>
      </c>
      <c r="U176" s="128">
        <v>4</v>
      </c>
      <c r="V176" s="127">
        <v>2</v>
      </c>
      <c r="W176" s="126">
        <v>2</v>
      </c>
      <c r="X176" s="329">
        <v>1</v>
      </c>
      <c r="Y176" s="127">
        <v>0</v>
      </c>
      <c r="Z176" s="129">
        <v>1</v>
      </c>
      <c r="AA176" s="128">
        <v>6</v>
      </c>
      <c r="AB176" s="127">
        <v>1</v>
      </c>
      <c r="AC176" s="126">
        <v>5</v>
      </c>
      <c r="AD176" s="329">
        <v>4</v>
      </c>
      <c r="AE176" s="127">
        <v>1</v>
      </c>
      <c r="AF176" s="126">
        <v>3</v>
      </c>
    </row>
    <row r="177" spans="1:32" ht="21.4" customHeight="1" x14ac:dyDescent="0.2">
      <c r="A177" s="331"/>
      <c r="B177" s="137"/>
      <c r="C177" s="136"/>
      <c r="D177" s="132"/>
      <c r="E177" s="132"/>
      <c r="F177" s="132"/>
      <c r="G177" s="132"/>
      <c r="H177" s="132"/>
      <c r="I177" s="132"/>
      <c r="J177" s="132"/>
      <c r="K177" s="131"/>
      <c r="L177" s="133">
        <v>28</v>
      </c>
      <c r="M177" s="132"/>
      <c r="N177" s="135"/>
      <c r="O177" s="134">
        <v>2</v>
      </c>
      <c r="P177" s="132"/>
      <c r="Q177" s="131"/>
      <c r="R177" s="133">
        <v>2</v>
      </c>
      <c r="S177" s="132"/>
      <c r="T177" s="135"/>
      <c r="U177" s="134">
        <v>6</v>
      </c>
      <c r="V177" s="132"/>
      <c r="W177" s="131"/>
      <c r="X177" s="133">
        <v>3</v>
      </c>
      <c r="Y177" s="132"/>
      <c r="Z177" s="135"/>
      <c r="AA177" s="134">
        <v>7</v>
      </c>
      <c r="AB177" s="132"/>
      <c r="AC177" s="131"/>
      <c r="AD177" s="133">
        <v>8</v>
      </c>
      <c r="AE177" s="132"/>
      <c r="AF177" s="131"/>
    </row>
    <row r="178" spans="1:32" ht="21.4" customHeight="1" x14ac:dyDescent="0.2">
      <c r="A178" s="413">
        <v>85</v>
      </c>
      <c r="B178" s="412" t="s">
        <v>813</v>
      </c>
      <c r="C178" s="130">
        <v>17</v>
      </c>
      <c r="D178" s="127">
        <v>2</v>
      </c>
      <c r="E178" s="127">
        <v>2</v>
      </c>
      <c r="F178" s="127">
        <v>2</v>
      </c>
      <c r="G178" s="127">
        <v>2</v>
      </c>
      <c r="H178" s="127">
        <v>2</v>
      </c>
      <c r="I178" s="127">
        <v>2</v>
      </c>
      <c r="J178" s="127">
        <v>0</v>
      </c>
      <c r="K178" s="126">
        <v>5</v>
      </c>
      <c r="L178" s="329">
        <v>344</v>
      </c>
      <c r="M178" s="127">
        <v>182</v>
      </c>
      <c r="N178" s="129">
        <v>162</v>
      </c>
      <c r="O178" s="128">
        <v>49</v>
      </c>
      <c r="P178" s="127">
        <v>24</v>
      </c>
      <c r="Q178" s="126">
        <v>25</v>
      </c>
      <c r="R178" s="329">
        <v>61</v>
      </c>
      <c r="S178" s="127">
        <v>37</v>
      </c>
      <c r="T178" s="129">
        <v>24</v>
      </c>
      <c r="U178" s="128">
        <v>51</v>
      </c>
      <c r="V178" s="127">
        <v>33</v>
      </c>
      <c r="W178" s="126">
        <v>18</v>
      </c>
      <c r="X178" s="329">
        <v>53</v>
      </c>
      <c r="Y178" s="127">
        <v>27</v>
      </c>
      <c r="Z178" s="129">
        <v>26</v>
      </c>
      <c r="AA178" s="128">
        <v>71</v>
      </c>
      <c r="AB178" s="127">
        <v>33</v>
      </c>
      <c r="AC178" s="126">
        <v>38</v>
      </c>
      <c r="AD178" s="329">
        <v>59</v>
      </c>
      <c r="AE178" s="127">
        <v>28</v>
      </c>
      <c r="AF178" s="126">
        <v>31</v>
      </c>
    </row>
    <row r="179" spans="1:32" ht="21.4" customHeight="1" x14ac:dyDescent="0.2">
      <c r="A179" s="331"/>
      <c r="B179" s="137"/>
      <c r="C179" s="136"/>
      <c r="D179" s="132"/>
      <c r="E179" s="132"/>
      <c r="F179" s="132"/>
      <c r="G179" s="132"/>
      <c r="H179" s="132"/>
      <c r="I179" s="132"/>
      <c r="J179" s="132"/>
      <c r="K179" s="131"/>
      <c r="L179" s="133">
        <v>24</v>
      </c>
      <c r="M179" s="132"/>
      <c r="N179" s="135"/>
      <c r="O179" s="134">
        <v>3</v>
      </c>
      <c r="P179" s="132"/>
      <c r="Q179" s="131"/>
      <c r="R179" s="133">
        <v>3</v>
      </c>
      <c r="S179" s="132"/>
      <c r="T179" s="135"/>
      <c r="U179" s="134">
        <v>6</v>
      </c>
      <c r="V179" s="132"/>
      <c r="W179" s="131"/>
      <c r="X179" s="133">
        <v>4</v>
      </c>
      <c r="Y179" s="132"/>
      <c r="Z179" s="135"/>
      <c r="AA179" s="134">
        <v>4</v>
      </c>
      <c r="AB179" s="132"/>
      <c r="AC179" s="131"/>
      <c r="AD179" s="133">
        <v>4</v>
      </c>
      <c r="AE179" s="132"/>
      <c r="AF179" s="131"/>
    </row>
    <row r="180" spans="1:32" ht="21.4" customHeight="1" x14ac:dyDescent="0.2">
      <c r="A180" s="413">
        <v>86</v>
      </c>
      <c r="B180" s="412" t="s">
        <v>814</v>
      </c>
      <c r="C180" s="130">
        <v>20</v>
      </c>
      <c r="D180" s="127">
        <v>2</v>
      </c>
      <c r="E180" s="127">
        <v>3</v>
      </c>
      <c r="F180" s="127">
        <v>3</v>
      </c>
      <c r="G180" s="127">
        <v>3</v>
      </c>
      <c r="H180" s="127">
        <v>3</v>
      </c>
      <c r="I180" s="127">
        <v>2</v>
      </c>
      <c r="J180" s="127">
        <v>0</v>
      </c>
      <c r="K180" s="126">
        <v>4</v>
      </c>
      <c r="L180" s="329">
        <v>506</v>
      </c>
      <c r="M180" s="127">
        <v>253</v>
      </c>
      <c r="N180" s="129">
        <v>253</v>
      </c>
      <c r="O180" s="128">
        <v>73</v>
      </c>
      <c r="P180" s="127">
        <v>36</v>
      </c>
      <c r="Q180" s="126">
        <v>37</v>
      </c>
      <c r="R180" s="329">
        <v>89</v>
      </c>
      <c r="S180" s="127">
        <v>41</v>
      </c>
      <c r="T180" s="129">
        <v>48</v>
      </c>
      <c r="U180" s="128">
        <v>94</v>
      </c>
      <c r="V180" s="127">
        <v>48</v>
      </c>
      <c r="W180" s="126">
        <v>46</v>
      </c>
      <c r="X180" s="329">
        <v>78</v>
      </c>
      <c r="Y180" s="127">
        <v>42</v>
      </c>
      <c r="Z180" s="129">
        <v>36</v>
      </c>
      <c r="AA180" s="128">
        <v>100</v>
      </c>
      <c r="AB180" s="127">
        <v>50</v>
      </c>
      <c r="AC180" s="126">
        <v>50</v>
      </c>
      <c r="AD180" s="329">
        <v>72</v>
      </c>
      <c r="AE180" s="127">
        <v>36</v>
      </c>
      <c r="AF180" s="126">
        <v>36</v>
      </c>
    </row>
    <row r="181" spans="1:32" ht="21.4" customHeight="1" x14ac:dyDescent="0.2">
      <c r="A181" s="331"/>
      <c r="B181" s="137"/>
      <c r="C181" s="136"/>
      <c r="D181" s="132"/>
      <c r="E181" s="132"/>
      <c r="F181" s="132"/>
      <c r="G181" s="132"/>
      <c r="H181" s="132"/>
      <c r="I181" s="132"/>
      <c r="J181" s="132"/>
      <c r="K181" s="131"/>
      <c r="L181" s="133">
        <v>12</v>
      </c>
      <c r="M181" s="132"/>
      <c r="N181" s="135"/>
      <c r="O181" s="134">
        <v>2</v>
      </c>
      <c r="P181" s="132"/>
      <c r="Q181" s="131"/>
      <c r="R181" s="133">
        <v>2</v>
      </c>
      <c r="S181" s="132"/>
      <c r="T181" s="135"/>
      <c r="U181" s="134">
        <v>3</v>
      </c>
      <c r="V181" s="132"/>
      <c r="W181" s="131"/>
      <c r="X181" s="133">
        <v>2</v>
      </c>
      <c r="Y181" s="132"/>
      <c r="Z181" s="135"/>
      <c r="AA181" s="134">
        <v>3</v>
      </c>
      <c r="AB181" s="132"/>
      <c r="AC181" s="131"/>
      <c r="AD181" s="133">
        <v>0</v>
      </c>
      <c r="AE181" s="132"/>
      <c r="AF181" s="131"/>
    </row>
    <row r="182" spans="1:32" ht="21.4" customHeight="1" x14ac:dyDescent="0.2">
      <c r="A182" s="413">
        <v>87</v>
      </c>
      <c r="B182" s="412" t="s">
        <v>815</v>
      </c>
      <c r="C182" s="130">
        <v>14</v>
      </c>
      <c r="D182" s="127">
        <v>2</v>
      </c>
      <c r="E182" s="127">
        <v>2</v>
      </c>
      <c r="F182" s="127">
        <v>2</v>
      </c>
      <c r="G182" s="127">
        <v>2</v>
      </c>
      <c r="H182" s="127">
        <v>2</v>
      </c>
      <c r="I182" s="127">
        <v>2</v>
      </c>
      <c r="J182" s="127">
        <v>0</v>
      </c>
      <c r="K182" s="126">
        <v>2</v>
      </c>
      <c r="L182" s="329">
        <v>358</v>
      </c>
      <c r="M182" s="127">
        <v>189</v>
      </c>
      <c r="N182" s="129">
        <v>169</v>
      </c>
      <c r="O182" s="128">
        <v>52</v>
      </c>
      <c r="P182" s="127">
        <v>28</v>
      </c>
      <c r="Q182" s="126">
        <v>24</v>
      </c>
      <c r="R182" s="329">
        <v>64</v>
      </c>
      <c r="S182" s="127">
        <v>35</v>
      </c>
      <c r="T182" s="129">
        <v>29</v>
      </c>
      <c r="U182" s="128">
        <v>45</v>
      </c>
      <c r="V182" s="127">
        <v>27</v>
      </c>
      <c r="W182" s="126">
        <v>18</v>
      </c>
      <c r="X182" s="329">
        <v>65</v>
      </c>
      <c r="Y182" s="127">
        <v>32</v>
      </c>
      <c r="Z182" s="129">
        <v>33</v>
      </c>
      <c r="AA182" s="128">
        <v>64</v>
      </c>
      <c r="AB182" s="127">
        <v>34</v>
      </c>
      <c r="AC182" s="126">
        <v>30</v>
      </c>
      <c r="AD182" s="329">
        <v>68</v>
      </c>
      <c r="AE182" s="127">
        <v>33</v>
      </c>
      <c r="AF182" s="126">
        <v>35</v>
      </c>
    </row>
    <row r="183" spans="1:32" ht="21.4" customHeight="1" x14ac:dyDescent="0.2">
      <c r="A183" s="331"/>
      <c r="B183" s="137"/>
      <c r="C183" s="136"/>
      <c r="D183" s="132"/>
      <c r="E183" s="132"/>
      <c r="F183" s="132"/>
      <c r="G183" s="132"/>
      <c r="H183" s="132"/>
      <c r="I183" s="132"/>
      <c r="J183" s="132"/>
      <c r="K183" s="131"/>
      <c r="L183" s="133">
        <v>21</v>
      </c>
      <c r="M183" s="132"/>
      <c r="N183" s="135"/>
      <c r="O183" s="134">
        <v>7</v>
      </c>
      <c r="P183" s="132"/>
      <c r="Q183" s="131"/>
      <c r="R183" s="133">
        <v>2</v>
      </c>
      <c r="S183" s="132"/>
      <c r="T183" s="135"/>
      <c r="U183" s="134">
        <v>3</v>
      </c>
      <c r="V183" s="132"/>
      <c r="W183" s="131"/>
      <c r="X183" s="133">
        <v>2</v>
      </c>
      <c r="Y183" s="152"/>
      <c r="Z183" s="135"/>
      <c r="AA183" s="134">
        <v>3</v>
      </c>
      <c r="AB183" s="132"/>
      <c r="AC183" s="131"/>
      <c r="AD183" s="133">
        <v>4</v>
      </c>
      <c r="AE183" s="132"/>
      <c r="AF183" s="131"/>
    </row>
    <row r="184" spans="1:32" ht="21.4" customHeight="1" x14ac:dyDescent="0.2">
      <c r="A184" s="413">
        <v>88</v>
      </c>
      <c r="B184" s="412" t="s">
        <v>816</v>
      </c>
      <c r="C184" s="130">
        <v>18</v>
      </c>
      <c r="D184" s="127">
        <v>2</v>
      </c>
      <c r="E184" s="127">
        <v>2</v>
      </c>
      <c r="F184" s="127">
        <v>3</v>
      </c>
      <c r="G184" s="127">
        <v>3</v>
      </c>
      <c r="H184" s="127">
        <v>3</v>
      </c>
      <c r="I184" s="127">
        <v>2</v>
      </c>
      <c r="J184" s="127">
        <v>0</v>
      </c>
      <c r="K184" s="126">
        <v>3</v>
      </c>
      <c r="L184" s="329">
        <v>430</v>
      </c>
      <c r="M184" s="127">
        <v>224</v>
      </c>
      <c r="N184" s="129">
        <v>206</v>
      </c>
      <c r="O184" s="128">
        <v>68</v>
      </c>
      <c r="P184" s="127">
        <v>36</v>
      </c>
      <c r="Q184" s="126">
        <v>32</v>
      </c>
      <c r="R184" s="329">
        <v>52</v>
      </c>
      <c r="S184" s="127">
        <v>27</v>
      </c>
      <c r="T184" s="129">
        <v>25</v>
      </c>
      <c r="U184" s="128">
        <v>76</v>
      </c>
      <c r="V184" s="127">
        <v>38</v>
      </c>
      <c r="W184" s="126">
        <v>38</v>
      </c>
      <c r="X184" s="329">
        <v>85</v>
      </c>
      <c r="Y184" s="127">
        <v>42</v>
      </c>
      <c r="Z184" s="129">
        <v>43</v>
      </c>
      <c r="AA184" s="128">
        <v>80</v>
      </c>
      <c r="AB184" s="127">
        <v>43</v>
      </c>
      <c r="AC184" s="126">
        <v>37</v>
      </c>
      <c r="AD184" s="329">
        <v>69</v>
      </c>
      <c r="AE184" s="127">
        <v>38</v>
      </c>
      <c r="AF184" s="126">
        <v>31</v>
      </c>
    </row>
    <row r="185" spans="1:32" ht="21.4" customHeight="1" x14ac:dyDescent="0.2">
      <c r="A185" s="331"/>
      <c r="B185" s="137"/>
      <c r="C185" s="136"/>
      <c r="D185" s="132"/>
      <c r="E185" s="132"/>
      <c r="F185" s="132"/>
      <c r="G185" s="132"/>
      <c r="H185" s="132"/>
      <c r="I185" s="132"/>
      <c r="J185" s="132"/>
      <c r="K185" s="131"/>
      <c r="L185" s="133">
        <v>32</v>
      </c>
      <c r="M185" s="132"/>
      <c r="N185" s="135"/>
      <c r="O185" s="134">
        <v>1</v>
      </c>
      <c r="P185" s="132"/>
      <c r="Q185" s="131"/>
      <c r="R185" s="133">
        <v>4</v>
      </c>
      <c r="S185" s="132"/>
      <c r="T185" s="135"/>
      <c r="U185" s="134">
        <v>6</v>
      </c>
      <c r="V185" s="132"/>
      <c r="W185" s="131"/>
      <c r="X185" s="133">
        <v>10</v>
      </c>
      <c r="Y185" s="132"/>
      <c r="Z185" s="135"/>
      <c r="AA185" s="134">
        <v>6</v>
      </c>
      <c r="AB185" s="132"/>
      <c r="AC185" s="131"/>
      <c r="AD185" s="133">
        <v>5</v>
      </c>
      <c r="AE185" s="132"/>
      <c r="AF185" s="131"/>
    </row>
    <row r="186" spans="1:32" ht="21.4" customHeight="1" x14ac:dyDescent="0.2">
      <c r="A186" s="413">
        <v>89</v>
      </c>
      <c r="B186" s="412" t="s">
        <v>817</v>
      </c>
      <c r="C186" s="130">
        <v>26</v>
      </c>
      <c r="D186" s="127">
        <v>3</v>
      </c>
      <c r="E186" s="127">
        <v>4</v>
      </c>
      <c r="F186" s="127">
        <v>3</v>
      </c>
      <c r="G186" s="127">
        <v>4</v>
      </c>
      <c r="H186" s="127">
        <v>3</v>
      </c>
      <c r="I186" s="127">
        <v>4</v>
      </c>
      <c r="J186" s="127">
        <v>0</v>
      </c>
      <c r="K186" s="126">
        <v>5</v>
      </c>
      <c r="L186" s="329">
        <v>638</v>
      </c>
      <c r="M186" s="127">
        <v>317</v>
      </c>
      <c r="N186" s="129">
        <v>321</v>
      </c>
      <c r="O186" s="128">
        <v>83</v>
      </c>
      <c r="P186" s="127">
        <v>36</v>
      </c>
      <c r="Q186" s="126">
        <v>47</v>
      </c>
      <c r="R186" s="329">
        <v>112</v>
      </c>
      <c r="S186" s="127">
        <v>54</v>
      </c>
      <c r="T186" s="129">
        <v>58</v>
      </c>
      <c r="U186" s="128">
        <v>95</v>
      </c>
      <c r="V186" s="127">
        <v>48</v>
      </c>
      <c r="W186" s="126">
        <v>47</v>
      </c>
      <c r="X186" s="329">
        <v>127</v>
      </c>
      <c r="Y186" s="127">
        <v>68</v>
      </c>
      <c r="Z186" s="129">
        <v>59</v>
      </c>
      <c r="AA186" s="128">
        <v>91</v>
      </c>
      <c r="AB186" s="127">
        <v>41</v>
      </c>
      <c r="AC186" s="126">
        <v>50</v>
      </c>
      <c r="AD186" s="329">
        <v>130</v>
      </c>
      <c r="AE186" s="127">
        <v>70</v>
      </c>
      <c r="AF186" s="126">
        <v>60</v>
      </c>
    </row>
    <row r="187" spans="1:32" ht="21.4" customHeight="1" x14ac:dyDescent="0.2">
      <c r="A187" s="331"/>
      <c r="B187" s="137"/>
      <c r="C187" s="136"/>
      <c r="D187" s="132"/>
      <c r="E187" s="132"/>
      <c r="F187" s="132"/>
      <c r="G187" s="132"/>
      <c r="H187" s="132"/>
      <c r="I187" s="132"/>
      <c r="J187" s="132"/>
      <c r="K187" s="131"/>
      <c r="L187" s="133">
        <v>36</v>
      </c>
      <c r="M187" s="132"/>
      <c r="N187" s="135"/>
      <c r="O187" s="134">
        <v>10</v>
      </c>
      <c r="P187" s="132"/>
      <c r="Q187" s="131"/>
      <c r="R187" s="133">
        <v>5</v>
      </c>
      <c r="S187" s="132"/>
      <c r="T187" s="135"/>
      <c r="U187" s="134">
        <v>6</v>
      </c>
      <c r="V187" s="132"/>
      <c r="W187" s="131"/>
      <c r="X187" s="133">
        <v>7</v>
      </c>
      <c r="Y187" s="132"/>
      <c r="Z187" s="135"/>
      <c r="AA187" s="134">
        <v>3</v>
      </c>
      <c r="AB187" s="132"/>
      <c r="AC187" s="131"/>
      <c r="AD187" s="133">
        <v>5</v>
      </c>
      <c r="AE187" s="132"/>
      <c r="AF187" s="131"/>
    </row>
    <row r="188" spans="1:32" ht="21.4" customHeight="1" x14ac:dyDescent="0.2">
      <c r="A188" s="413">
        <v>90</v>
      </c>
      <c r="B188" s="412" t="s">
        <v>818</v>
      </c>
      <c r="C188" s="130">
        <v>35</v>
      </c>
      <c r="D188" s="127">
        <v>5</v>
      </c>
      <c r="E188" s="127">
        <v>5</v>
      </c>
      <c r="F188" s="127">
        <v>4</v>
      </c>
      <c r="G188" s="127">
        <v>5</v>
      </c>
      <c r="H188" s="127">
        <v>5</v>
      </c>
      <c r="I188" s="127">
        <v>5</v>
      </c>
      <c r="J188" s="127">
        <v>0</v>
      </c>
      <c r="K188" s="126">
        <v>6</v>
      </c>
      <c r="L188" s="329">
        <v>941</v>
      </c>
      <c r="M188" s="127">
        <v>467</v>
      </c>
      <c r="N188" s="129">
        <v>474</v>
      </c>
      <c r="O188" s="128">
        <v>164</v>
      </c>
      <c r="P188" s="127">
        <v>93</v>
      </c>
      <c r="Q188" s="126">
        <v>71</v>
      </c>
      <c r="R188" s="329">
        <v>150</v>
      </c>
      <c r="S188" s="127">
        <v>79</v>
      </c>
      <c r="T188" s="129">
        <v>71</v>
      </c>
      <c r="U188" s="128">
        <v>141</v>
      </c>
      <c r="V188" s="127">
        <v>70</v>
      </c>
      <c r="W188" s="126">
        <v>71</v>
      </c>
      <c r="X188" s="329">
        <v>166</v>
      </c>
      <c r="Y188" s="127">
        <v>76</v>
      </c>
      <c r="Z188" s="129">
        <v>90</v>
      </c>
      <c r="AA188" s="128">
        <v>148</v>
      </c>
      <c r="AB188" s="127">
        <v>72</v>
      </c>
      <c r="AC188" s="126">
        <v>76</v>
      </c>
      <c r="AD188" s="329">
        <v>172</v>
      </c>
      <c r="AE188" s="127">
        <v>77</v>
      </c>
      <c r="AF188" s="126">
        <v>95</v>
      </c>
    </row>
    <row r="189" spans="1:32" ht="21.4" customHeight="1" x14ac:dyDescent="0.2">
      <c r="A189" s="331"/>
      <c r="B189" s="137"/>
      <c r="C189" s="136"/>
      <c r="D189" s="132"/>
      <c r="E189" s="132"/>
      <c r="F189" s="132"/>
      <c r="G189" s="132"/>
      <c r="H189" s="132"/>
      <c r="I189" s="132"/>
      <c r="J189" s="132"/>
      <c r="K189" s="131"/>
      <c r="L189" s="133">
        <v>41</v>
      </c>
      <c r="M189" s="132"/>
      <c r="N189" s="135"/>
      <c r="O189" s="134">
        <v>5</v>
      </c>
      <c r="P189" s="132"/>
      <c r="Q189" s="131"/>
      <c r="R189" s="133">
        <v>3</v>
      </c>
      <c r="S189" s="132"/>
      <c r="T189" s="135"/>
      <c r="U189" s="134">
        <v>8</v>
      </c>
      <c r="V189" s="132"/>
      <c r="W189" s="131"/>
      <c r="X189" s="133">
        <v>9</v>
      </c>
      <c r="Y189" s="132"/>
      <c r="Z189" s="135"/>
      <c r="AA189" s="134">
        <v>8</v>
      </c>
      <c r="AB189" s="132"/>
      <c r="AC189" s="131"/>
      <c r="AD189" s="133">
        <v>8</v>
      </c>
      <c r="AE189" s="132"/>
      <c r="AF189" s="131"/>
    </row>
    <row r="190" spans="1:32" ht="21.4" customHeight="1" x14ac:dyDescent="0.2">
      <c r="A190" s="413">
        <v>91</v>
      </c>
      <c r="B190" s="412" t="s">
        <v>819</v>
      </c>
      <c r="C190" s="130">
        <v>20</v>
      </c>
      <c r="D190" s="127">
        <v>2</v>
      </c>
      <c r="E190" s="127">
        <v>2</v>
      </c>
      <c r="F190" s="127">
        <v>2</v>
      </c>
      <c r="G190" s="127">
        <v>2</v>
      </c>
      <c r="H190" s="127">
        <v>2</v>
      </c>
      <c r="I190" s="127">
        <v>3</v>
      </c>
      <c r="J190" s="127">
        <v>0</v>
      </c>
      <c r="K190" s="126">
        <v>7</v>
      </c>
      <c r="L190" s="329">
        <v>423</v>
      </c>
      <c r="M190" s="127">
        <v>226</v>
      </c>
      <c r="N190" s="129">
        <v>197</v>
      </c>
      <c r="O190" s="128">
        <v>61</v>
      </c>
      <c r="P190" s="127">
        <v>31</v>
      </c>
      <c r="Q190" s="126">
        <v>30</v>
      </c>
      <c r="R190" s="329">
        <v>63</v>
      </c>
      <c r="S190" s="127">
        <v>33</v>
      </c>
      <c r="T190" s="129">
        <v>30</v>
      </c>
      <c r="U190" s="128">
        <v>68</v>
      </c>
      <c r="V190" s="127">
        <v>42</v>
      </c>
      <c r="W190" s="126">
        <v>26</v>
      </c>
      <c r="X190" s="329">
        <v>79</v>
      </c>
      <c r="Y190" s="127">
        <v>40</v>
      </c>
      <c r="Z190" s="129">
        <v>39</v>
      </c>
      <c r="AA190" s="128">
        <v>69</v>
      </c>
      <c r="AB190" s="127">
        <v>34</v>
      </c>
      <c r="AC190" s="126">
        <v>35</v>
      </c>
      <c r="AD190" s="329">
        <v>83</v>
      </c>
      <c r="AE190" s="127">
        <v>46</v>
      </c>
      <c r="AF190" s="126">
        <v>37</v>
      </c>
    </row>
    <row r="191" spans="1:32" ht="21.4" customHeight="1" x14ac:dyDescent="0.2">
      <c r="A191" s="331"/>
      <c r="B191" s="137"/>
      <c r="C191" s="136"/>
      <c r="D191" s="132"/>
      <c r="E191" s="132"/>
      <c r="F191" s="132"/>
      <c r="G191" s="132"/>
      <c r="H191" s="132"/>
      <c r="I191" s="132"/>
      <c r="J191" s="132"/>
      <c r="K191" s="131"/>
      <c r="L191" s="133">
        <v>26</v>
      </c>
      <c r="M191" s="132"/>
      <c r="N191" s="135"/>
      <c r="O191" s="134">
        <v>5</v>
      </c>
      <c r="P191" s="132"/>
      <c r="Q191" s="131"/>
      <c r="R191" s="133">
        <v>4</v>
      </c>
      <c r="S191" s="132"/>
      <c r="T191" s="135"/>
      <c r="U191" s="134">
        <v>11</v>
      </c>
      <c r="V191" s="132"/>
      <c r="W191" s="131"/>
      <c r="X191" s="133">
        <v>2</v>
      </c>
      <c r="Y191" s="132"/>
      <c r="Z191" s="135"/>
      <c r="AA191" s="134">
        <v>1</v>
      </c>
      <c r="AB191" s="132"/>
      <c r="AC191" s="131"/>
      <c r="AD191" s="133">
        <v>3</v>
      </c>
      <c r="AE191" s="132"/>
      <c r="AF191" s="131"/>
    </row>
    <row r="192" spans="1:32" ht="21.4" customHeight="1" x14ac:dyDescent="0.2">
      <c r="A192" s="413">
        <v>92</v>
      </c>
      <c r="B192" s="412" t="s">
        <v>820</v>
      </c>
      <c r="C192" s="130">
        <v>17</v>
      </c>
      <c r="D192" s="127">
        <v>2</v>
      </c>
      <c r="E192" s="127">
        <v>2</v>
      </c>
      <c r="F192" s="127">
        <v>2</v>
      </c>
      <c r="G192" s="127">
        <v>2</v>
      </c>
      <c r="H192" s="127">
        <v>2</v>
      </c>
      <c r="I192" s="127">
        <v>2</v>
      </c>
      <c r="J192" s="127">
        <v>0</v>
      </c>
      <c r="K192" s="126">
        <v>5</v>
      </c>
      <c r="L192" s="329">
        <v>383</v>
      </c>
      <c r="M192" s="127">
        <v>206</v>
      </c>
      <c r="N192" s="129">
        <v>177</v>
      </c>
      <c r="O192" s="128">
        <v>60</v>
      </c>
      <c r="P192" s="127">
        <v>35</v>
      </c>
      <c r="Q192" s="126">
        <v>25</v>
      </c>
      <c r="R192" s="329">
        <v>55</v>
      </c>
      <c r="S192" s="127">
        <v>32</v>
      </c>
      <c r="T192" s="129">
        <v>23</v>
      </c>
      <c r="U192" s="128">
        <v>79</v>
      </c>
      <c r="V192" s="127">
        <v>41</v>
      </c>
      <c r="W192" s="126">
        <v>38</v>
      </c>
      <c r="X192" s="329">
        <v>68</v>
      </c>
      <c r="Y192" s="127">
        <v>32</v>
      </c>
      <c r="Z192" s="129">
        <v>36</v>
      </c>
      <c r="AA192" s="128">
        <v>54</v>
      </c>
      <c r="AB192" s="127">
        <v>25</v>
      </c>
      <c r="AC192" s="126">
        <v>29</v>
      </c>
      <c r="AD192" s="329">
        <v>67</v>
      </c>
      <c r="AE192" s="127">
        <v>41</v>
      </c>
      <c r="AF192" s="126">
        <v>26</v>
      </c>
    </row>
    <row r="193" spans="1:32" ht="21.4" customHeight="1" x14ac:dyDescent="0.2">
      <c r="A193" s="331"/>
      <c r="B193" s="137"/>
      <c r="C193" s="136"/>
      <c r="D193" s="132"/>
      <c r="E193" s="132"/>
      <c r="F193" s="132"/>
      <c r="G193" s="132"/>
      <c r="H193" s="132"/>
      <c r="I193" s="132"/>
      <c r="J193" s="132"/>
      <c r="K193" s="131"/>
      <c r="L193" s="133">
        <v>25</v>
      </c>
      <c r="M193" s="132"/>
      <c r="N193" s="135"/>
      <c r="O193" s="134">
        <v>2</v>
      </c>
      <c r="P193" s="132"/>
      <c r="Q193" s="131"/>
      <c r="R193" s="133">
        <v>3</v>
      </c>
      <c r="S193" s="132"/>
      <c r="T193" s="135"/>
      <c r="U193" s="134">
        <v>3</v>
      </c>
      <c r="V193" s="132"/>
      <c r="W193" s="131"/>
      <c r="X193" s="133">
        <v>6</v>
      </c>
      <c r="Y193" s="132"/>
      <c r="Z193" s="135"/>
      <c r="AA193" s="134">
        <v>5</v>
      </c>
      <c r="AB193" s="132"/>
      <c r="AC193" s="131"/>
      <c r="AD193" s="133">
        <v>6</v>
      </c>
      <c r="AE193" s="132"/>
      <c r="AF193" s="131"/>
    </row>
    <row r="194" spans="1:32" ht="21.4" customHeight="1" x14ac:dyDescent="0.2">
      <c r="A194" s="413">
        <v>93</v>
      </c>
      <c r="B194" s="412" t="s">
        <v>821</v>
      </c>
      <c r="C194" s="130">
        <v>18</v>
      </c>
      <c r="D194" s="127">
        <v>2</v>
      </c>
      <c r="E194" s="127">
        <v>2</v>
      </c>
      <c r="F194" s="127">
        <v>2</v>
      </c>
      <c r="G194" s="127">
        <v>2</v>
      </c>
      <c r="H194" s="127">
        <v>2</v>
      </c>
      <c r="I194" s="127">
        <v>2</v>
      </c>
      <c r="J194" s="127">
        <v>0</v>
      </c>
      <c r="K194" s="126">
        <v>6</v>
      </c>
      <c r="L194" s="329">
        <v>298</v>
      </c>
      <c r="M194" s="127">
        <v>157</v>
      </c>
      <c r="N194" s="129">
        <v>141</v>
      </c>
      <c r="O194" s="128">
        <v>42</v>
      </c>
      <c r="P194" s="127">
        <v>19</v>
      </c>
      <c r="Q194" s="126">
        <v>23</v>
      </c>
      <c r="R194" s="329">
        <v>50</v>
      </c>
      <c r="S194" s="127">
        <v>27</v>
      </c>
      <c r="T194" s="129">
        <v>23</v>
      </c>
      <c r="U194" s="128">
        <v>45</v>
      </c>
      <c r="V194" s="127">
        <v>20</v>
      </c>
      <c r="W194" s="126">
        <v>25</v>
      </c>
      <c r="X194" s="329">
        <v>58</v>
      </c>
      <c r="Y194" s="127">
        <v>31</v>
      </c>
      <c r="Z194" s="129">
        <v>27</v>
      </c>
      <c r="AA194" s="128">
        <v>50</v>
      </c>
      <c r="AB194" s="127">
        <v>30</v>
      </c>
      <c r="AC194" s="126">
        <v>20</v>
      </c>
      <c r="AD194" s="329">
        <v>53</v>
      </c>
      <c r="AE194" s="127">
        <v>30</v>
      </c>
      <c r="AF194" s="126">
        <v>23</v>
      </c>
    </row>
    <row r="195" spans="1:32" ht="21.4" customHeight="1" x14ac:dyDescent="0.2">
      <c r="A195" s="331"/>
      <c r="B195" s="137"/>
      <c r="C195" s="136"/>
      <c r="D195" s="132"/>
      <c r="E195" s="132"/>
      <c r="F195" s="132"/>
      <c r="G195" s="132"/>
      <c r="H195" s="132"/>
      <c r="I195" s="132"/>
      <c r="J195" s="132"/>
      <c r="K195" s="131"/>
      <c r="L195" s="133">
        <v>37</v>
      </c>
      <c r="M195" s="132"/>
      <c r="N195" s="135"/>
      <c r="O195" s="134">
        <v>4</v>
      </c>
      <c r="P195" s="132"/>
      <c r="Q195" s="131"/>
      <c r="R195" s="133">
        <v>9</v>
      </c>
      <c r="S195" s="132"/>
      <c r="T195" s="135"/>
      <c r="U195" s="134">
        <v>5</v>
      </c>
      <c r="V195" s="132"/>
      <c r="W195" s="131"/>
      <c r="X195" s="133">
        <v>4</v>
      </c>
      <c r="Y195" s="132"/>
      <c r="Z195" s="135"/>
      <c r="AA195" s="134">
        <v>10</v>
      </c>
      <c r="AB195" s="132"/>
      <c r="AC195" s="131"/>
      <c r="AD195" s="133">
        <v>5</v>
      </c>
      <c r="AE195" s="132"/>
      <c r="AF195" s="131"/>
    </row>
    <row r="196" spans="1:32" ht="21.4" customHeight="1" x14ac:dyDescent="0.2">
      <c r="A196" s="413">
        <v>94</v>
      </c>
      <c r="B196" s="412" t="s">
        <v>822</v>
      </c>
      <c r="C196" s="130">
        <v>24</v>
      </c>
      <c r="D196" s="127">
        <v>3</v>
      </c>
      <c r="E196" s="127">
        <v>3</v>
      </c>
      <c r="F196" s="127">
        <v>3</v>
      </c>
      <c r="G196" s="127">
        <v>3</v>
      </c>
      <c r="H196" s="127">
        <v>3</v>
      </c>
      <c r="I196" s="127">
        <v>3</v>
      </c>
      <c r="J196" s="127">
        <v>0</v>
      </c>
      <c r="K196" s="126">
        <v>6</v>
      </c>
      <c r="L196" s="329">
        <v>613</v>
      </c>
      <c r="M196" s="127">
        <v>306</v>
      </c>
      <c r="N196" s="129">
        <v>307</v>
      </c>
      <c r="O196" s="128">
        <v>106</v>
      </c>
      <c r="P196" s="127">
        <v>61</v>
      </c>
      <c r="Q196" s="126">
        <v>45</v>
      </c>
      <c r="R196" s="329">
        <v>111</v>
      </c>
      <c r="S196" s="127">
        <v>57</v>
      </c>
      <c r="T196" s="129">
        <v>54</v>
      </c>
      <c r="U196" s="128">
        <v>106</v>
      </c>
      <c r="V196" s="127">
        <v>48</v>
      </c>
      <c r="W196" s="126">
        <v>58</v>
      </c>
      <c r="X196" s="329">
        <v>90</v>
      </c>
      <c r="Y196" s="127">
        <v>43</v>
      </c>
      <c r="Z196" s="129">
        <v>47</v>
      </c>
      <c r="AA196" s="128">
        <v>93</v>
      </c>
      <c r="AB196" s="127">
        <v>46</v>
      </c>
      <c r="AC196" s="126">
        <v>47</v>
      </c>
      <c r="AD196" s="329">
        <v>107</v>
      </c>
      <c r="AE196" s="127">
        <v>51</v>
      </c>
      <c r="AF196" s="126">
        <v>56</v>
      </c>
    </row>
    <row r="197" spans="1:32" ht="21.4" customHeight="1" x14ac:dyDescent="0.2">
      <c r="A197" s="331"/>
      <c r="B197" s="137"/>
      <c r="C197" s="136"/>
      <c r="D197" s="132"/>
      <c r="E197" s="132"/>
      <c r="F197" s="132"/>
      <c r="G197" s="132"/>
      <c r="H197" s="132"/>
      <c r="I197" s="132"/>
      <c r="J197" s="132"/>
      <c r="K197" s="131"/>
      <c r="L197" s="133">
        <v>8</v>
      </c>
      <c r="M197" s="132"/>
      <c r="N197" s="135"/>
      <c r="O197" s="134">
        <v>1</v>
      </c>
      <c r="P197" s="132"/>
      <c r="Q197" s="131"/>
      <c r="R197" s="133">
        <v>3</v>
      </c>
      <c r="S197" s="132"/>
      <c r="T197" s="135"/>
      <c r="U197" s="134">
        <v>3</v>
      </c>
      <c r="V197" s="132"/>
      <c r="W197" s="131"/>
      <c r="X197" s="133">
        <v>1</v>
      </c>
      <c r="Y197" s="132"/>
      <c r="Z197" s="135"/>
      <c r="AA197" s="134">
        <v>0</v>
      </c>
      <c r="AB197" s="132"/>
      <c r="AC197" s="131"/>
      <c r="AD197" s="133">
        <v>0</v>
      </c>
      <c r="AE197" s="132"/>
      <c r="AF197" s="131"/>
    </row>
    <row r="198" spans="1:32" ht="21.4" customHeight="1" x14ac:dyDescent="0.2">
      <c r="A198" s="413">
        <v>95</v>
      </c>
      <c r="B198" s="412" t="s">
        <v>823</v>
      </c>
      <c r="C198" s="130">
        <v>8</v>
      </c>
      <c r="D198" s="127">
        <v>1</v>
      </c>
      <c r="E198" s="127">
        <v>1</v>
      </c>
      <c r="F198" s="127">
        <v>1</v>
      </c>
      <c r="G198" s="127">
        <v>1</v>
      </c>
      <c r="H198" s="127">
        <v>1</v>
      </c>
      <c r="I198" s="127">
        <v>1</v>
      </c>
      <c r="J198" s="127">
        <v>0</v>
      </c>
      <c r="K198" s="126">
        <v>2</v>
      </c>
      <c r="L198" s="329">
        <v>85</v>
      </c>
      <c r="M198" s="127">
        <v>50</v>
      </c>
      <c r="N198" s="129">
        <v>35</v>
      </c>
      <c r="O198" s="128">
        <v>13</v>
      </c>
      <c r="P198" s="127">
        <v>7</v>
      </c>
      <c r="Q198" s="126">
        <v>6</v>
      </c>
      <c r="R198" s="329">
        <v>17</v>
      </c>
      <c r="S198" s="127">
        <v>10</v>
      </c>
      <c r="T198" s="129">
        <v>7</v>
      </c>
      <c r="U198" s="128">
        <v>17</v>
      </c>
      <c r="V198" s="127">
        <v>11</v>
      </c>
      <c r="W198" s="126">
        <v>6</v>
      </c>
      <c r="X198" s="329">
        <v>13</v>
      </c>
      <c r="Y198" s="127">
        <v>10</v>
      </c>
      <c r="Z198" s="129">
        <v>3</v>
      </c>
      <c r="AA198" s="128">
        <v>12</v>
      </c>
      <c r="AB198" s="127">
        <v>9</v>
      </c>
      <c r="AC198" s="126">
        <v>3</v>
      </c>
      <c r="AD198" s="329">
        <v>13</v>
      </c>
      <c r="AE198" s="127">
        <v>3</v>
      </c>
      <c r="AF198" s="126">
        <v>10</v>
      </c>
    </row>
    <row r="199" spans="1:32" ht="21.4" customHeight="1" x14ac:dyDescent="0.2">
      <c r="A199" s="331"/>
      <c r="B199" s="137"/>
      <c r="C199" s="136"/>
      <c r="D199" s="132"/>
      <c r="E199" s="132"/>
      <c r="F199" s="132"/>
      <c r="G199" s="132"/>
      <c r="H199" s="132"/>
      <c r="I199" s="132"/>
      <c r="J199" s="132"/>
      <c r="K199" s="131"/>
      <c r="L199" s="133">
        <v>42</v>
      </c>
      <c r="M199" s="132"/>
      <c r="N199" s="135"/>
      <c r="O199" s="134">
        <v>6</v>
      </c>
      <c r="P199" s="132"/>
      <c r="Q199" s="131"/>
      <c r="R199" s="133">
        <v>3</v>
      </c>
      <c r="S199" s="132"/>
      <c r="T199" s="135"/>
      <c r="U199" s="134">
        <v>9</v>
      </c>
      <c r="V199" s="132"/>
      <c r="W199" s="131"/>
      <c r="X199" s="133">
        <v>10</v>
      </c>
      <c r="Y199" s="132"/>
      <c r="Z199" s="135"/>
      <c r="AA199" s="134">
        <v>10</v>
      </c>
      <c r="AB199" s="132"/>
      <c r="AC199" s="131"/>
      <c r="AD199" s="133">
        <v>4</v>
      </c>
      <c r="AE199" s="132"/>
      <c r="AF199" s="131"/>
    </row>
    <row r="200" spans="1:32" ht="21.4" customHeight="1" x14ac:dyDescent="0.2">
      <c r="A200" s="413">
        <v>96</v>
      </c>
      <c r="B200" s="412" t="s">
        <v>824</v>
      </c>
      <c r="C200" s="130">
        <v>21</v>
      </c>
      <c r="D200" s="127">
        <v>2</v>
      </c>
      <c r="E200" s="127">
        <v>2</v>
      </c>
      <c r="F200" s="127">
        <v>2</v>
      </c>
      <c r="G200" s="127">
        <v>2</v>
      </c>
      <c r="H200" s="127">
        <v>2</v>
      </c>
      <c r="I200" s="127">
        <v>2</v>
      </c>
      <c r="J200" s="127">
        <v>0</v>
      </c>
      <c r="K200" s="126">
        <v>9</v>
      </c>
      <c r="L200" s="329">
        <v>399</v>
      </c>
      <c r="M200" s="127">
        <v>204</v>
      </c>
      <c r="N200" s="129">
        <v>195</v>
      </c>
      <c r="O200" s="128">
        <v>62</v>
      </c>
      <c r="P200" s="127">
        <v>28</v>
      </c>
      <c r="Q200" s="126">
        <v>34</v>
      </c>
      <c r="R200" s="329">
        <v>65</v>
      </c>
      <c r="S200" s="127">
        <v>41</v>
      </c>
      <c r="T200" s="129">
        <v>24</v>
      </c>
      <c r="U200" s="128">
        <v>74</v>
      </c>
      <c r="V200" s="127">
        <v>37</v>
      </c>
      <c r="W200" s="126">
        <v>37</v>
      </c>
      <c r="X200" s="329">
        <v>64</v>
      </c>
      <c r="Y200" s="127">
        <v>36</v>
      </c>
      <c r="Z200" s="129">
        <v>28</v>
      </c>
      <c r="AA200" s="128">
        <v>72</v>
      </c>
      <c r="AB200" s="127">
        <v>33</v>
      </c>
      <c r="AC200" s="126">
        <v>39</v>
      </c>
      <c r="AD200" s="329">
        <v>62</v>
      </c>
      <c r="AE200" s="127">
        <v>29</v>
      </c>
      <c r="AF200" s="126">
        <v>33</v>
      </c>
    </row>
    <row r="201" spans="1:32" ht="21.4" customHeight="1" x14ac:dyDescent="0.2">
      <c r="A201" s="331"/>
      <c r="B201" s="137"/>
      <c r="C201" s="136"/>
      <c r="D201" s="132"/>
      <c r="E201" s="132"/>
      <c r="F201" s="132"/>
      <c r="G201" s="132"/>
      <c r="H201" s="132"/>
      <c r="I201" s="132"/>
      <c r="J201" s="132"/>
      <c r="K201" s="131"/>
      <c r="L201" s="133">
        <v>0</v>
      </c>
      <c r="M201" s="132"/>
      <c r="N201" s="135"/>
      <c r="O201" s="134">
        <v>0</v>
      </c>
      <c r="P201" s="132"/>
      <c r="Q201" s="131"/>
      <c r="R201" s="133">
        <v>0</v>
      </c>
      <c r="S201" s="132"/>
      <c r="T201" s="135"/>
      <c r="U201" s="134">
        <v>0</v>
      </c>
      <c r="V201" s="132"/>
      <c r="W201" s="131"/>
      <c r="X201" s="133">
        <v>0</v>
      </c>
      <c r="Y201" s="132"/>
      <c r="Z201" s="135"/>
      <c r="AA201" s="134">
        <v>0</v>
      </c>
      <c r="AB201" s="132"/>
      <c r="AC201" s="131"/>
      <c r="AD201" s="133">
        <v>0</v>
      </c>
      <c r="AE201" s="132"/>
      <c r="AF201" s="131"/>
    </row>
    <row r="202" spans="1:32" ht="21.4" customHeight="1" x14ac:dyDescent="0.2">
      <c r="A202" s="413">
        <v>97</v>
      </c>
      <c r="B202" s="412" t="s">
        <v>825</v>
      </c>
      <c r="C202" s="130">
        <v>0</v>
      </c>
      <c r="D202" s="127">
        <v>0</v>
      </c>
      <c r="E202" s="127">
        <v>0</v>
      </c>
      <c r="F202" s="127">
        <v>0</v>
      </c>
      <c r="G202" s="127">
        <v>0</v>
      </c>
      <c r="H202" s="127">
        <v>0</v>
      </c>
      <c r="I202" s="127">
        <v>0</v>
      </c>
      <c r="J202" s="127">
        <v>0</v>
      </c>
      <c r="K202" s="126">
        <v>0</v>
      </c>
      <c r="L202" s="329">
        <v>0</v>
      </c>
      <c r="M202" s="127">
        <v>0</v>
      </c>
      <c r="N202" s="129">
        <v>0</v>
      </c>
      <c r="O202" s="128">
        <v>0</v>
      </c>
      <c r="P202" s="127">
        <v>0</v>
      </c>
      <c r="Q202" s="126">
        <v>0</v>
      </c>
      <c r="R202" s="329">
        <v>0</v>
      </c>
      <c r="S202" s="127">
        <v>0</v>
      </c>
      <c r="T202" s="129">
        <v>0</v>
      </c>
      <c r="U202" s="128">
        <v>0</v>
      </c>
      <c r="V202" s="127">
        <v>0</v>
      </c>
      <c r="W202" s="126">
        <v>0</v>
      </c>
      <c r="X202" s="329">
        <v>0</v>
      </c>
      <c r="Y202" s="127">
        <v>0</v>
      </c>
      <c r="Z202" s="129">
        <v>0</v>
      </c>
      <c r="AA202" s="128">
        <v>0</v>
      </c>
      <c r="AB202" s="127">
        <v>0</v>
      </c>
      <c r="AC202" s="126">
        <v>0</v>
      </c>
      <c r="AD202" s="329">
        <v>0</v>
      </c>
      <c r="AE202" s="127">
        <v>0</v>
      </c>
      <c r="AF202" s="126">
        <v>0</v>
      </c>
    </row>
    <row r="203" spans="1:32" ht="21.4" customHeight="1" x14ac:dyDescent="0.2">
      <c r="A203" s="331"/>
      <c r="B203" s="137"/>
      <c r="C203" s="136"/>
      <c r="D203" s="132"/>
      <c r="E203" s="132"/>
      <c r="F203" s="132"/>
      <c r="G203" s="132"/>
      <c r="H203" s="132"/>
      <c r="I203" s="132"/>
      <c r="J203" s="132"/>
      <c r="K203" s="131"/>
      <c r="L203" s="133">
        <v>22</v>
      </c>
      <c r="M203" s="132"/>
      <c r="N203" s="135"/>
      <c r="O203" s="134">
        <v>2</v>
      </c>
      <c r="P203" s="132"/>
      <c r="Q203" s="131"/>
      <c r="R203" s="133">
        <v>4</v>
      </c>
      <c r="S203" s="132"/>
      <c r="T203" s="135"/>
      <c r="U203" s="134">
        <v>3</v>
      </c>
      <c r="V203" s="132"/>
      <c r="W203" s="131"/>
      <c r="X203" s="133">
        <v>3</v>
      </c>
      <c r="Y203" s="132"/>
      <c r="Z203" s="135"/>
      <c r="AA203" s="134">
        <v>4</v>
      </c>
      <c r="AB203" s="132"/>
      <c r="AC203" s="131"/>
      <c r="AD203" s="133">
        <v>6</v>
      </c>
      <c r="AE203" s="132"/>
      <c r="AF203" s="131"/>
    </row>
    <row r="204" spans="1:32" ht="21.4" customHeight="1" x14ac:dyDescent="0.2">
      <c r="A204" s="413">
        <v>98</v>
      </c>
      <c r="B204" s="412" t="s">
        <v>826</v>
      </c>
      <c r="C204" s="130">
        <v>17</v>
      </c>
      <c r="D204" s="127">
        <v>2</v>
      </c>
      <c r="E204" s="127">
        <v>3</v>
      </c>
      <c r="F204" s="127">
        <v>2</v>
      </c>
      <c r="G204" s="127">
        <v>2</v>
      </c>
      <c r="H204" s="127">
        <v>2</v>
      </c>
      <c r="I204" s="127">
        <v>2</v>
      </c>
      <c r="J204" s="127">
        <v>0</v>
      </c>
      <c r="K204" s="126">
        <v>4</v>
      </c>
      <c r="L204" s="329">
        <v>415</v>
      </c>
      <c r="M204" s="127">
        <v>213</v>
      </c>
      <c r="N204" s="129">
        <v>202</v>
      </c>
      <c r="O204" s="128">
        <v>59</v>
      </c>
      <c r="P204" s="127">
        <v>29</v>
      </c>
      <c r="Q204" s="126">
        <v>30</v>
      </c>
      <c r="R204" s="329">
        <v>88</v>
      </c>
      <c r="S204" s="127">
        <v>45</v>
      </c>
      <c r="T204" s="129">
        <v>43</v>
      </c>
      <c r="U204" s="128">
        <v>61</v>
      </c>
      <c r="V204" s="127">
        <v>34</v>
      </c>
      <c r="W204" s="126">
        <v>27</v>
      </c>
      <c r="X204" s="329">
        <v>58</v>
      </c>
      <c r="Y204" s="127">
        <v>24</v>
      </c>
      <c r="Z204" s="129">
        <v>34</v>
      </c>
      <c r="AA204" s="128">
        <v>76</v>
      </c>
      <c r="AB204" s="127">
        <v>39</v>
      </c>
      <c r="AC204" s="126">
        <v>37</v>
      </c>
      <c r="AD204" s="329">
        <v>73</v>
      </c>
      <c r="AE204" s="127">
        <v>42</v>
      </c>
      <c r="AF204" s="126">
        <v>31</v>
      </c>
    </row>
    <row r="205" spans="1:32" ht="21.4" customHeight="1" x14ac:dyDescent="0.2">
      <c r="A205" s="331"/>
      <c r="B205" s="137"/>
      <c r="C205" s="136"/>
      <c r="D205" s="132"/>
      <c r="E205" s="132"/>
      <c r="F205" s="132"/>
      <c r="G205" s="132"/>
      <c r="H205" s="132"/>
      <c r="I205" s="132"/>
      <c r="J205" s="132"/>
      <c r="K205" s="131"/>
      <c r="L205" s="133">
        <v>34</v>
      </c>
      <c r="M205" s="132"/>
      <c r="N205" s="135"/>
      <c r="O205" s="134">
        <v>4</v>
      </c>
      <c r="P205" s="132"/>
      <c r="Q205" s="131"/>
      <c r="R205" s="133">
        <v>4</v>
      </c>
      <c r="S205" s="132"/>
      <c r="T205" s="135"/>
      <c r="U205" s="134">
        <v>7</v>
      </c>
      <c r="V205" s="132"/>
      <c r="W205" s="131"/>
      <c r="X205" s="133">
        <v>6</v>
      </c>
      <c r="Y205" s="132"/>
      <c r="Z205" s="135"/>
      <c r="AA205" s="134">
        <v>5</v>
      </c>
      <c r="AB205" s="132"/>
      <c r="AC205" s="131"/>
      <c r="AD205" s="133">
        <v>8</v>
      </c>
      <c r="AE205" s="132"/>
      <c r="AF205" s="131"/>
    </row>
    <row r="206" spans="1:32" ht="21.4" customHeight="1" x14ac:dyDescent="0.2">
      <c r="A206" s="413">
        <v>99</v>
      </c>
      <c r="B206" s="412" t="s">
        <v>827</v>
      </c>
      <c r="C206" s="130">
        <v>23</v>
      </c>
      <c r="D206" s="127">
        <v>2</v>
      </c>
      <c r="E206" s="127">
        <v>3</v>
      </c>
      <c r="F206" s="127">
        <v>3</v>
      </c>
      <c r="G206" s="127">
        <v>3</v>
      </c>
      <c r="H206" s="127">
        <v>3</v>
      </c>
      <c r="I206" s="127">
        <v>3</v>
      </c>
      <c r="J206" s="127">
        <v>0</v>
      </c>
      <c r="K206" s="126">
        <v>6</v>
      </c>
      <c r="L206" s="329">
        <v>474</v>
      </c>
      <c r="M206" s="127">
        <v>241</v>
      </c>
      <c r="N206" s="129">
        <v>233</v>
      </c>
      <c r="O206" s="128">
        <v>63</v>
      </c>
      <c r="P206" s="127">
        <v>33</v>
      </c>
      <c r="Q206" s="126">
        <v>30</v>
      </c>
      <c r="R206" s="329">
        <v>81</v>
      </c>
      <c r="S206" s="127">
        <v>40</v>
      </c>
      <c r="T206" s="129">
        <v>41</v>
      </c>
      <c r="U206" s="128">
        <v>79</v>
      </c>
      <c r="V206" s="127">
        <v>36</v>
      </c>
      <c r="W206" s="126">
        <v>43</v>
      </c>
      <c r="X206" s="329">
        <v>85</v>
      </c>
      <c r="Y206" s="127">
        <v>48</v>
      </c>
      <c r="Z206" s="129">
        <v>37</v>
      </c>
      <c r="AA206" s="128">
        <v>81</v>
      </c>
      <c r="AB206" s="127">
        <v>42</v>
      </c>
      <c r="AC206" s="126">
        <v>39</v>
      </c>
      <c r="AD206" s="329">
        <v>85</v>
      </c>
      <c r="AE206" s="127">
        <v>42</v>
      </c>
      <c r="AF206" s="126">
        <v>43</v>
      </c>
    </row>
    <row r="207" spans="1:32" ht="21.4" customHeight="1" x14ac:dyDescent="0.2">
      <c r="A207" s="331"/>
      <c r="B207" s="137"/>
      <c r="C207" s="136"/>
      <c r="D207" s="132"/>
      <c r="E207" s="132"/>
      <c r="F207" s="132"/>
      <c r="G207" s="132"/>
      <c r="H207" s="132"/>
      <c r="I207" s="132"/>
      <c r="J207" s="132"/>
      <c r="K207" s="131"/>
      <c r="L207" s="133">
        <v>36</v>
      </c>
      <c r="M207" s="132"/>
      <c r="N207" s="135"/>
      <c r="O207" s="134">
        <v>3</v>
      </c>
      <c r="P207" s="132"/>
      <c r="Q207" s="131"/>
      <c r="R207" s="133">
        <v>7</v>
      </c>
      <c r="S207" s="132"/>
      <c r="T207" s="135"/>
      <c r="U207" s="134">
        <v>10</v>
      </c>
      <c r="V207" s="132"/>
      <c r="W207" s="131"/>
      <c r="X207" s="133">
        <v>2</v>
      </c>
      <c r="Y207" s="132"/>
      <c r="Z207" s="135"/>
      <c r="AA207" s="134">
        <v>6</v>
      </c>
      <c r="AB207" s="132"/>
      <c r="AC207" s="131"/>
      <c r="AD207" s="133">
        <v>8</v>
      </c>
      <c r="AE207" s="132"/>
      <c r="AF207" s="131"/>
    </row>
    <row r="208" spans="1:32" ht="21.4" customHeight="1" x14ac:dyDescent="0.2">
      <c r="A208" s="413">
        <v>100</v>
      </c>
      <c r="B208" s="412" t="s">
        <v>828</v>
      </c>
      <c r="C208" s="130">
        <v>25</v>
      </c>
      <c r="D208" s="127">
        <v>3</v>
      </c>
      <c r="E208" s="127">
        <v>3</v>
      </c>
      <c r="F208" s="127">
        <v>3</v>
      </c>
      <c r="G208" s="127">
        <v>3</v>
      </c>
      <c r="H208" s="127">
        <v>3</v>
      </c>
      <c r="I208" s="127">
        <v>4</v>
      </c>
      <c r="J208" s="127">
        <v>0</v>
      </c>
      <c r="K208" s="126">
        <v>6</v>
      </c>
      <c r="L208" s="329">
        <v>584</v>
      </c>
      <c r="M208" s="127">
        <v>292</v>
      </c>
      <c r="N208" s="129">
        <v>292</v>
      </c>
      <c r="O208" s="128">
        <v>84</v>
      </c>
      <c r="P208" s="127">
        <v>42</v>
      </c>
      <c r="Q208" s="126">
        <v>42</v>
      </c>
      <c r="R208" s="329">
        <v>95</v>
      </c>
      <c r="S208" s="127">
        <v>48</v>
      </c>
      <c r="T208" s="129">
        <v>47</v>
      </c>
      <c r="U208" s="128">
        <v>97</v>
      </c>
      <c r="V208" s="127">
        <v>48</v>
      </c>
      <c r="W208" s="126">
        <v>49</v>
      </c>
      <c r="X208" s="329">
        <v>96</v>
      </c>
      <c r="Y208" s="127">
        <v>50</v>
      </c>
      <c r="Z208" s="129">
        <v>46</v>
      </c>
      <c r="AA208" s="128">
        <v>98</v>
      </c>
      <c r="AB208" s="127">
        <v>47</v>
      </c>
      <c r="AC208" s="126">
        <v>51</v>
      </c>
      <c r="AD208" s="329">
        <v>114</v>
      </c>
      <c r="AE208" s="127">
        <v>57</v>
      </c>
      <c r="AF208" s="126">
        <v>57</v>
      </c>
    </row>
    <row r="209" spans="1:32" ht="21.4" customHeight="1" x14ac:dyDescent="0.2">
      <c r="A209" s="331"/>
      <c r="B209" s="137"/>
      <c r="C209" s="136"/>
      <c r="D209" s="132"/>
      <c r="E209" s="132"/>
      <c r="F209" s="132"/>
      <c r="G209" s="132"/>
      <c r="H209" s="132"/>
      <c r="I209" s="132"/>
      <c r="J209" s="132"/>
      <c r="K209" s="131"/>
      <c r="L209" s="133">
        <v>29</v>
      </c>
      <c r="M209" s="132"/>
      <c r="N209" s="135"/>
      <c r="O209" s="134">
        <v>8</v>
      </c>
      <c r="P209" s="132"/>
      <c r="Q209" s="131"/>
      <c r="R209" s="133">
        <v>6</v>
      </c>
      <c r="S209" s="132"/>
      <c r="T209" s="135"/>
      <c r="U209" s="134">
        <v>6</v>
      </c>
      <c r="V209" s="132"/>
      <c r="W209" s="131"/>
      <c r="X209" s="133">
        <v>4</v>
      </c>
      <c r="Y209" s="132"/>
      <c r="Z209" s="135"/>
      <c r="AA209" s="134">
        <v>3</v>
      </c>
      <c r="AB209" s="132"/>
      <c r="AC209" s="131"/>
      <c r="AD209" s="133">
        <v>2</v>
      </c>
      <c r="AE209" s="132"/>
      <c r="AF209" s="131"/>
    </row>
    <row r="210" spans="1:32" ht="21.4" customHeight="1" x14ac:dyDescent="0.2">
      <c r="A210" s="413">
        <v>101</v>
      </c>
      <c r="B210" s="412" t="s">
        <v>829</v>
      </c>
      <c r="C210" s="130">
        <v>23</v>
      </c>
      <c r="D210" s="127">
        <v>3</v>
      </c>
      <c r="E210" s="127">
        <v>3</v>
      </c>
      <c r="F210" s="127">
        <v>3</v>
      </c>
      <c r="G210" s="127">
        <v>3</v>
      </c>
      <c r="H210" s="127">
        <v>3</v>
      </c>
      <c r="I210" s="127">
        <v>3</v>
      </c>
      <c r="J210" s="127">
        <v>0</v>
      </c>
      <c r="K210" s="126">
        <v>5</v>
      </c>
      <c r="L210" s="329">
        <v>539</v>
      </c>
      <c r="M210" s="127">
        <v>285</v>
      </c>
      <c r="N210" s="129">
        <v>254</v>
      </c>
      <c r="O210" s="128">
        <v>86</v>
      </c>
      <c r="P210" s="127">
        <v>44</v>
      </c>
      <c r="Q210" s="126">
        <v>42</v>
      </c>
      <c r="R210" s="329">
        <v>89</v>
      </c>
      <c r="S210" s="127">
        <v>50</v>
      </c>
      <c r="T210" s="129">
        <v>39</v>
      </c>
      <c r="U210" s="128">
        <v>94</v>
      </c>
      <c r="V210" s="127">
        <v>53</v>
      </c>
      <c r="W210" s="126">
        <v>41</v>
      </c>
      <c r="X210" s="329">
        <v>82</v>
      </c>
      <c r="Y210" s="127">
        <v>48</v>
      </c>
      <c r="Z210" s="129">
        <v>34</v>
      </c>
      <c r="AA210" s="128">
        <v>91</v>
      </c>
      <c r="AB210" s="127">
        <v>48</v>
      </c>
      <c r="AC210" s="126">
        <v>43</v>
      </c>
      <c r="AD210" s="329">
        <v>97</v>
      </c>
      <c r="AE210" s="127">
        <v>42</v>
      </c>
      <c r="AF210" s="126">
        <v>55</v>
      </c>
    </row>
    <row r="211" spans="1:32" ht="21.4" customHeight="1" x14ac:dyDescent="0.2">
      <c r="A211" s="331"/>
      <c r="B211" s="137"/>
      <c r="C211" s="136"/>
      <c r="D211" s="132"/>
      <c r="E211" s="132"/>
      <c r="F211" s="132"/>
      <c r="G211" s="132"/>
      <c r="H211" s="132"/>
      <c r="I211" s="132"/>
      <c r="J211" s="132"/>
      <c r="K211" s="131"/>
      <c r="L211" s="133">
        <v>31</v>
      </c>
      <c r="M211" s="132"/>
      <c r="N211" s="135"/>
      <c r="O211" s="134">
        <v>4</v>
      </c>
      <c r="P211" s="132"/>
      <c r="Q211" s="131"/>
      <c r="R211" s="133">
        <v>7</v>
      </c>
      <c r="S211" s="132"/>
      <c r="T211" s="135"/>
      <c r="U211" s="134">
        <v>2</v>
      </c>
      <c r="V211" s="132"/>
      <c r="W211" s="131"/>
      <c r="X211" s="133">
        <v>6</v>
      </c>
      <c r="Y211" s="132"/>
      <c r="Z211" s="135"/>
      <c r="AA211" s="134">
        <v>7</v>
      </c>
      <c r="AB211" s="132"/>
      <c r="AC211" s="131"/>
      <c r="AD211" s="133">
        <v>5</v>
      </c>
      <c r="AE211" s="132"/>
      <c r="AF211" s="131"/>
    </row>
    <row r="212" spans="1:32" ht="21.4" customHeight="1" x14ac:dyDescent="0.2">
      <c r="A212" s="413">
        <v>102</v>
      </c>
      <c r="B212" s="412" t="s">
        <v>830</v>
      </c>
      <c r="C212" s="130">
        <v>27</v>
      </c>
      <c r="D212" s="127">
        <v>3</v>
      </c>
      <c r="E212" s="127">
        <v>3</v>
      </c>
      <c r="F212" s="127">
        <v>4</v>
      </c>
      <c r="G212" s="127">
        <v>4</v>
      </c>
      <c r="H212" s="127">
        <v>4</v>
      </c>
      <c r="I212" s="127">
        <v>4</v>
      </c>
      <c r="J212" s="127">
        <v>0</v>
      </c>
      <c r="K212" s="126">
        <v>5</v>
      </c>
      <c r="L212" s="329">
        <v>676</v>
      </c>
      <c r="M212" s="127">
        <v>356</v>
      </c>
      <c r="N212" s="129">
        <v>320</v>
      </c>
      <c r="O212" s="128">
        <v>91</v>
      </c>
      <c r="P212" s="127">
        <v>42</v>
      </c>
      <c r="Q212" s="126">
        <v>49</v>
      </c>
      <c r="R212" s="329">
        <v>109</v>
      </c>
      <c r="S212" s="127">
        <v>62</v>
      </c>
      <c r="T212" s="129">
        <v>47</v>
      </c>
      <c r="U212" s="128">
        <v>114</v>
      </c>
      <c r="V212" s="127">
        <v>62</v>
      </c>
      <c r="W212" s="126">
        <v>52</v>
      </c>
      <c r="X212" s="329">
        <v>114</v>
      </c>
      <c r="Y212" s="127">
        <v>59</v>
      </c>
      <c r="Z212" s="129">
        <v>55</v>
      </c>
      <c r="AA212" s="128">
        <v>128</v>
      </c>
      <c r="AB212" s="127">
        <v>71</v>
      </c>
      <c r="AC212" s="126">
        <v>57</v>
      </c>
      <c r="AD212" s="329">
        <v>120</v>
      </c>
      <c r="AE212" s="127">
        <v>60</v>
      </c>
      <c r="AF212" s="126">
        <v>60</v>
      </c>
    </row>
    <row r="213" spans="1:32" ht="21.4" customHeight="1" x14ac:dyDescent="0.2">
      <c r="A213" s="328"/>
      <c r="B213" s="137"/>
      <c r="C213" s="151"/>
      <c r="D213" s="150"/>
      <c r="E213" s="150"/>
      <c r="F213" s="150"/>
      <c r="G213" s="150"/>
      <c r="H213" s="150"/>
      <c r="I213" s="150"/>
      <c r="J213" s="149"/>
      <c r="K213" s="148"/>
      <c r="L213" s="153">
        <v>24</v>
      </c>
      <c r="M213" s="155"/>
      <c r="N213" s="157"/>
      <c r="O213" s="156">
        <v>2</v>
      </c>
      <c r="P213" s="155"/>
      <c r="Q213" s="154"/>
      <c r="R213" s="153">
        <v>4</v>
      </c>
      <c r="S213" s="155"/>
      <c r="T213" s="157"/>
      <c r="U213" s="156">
        <v>5</v>
      </c>
      <c r="V213" s="155"/>
      <c r="W213" s="154"/>
      <c r="X213" s="153">
        <v>6</v>
      </c>
      <c r="Y213" s="155"/>
      <c r="Z213" s="157"/>
      <c r="AA213" s="156">
        <v>5</v>
      </c>
      <c r="AB213" s="155"/>
      <c r="AC213" s="154"/>
      <c r="AD213" s="153">
        <v>2</v>
      </c>
      <c r="AE213" s="149"/>
      <c r="AF213" s="148"/>
    </row>
    <row r="214" spans="1:32" ht="21.4" customHeight="1" x14ac:dyDescent="0.2">
      <c r="A214" s="411">
        <v>103</v>
      </c>
      <c r="B214" s="412" t="s">
        <v>831</v>
      </c>
      <c r="C214" s="130">
        <v>26</v>
      </c>
      <c r="D214" s="127">
        <v>4</v>
      </c>
      <c r="E214" s="127">
        <v>3</v>
      </c>
      <c r="F214" s="127">
        <v>3</v>
      </c>
      <c r="G214" s="127">
        <v>4</v>
      </c>
      <c r="H214" s="127">
        <v>3</v>
      </c>
      <c r="I214" s="127">
        <v>4</v>
      </c>
      <c r="J214" s="127">
        <v>0</v>
      </c>
      <c r="K214" s="126">
        <v>5</v>
      </c>
      <c r="L214" s="329">
        <v>641</v>
      </c>
      <c r="M214" s="127">
        <v>324</v>
      </c>
      <c r="N214" s="129">
        <v>317</v>
      </c>
      <c r="O214" s="128">
        <v>112</v>
      </c>
      <c r="P214" s="127">
        <v>56</v>
      </c>
      <c r="Q214" s="126">
        <v>56</v>
      </c>
      <c r="R214" s="329">
        <v>97</v>
      </c>
      <c r="S214" s="127">
        <v>51</v>
      </c>
      <c r="T214" s="129">
        <v>46</v>
      </c>
      <c r="U214" s="128">
        <v>108</v>
      </c>
      <c r="V214" s="127">
        <v>56</v>
      </c>
      <c r="W214" s="126">
        <v>52</v>
      </c>
      <c r="X214" s="329">
        <v>124</v>
      </c>
      <c r="Y214" s="127">
        <v>75</v>
      </c>
      <c r="Z214" s="129">
        <v>49</v>
      </c>
      <c r="AA214" s="128">
        <v>91</v>
      </c>
      <c r="AB214" s="127">
        <v>33</v>
      </c>
      <c r="AC214" s="126">
        <v>58</v>
      </c>
      <c r="AD214" s="329">
        <v>109</v>
      </c>
      <c r="AE214" s="127">
        <v>53</v>
      </c>
      <c r="AF214" s="126">
        <v>56</v>
      </c>
    </row>
    <row r="215" spans="1:32" ht="21.4" customHeight="1" x14ac:dyDescent="0.2">
      <c r="A215" s="330"/>
      <c r="B215" s="137"/>
      <c r="C215" s="136"/>
      <c r="D215" s="132"/>
      <c r="E215" s="132"/>
      <c r="F215" s="132"/>
      <c r="G215" s="132"/>
      <c r="H215" s="132"/>
      <c r="I215" s="132"/>
      <c r="J215" s="132"/>
      <c r="K215" s="131"/>
      <c r="L215" s="133">
        <v>43</v>
      </c>
      <c r="M215" s="132"/>
      <c r="N215" s="135"/>
      <c r="O215" s="134">
        <v>5</v>
      </c>
      <c r="P215" s="132"/>
      <c r="Q215" s="131"/>
      <c r="R215" s="133">
        <v>5</v>
      </c>
      <c r="S215" s="132"/>
      <c r="T215" s="135"/>
      <c r="U215" s="134">
        <v>8</v>
      </c>
      <c r="V215" s="132"/>
      <c r="W215" s="131"/>
      <c r="X215" s="133">
        <v>11</v>
      </c>
      <c r="Y215" s="132"/>
      <c r="Z215" s="135"/>
      <c r="AA215" s="134">
        <v>8</v>
      </c>
      <c r="AB215" s="132"/>
      <c r="AC215" s="131"/>
      <c r="AD215" s="133">
        <v>6</v>
      </c>
      <c r="AE215" s="132"/>
      <c r="AF215" s="131"/>
    </row>
    <row r="216" spans="1:32" ht="21.4" customHeight="1" x14ac:dyDescent="0.2">
      <c r="A216" s="413">
        <v>104</v>
      </c>
      <c r="B216" s="412" t="s">
        <v>832</v>
      </c>
      <c r="C216" s="130">
        <v>32</v>
      </c>
      <c r="D216" s="127">
        <v>4</v>
      </c>
      <c r="E216" s="127">
        <v>4</v>
      </c>
      <c r="F216" s="127">
        <v>4</v>
      </c>
      <c r="G216" s="127">
        <v>4</v>
      </c>
      <c r="H216" s="127">
        <v>4</v>
      </c>
      <c r="I216" s="127">
        <v>4</v>
      </c>
      <c r="J216" s="127">
        <v>0</v>
      </c>
      <c r="K216" s="126">
        <v>8</v>
      </c>
      <c r="L216" s="329">
        <v>778</v>
      </c>
      <c r="M216" s="127">
        <v>393</v>
      </c>
      <c r="N216" s="129">
        <v>385</v>
      </c>
      <c r="O216" s="128">
        <v>130</v>
      </c>
      <c r="P216" s="127">
        <v>67</v>
      </c>
      <c r="Q216" s="126">
        <v>63</v>
      </c>
      <c r="R216" s="329">
        <v>123</v>
      </c>
      <c r="S216" s="127">
        <v>61</v>
      </c>
      <c r="T216" s="129">
        <v>62</v>
      </c>
      <c r="U216" s="128">
        <v>131</v>
      </c>
      <c r="V216" s="127">
        <v>68</v>
      </c>
      <c r="W216" s="126">
        <v>63</v>
      </c>
      <c r="X216" s="329">
        <v>126</v>
      </c>
      <c r="Y216" s="127">
        <v>68</v>
      </c>
      <c r="Z216" s="129">
        <v>58</v>
      </c>
      <c r="AA216" s="128">
        <v>135</v>
      </c>
      <c r="AB216" s="127">
        <v>66</v>
      </c>
      <c r="AC216" s="126">
        <v>69</v>
      </c>
      <c r="AD216" s="329">
        <v>133</v>
      </c>
      <c r="AE216" s="127">
        <v>63</v>
      </c>
      <c r="AF216" s="126">
        <v>70</v>
      </c>
    </row>
    <row r="217" spans="1:32" ht="21.4" customHeight="1" x14ac:dyDescent="0.2">
      <c r="A217" s="331"/>
      <c r="B217" s="137"/>
      <c r="C217" s="136"/>
      <c r="D217" s="132"/>
      <c r="E217" s="132"/>
      <c r="F217" s="132"/>
      <c r="G217" s="132"/>
      <c r="H217" s="132"/>
      <c r="I217" s="132"/>
      <c r="J217" s="132"/>
      <c r="K217" s="131"/>
      <c r="L217" s="133">
        <v>28</v>
      </c>
      <c r="M217" s="132"/>
      <c r="N217" s="135"/>
      <c r="O217" s="134">
        <v>6</v>
      </c>
      <c r="P217" s="132"/>
      <c r="Q217" s="131"/>
      <c r="R217" s="133">
        <v>3</v>
      </c>
      <c r="S217" s="132"/>
      <c r="T217" s="135"/>
      <c r="U217" s="134">
        <v>3</v>
      </c>
      <c r="V217" s="132"/>
      <c r="W217" s="131"/>
      <c r="X217" s="133">
        <v>7</v>
      </c>
      <c r="Y217" s="132"/>
      <c r="Z217" s="135"/>
      <c r="AA217" s="134">
        <v>7</v>
      </c>
      <c r="AB217" s="132"/>
      <c r="AC217" s="131"/>
      <c r="AD217" s="133">
        <v>2</v>
      </c>
      <c r="AE217" s="132"/>
      <c r="AF217" s="131"/>
    </row>
    <row r="218" spans="1:32" ht="21.4" customHeight="1" x14ac:dyDescent="0.2">
      <c r="A218" s="413">
        <v>105</v>
      </c>
      <c r="B218" s="412" t="s">
        <v>833</v>
      </c>
      <c r="C218" s="130">
        <v>16</v>
      </c>
      <c r="D218" s="127">
        <v>1</v>
      </c>
      <c r="E218" s="127">
        <v>2</v>
      </c>
      <c r="F218" s="127">
        <v>1</v>
      </c>
      <c r="G218" s="127">
        <v>2</v>
      </c>
      <c r="H218" s="127">
        <v>2</v>
      </c>
      <c r="I218" s="127">
        <v>2</v>
      </c>
      <c r="J218" s="127">
        <v>0</v>
      </c>
      <c r="K218" s="126">
        <v>6</v>
      </c>
      <c r="L218" s="329">
        <v>243</v>
      </c>
      <c r="M218" s="127">
        <v>118</v>
      </c>
      <c r="N218" s="129">
        <v>125</v>
      </c>
      <c r="O218" s="128">
        <v>38</v>
      </c>
      <c r="P218" s="127">
        <v>16</v>
      </c>
      <c r="Q218" s="126">
        <v>22</v>
      </c>
      <c r="R218" s="329">
        <v>43</v>
      </c>
      <c r="S218" s="127">
        <v>13</v>
      </c>
      <c r="T218" s="129">
        <v>30</v>
      </c>
      <c r="U218" s="128">
        <v>34</v>
      </c>
      <c r="V218" s="127">
        <v>22</v>
      </c>
      <c r="W218" s="126">
        <v>12</v>
      </c>
      <c r="X218" s="329">
        <v>44</v>
      </c>
      <c r="Y218" s="127">
        <v>22</v>
      </c>
      <c r="Z218" s="129">
        <v>22</v>
      </c>
      <c r="AA218" s="128">
        <v>43</v>
      </c>
      <c r="AB218" s="127">
        <v>26</v>
      </c>
      <c r="AC218" s="126">
        <v>17</v>
      </c>
      <c r="AD218" s="329">
        <v>41</v>
      </c>
      <c r="AE218" s="127">
        <v>19</v>
      </c>
      <c r="AF218" s="126">
        <v>22</v>
      </c>
    </row>
    <row r="219" spans="1:32" ht="21.4" customHeight="1" x14ac:dyDescent="0.2">
      <c r="A219" s="331"/>
      <c r="B219" s="137"/>
      <c r="C219" s="136"/>
      <c r="D219" s="132"/>
      <c r="E219" s="132"/>
      <c r="F219" s="132"/>
      <c r="G219" s="132"/>
      <c r="H219" s="132"/>
      <c r="I219" s="132"/>
      <c r="J219" s="132"/>
      <c r="K219" s="131"/>
      <c r="L219" s="133">
        <v>44</v>
      </c>
      <c r="M219" s="132"/>
      <c r="N219" s="135"/>
      <c r="O219" s="134">
        <v>4</v>
      </c>
      <c r="P219" s="132"/>
      <c r="Q219" s="131"/>
      <c r="R219" s="133">
        <v>3</v>
      </c>
      <c r="S219" s="132"/>
      <c r="T219" s="135"/>
      <c r="U219" s="134">
        <v>7</v>
      </c>
      <c r="V219" s="132"/>
      <c r="W219" s="131"/>
      <c r="X219" s="133">
        <v>6</v>
      </c>
      <c r="Y219" s="132"/>
      <c r="Z219" s="135"/>
      <c r="AA219" s="134">
        <v>10</v>
      </c>
      <c r="AB219" s="132"/>
      <c r="AC219" s="131"/>
      <c r="AD219" s="133">
        <v>14</v>
      </c>
      <c r="AE219" s="132"/>
      <c r="AF219" s="131"/>
    </row>
    <row r="220" spans="1:32" ht="21.4" customHeight="1" x14ac:dyDescent="0.2">
      <c r="A220" s="413">
        <v>106</v>
      </c>
      <c r="B220" s="412" t="s">
        <v>834</v>
      </c>
      <c r="C220" s="130">
        <v>29</v>
      </c>
      <c r="D220" s="127">
        <v>4</v>
      </c>
      <c r="E220" s="127">
        <v>4</v>
      </c>
      <c r="F220" s="127">
        <v>3</v>
      </c>
      <c r="G220" s="127">
        <v>4</v>
      </c>
      <c r="H220" s="127">
        <v>4</v>
      </c>
      <c r="I220" s="127">
        <v>3</v>
      </c>
      <c r="J220" s="127">
        <v>0</v>
      </c>
      <c r="K220" s="126">
        <v>7</v>
      </c>
      <c r="L220" s="329">
        <v>691</v>
      </c>
      <c r="M220" s="127">
        <v>357</v>
      </c>
      <c r="N220" s="129">
        <v>334</v>
      </c>
      <c r="O220" s="128">
        <v>113</v>
      </c>
      <c r="P220" s="127">
        <v>55</v>
      </c>
      <c r="Q220" s="126">
        <v>58</v>
      </c>
      <c r="R220" s="329">
        <v>111</v>
      </c>
      <c r="S220" s="127">
        <v>58</v>
      </c>
      <c r="T220" s="129">
        <v>53</v>
      </c>
      <c r="U220" s="128">
        <v>106</v>
      </c>
      <c r="V220" s="127">
        <v>53</v>
      </c>
      <c r="W220" s="126">
        <v>53</v>
      </c>
      <c r="X220" s="329">
        <v>132</v>
      </c>
      <c r="Y220" s="127">
        <v>71</v>
      </c>
      <c r="Z220" s="129">
        <v>61</v>
      </c>
      <c r="AA220" s="128">
        <v>129</v>
      </c>
      <c r="AB220" s="127">
        <v>65</v>
      </c>
      <c r="AC220" s="126">
        <v>64</v>
      </c>
      <c r="AD220" s="329">
        <v>100</v>
      </c>
      <c r="AE220" s="127">
        <v>55</v>
      </c>
      <c r="AF220" s="126">
        <v>45</v>
      </c>
    </row>
    <row r="221" spans="1:32" ht="17.25" customHeight="1" x14ac:dyDescent="0.15">
      <c r="A221" s="1018" t="s">
        <v>126</v>
      </c>
      <c r="B221" s="1018"/>
      <c r="C221" s="1018"/>
      <c r="D221" s="1018"/>
      <c r="E221" s="1018"/>
      <c r="F221" s="1018"/>
      <c r="G221" s="1018"/>
      <c r="H221" s="1018"/>
      <c r="I221" s="1018"/>
      <c r="J221" s="1018"/>
      <c r="K221" s="1018"/>
      <c r="L221" s="1018"/>
      <c r="M221" s="1018"/>
      <c r="N221" s="1018"/>
    </row>
    <row r="222" spans="1:32" s="542" customFormat="1" ht="24" customHeight="1" x14ac:dyDescent="0.15">
      <c r="A222" s="539" t="s">
        <v>503</v>
      </c>
      <c r="C222" s="539"/>
      <c r="D222" s="539"/>
      <c r="E222" s="539"/>
      <c r="F222" s="539"/>
      <c r="G222" s="539"/>
      <c r="H222" s="539"/>
      <c r="I222" s="539"/>
      <c r="J222" s="539"/>
      <c r="K222" s="539"/>
      <c r="L222" s="539"/>
      <c r="M222" s="539"/>
      <c r="N222" s="540"/>
      <c r="O222" s="540"/>
      <c r="P222" s="540"/>
      <c r="Q222" s="540"/>
      <c r="R222" s="540"/>
      <c r="S222" s="540"/>
      <c r="T222" s="540"/>
      <c r="U222" s="540"/>
      <c r="V222" s="540"/>
      <c r="W222" s="540"/>
      <c r="X222" s="540"/>
      <c r="Y222" s="541"/>
      <c r="Z222" s="541"/>
      <c r="AA222" s="541"/>
      <c r="AB222" s="541"/>
      <c r="AC222" s="541"/>
      <c r="AD222" s="541"/>
      <c r="AE222" s="541"/>
      <c r="AF222" s="162" t="s">
        <v>883</v>
      </c>
    </row>
    <row r="223" spans="1:32" ht="17.25" customHeight="1" x14ac:dyDescent="0.15">
      <c r="A223" s="1019" t="s">
        <v>77</v>
      </c>
      <c r="B223" s="1020" t="s">
        <v>78</v>
      </c>
      <c r="C223" s="1023" t="s">
        <v>79</v>
      </c>
      <c r="D223" s="1023"/>
      <c r="E223" s="1023"/>
      <c r="F223" s="1023"/>
      <c r="G223" s="1023"/>
      <c r="H223" s="1023"/>
      <c r="I223" s="1023"/>
      <c r="J223" s="1023"/>
      <c r="K223" s="1023"/>
      <c r="L223" s="1024" t="s">
        <v>80</v>
      </c>
      <c r="M223" s="1023"/>
      <c r="N223" s="1023"/>
      <c r="O223" s="1023"/>
      <c r="P223" s="1023"/>
      <c r="Q223" s="1023"/>
      <c r="R223" s="1023"/>
      <c r="S223" s="1023"/>
      <c r="T223" s="1023"/>
      <c r="U223" s="1023"/>
      <c r="V223" s="1023"/>
      <c r="W223" s="1023"/>
      <c r="X223" s="1023"/>
      <c r="Y223" s="1023"/>
      <c r="Z223" s="1023"/>
      <c r="AA223" s="1023"/>
      <c r="AB223" s="1023"/>
      <c r="AC223" s="1023"/>
      <c r="AD223" s="1023"/>
      <c r="AE223" s="1023"/>
      <c r="AF223" s="1023"/>
    </row>
    <row r="224" spans="1:32" ht="17.25" customHeight="1" x14ac:dyDescent="0.15">
      <c r="A224" s="1019"/>
      <c r="B224" s="1021"/>
      <c r="C224" s="1007" t="s">
        <v>81</v>
      </c>
      <c r="D224" s="1025" t="s">
        <v>82</v>
      </c>
      <c r="E224" s="1025"/>
      <c r="F224" s="1025"/>
      <c r="G224" s="1025"/>
      <c r="H224" s="1025"/>
      <c r="I224" s="1025"/>
      <c r="J224" s="1027" t="s">
        <v>83</v>
      </c>
      <c r="K224" s="1028" t="s">
        <v>84</v>
      </c>
      <c r="L224" s="1029" t="s">
        <v>85</v>
      </c>
      <c r="M224" s="1019"/>
      <c r="N224" s="1030"/>
      <c r="O224" s="1023" t="s">
        <v>86</v>
      </c>
      <c r="P224" s="1023"/>
      <c r="Q224" s="1023"/>
      <c r="R224" s="1024" t="s">
        <v>87</v>
      </c>
      <c r="S224" s="1023"/>
      <c r="T224" s="1026"/>
      <c r="U224" s="1023" t="s">
        <v>88</v>
      </c>
      <c r="V224" s="1023"/>
      <c r="W224" s="1023"/>
      <c r="X224" s="1024" t="s">
        <v>89</v>
      </c>
      <c r="Y224" s="1023"/>
      <c r="Z224" s="1026"/>
      <c r="AA224" s="1023" t="s">
        <v>90</v>
      </c>
      <c r="AB224" s="1023"/>
      <c r="AC224" s="1023"/>
      <c r="AD224" s="1024" t="s">
        <v>91</v>
      </c>
      <c r="AE224" s="1023"/>
      <c r="AF224" s="1023"/>
    </row>
    <row r="225" spans="1:32" ht="46.5" customHeight="1" x14ac:dyDescent="0.15">
      <c r="A225" s="1019"/>
      <c r="B225" s="1022"/>
      <c r="C225" s="1008"/>
      <c r="D225" s="147" t="s">
        <v>92</v>
      </c>
      <c r="E225" s="147" t="s">
        <v>93</v>
      </c>
      <c r="F225" s="147" t="s">
        <v>94</v>
      </c>
      <c r="G225" s="147" t="s">
        <v>95</v>
      </c>
      <c r="H225" s="147" t="s">
        <v>96</v>
      </c>
      <c r="I225" s="147" t="s">
        <v>97</v>
      </c>
      <c r="J225" s="1027"/>
      <c r="K225" s="1028"/>
      <c r="L225" s="437" t="s">
        <v>98</v>
      </c>
      <c r="M225" s="434" t="s">
        <v>99</v>
      </c>
      <c r="N225" s="435" t="s">
        <v>100</v>
      </c>
      <c r="O225" s="327" t="s">
        <v>98</v>
      </c>
      <c r="P225" s="434" t="s">
        <v>99</v>
      </c>
      <c r="Q225" s="436" t="s">
        <v>100</v>
      </c>
      <c r="R225" s="437" t="s">
        <v>98</v>
      </c>
      <c r="S225" s="434" t="s">
        <v>99</v>
      </c>
      <c r="T225" s="435" t="s">
        <v>100</v>
      </c>
      <c r="U225" s="327" t="s">
        <v>98</v>
      </c>
      <c r="V225" s="434" t="s">
        <v>99</v>
      </c>
      <c r="W225" s="436" t="s">
        <v>100</v>
      </c>
      <c r="X225" s="437" t="s">
        <v>98</v>
      </c>
      <c r="Y225" s="434" t="s">
        <v>99</v>
      </c>
      <c r="Z225" s="435" t="s">
        <v>100</v>
      </c>
      <c r="AA225" s="327" t="s">
        <v>98</v>
      </c>
      <c r="AB225" s="434" t="s">
        <v>99</v>
      </c>
      <c r="AC225" s="436" t="s">
        <v>100</v>
      </c>
      <c r="AD225" s="437" t="s">
        <v>98</v>
      </c>
      <c r="AE225" s="434" t="s">
        <v>99</v>
      </c>
      <c r="AF225" s="436" t="s">
        <v>100</v>
      </c>
    </row>
    <row r="226" spans="1:32" ht="21.4" customHeight="1" x14ac:dyDescent="0.2">
      <c r="A226" s="331"/>
      <c r="B226" s="137"/>
      <c r="C226" s="136"/>
      <c r="D226" s="132"/>
      <c r="E226" s="132"/>
      <c r="F226" s="132"/>
      <c r="G226" s="132"/>
      <c r="H226" s="132"/>
      <c r="I226" s="132"/>
      <c r="J226" s="132"/>
      <c r="K226" s="131"/>
      <c r="L226" s="133">
        <v>19</v>
      </c>
      <c r="M226" s="132"/>
      <c r="N226" s="135"/>
      <c r="O226" s="134">
        <v>0</v>
      </c>
      <c r="P226" s="132"/>
      <c r="Q226" s="131"/>
      <c r="R226" s="133">
        <v>3</v>
      </c>
      <c r="S226" s="132"/>
      <c r="T226" s="135"/>
      <c r="U226" s="134">
        <v>3</v>
      </c>
      <c r="V226" s="132"/>
      <c r="W226" s="131"/>
      <c r="X226" s="133">
        <v>4</v>
      </c>
      <c r="Y226" s="132"/>
      <c r="Z226" s="135"/>
      <c r="AA226" s="134">
        <v>8</v>
      </c>
      <c r="AB226" s="132"/>
      <c r="AC226" s="131"/>
      <c r="AD226" s="133">
        <v>1</v>
      </c>
      <c r="AE226" s="132"/>
      <c r="AF226" s="131"/>
    </row>
    <row r="227" spans="1:32" ht="21.4" customHeight="1" x14ac:dyDescent="0.2">
      <c r="A227" s="413">
        <v>107</v>
      </c>
      <c r="B227" s="412" t="s">
        <v>835</v>
      </c>
      <c r="C227" s="130">
        <v>11</v>
      </c>
      <c r="D227" s="127">
        <v>1</v>
      </c>
      <c r="E227" s="127">
        <v>1</v>
      </c>
      <c r="F227" s="127">
        <v>1</v>
      </c>
      <c r="G227" s="127">
        <v>1</v>
      </c>
      <c r="H227" s="127">
        <v>2</v>
      </c>
      <c r="I227" s="127">
        <v>1</v>
      </c>
      <c r="J227" s="127">
        <v>0</v>
      </c>
      <c r="K227" s="126">
        <v>4</v>
      </c>
      <c r="L227" s="329">
        <v>171</v>
      </c>
      <c r="M227" s="127">
        <v>93</v>
      </c>
      <c r="N227" s="129">
        <v>78</v>
      </c>
      <c r="O227" s="128">
        <v>27</v>
      </c>
      <c r="P227" s="127">
        <v>12</v>
      </c>
      <c r="Q227" s="126">
        <v>15</v>
      </c>
      <c r="R227" s="329">
        <v>18</v>
      </c>
      <c r="S227" s="127">
        <v>11</v>
      </c>
      <c r="T227" s="129">
        <v>7</v>
      </c>
      <c r="U227" s="128">
        <v>30</v>
      </c>
      <c r="V227" s="127">
        <v>23</v>
      </c>
      <c r="W227" s="126">
        <v>7</v>
      </c>
      <c r="X227" s="329">
        <v>21</v>
      </c>
      <c r="Y227" s="127">
        <v>12</v>
      </c>
      <c r="Z227" s="129">
        <v>9</v>
      </c>
      <c r="AA227" s="128">
        <v>46</v>
      </c>
      <c r="AB227" s="127">
        <v>18</v>
      </c>
      <c r="AC227" s="126">
        <v>28</v>
      </c>
      <c r="AD227" s="329">
        <v>29</v>
      </c>
      <c r="AE227" s="127">
        <v>17</v>
      </c>
      <c r="AF227" s="126">
        <v>12</v>
      </c>
    </row>
    <row r="228" spans="1:32" ht="21.4" customHeight="1" x14ac:dyDescent="0.2">
      <c r="A228" s="331"/>
      <c r="B228" s="137"/>
      <c r="C228" s="136"/>
      <c r="D228" s="132"/>
      <c r="E228" s="132"/>
      <c r="F228" s="132"/>
      <c r="G228" s="132"/>
      <c r="H228" s="132"/>
      <c r="I228" s="132"/>
      <c r="J228" s="132"/>
      <c r="K228" s="131"/>
      <c r="L228" s="133">
        <v>38</v>
      </c>
      <c r="M228" s="132"/>
      <c r="N228" s="135"/>
      <c r="O228" s="134">
        <v>8</v>
      </c>
      <c r="P228" s="132"/>
      <c r="Q228" s="131"/>
      <c r="R228" s="133">
        <v>5</v>
      </c>
      <c r="S228" s="132"/>
      <c r="T228" s="135"/>
      <c r="U228" s="134">
        <v>5</v>
      </c>
      <c r="V228" s="132"/>
      <c r="W228" s="131"/>
      <c r="X228" s="133">
        <v>6</v>
      </c>
      <c r="Y228" s="132"/>
      <c r="Z228" s="135"/>
      <c r="AA228" s="134">
        <v>7</v>
      </c>
      <c r="AB228" s="132"/>
      <c r="AC228" s="131"/>
      <c r="AD228" s="133">
        <v>7</v>
      </c>
      <c r="AE228" s="132"/>
      <c r="AF228" s="131"/>
    </row>
    <row r="229" spans="1:32" ht="21.4" customHeight="1" x14ac:dyDescent="0.2">
      <c r="A229" s="413">
        <v>108</v>
      </c>
      <c r="B229" s="412" t="s">
        <v>836</v>
      </c>
      <c r="C229" s="130">
        <v>29</v>
      </c>
      <c r="D229" s="127">
        <v>3</v>
      </c>
      <c r="E229" s="127">
        <v>4</v>
      </c>
      <c r="F229" s="127">
        <v>4</v>
      </c>
      <c r="G229" s="127">
        <v>3</v>
      </c>
      <c r="H229" s="127">
        <v>4</v>
      </c>
      <c r="I229" s="127">
        <v>4</v>
      </c>
      <c r="J229" s="127">
        <v>0</v>
      </c>
      <c r="K229" s="126">
        <v>7</v>
      </c>
      <c r="L229" s="329">
        <v>666</v>
      </c>
      <c r="M229" s="127">
        <v>330</v>
      </c>
      <c r="N229" s="129">
        <v>336</v>
      </c>
      <c r="O229" s="128">
        <v>91</v>
      </c>
      <c r="P229" s="127">
        <v>44</v>
      </c>
      <c r="Q229" s="126">
        <v>47</v>
      </c>
      <c r="R229" s="329">
        <v>113</v>
      </c>
      <c r="S229" s="127">
        <v>54</v>
      </c>
      <c r="T229" s="129">
        <v>59</v>
      </c>
      <c r="U229" s="128">
        <v>112</v>
      </c>
      <c r="V229" s="127">
        <v>57</v>
      </c>
      <c r="W229" s="126">
        <v>55</v>
      </c>
      <c r="X229" s="329">
        <v>99</v>
      </c>
      <c r="Y229" s="127">
        <v>47</v>
      </c>
      <c r="Z229" s="129">
        <v>52</v>
      </c>
      <c r="AA229" s="128">
        <v>120</v>
      </c>
      <c r="AB229" s="127">
        <v>66</v>
      </c>
      <c r="AC229" s="126">
        <v>54</v>
      </c>
      <c r="AD229" s="329">
        <v>131</v>
      </c>
      <c r="AE229" s="127">
        <v>62</v>
      </c>
      <c r="AF229" s="126">
        <v>69</v>
      </c>
    </row>
    <row r="230" spans="1:32" ht="21.4" customHeight="1" x14ac:dyDescent="0.2">
      <c r="A230" s="331"/>
      <c r="B230" s="137"/>
      <c r="C230" s="136"/>
      <c r="D230" s="132"/>
      <c r="E230" s="132"/>
      <c r="F230" s="132"/>
      <c r="G230" s="132"/>
      <c r="H230" s="132"/>
      <c r="I230" s="132"/>
      <c r="J230" s="132"/>
      <c r="K230" s="131"/>
      <c r="L230" s="133">
        <v>43</v>
      </c>
      <c r="M230" s="132"/>
      <c r="N230" s="135"/>
      <c r="O230" s="134">
        <v>4</v>
      </c>
      <c r="P230" s="132"/>
      <c r="Q230" s="131"/>
      <c r="R230" s="133">
        <v>8</v>
      </c>
      <c r="S230" s="132"/>
      <c r="T230" s="135"/>
      <c r="U230" s="134">
        <v>7</v>
      </c>
      <c r="V230" s="132"/>
      <c r="W230" s="131"/>
      <c r="X230" s="133">
        <v>9</v>
      </c>
      <c r="Y230" s="132"/>
      <c r="Z230" s="135"/>
      <c r="AA230" s="134">
        <v>8</v>
      </c>
      <c r="AB230" s="132"/>
      <c r="AC230" s="131"/>
      <c r="AD230" s="133">
        <v>7</v>
      </c>
      <c r="AE230" s="132"/>
      <c r="AF230" s="131"/>
    </row>
    <row r="231" spans="1:32" ht="21.4" customHeight="1" x14ac:dyDescent="0.2">
      <c r="A231" s="413">
        <v>109</v>
      </c>
      <c r="B231" s="412" t="s">
        <v>837</v>
      </c>
      <c r="C231" s="130">
        <v>19</v>
      </c>
      <c r="D231" s="127">
        <v>2</v>
      </c>
      <c r="E231" s="127">
        <v>2</v>
      </c>
      <c r="F231" s="127">
        <v>2</v>
      </c>
      <c r="G231" s="127">
        <v>2</v>
      </c>
      <c r="H231" s="127">
        <v>2</v>
      </c>
      <c r="I231" s="127">
        <v>2</v>
      </c>
      <c r="J231" s="127">
        <v>0</v>
      </c>
      <c r="K231" s="126">
        <v>7</v>
      </c>
      <c r="L231" s="329">
        <v>352</v>
      </c>
      <c r="M231" s="127">
        <v>186</v>
      </c>
      <c r="N231" s="129">
        <v>166</v>
      </c>
      <c r="O231" s="128">
        <v>60</v>
      </c>
      <c r="P231" s="127">
        <v>34</v>
      </c>
      <c r="Q231" s="126">
        <v>26</v>
      </c>
      <c r="R231" s="329">
        <v>59</v>
      </c>
      <c r="S231" s="127">
        <v>26</v>
      </c>
      <c r="T231" s="129">
        <v>33</v>
      </c>
      <c r="U231" s="128">
        <v>50</v>
      </c>
      <c r="V231" s="127">
        <v>30</v>
      </c>
      <c r="W231" s="126">
        <v>20</v>
      </c>
      <c r="X231" s="329">
        <v>70</v>
      </c>
      <c r="Y231" s="127">
        <v>31</v>
      </c>
      <c r="Z231" s="129">
        <v>39</v>
      </c>
      <c r="AA231" s="128">
        <v>55</v>
      </c>
      <c r="AB231" s="127">
        <v>28</v>
      </c>
      <c r="AC231" s="126">
        <v>27</v>
      </c>
      <c r="AD231" s="329">
        <v>58</v>
      </c>
      <c r="AE231" s="127">
        <v>37</v>
      </c>
      <c r="AF231" s="126">
        <v>21</v>
      </c>
    </row>
    <row r="232" spans="1:32" ht="21.4" customHeight="1" x14ac:dyDescent="0.2">
      <c r="A232" s="331"/>
      <c r="B232" s="137"/>
      <c r="C232" s="136"/>
      <c r="D232" s="132"/>
      <c r="E232" s="132"/>
      <c r="F232" s="132"/>
      <c r="G232" s="132"/>
      <c r="H232" s="132"/>
      <c r="I232" s="132"/>
      <c r="J232" s="132"/>
      <c r="K232" s="131"/>
      <c r="L232" s="133">
        <v>54</v>
      </c>
      <c r="M232" s="132"/>
      <c r="N232" s="135"/>
      <c r="O232" s="134">
        <v>6</v>
      </c>
      <c r="P232" s="132"/>
      <c r="Q232" s="131"/>
      <c r="R232" s="133">
        <v>11</v>
      </c>
      <c r="S232" s="132"/>
      <c r="T232" s="135"/>
      <c r="U232" s="134">
        <v>5</v>
      </c>
      <c r="V232" s="132"/>
      <c r="W232" s="131"/>
      <c r="X232" s="133">
        <v>14</v>
      </c>
      <c r="Y232" s="132"/>
      <c r="Z232" s="135"/>
      <c r="AA232" s="134">
        <v>6</v>
      </c>
      <c r="AB232" s="132"/>
      <c r="AC232" s="131"/>
      <c r="AD232" s="133">
        <v>12</v>
      </c>
      <c r="AE232" s="132"/>
      <c r="AF232" s="131"/>
    </row>
    <row r="233" spans="1:32" ht="21.4" customHeight="1" x14ac:dyDescent="0.2">
      <c r="A233" s="413">
        <v>110</v>
      </c>
      <c r="B233" s="412" t="s">
        <v>838</v>
      </c>
      <c r="C233" s="130">
        <v>30</v>
      </c>
      <c r="D233" s="127">
        <v>3</v>
      </c>
      <c r="E233" s="127">
        <v>4</v>
      </c>
      <c r="F233" s="127">
        <v>4</v>
      </c>
      <c r="G233" s="127">
        <v>4</v>
      </c>
      <c r="H233" s="127">
        <v>4</v>
      </c>
      <c r="I233" s="127">
        <v>3</v>
      </c>
      <c r="J233" s="127">
        <v>0</v>
      </c>
      <c r="K233" s="126">
        <v>8</v>
      </c>
      <c r="L233" s="329">
        <v>736</v>
      </c>
      <c r="M233" s="127">
        <v>374</v>
      </c>
      <c r="N233" s="129">
        <v>362</v>
      </c>
      <c r="O233" s="128">
        <v>102</v>
      </c>
      <c r="P233" s="127">
        <v>48</v>
      </c>
      <c r="Q233" s="126">
        <v>54</v>
      </c>
      <c r="R233" s="329">
        <v>122</v>
      </c>
      <c r="S233" s="127">
        <v>64</v>
      </c>
      <c r="T233" s="129">
        <v>58</v>
      </c>
      <c r="U233" s="128">
        <v>131</v>
      </c>
      <c r="V233" s="127">
        <v>66</v>
      </c>
      <c r="W233" s="126">
        <v>65</v>
      </c>
      <c r="X233" s="329">
        <v>130</v>
      </c>
      <c r="Y233" s="127">
        <v>66</v>
      </c>
      <c r="Z233" s="129">
        <v>64</v>
      </c>
      <c r="AA233" s="128">
        <v>135</v>
      </c>
      <c r="AB233" s="127">
        <v>67</v>
      </c>
      <c r="AC233" s="126">
        <v>68</v>
      </c>
      <c r="AD233" s="329">
        <v>116</v>
      </c>
      <c r="AE233" s="127">
        <v>63</v>
      </c>
      <c r="AF233" s="126">
        <v>53</v>
      </c>
    </row>
    <row r="234" spans="1:32" ht="21.4" customHeight="1" x14ac:dyDescent="0.2">
      <c r="A234" s="331"/>
      <c r="B234" s="137"/>
      <c r="C234" s="136"/>
      <c r="D234" s="132"/>
      <c r="E234" s="132"/>
      <c r="F234" s="132"/>
      <c r="G234" s="132"/>
      <c r="H234" s="132"/>
      <c r="I234" s="132"/>
      <c r="J234" s="132"/>
      <c r="K234" s="131"/>
      <c r="L234" s="133">
        <v>36</v>
      </c>
      <c r="M234" s="132"/>
      <c r="N234" s="135"/>
      <c r="O234" s="134">
        <v>3</v>
      </c>
      <c r="P234" s="132"/>
      <c r="Q234" s="131"/>
      <c r="R234" s="133">
        <v>6</v>
      </c>
      <c r="S234" s="132"/>
      <c r="T234" s="135"/>
      <c r="U234" s="134">
        <v>8</v>
      </c>
      <c r="V234" s="132"/>
      <c r="W234" s="131"/>
      <c r="X234" s="133">
        <v>7</v>
      </c>
      <c r="Y234" s="132"/>
      <c r="Z234" s="135"/>
      <c r="AA234" s="134">
        <v>4</v>
      </c>
      <c r="AB234" s="132"/>
      <c r="AC234" s="131"/>
      <c r="AD234" s="133">
        <v>8</v>
      </c>
      <c r="AE234" s="132"/>
      <c r="AF234" s="131"/>
    </row>
    <row r="235" spans="1:32" ht="21.4" customHeight="1" x14ac:dyDescent="0.2">
      <c r="A235" s="413">
        <v>111</v>
      </c>
      <c r="B235" s="412" t="s">
        <v>839</v>
      </c>
      <c r="C235" s="130">
        <v>20</v>
      </c>
      <c r="D235" s="127">
        <v>3</v>
      </c>
      <c r="E235" s="127">
        <v>2</v>
      </c>
      <c r="F235" s="127">
        <v>2</v>
      </c>
      <c r="G235" s="127">
        <v>3</v>
      </c>
      <c r="H235" s="127">
        <v>3</v>
      </c>
      <c r="I235" s="127">
        <v>2</v>
      </c>
      <c r="J235" s="127">
        <v>0</v>
      </c>
      <c r="K235" s="126">
        <v>5</v>
      </c>
      <c r="L235" s="329">
        <v>472</v>
      </c>
      <c r="M235" s="127">
        <v>255</v>
      </c>
      <c r="N235" s="129">
        <v>217</v>
      </c>
      <c r="O235" s="128">
        <v>91</v>
      </c>
      <c r="P235" s="127">
        <v>41</v>
      </c>
      <c r="Q235" s="126">
        <v>50</v>
      </c>
      <c r="R235" s="329">
        <v>74</v>
      </c>
      <c r="S235" s="127">
        <v>42</v>
      </c>
      <c r="T235" s="129">
        <v>32</v>
      </c>
      <c r="U235" s="128">
        <v>68</v>
      </c>
      <c r="V235" s="127">
        <v>35</v>
      </c>
      <c r="W235" s="126">
        <v>33</v>
      </c>
      <c r="X235" s="329">
        <v>84</v>
      </c>
      <c r="Y235" s="127">
        <v>48</v>
      </c>
      <c r="Z235" s="129">
        <v>36</v>
      </c>
      <c r="AA235" s="128">
        <v>77</v>
      </c>
      <c r="AB235" s="127">
        <v>36</v>
      </c>
      <c r="AC235" s="126">
        <v>41</v>
      </c>
      <c r="AD235" s="329">
        <v>78</v>
      </c>
      <c r="AE235" s="127">
        <v>53</v>
      </c>
      <c r="AF235" s="126">
        <v>25</v>
      </c>
    </row>
    <row r="236" spans="1:32" ht="21.4" customHeight="1" x14ac:dyDescent="0.2">
      <c r="A236" s="331"/>
      <c r="B236" s="137"/>
      <c r="C236" s="136"/>
      <c r="D236" s="132"/>
      <c r="E236" s="132"/>
      <c r="F236" s="132"/>
      <c r="G236" s="132"/>
      <c r="H236" s="132"/>
      <c r="I236" s="132"/>
      <c r="J236" s="132"/>
      <c r="K236" s="131"/>
      <c r="L236" s="133">
        <v>20</v>
      </c>
      <c r="M236" s="132"/>
      <c r="N236" s="135"/>
      <c r="O236" s="134">
        <v>3</v>
      </c>
      <c r="P236" s="132"/>
      <c r="Q236" s="131"/>
      <c r="R236" s="133">
        <v>1</v>
      </c>
      <c r="S236" s="132"/>
      <c r="T236" s="135"/>
      <c r="U236" s="134">
        <v>6</v>
      </c>
      <c r="V236" s="132"/>
      <c r="W236" s="131"/>
      <c r="X236" s="133">
        <v>1</v>
      </c>
      <c r="Y236" s="132"/>
      <c r="Z236" s="135"/>
      <c r="AA236" s="134">
        <v>8</v>
      </c>
      <c r="AB236" s="132"/>
      <c r="AC236" s="131"/>
      <c r="AD236" s="133">
        <v>1</v>
      </c>
      <c r="AE236" s="132"/>
      <c r="AF236" s="131"/>
    </row>
    <row r="237" spans="1:32" ht="21.4" customHeight="1" x14ac:dyDescent="0.2">
      <c r="A237" s="413">
        <v>112</v>
      </c>
      <c r="B237" s="412" t="s">
        <v>840</v>
      </c>
      <c r="C237" s="130">
        <v>23</v>
      </c>
      <c r="D237" s="127">
        <v>3</v>
      </c>
      <c r="E237" s="127">
        <v>3</v>
      </c>
      <c r="F237" s="127">
        <v>4</v>
      </c>
      <c r="G237" s="127">
        <v>3</v>
      </c>
      <c r="H237" s="127">
        <v>3</v>
      </c>
      <c r="I237" s="127">
        <v>4</v>
      </c>
      <c r="J237" s="127">
        <v>0</v>
      </c>
      <c r="K237" s="126">
        <v>3</v>
      </c>
      <c r="L237" s="329">
        <v>586</v>
      </c>
      <c r="M237" s="127">
        <v>307</v>
      </c>
      <c r="N237" s="129">
        <v>279</v>
      </c>
      <c r="O237" s="128">
        <v>89</v>
      </c>
      <c r="P237" s="127">
        <v>58</v>
      </c>
      <c r="Q237" s="126">
        <v>31</v>
      </c>
      <c r="R237" s="329">
        <v>85</v>
      </c>
      <c r="S237" s="127">
        <v>49</v>
      </c>
      <c r="T237" s="129">
        <v>36</v>
      </c>
      <c r="U237" s="128">
        <v>119</v>
      </c>
      <c r="V237" s="127">
        <v>53</v>
      </c>
      <c r="W237" s="126">
        <v>66</v>
      </c>
      <c r="X237" s="329">
        <v>91</v>
      </c>
      <c r="Y237" s="127">
        <v>46</v>
      </c>
      <c r="Z237" s="129">
        <v>45</v>
      </c>
      <c r="AA237" s="128">
        <v>92</v>
      </c>
      <c r="AB237" s="127">
        <v>49</v>
      </c>
      <c r="AC237" s="126">
        <v>43</v>
      </c>
      <c r="AD237" s="329">
        <v>110</v>
      </c>
      <c r="AE237" s="127">
        <v>52</v>
      </c>
      <c r="AF237" s="126">
        <v>58</v>
      </c>
    </row>
    <row r="238" spans="1:32" ht="21.4" customHeight="1" x14ac:dyDescent="0.2">
      <c r="A238" s="331"/>
      <c r="B238" s="137"/>
      <c r="C238" s="136"/>
      <c r="D238" s="132"/>
      <c r="E238" s="132"/>
      <c r="F238" s="132"/>
      <c r="G238" s="132"/>
      <c r="H238" s="132"/>
      <c r="I238" s="132"/>
      <c r="J238" s="132"/>
      <c r="K238" s="131"/>
      <c r="L238" s="133">
        <v>29</v>
      </c>
      <c r="M238" s="132"/>
      <c r="N238" s="135"/>
      <c r="O238" s="134">
        <v>7</v>
      </c>
      <c r="P238" s="132"/>
      <c r="Q238" s="131"/>
      <c r="R238" s="133">
        <v>1</v>
      </c>
      <c r="S238" s="132"/>
      <c r="T238" s="135"/>
      <c r="U238" s="134">
        <v>5</v>
      </c>
      <c r="V238" s="132"/>
      <c r="W238" s="131"/>
      <c r="X238" s="133">
        <v>3</v>
      </c>
      <c r="Y238" s="152"/>
      <c r="Z238" s="135"/>
      <c r="AA238" s="134">
        <v>6</v>
      </c>
      <c r="AB238" s="132"/>
      <c r="AC238" s="131"/>
      <c r="AD238" s="133">
        <v>7</v>
      </c>
      <c r="AE238" s="132"/>
      <c r="AF238" s="131"/>
    </row>
    <row r="239" spans="1:32" ht="21.4" customHeight="1" x14ac:dyDescent="0.2">
      <c r="A239" s="413">
        <v>113</v>
      </c>
      <c r="B239" s="412" t="s">
        <v>841</v>
      </c>
      <c r="C239" s="130">
        <v>19</v>
      </c>
      <c r="D239" s="127">
        <v>2</v>
      </c>
      <c r="E239" s="127">
        <v>2</v>
      </c>
      <c r="F239" s="127">
        <v>3</v>
      </c>
      <c r="G239" s="127">
        <v>2</v>
      </c>
      <c r="H239" s="127">
        <v>3</v>
      </c>
      <c r="I239" s="127">
        <v>2</v>
      </c>
      <c r="J239" s="127">
        <v>0</v>
      </c>
      <c r="K239" s="126">
        <v>5</v>
      </c>
      <c r="L239" s="329">
        <v>418</v>
      </c>
      <c r="M239" s="127">
        <v>207</v>
      </c>
      <c r="N239" s="129">
        <v>211</v>
      </c>
      <c r="O239" s="128">
        <v>62</v>
      </c>
      <c r="P239" s="127">
        <v>30</v>
      </c>
      <c r="Q239" s="126">
        <v>32</v>
      </c>
      <c r="R239" s="329">
        <v>64</v>
      </c>
      <c r="S239" s="127">
        <v>30</v>
      </c>
      <c r="T239" s="129">
        <v>34</v>
      </c>
      <c r="U239" s="128">
        <v>84</v>
      </c>
      <c r="V239" s="127">
        <v>32</v>
      </c>
      <c r="W239" s="126">
        <v>52</v>
      </c>
      <c r="X239" s="329">
        <v>62</v>
      </c>
      <c r="Y239" s="127">
        <v>37</v>
      </c>
      <c r="Z239" s="129">
        <v>25</v>
      </c>
      <c r="AA239" s="128">
        <v>77</v>
      </c>
      <c r="AB239" s="127">
        <v>48</v>
      </c>
      <c r="AC239" s="126">
        <v>29</v>
      </c>
      <c r="AD239" s="329">
        <v>69</v>
      </c>
      <c r="AE239" s="127">
        <v>30</v>
      </c>
      <c r="AF239" s="126">
        <v>39</v>
      </c>
    </row>
    <row r="240" spans="1:32" ht="21.4" customHeight="1" x14ac:dyDescent="0.2">
      <c r="A240" s="331"/>
      <c r="B240" s="137"/>
      <c r="C240" s="136"/>
      <c r="D240" s="132"/>
      <c r="E240" s="132"/>
      <c r="F240" s="132"/>
      <c r="G240" s="132"/>
      <c r="H240" s="132"/>
      <c r="I240" s="132"/>
      <c r="J240" s="132"/>
      <c r="K240" s="131"/>
      <c r="L240" s="133">
        <v>13</v>
      </c>
      <c r="M240" s="132"/>
      <c r="N240" s="135"/>
      <c r="O240" s="134">
        <v>4</v>
      </c>
      <c r="P240" s="132"/>
      <c r="Q240" s="131"/>
      <c r="R240" s="133">
        <v>5</v>
      </c>
      <c r="S240" s="132"/>
      <c r="T240" s="135"/>
      <c r="U240" s="134">
        <v>1</v>
      </c>
      <c r="V240" s="132"/>
      <c r="W240" s="131"/>
      <c r="X240" s="133">
        <v>2</v>
      </c>
      <c r="Y240" s="132"/>
      <c r="Z240" s="135"/>
      <c r="AA240" s="134">
        <v>0</v>
      </c>
      <c r="AB240" s="132"/>
      <c r="AC240" s="131"/>
      <c r="AD240" s="133">
        <v>1</v>
      </c>
      <c r="AE240" s="132"/>
      <c r="AF240" s="131"/>
    </row>
    <row r="241" spans="1:32" ht="21.4" customHeight="1" x14ac:dyDescent="0.2">
      <c r="A241" s="413">
        <v>114</v>
      </c>
      <c r="B241" s="412" t="s">
        <v>842</v>
      </c>
      <c r="C241" s="130">
        <v>9</v>
      </c>
      <c r="D241" s="127">
        <v>1</v>
      </c>
      <c r="E241" s="127">
        <v>1</v>
      </c>
      <c r="F241" s="127">
        <v>1</v>
      </c>
      <c r="G241" s="127">
        <v>1</v>
      </c>
      <c r="H241" s="127">
        <v>1</v>
      </c>
      <c r="I241" s="127">
        <v>1</v>
      </c>
      <c r="J241" s="127">
        <v>0</v>
      </c>
      <c r="K241" s="126">
        <v>3</v>
      </c>
      <c r="L241" s="329">
        <v>86</v>
      </c>
      <c r="M241" s="127">
        <v>53</v>
      </c>
      <c r="N241" s="129">
        <v>33</v>
      </c>
      <c r="O241" s="128">
        <v>19</v>
      </c>
      <c r="P241" s="127">
        <v>14</v>
      </c>
      <c r="Q241" s="126">
        <v>5</v>
      </c>
      <c r="R241" s="329">
        <v>20</v>
      </c>
      <c r="S241" s="127">
        <v>12</v>
      </c>
      <c r="T241" s="129">
        <v>8</v>
      </c>
      <c r="U241" s="128">
        <v>11</v>
      </c>
      <c r="V241" s="127">
        <v>10</v>
      </c>
      <c r="W241" s="126">
        <v>1</v>
      </c>
      <c r="X241" s="329">
        <v>13</v>
      </c>
      <c r="Y241" s="127">
        <v>3</v>
      </c>
      <c r="Z241" s="129">
        <v>10</v>
      </c>
      <c r="AA241" s="128">
        <v>12</v>
      </c>
      <c r="AB241" s="127">
        <v>7</v>
      </c>
      <c r="AC241" s="126">
        <v>5</v>
      </c>
      <c r="AD241" s="329">
        <v>11</v>
      </c>
      <c r="AE241" s="127">
        <v>7</v>
      </c>
      <c r="AF241" s="126">
        <v>4</v>
      </c>
    </row>
    <row r="242" spans="1:32" ht="21.4" customHeight="1" x14ac:dyDescent="0.2">
      <c r="A242" s="331"/>
      <c r="B242" s="137"/>
      <c r="C242" s="136"/>
      <c r="D242" s="132"/>
      <c r="E242" s="132"/>
      <c r="F242" s="132"/>
      <c r="G242" s="132"/>
      <c r="H242" s="132"/>
      <c r="I242" s="132"/>
      <c r="J242" s="132"/>
      <c r="K242" s="131"/>
      <c r="L242" s="133">
        <v>48</v>
      </c>
      <c r="M242" s="132"/>
      <c r="N242" s="135"/>
      <c r="O242" s="134">
        <v>14</v>
      </c>
      <c r="P242" s="132"/>
      <c r="Q242" s="131"/>
      <c r="R242" s="133">
        <v>7</v>
      </c>
      <c r="S242" s="132"/>
      <c r="T242" s="135"/>
      <c r="U242" s="134">
        <v>11</v>
      </c>
      <c r="V242" s="132"/>
      <c r="W242" s="131"/>
      <c r="X242" s="133">
        <v>6</v>
      </c>
      <c r="Y242" s="132"/>
      <c r="Z242" s="135"/>
      <c r="AA242" s="134">
        <v>5</v>
      </c>
      <c r="AB242" s="132"/>
      <c r="AC242" s="131"/>
      <c r="AD242" s="133">
        <v>5</v>
      </c>
      <c r="AE242" s="132"/>
      <c r="AF242" s="131"/>
    </row>
    <row r="243" spans="1:32" ht="21.4" customHeight="1" x14ac:dyDescent="0.2">
      <c r="A243" s="413">
        <v>115</v>
      </c>
      <c r="B243" s="412" t="s">
        <v>843</v>
      </c>
      <c r="C243" s="130">
        <v>25</v>
      </c>
      <c r="D243" s="127">
        <v>2</v>
      </c>
      <c r="E243" s="127">
        <v>3</v>
      </c>
      <c r="F243" s="127">
        <v>3</v>
      </c>
      <c r="G243" s="127">
        <v>3</v>
      </c>
      <c r="H243" s="127">
        <v>3</v>
      </c>
      <c r="I243" s="127">
        <v>3</v>
      </c>
      <c r="J243" s="127">
        <v>0</v>
      </c>
      <c r="K243" s="126">
        <v>8</v>
      </c>
      <c r="L243" s="329">
        <v>543</v>
      </c>
      <c r="M243" s="127">
        <v>291</v>
      </c>
      <c r="N243" s="129">
        <v>252</v>
      </c>
      <c r="O243" s="128">
        <v>83</v>
      </c>
      <c r="P243" s="127">
        <v>30</v>
      </c>
      <c r="Q243" s="126">
        <v>53</v>
      </c>
      <c r="R243" s="329">
        <v>102</v>
      </c>
      <c r="S243" s="127">
        <v>58</v>
      </c>
      <c r="T243" s="129">
        <v>44</v>
      </c>
      <c r="U243" s="128">
        <v>95</v>
      </c>
      <c r="V243" s="127">
        <v>54</v>
      </c>
      <c r="W243" s="126">
        <v>41</v>
      </c>
      <c r="X243" s="329">
        <v>89</v>
      </c>
      <c r="Y243" s="127">
        <v>57</v>
      </c>
      <c r="Z243" s="129">
        <v>32</v>
      </c>
      <c r="AA243" s="128">
        <v>96</v>
      </c>
      <c r="AB243" s="127">
        <v>58</v>
      </c>
      <c r="AC243" s="126">
        <v>38</v>
      </c>
      <c r="AD243" s="329">
        <v>78</v>
      </c>
      <c r="AE243" s="127">
        <v>34</v>
      </c>
      <c r="AF243" s="126">
        <v>44</v>
      </c>
    </row>
    <row r="244" spans="1:32" ht="21.4" customHeight="1" x14ac:dyDescent="0.2">
      <c r="A244" s="331"/>
      <c r="B244" s="137"/>
      <c r="C244" s="136"/>
      <c r="D244" s="132"/>
      <c r="E244" s="132"/>
      <c r="F244" s="132"/>
      <c r="G244" s="132"/>
      <c r="H244" s="132"/>
      <c r="I244" s="132"/>
      <c r="J244" s="132"/>
      <c r="K244" s="131"/>
      <c r="L244" s="133">
        <v>22</v>
      </c>
      <c r="M244" s="132"/>
      <c r="N244" s="135"/>
      <c r="O244" s="134">
        <v>2</v>
      </c>
      <c r="P244" s="132"/>
      <c r="Q244" s="131"/>
      <c r="R244" s="133">
        <v>4</v>
      </c>
      <c r="S244" s="132"/>
      <c r="T244" s="135"/>
      <c r="U244" s="134">
        <v>9</v>
      </c>
      <c r="V244" s="132"/>
      <c r="W244" s="131"/>
      <c r="X244" s="133">
        <v>3</v>
      </c>
      <c r="Y244" s="132"/>
      <c r="Z244" s="135"/>
      <c r="AA244" s="134">
        <v>1</v>
      </c>
      <c r="AB244" s="132"/>
      <c r="AC244" s="131"/>
      <c r="AD244" s="133">
        <v>3</v>
      </c>
      <c r="AE244" s="132"/>
      <c r="AF244" s="131"/>
    </row>
    <row r="245" spans="1:32" ht="21.4" customHeight="1" x14ac:dyDescent="0.2">
      <c r="A245" s="413">
        <v>116</v>
      </c>
      <c r="B245" s="412" t="s">
        <v>844</v>
      </c>
      <c r="C245" s="130">
        <v>18</v>
      </c>
      <c r="D245" s="127">
        <v>3</v>
      </c>
      <c r="E245" s="127">
        <v>2</v>
      </c>
      <c r="F245" s="127">
        <v>2</v>
      </c>
      <c r="G245" s="127">
        <v>3</v>
      </c>
      <c r="H245" s="127">
        <v>2</v>
      </c>
      <c r="I245" s="127">
        <v>3</v>
      </c>
      <c r="J245" s="127">
        <v>0</v>
      </c>
      <c r="K245" s="126">
        <v>3</v>
      </c>
      <c r="L245" s="329">
        <v>444</v>
      </c>
      <c r="M245" s="127">
        <v>216</v>
      </c>
      <c r="N245" s="129">
        <v>228</v>
      </c>
      <c r="O245" s="128">
        <v>78</v>
      </c>
      <c r="P245" s="127">
        <v>38</v>
      </c>
      <c r="Q245" s="126">
        <v>40</v>
      </c>
      <c r="R245" s="329">
        <v>71</v>
      </c>
      <c r="S245" s="127">
        <v>37</v>
      </c>
      <c r="T245" s="129">
        <v>34</v>
      </c>
      <c r="U245" s="128">
        <v>65</v>
      </c>
      <c r="V245" s="127">
        <v>27</v>
      </c>
      <c r="W245" s="126">
        <v>38</v>
      </c>
      <c r="X245" s="329">
        <v>87</v>
      </c>
      <c r="Y245" s="127">
        <v>40</v>
      </c>
      <c r="Z245" s="129">
        <v>47</v>
      </c>
      <c r="AA245" s="128">
        <v>65</v>
      </c>
      <c r="AB245" s="127">
        <v>33</v>
      </c>
      <c r="AC245" s="126">
        <v>32</v>
      </c>
      <c r="AD245" s="329">
        <v>78</v>
      </c>
      <c r="AE245" s="127">
        <v>41</v>
      </c>
      <c r="AF245" s="126">
        <v>37</v>
      </c>
    </row>
    <row r="246" spans="1:32" ht="21.4" customHeight="1" x14ac:dyDescent="0.2">
      <c r="A246" s="331"/>
      <c r="B246" s="137"/>
      <c r="C246" s="136"/>
      <c r="D246" s="132"/>
      <c r="E246" s="132"/>
      <c r="F246" s="132"/>
      <c r="G246" s="132"/>
      <c r="H246" s="132"/>
      <c r="I246" s="132"/>
      <c r="J246" s="132"/>
      <c r="K246" s="131"/>
      <c r="L246" s="133">
        <v>45</v>
      </c>
      <c r="M246" s="132"/>
      <c r="N246" s="135"/>
      <c r="O246" s="134">
        <v>8</v>
      </c>
      <c r="P246" s="132"/>
      <c r="Q246" s="131"/>
      <c r="R246" s="133">
        <v>10</v>
      </c>
      <c r="S246" s="132"/>
      <c r="T246" s="135"/>
      <c r="U246" s="134">
        <v>4</v>
      </c>
      <c r="V246" s="132"/>
      <c r="W246" s="131"/>
      <c r="X246" s="133">
        <v>5</v>
      </c>
      <c r="Y246" s="132"/>
      <c r="Z246" s="135"/>
      <c r="AA246" s="134">
        <v>9</v>
      </c>
      <c r="AB246" s="132"/>
      <c r="AC246" s="131"/>
      <c r="AD246" s="133">
        <v>9</v>
      </c>
      <c r="AE246" s="132"/>
      <c r="AF246" s="131"/>
    </row>
    <row r="247" spans="1:32" ht="21.4" customHeight="1" x14ac:dyDescent="0.2">
      <c r="A247" s="413">
        <v>117</v>
      </c>
      <c r="B247" s="412" t="s">
        <v>845</v>
      </c>
      <c r="C247" s="130">
        <v>26</v>
      </c>
      <c r="D247" s="127">
        <v>3</v>
      </c>
      <c r="E247" s="127">
        <v>3</v>
      </c>
      <c r="F247" s="127">
        <v>4</v>
      </c>
      <c r="G247" s="127">
        <v>3</v>
      </c>
      <c r="H247" s="127">
        <v>3</v>
      </c>
      <c r="I247" s="127">
        <v>3</v>
      </c>
      <c r="J247" s="127">
        <v>0</v>
      </c>
      <c r="K247" s="126">
        <v>7</v>
      </c>
      <c r="L247" s="329">
        <v>606</v>
      </c>
      <c r="M247" s="127">
        <v>339</v>
      </c>
      <c r="N247" s="129">
        <v>267</v>
      </c>
      <c r="O247" s="128">
        <v>100</v>
      </c>
      <c r="P247" s="127">
        <v>55</v>
      </c>
      <c r="Q247" s="126">
        <v>45</v>
      </c>
      <c r="R247" s="329">
        <v>91</v>
      </c>
      <c r="S247" s="127">
        <v>50</v>
      </c>
      <c r="T247" s="129">
        <v>41</v>
      </c>
      <c r="U247" s="128">
        <v>111</v>
      </c>
      <c r="V247" s="127">
        <v>59</v>
      </c>
      <c r="W247" s="126">
        <v>52</v>
      </c>
      <c r="X247" s="329">
        <v>108</v>
      </c>
      <c r="Y247" s="127">
        <v>59</v>
      </c>
      <c r="Z247" s="129">
        <v>49</v>
      </c>
      <c r="AA247" s="128">
        <v>90</v>
      </c>
      <c r="AB247" s="127">
        <v>60</v>
      </c>
      <c r="AC247" s="126">
        <v>30</v>
      </c>
      <c r="AD247" s="329">
        <v>106</v>
      </c>
      <c r="AE247" s="127">
        <v>56</v>
      </c>
      <c r="AF247" s="126">
        <v>50</v>
      </c>
    </row>
    <row r="248" spans="1:32" ht="21.4" customHeight="1" x14ac:dyDescent="0.2">
      <c r="A248" s="331"/>
      <c r="B248" s="137"/>
      <c r="C248" s="136"/>
      <c r="D248" s="132"/>
      <c r="E248" s="132"/>
      <c r="F248" s="132"/>
      <c r="G248" s="132"/>
      <c r="H248" s="132"/>
      <c r="I248" s="132"/>
      <c r="J248" s="132"/>
      <c r="K248" s="131"/>
      <c r="L248" s="133">
        <v>21</v>
      </c>
      <c r="M248" s="132"/>
      <c r="N248" s="135"/>
      <c r="O248" s="134">
        <v>1</v>
      </c>
      <c r="P248" s="132"/>
      <c r="Q248" s="131"/>
      <c r="R248" s="133">
        <v>8</v>
      </c>
      <c r="S248" s="132"/>
      <c r="T248" s="135"/>
      <c r="U248" s="134">
        <v>3</v>
      </c>
      <c r="V248" s="132"/>
      <c r="W248" s="131"/>
      <c r="X248" s="133">
        <v>5</v>
      </c>
      <c r="Y248" s="132"/>
      <c r="Z248" s="135"/>
      <c r="AA248" s="134">
        <v>3</v>
      </c>
      <c r="AB248" s="132"/>
      <c r="AC248" s="131"/>
      <c r="AD248" s="133">
        <v>1</v>
      </c>
      <c r="AE248" s="132"/>
      <c r="AF248" s="131"/>
    </row>
    <row r="249" spans="1:32" ht="21.4" customHeight="1" x14ac:dyDescent="0.2">
      <c r="A249" s="413">
        <v>118</v>
      </c>
      <c r="B249" s="412" t="s">
        <v>846</v>
      </c>
      <c r="C249" s="130">
        <v>22</v>
      </c>
      <c r="D249" s="127">
        <v>3</v>
      </c>
      <c r="E249" s="127">
        <v>3</v>
      </c>
      <c r="F249" s="127">
        <v>3</v>
      </c>
      <c r="G249" s="127">
        <v>3</v>
      </c>
      <c r="H249" s="127">
        <v>3</v>
      </c>
      <c r="I249" s="127">
        <v>4</v>
      </c>
      <c r="J249" s="127">
        <v>0</v>
      </c>
      <c r="K249" s="126">
        <v>3</v>
      </c>
      <c r="L249" s="329">
        <v>613</v>
      </c>
      <c r="M249" s="127">
        <v>328</v>
      </c>
      <c r="N249" s="129">
        <v>285</v>
      </c>
      <c r="O249" s="128">
        <v>77</v>
      </c>
      <c r="P249" s="127">
        <v>45</v>
      </c>
      <c r="Q249" s="126">
        <v>32</v>
      </c>
      <c r="R249" s="329">
        <v>94</v>
      </c>
      <c r="S249" s="127">
        <v>47</v>
      </c>
      <c r="T249" s="129">
        <v>47</v>
      </c>
      <c r="U249" s="128">
        <v>103</v>
      </c>
      <c r="V249" s="127">
        <v>47</v>
      </c>
      <c r="W249" s="126">
        <v>56</v>
      </c>
      <c r="X249" s="329">
        <v>107</v>
      </c>
      <c r="Y249" s="127">
        <v>62</v>
      </c>
      <c r="Z249" s="129">
        <v>45</v>
      </c>
      <c r="AA249" s="128">
        <v>110</v>
      </c>
      <c r="AB249" s="127">
        <v>58</v>
      </c>
      <c r="AC249" s="126">
        <v>52</v>
      </c>
      <c r="AD249" s="329">
        <v>122</v>
      </c>
      <c r="AE249" s="127">
        <v>69</v>
      </c>
      <c r="AF249" s="126">
        <v>53</v>
      </c>
    </row>
    <row r="250" spans="1:32" ht="21.4" customHeight="1" x14ac:dyDescent="0.2">
      <c r="A250" s="331"/>
      <c r="B250" s="137"/>
      <c r="C250" s="136"/>
      <c r="D250" s="132"/>
      <c r="E250" s="132"/>
      <c r="F250" s="132"/>
      <c r="G250" s="132"/>
      <c r="H250" s="132"/>
      <c r="I250" s="132"/>
      <c r="J250" s="132"/>
      <c r="K250" s="131"/>
      <c r="L250" s="133">
        <v>30</v>
      </c>
      <c r="M250" s="132"/>
      <c r="N250" s="135"/>
      <c r="O250" s="134">
        <v>3</v>
      </c>
      <c r="P250" s="132"/>
      <c r="Q250" s="131"/>
      <c r="R250" s="133">
        <v>6</v>
      </c>
      <c r="S250" s="132"/>
      <c r="T250" s="135"/>
      <c r="U250" s="134">
        <v>5</v>
      </c>
      <c r="V250" s="132"/>
      <c r="W250" s="131"/>
      <c r="X250" s="133">
        <v>1</v>
      </c>
      <c r="Y250" s="132"/>
      <c r="Z250" s="135"/>
      <c r="AA250" s="134">
        <v>10</v>
      </c>
      <c r="AB250" s="132"/>
      <c r="AC250" s="131"/>
      <c r="AD250" s="133">
        <v>5</v>
      </c>
      <c r="AE250" s="132"/>
      <c r="AF250" s="131"/>
    </row>
    <row r="251" spans="1:32" ht="21.4" customHeight="1" x14ac:dyDescent="0.2">
      <c r="A251" s="413">
        <v>119</v>
      </c>
      <c r="B251" s="412" t="s">
        <v>847</v>
      </c>
      <c r="C251" s="130">
        <v>18</v>
      </c>
      <c r="D251" s="127">
        <v>2</v>
      </c>
      <c r="E251" s="127">
        <v>2</v>
      </c>
      <c r="F251" s="127">
        <v>2</v>
      </c>
      <c r="G251" s="127">
        <v>2</v>
      </c>
      <c r="H251" s="127">
        <v>2</v>
      </c>
      <c r="I251" s="127">
        <v>2</v>
      </c>
      <c r="J251" s="127">
        <v>0</v>
      </c>
      <c r="K251" s="126">
        <v>6</v>
      </c>
      <c r="L251" s="329">
        <v>358</v>
      </c>
      <c r="M251" s="127">
        <v>184</v>
      </c>
      <c r="N251" s="129">
        <v>174</v>
      </c>
      <c r="O251" s="128">
        <v>45</v>
      </c>
      <c r="P251" s="127">
        <v>18</v>
      </c>
      <c r="Q251" s="126">
        <v>27</v>
      </c>
      <c r="R251" s="329">
        <v>59</v>
      </c>
      <c r="S251" s="127">
        <v>29</v>
      </c>
      <c r="T251" s="129">
        <v>30</v>
      </c>
      <c r="U251" s="128">
        <v>50</v>
      </c>
      <c r="V251" s="127">
        <v>24</v>
      </c>
      <c r="W251" s="126">
        <v>26</v>
      </c>
      <c r="X251" s="329">
        <v>55</v>
      </c>
      <c r="Y251" s="127">
        <v>28</v>
      </c>
      <c r="Z251" s="129">
        <v>27</v>
      </c>
      <c r="AA251" s="128">
        <v>76</v>
      </c>
      <c r="AB251" s="127">
        <v>44</v>
      </c>
      <c r="AC251" s="126">
        <v>32</v>
      </c>
      <c r="AD251" s="329">
        <v>73</v>
      </c>
      <c r="AE251" s="127">
        <v>41</v>
      </c>
      <c r="AF251" s="126">
        <v>32</v>
      </c>
    </row>
    <row r="252" spans="1:32" ht="21.4" customHeight="1" x14ac:dyDescent="0.2">
      <c r="A252" s="331"/>
      <c r="B252" s="137"/>
      <c r="C252" s="136"/>
      <c r="D252" s="132"/>
      <c r="E252" s="132"/>
      <c r="F252" s="132"/>
      <c r="G252" s="132"/>
      <c r="H252" s="132"/>
      <c r="I252" s="132"/>
      <c r="J252" s="132"/>
      <c r="K252" s="131"/>
      <c r="L252" s="133">
        <v>42</v>
      </c>
      <c r="M252" s="132"/>
      <c r="N252" s="135"/>
      <c r="O252" s="134">
        <v>5</v>
      </c>
      <c r="P252" s="132"/>
      <c r="Q252" s="131"/>
      <c r="R252" s="133">
        <v>7</v>
      </c>
      <c r="S252" s="132"/>
      <c r="T252" s="135"/>
      <c r="U252" s="134">
        <v>10</v>
      </c>
      <c r="V252" s="132"/>
      <c r="W252" s="131"/>
      <c r="X252" s="133">
        <v>11</v>
      </c>
      <c r="Y252" s="132"/>
      <c r="Z252" s="135"/>
      <c r="AA252" s="134">
        <v>4</v>
      </c>
      <c r="AB252" s="132"/>
      <c r="AC252" s="131"/>
      <c r="AD252" s="133">
        <v>5</v>
      </c>
      <c r="AE252" s="132"/>
      <c r="AF252" s="131"/>
    </row>
    <row r="253" spans="1:32" ht="21.4" customHeight="1" x14ac:dyDescent="0.2">
      <c r="A253" s="413">
        <v>120</v>
      </c>
      <c r="B253" s="412" t="s">
        <v>848</v>
      </c>
      <c r="C253" s="130">
        <v>28</v>
      </c>
      <c r="D253" s="127">
        <v>4</v>
      </c>
      <c r="E253" s="127">
        <v>4</v>
      </c>
      <c r="F253" s="127">
        <v>4</v>
      </c>
      <c r="G253" s="127">
        <v>3</v>
      </c>
      <c r="H253" s="127">
        <v>3</v>
      </c>
      <c r="I253" s="127">
        <v>4</v>
      </c>
      <c r="J253" s="127">
        <v>0</v>
      </c>
      <c r="K253" s="126">
        <v>6</v>
      </c>
      <c r="L253" s="329">
        <v>702</v>
      </c>
      <c r="M253" s="127">
        <v>349</v>
      </c>
      <c r="N253" s="129">
        <v>353</v>
      </c>
      <c r="O253" s="128">
        <v>129</v>
      </c>
      <c r="P253" s="127">
        <v>55</v>
      </c>
      <c r="Q253" s="126">
        <v>74</v>
      </c>
      <c r="R253" s="329">
        <v>114</v>
      </c>
      <c r="S253" s="127">
        <v>55</v>
      </c>
      <c r="T253" s="129">
        <v>59</v>
      </c>
      <c r="U253" s="128">
        <v>124</v>
      </c>
      <c r="V253" s="127">
        <v>71</v>
      </c>
      <c r="W253" s="126">
        <v>53</v>
      </c>
      <c r="X253" s="329">
        <v>116</v>
      </c>
      <c r="Y253" s="127">
        <v>62</v>
      </c>
      <c r="Z253" s="129">
        <v>54</v>
      </c>
      <c r="AA253" s="128">
        <v>108</v>
      </c>
      <c r="AB253" s="127">
        <v>48</v>
      </c>
      <c r="AC253" s="126">
        <v>60</v>
      </c>
      <c r="AD253" s="329">
        <v>111</v>
      </c>
      <c r="AE253" s="127">
        <v>58</v>
      </c>
      <c r="AF253" s="126">
        <v>53</v>
      </c>
    </row>
    <row r="254" spans="1:32" ht="21.4" customHeight="1" x14ac:dyDescent="0.2">
      <c r="A254" s="331"/>
      <c r="B254" s="137"/>
      <c r="C254" s="136"/>
      <c r="D254" s="132"/>
      <c r="E254" s="132"/>
      <c r="F254" s="132"/>
      <c r="G254" s="132"/>
      <c r="H254" s="132"/>
      <c r="I254" s="132"/>
      <c r="J254" s="132"/>
      <c r="K254" s="131"/>
      <c r="L254" s="133">
        <v>23</v>
      </c>
      <c r="M254" s="132"/>
      <c r="N254" s="135"/>
      <c r="O254" s="134">
        <v>2</v>
      </c>
      <c r="P254" s="132"/>
      <c r="Q254" s="131"/>
      <c r="R254" s="133">
        <v>8</v>
      </c>
      <c r="S254" s="132"/>
      <c r="T254" s="135"/>
      <c r="U254" s="134">
        <v>6</v>
      </c>
      <c r="V254" s="132"/>
      <c r="W254" s="131"/>
      <c r="X254" s="133">
        <v>2</v>
      </c>
      <c r="Y254" s="132"/>
      <c r="Z254" s="135"/>
      <c r="AA254" s="134">
        <v>2</v>
      </c>
      <c r="AB254" s="132"/>
      <c r="AC254" s="131"/>
      <c r="AD254" s="133">
        <v>3</v>
      </c>
      <c r="AE254" s="132"/>
      <c r="AF254" s="131"/>
    </row>
    <row r="255" spans="1:32" ht="21.4" customHeight="1" x14ac:dyDescent="0.2">
      <c r="A255" s="413">
        <v>121</v>
      </c>
      <c r="B255" s="412" t="s">
        <v>849</v>
      </c>
      <c r="C255" s="130">
        <v>20</v>
      </c>
      <c r="D255" s="127">
        <v>3</v>
      </c>
      <c r="E255" s="127">
        <v>3</v>
      </c>
      <c r="F255" s="127">
        <v>3</v>
      </c>
      <c r="G255" s="127">
        <v>2</v>
      </c>
      <c r="H255" s="127">
        <v>3</v>
      </c>
      <c r="I255" s="127">
        <v>3</v>
      </c>
      <c r="J255" s="127">
        <v>0</v>
      </c>
      <c r="K255" s="126">
        <v>3</v>
      </c>
      <c r="L255" s="329">
        <v>525</v>
      </c>
      <c r="M255" s="127">
        <v>280</v>
      </c>
      <c r="N255" s="129">
        <v>245</v>
      </c>
      <c r="O255" s="128">
        <v>77</v>
      </c>
      <c r="P255" s="127">
        <v>39</v>
      </c>
      <c r="Q255" s="126">
        <v>38</v>
      </c>
      <c r="R255" s="329">
        <v>106</v>
      </c>
      <c r="S255" s="127">
        <v>56</v>
      </c>
      <c r="T255" s="129">
        <v>50</v>
      </c>
      <c r="U255" s="128">
        <v>90</v>
      </c>
      <c r="V255" s="127">
        <v>56</v>
      </c>
      <c r="W255" s="126">
        <v>34</v>
      </c>
      <c r="X255" s="329">
        <v>72</v>
      </c>
      <c r="Y255" s="127">
        <v>41</v>
      </c>
      <c r="Z255" s="129">
        <v>31</v>
      </c>
      <c r="AA255" s="128">
        <v>92</v>
      </c>
      <c r="AB255" s="127">
        <v>49</v>
      </c>
      <c r="AC255" s="126">
        <v>43</v>
      </c>
      <c r="AD255" s="329">
        <v>88</v>
      </c>
      <c r="AE255" s="127">
        <v>39</v>
      </c>
      <c r="AF255" s="126">
        <v>49</v>
      </c>
    </row>
    <row r="256" spans="1:32" ht="21.4" customHeight="1" x14ac:dyDescent="0.2">
      <c r="A256" s="331"/>
      <c r="B256" s="137"/>
      <c r="C256" s="136"/>
      <c r="D256" s="132"/>
      <c r="E256" s="132"/>
      <c r="F256" s="132"/>
      <c r="G256" s="132"/>
      <c r="H256" s="132"/>
      <c r="I256" s="132"/>
      <c r="J256" s="132"/>
      <c r="K256" s="131"/>
      <c r="L256" s="133">
        <v>58</v>
      </c>
      <c r="M256" s="132"/>
      <c r="N256" s="135"/>
      <c r="O256" s="134">
        <v>12</v>
      </c>
      <c r="P256" s="132"/>
      <c r="Q256" s="131"/>
      <c r="R256" s="133">
        <v>6</v>
      </c>
      <c r="S256" s="132"/>
      <c r="T256" s="135"/>
      <c r="U256" s="134">
        <v>12</v>
      </c>
      <c r="V256" s="132"/>
      <c r="W256" s="131"/>
      <c r="X256" s="133">
        <v>10</v>
      </c>
      <c r="Y256" s="132"/>
      <c r="Z256" s="135"/>
      <c r="AA256" s="134">
        <v>11</v>
      </c>
      <c r="AB256" s="132"/>
      <c r="AC256" s="131"/>
      <c r="AD256" s="133">
        <v>7</v>
      </c>
      <c r="AE256" s="132"/>
      <c r="AF256" s="131"/>
    </row>
    <row r="257" spans="1:32" ht="21.4" customHeight="1" x14ac:dyDescent="0.2">
      <c r="A257" s="413">
        <v>122</v>
      </c>
      <c r="B257" s="412" t="s">
        <v>850</v>
      </c>
      <c r="C257" s="130">
        <v>29</v>
      </c>
      <c r="D257" s="127">
        <v>3</v>
      </c>
      <c r="E257" s="127">
        <v>3</v>
      </c>
      <c r="F257" s="127">
        <v>3</v>
      </c>
      <c r="G257" s="127">
        <v>3</v>
      </c>
      <c r="H257" s="127">
        <v>3</v>
      </c>
      <c r="I257" s="127">
        <v>4</v>
      </c>
      <c r="J257" s="127">
        <v>0</v>
      </c>
      <c r="K257" s="126">
        <v>10</v>
      </c>
      <c r="L257" s="329">
        <v>633</v>
      </c>
      <c r="M257" s="127">
        <v>313</v>
      </c>
      <c r="N257" s="129">
        <v>320</v>
      </c>
      <c r="O257" s="128">
        <v>100</v>
      </c>
      <c r="P257" s="127">
        <v>50</v>
      </c>
      <c r="Q257" s="126">
        <v>50</v>
      </c>
      <c r="R257" s="329">
        <v>94</v>
      </c>
      <c r="S257" s="127">
        <v>48</v>
      </c>
      <c r="T257" s="129">
        <v>46</v>
      </c>
      <c r="U257" s="128">
        <v>99</v>
      </c>
      <c r="V257" s="127">
        <v>46</v>
      </c>
      <c r="W257" s="126">
        <v>53</v>
      </c>
      <c r="X257" s="329">
        <v>103</v>
      </c>
      <c r="Y257" s="127">
        <v>51</v>
      </c>
      <c r="Z257" s="129">
        <v>52</v>
      </c>
      <c r="AA257" s="128">
        <v>107</v>
      </c>
      <c r="AB257" s="127">
        <v>57</v>
      </c>
      <c r="AC257" s="126">
        <v>50</v>
      </c>
      <c r="AD257" s="329">
        <v>130</v>
      </c>
      <c r="AE257" s="127">
        <v>61</v>
      </c>
      <c r="AF257" s="126">
        <v>69</v>
      </c>
    </row>
    <row r="258" spans="1:32" ht="21.4" customHeight="1" x14ac:dyDescent="0.2">
      <c r="A258" s="331"/>
      <c r="B258" s="137"/>
      <c r="C258" s="136"/>
      <c r="D258" s="132"/>
      <c r="E258" s="132"/>
      <c r="F258" s="132"/>
      <c r="G258" s="132"/>
      <c r="H258" s="132"/>
      <c r="I258" s="132"/>
      <c r="J258" s="132"/>
      <c r="K258" s="131"/>
      <c r="L258" s="133">
        <v>32</v>
      </c>
      <c r="M258" s="132"/>
      <c r="N258" s="135"/>
      <c r="O258" s="134">
        <v>3</v>
      </c>
      <c r="P258" s="132"/>
      <c r="Q258" s="131"/>
      <c r="R258" s="133">
        <v>4</v>
      </c>
      <c r="S258" s="132"/>
      <c r="T258" s="135"/>
      <c r="U258" s="134">
        <v>5</v>
      </c>
      <c r="V258" s="132"/>
      <c r="W258" s="131"/>
      <c r="X258" s="133">
        <v>10</v>
      </c>
      <c r="Y258" s="132"/>
      <c r="Z258" s="135"/>
      <c r="AA258" s="134">
        <v>8</v>
      </c>
      <c r="AB258" s="132"/>
      <c r="AC258" s="131"/>
      <c r="AD258" s="133">
        <v>2</v>
      </c>
      <c r="AE258" s="132"/>
      <c r="AF258" s="131"/>
    </row>
    <row r="259" spans="1:32" ht="21.4" customHeight="1" x14ac:dyDescent="0.2">
      <c r="A259" s="413">
        <v>123</v>
      </c>
      <c r="B259" s="412" t="s">
        <v>851</v>
      </c>
      <c r="C259" s="130">
        <v>22</v>
      </c>
      <c r="D259" s="127">
        <v>3</v>
      </c>
      <c r="E259" s="127">
        <v>2</v>
      </c>
      <c r="F259" s="127">
        <v>3</v>
      </c>
      <c r="G259" s="127">
        <v>3</v>
      </c>
      <c r="H259" s="127">
        <v>3</v>
      </c>
      <c r="I259" s="127">
        <v>3</v>
      </c>
      <c r="J259" s="127">
        <v>0</v>
      </c>
      <c r="K259" s="126">
        <v>5</v>
      </c>
      <c r="L259" s="329">
        <v>504</v>
      </c>
      <c r="M259" s="127">
        <v>248</v>
      </c>
      <c r="N259" s="129">
        <v>256</v>
      </c>
      <c r="O259" s="128">
        <v>74</v>
      </c>
      <c r="P259" s="127">
        <v>25</v>
      </c>
      <c r="Q259" s="126">
        <v>49</v>
      </c>
      <c r="R259" s="329">
        <v>71</v>
      </c>
      <c r="S259" s="127">
        <v>33</v>
      </c>
      <c r="T259" s="129">
        <v>38</v>
      </c>
      <c r="U259" s="128">
        <v>83</v>
      </c>
      <c r="V259" s="127">
        <v>45</v>
      </c>
      <c r="W259" s="126">
        <v>38</v>
      </c>
      <c r="X259" s="329">
        <v>94</v>
      </c>
      <c r="Y259" s="127">
        <v>46</v>
      </c>
      <c r="Z259" s="129">
        <v>48</v>
      </c>
      <c r="AA259" s="128">
        <v>89</v>
      </c>
      <c r="AB259" s="127">
        <v>49</v>
      </c>
      <c r="AC259" s="126">
        <v>40</v>
      </c>
      <c r="AD259" s="329">
        <v>93</v>
      </c>
      <c r="AE259" s="127">
        <v>50</v>
      </c>
      <c r="AF259" s="126">
        <v>43</v>
      </c>
    </row>
    <row r="260" spans="1:32" ht="21.4" customHeight="1" x14ac:dyDescent="0.2">
      <c r="A260" s="331"/>
      <c r="B260" s="137"/>
      <c r="C260" s="136"/>
      <c r="D260" s="132"/>
      <c r="E260" s="132"/>
      <c r="F260" s="132"/>
      <c r="G260" s="132"/>
      <c r="H260" s="132"/>
      <c r="I260" s="132"/>
      <c r="J260" s="132"/>
      <c r="K260" s="131"/>
      <c r="L260" s="133">
        <v>39</v>
      </c>
      <c r="M260" s="132"/>
      <c r="N260" s="135"/>
      <c r="O260" s="134">
        <v>5</v>
      </c>
      <c r="P260" s="132"/>
      <c r="Q260" s="131"/>
      <c r="R260" s="133">
        <v>8</v>
      </c>
      <c r="S260" s="132"/>
      <c r="T260" s="135"/>
      <c r="U260" s="134">
        <v>6</v>
      </c>
      <c r="V260" s="132"/>
      <c r="W260" s="131"/>
      <c r="X260" s="133">
        <v>9</v>
      </c>
      <c r="Y260" s="132"/>
      <c r="Z260" s="135"/>
      <c r="AA260" s="134">
        <v>5</v>
      </c>
      <c r="AB260" s="132"/>
      <c r="AC260" s="131"/>
      <c r="AD260" s="133">
        <v>6</v>
      </c>
      <c r="AE260" s="132"/>
      <c r="AF260" s="131"/>
    </row>
    <row r="261" spans="1:32" ht="21.4" customHeight="1" x14ac:dyDescent="0.2">
      <c r="A261" s="413">
        <v>124</v>
      </c>
      <c r="B261" s="412" t="s">
        <v>852</v>
      </c>
      <c r="C261" s="130">
        <v>26</v>
      </c>
      <c r="D261" s="127">
        <v>3</v>
      </c>
      <c r="E261" s="127">
        <v>4</v>
      </c>
      <c r="F261" s="127">
        <v>3</v>
      </c>
      <c r="G261" s="127">
        <v>3</v>
      </c>
      <c r="H261" s="127">
        <v>4</v>
      </c>
      <c r="I261" s="127">
        <v>3</v>
      </c>
      <c r="J261" s="127">
        <v>0</v>
      </c>
      <c r="K261" s="126">
        <v>6</v>
      </c>
      <c r="L261" s="329">
        <v>626</v>
      </c>
      <c r="M261" s="127">
        <v>315</v>
      </c>
      <c r="N261" s="129">
        <v>311</v>
      </c>
      <c r="O261" s="128">
        <v>87</v>
      </c>
      <c r="P261" s="127">
        <v>43</v>
      </c>
      <c r="Q261" s="126">
        <v>44</v>
      </c>
      <c r="R261" s="329">
        <v>116</v>
      </c>
      <c r="S261" s="127">
        <v>58</v>
      </c>
      <c r="T261" s="129">
        <v>58</v>
      </c>
      <c r="U261" s="128">
        <v>97</v>
      </c>
      <c r="V261" s="127">
        <v>45</v>
      </c>
      <c r="W261" s="126">
        <v>52</v>
      </c>
      <c r="X261" s="329">
        <v>103</v>
      </c>
      <c r="Y261" s="127">
        <v>56</v>
      </c>
      <c r="Z261" s="129">
        <v>47</v>
      </c>
      <c r="AA261" s="128">
        <v>115</v>
      </c>
      <c r="AB261" s="127">
        <v>60</v>
      </c>
      <c r="AC261" s="126">
        <v>55</v>
      </c>
      <c r="AD261" s="329">
        <v>108</v>
      </c>
      <c r="AE261" s="127">
        <v>53</v>
      </c>
      <c r="AF261" s="126">
        <v>55</v>
      </c>
    </row>
    <row r="262" spans="1:32" ht="21.4" customHeight="1" x14ac:dyDescent="0.2">
      <c r="A262" s="331"/>
      <c r="B262" s="137"/>
      <c r="C262" s="136"/>
      <c r="D262" s="132"/>
      <c r="E262" s="132"/>
      <c r="F262" s="132"/>
      <c r="G262" s="132"/>
      <c r="H262" s="132"/>
      <c r="I262" s="132"/>
      <c r="J262" s="132"/>
      <c r="K262" s="131"/>
      <c r="L262" s="133">
        <v>23</v>
      </c>
      <c r="M262" s="132"/>
      <c r="N262" s="135"/>
      <c r="O262" s="134">
        <v>5</v>
      </c>
      <c r="P262" s="132"/>
      <c r="Q262" s="131"/>
      <c r="R262" s="133">
        <v>3</v>
      </c>
      <c r="S262" s="132"/>
      <c r="T262" s="135"/>
      <c r="U262" s="134">
        <v>4</v>
      </c>
      <c r="V262" s="132"/>
      <c r="W262" s="131"/>
      <c r="X262" s="133">
        <v>1</v>
      </c>
      <c r="Y262" s="132"/>
      <c r="Z262" s="135"/>
      <c r="AA262" s="134">
        <v>5</v>
      </c>
      <c r="AB262" s="132"/>
      <c r="AC262" s="131"/>
      <c r="AD262" s="133">
        <v>5</v>
      </c>
      <c r="AE262" s="132"/>
      <c r="AF262" s="131"/>
    </row>
    <row r="263" spans="1:32" ht="21.4" customHeight="1" x14ac:dyDescent="0.2">
      <c r="A263" s="413">
        <v>125</v>
      </c>
      <c r="B263" s="412" t="s">
        <v>853</v>
      </c>
      <c r="C263" s="130">
        <v>22</v>
      </c>
      <c r="D263" s="127">
        <v>3</v>
      </c>
      <c r="E263" s="127">
        <v>3</v>
      </c>
      <c r="F263" s="127">
        <v>3</v>
      </c>
      <c r="G263" s="127">
        <v>3</v>
      </c>
      <c r="H263" s="127">
        <v>3</v>
      </c>
      <c r="I263" s="127">
        <v>3</v>
      </c>
      <c r="J263" s="127">
        <v>0</v>
      </c>
      <c r="K263" s="126">
        <v>4</v>
      </c>
      <c r="L263" s="329">
        <v>499</v>
      </c>
      <c r="M263" s="127">
        <v>275</v>
      </c>
      <c r="N263" s="129">
        <v>224</v>
      </c>
      <c r="O263" s="128">
        <v>81</v>
      </c>
      <c r="P263" s="127">
        <v>45</v>
      </c>
      <c r="Q263" s="126">
        <v>36</v>
      </c>
      <c r="R263" s="329">
        <v>78</v>
      </c>
      <c r="S263" s="127">
        <v>40</v>
      </c>
      <c r="T263" s="129">
        <v>38</v>
      </c>
      <c r="U263" s="128">
        <v>84</v>
      </c>
      <c r="V263" s="127">
        <v>51</v>
      </c>
      <c r="W263" s="126">
        <v>33</v>
      </c>
      <c r="X263" s="329">
        <v>86</v>
      </c>
      <c r="Y263" s="127">
        <v>42</v>
      </c>
      <c r="Z263" s="129">
        <v>44</v>
      </c>
      <c r="AA263" s="128">
        <v>86</v>
      </c>
      <c r="AB263" s="127">
        <v>45</v>
      </c>
      <c r="AC263" s="126">
        <v>41</v>
      </c>
      <c r="AD263" s="329">
        <v>84</v>
      </c>
      <c r="AE263" s="127">
        <v>52</v>
      </c>
      <c r="AF263" s="126">
        <v>32</v>
      </c>
    </row>
    <row r="264" spans="1:32" ht="21.4" customHeight="1" x14ac:dyDescent="0.2">
      <c r="A264" s="331"/>
      <c r="B264" s="137"/>
      <c r="C264" s="136"/>
      <c r="D264" s="132"/>
      <c r="E264" s="132"/>
      <c r="F264" s="132"/>
      <c r="G264" s="132"/>
      <c r="H264" s="132"/>
      <c r="I264" s="132"/>
      <c r="J264" s="132"/>
      <c r="K264" s="131"/>
      <c r="L264" s="133">
        <v>20</v>
      </c>
      <c r="M264" s="132"/>
      <c r="N264" s="135"/>
      <c r="O264" s="134">
        <v>3</v>
      </c>
      <c r="P264" s="132"/>
      <c r="Q264" s="131"/>
      <c r="R264" s="133">
        <v>3</v>
      </c>
      <c r="S264" s="132"/>
      <c r="T264" s="135"/>
      <c r="U264" s="134">
        <v>2</v>
      </c>
      <c r="V264" s="132"/>
      <c r="W264" s="131"/>
      <c r="X264" s="133">
        <v>2</v>
      </c>
      <c r="Y264" s="132"/>
      <c r="Z264" s="135"/>
      <c r="AA264" s="134">
        <v>5</v>
      </c>
      <c r="AB264" s="132"/>
      <c r="AC264" s="131"/>
      <c r="AD264" s="133">
        <v>5</v>
      </c>
      <c r="AE264" s="132"/>
      <c r="AF264" s="131"/>
    </row>
    <row r="265" spans="1:32" ht="21.4" customHeight="1" x14ac:dyDescent="0.2">
      <c r="A265" s="413">
        <v>126</v>
      </c>
      <c r="B265" s="412" t="s">
        <v>854</v>
      </c>
      <c r="C265" s="130">
        <v>13</v>
      </c>
      <c r="D265" s="127">
        <v>2</v>
      </c>
      <c r="E265" s="127">
        <v>1</v>
      </c>
      <c r="F265" s="127">
        <v>1</v>
      </c>
      <c r="G265" s="127">
        <v>2</v>
      </c>
      <c r="H265" s="127">
        <v>1</v>
      </c>
      <c r="I265" s="127">
        <v>2</v>
      </c>
      <c r="J265" s="127">
        <v>0</v>
      </c>
      <c r="K265" s="126">
        <v>4</v>
      </c>
      <c r="L265" s="329">
        <v>240</v>
      </c>
      <c r="M265" s="127">
        <v>124</v>
      </c>
      <c r="N265" s="129">
        <v>116</v>
      </c>
      <c r="O265" s="128">
        <v>50</v>
      </c>
      <c r="P265" s="127">
        <v>25</v>
      </c>
      <c r="Q265" s="126">
        <v>25</v>
      </c>
      <c r="R265" s="329">
        <v>34</v>
      </c>
      <c r="S265" s="127">
        <v>17</v>
      </c>
      <c r="T265" s="129">
        <v>17</v>
      </c>
      <c r="U265" s="128">
        <v>36</v>
      </c>
      <c r="V265" s="127">
        <v>16</v>
      </c>
      <c r="W265" s="126">
        <v>20</v>
      </c>
      <c r="X265" s="329">
        <v>38</v>
      </c>
      <c r="Y265" s="127">
        <v>21</v>
      </c>
      <c r="Z265" s="129">
        <v>17</v>
      </c>
      <c r="AA265" s="128">
        <v>32</v>
      </c>
      <c r="AB265" s="127">
        <v>19</v>
      </c>
      <c r="AC265" s="126">
        <v>13</v>
      </c>
      <c r="AD265" s="329">
        <v>50</v>
      </c>
      <c r="AE265" s="127">
        <v>26</v>
      </c>
      <c r="AF265" s="126">
        <v>24</v>
      </c>
    </row>
    <row r="266" spans="1:32" ht="21.4" customHeight="1" x14ac:dyDescent="0.2">
      <c r="A266" s="331"/>
      <c r="B266" s="137"/>
      <c r="C266" s="136"/>
      <c r="D266" s="132"/>
      <c r="E266" s="132"/>
      <c r="F266" s="132"/>
      <c r="G266" s="132"/>
      <c r="H266" s="132"/>
      <c r="I266" s="132"/>
      <c r="J266" s="132"/>
      <c r="K266" s="131"/>
      <c r="L266" s="133">
        <v>15</v>
      </c>
      <c r="M266" s="132"/>
      <c r="N266" s="135"/>
      <c r="O266" s="134">
        <v>1</v>
      </c>
      <c r="P266" s="132"/>
      <c r="Q266" s="131"/>
      <c r="R266" s="133">
        <v>1</v>
      </c>
      <c r="S266" s="132"/>
      <c r="T266" s="135"/>
      <c r="U266" s="134">
        <v>4</v>
      </c>
      <c r="V266" s="132"/>
      <c r="W266" s="131"/>
      <c r="X266" s="133">
        <v>1</v>
      </c>
      <c r="Y266" s="132"/>
      <c r="Z266" s="135"/>
      <c r="AA266" s="134">
        <v>6</v>
      </c>
      <c r="AB266" s="132"/>
      <c r="AC266" s="131"/>
      <c r="AD266" s="133">
        <v>2</v>
      </c>
      <c r="AE266" s="132"/>
      <c r="AF266" s="131"/>
    </row>
    <row r="267" spans="1:32" ht="21.4" customHeight="1" x14ac:dyDescent="0.2">
      <c r="A267" s="413">
        <v>127</v>
      </c>
      <c r="B267" s="412" t="s">
        <v>855</v>
      </c>
      <c r="C267" s="130">
        <v>9</v>
      </c>
      <c r="D267" s="127">
        <v>1</v>
      </c>
      <c r="E267" s="127">
        <v>1</v>
      </c>
      <c r="F267" s="127">
        <v>1</v>
      </c>
      <c r="G267" s="127">
        <v>1</v>
      </c>
      <c r="H267" s="127">
        <v>1</v>
      </c>
      <c r="I267" s="127">
        <v>1</v>
      </c>
      <c r="J267" s="127">
        <v>0</v>
      </c>
      <c r="K267" s="126">
        <v>3</v>
      </c>
      <c r="L267" s="329">
        <v>144</v>
      </c>
      <c r="M267" s="127">
        <v>74</v>
      </c>
      <c r="N267" s="129">
        <v>70</v>
      </c>
      <c r="O267" s="128">
        <v>18</v>
      </c>
      <c r="P267" s="127">
        <v>7</v>
      </c>
      <c r="Q267" s="126">
        <v>11</v>
      </c>
      <c r="R267" s="329">
        <v>22</v>
      </c>
      <c r="S267" s="127">
        <v>14</v>
      </c>
      <c r="T267" s="129">
        <v>8</v>
      </c>
      <c r="U267" s="128">
        <v>25</v>
      </c>
      <c r="V267" s="127">
        <v>13</v>
      </c>
      <c r="W267" s="126">
        <v>12</v>
      </c>
      <c r="X267" s="329">
        <v>21</v>
      </c>
      <c r="Y267" s="127">
        <v>9</v>
      </c>
      <c r="Z267" s="129">
        <v>12</v>
      </c>
      <c r="AA267" s="128">
        <v>23</v>
      </c>
      <c r="AB267" s="127">
        <v>13</v>
      </c>
      <c r="AC267" s="126">
        <v>10</v>
      </c>
      <c r="AD267" s="329">
        <v>35</v>
      </c>
      <c r="AE267" s="127">
        <v>18</v>
      </c>
      <c r="AF267" s="126">
        <v>17</v>
      </c>
    </row>
    <row r="268" spans="1:32" ht="21.4" customHeight="1" x14ac:dyDescent="0.2">
      <c r="A268" s="328"/>
      <c r="B268" s="137"/>
      <c r="C268" s="151"/>
      <c r="D268" s="150"/>
      <c r="E268" s="150"/>
      <c r="F268" s="150"/>
      <c r="G268" s="150"/>
      <c r="H268" s="150"/>
      <c r="I268" s="150"/>
      <c r="J268" s="149"/>
      <c r="K268" s="148"/>
      <c r="L268" s="133">
        <v>40</v>
      </c>
      <c r="M268" s="132"/>
      <c r="N268" s="135"/>
      <c r="O268" s="134">
        <v>6</v>
      </c>
      <c r="P268" s="132"/>
      <c r="Q268" s="131"/>
      <c r="R268" s="133">
        <v>5</v>
      </c>
      <c r="S268" s="132"/>
      <c r="T268" s="135"/>
      <c r="U268" s="134">
        <v>7</v>
      </c>
      <c r="V268" s="132"/>
      <c r="W268" s="131"/>
      <c r="X268" s="133">
        <v>7</v>
      </c>
      <c r="Y268" s="132"/>
      <c r="Z268" s="135"/>
      <c r="AA268" s="134">
        <v>7</v>
      </c>
      <c r="AB268" s="132"/>
      <c r="AC268" s="131"/>
      <c r="AD268" s="133">
        <v>8</v>
      </c>
      <c r="AE268" s="132"/>
      <c r="AF268" s="131"/>
    </row>
    <row r="269" spans="1:32" ht="21.4" customHeight="1" x14ac:dyDescent="0.2">
      <c r="A269" s="413">
        <v>128</v>
      </c>
      <c r="B269" s="412" t="s">
        <v>856</v>
      </c>
      <c r="C269" s="130">
        <v>18</v>
      </c>
      <c r="D269" s="127">
        <v>2</v>
      </c>
      <c r="E269" s="127">
        <v>2</v>
      </c>
      <c r="F269" s="127">
        <v>2</v>
      </c>
      <c r="G269" s="127">
        <v>2</v>
      </c>
      <c r="H269" s="127">
        <v>2</v>
      </c>
      <c r="I269" s="127">
        <v>2</v>
      </c>
      <c r="J269" s="127">
        <v>0</v>
      </c>
      <c r="K269" s="126">
        <v>6</v>
      </c>
      <c r="L269" s="329">
        <v>379</v>
      </c>
      <c r="M269" s="127">
        <v>191</v>
      </c>
      <c r="N269" s="129">
        <v>188</v>
      </c>
      <c r="O269" s="128">
        <v>61</v>
      </c>
      <c r="P269" s="127">
        <v>25</v>
      </c>
      <c r="Q269" s="126">
        <v>36</v>
      </c>
      <c r="R269" s="329">
        <v>56</v>
      </c>
      <c r="S269" s="127">
        <v>27</v>
      </c>
      <c r="T269" s="129">
        <v>29</v>
      </c>
      <c r="U269" s="128">
        <v>63</v>
      </c>
      <c r="V269" s="127">
        <v>34</v>
      </c>
      <c r="W269" s="126">
        <v>29</v>
      </c>
      <c r="X269" s="329">
        <v>75</v>
      </c>
      <c r="Y269" s="127">
        <v>33</v>
      </c>
      <c r="Z269" s="129">
        <v>42</v>
      </c>
      <c r="AA269" s="128">
        <v>59</v>
      </c>
      <c r="AB269" s="127">
        <v>33</v>
      </c>
      <c r="AC269" s="126">
        <v>26</v>
      </c>
      <c r="AD269" s="329">
        <v>65</v>
      </c>
      <c r="AE269" s="127">
        <v>39</v>
      </c>
      <c r="AF269" s="126">
        <v>26</v>
      </c>
    </row>
    <row r="270" spans="1:32" ht="21.4" customHeight="1" x14ac:dyDescent="0.2">
      <c r="A270" s="331"/>
      <c r="B270" s="137"/>
      <c r="C270" s="136"/>
      <c r="D270" s="132"/>
      <c r="E270" s="132"/>
      <c r="F270" s="132"/>
      <c r="G270" s="132"/>
      <c r="H270" s="132"/>
      <c r="I270" s="132"/>
      <c r="J270" s="132"/>
      <c r="K270" s="131"/>
      <c r="L270" s="133">
        <v>47</v>
      </c>
      <c r="M270" s="132"/>
      <c r="N270" s="135"/>
      <c r="O270" s="134">
        <v>6</v>
      </c>
      <c r="P270" s="132"/>
      <c r="Q270" s="131"/>
      <c r="R270" s="133">
        <v>10</v>
      </c>
      <c r="S270" s="132"/>
      <c r="T270" s="135"/>
      <c r="U270" s="134">
        <v>12</v>
      </c>
      <c r="V270" s="132"/>
      <c r="W270" s="131"/>
      <c r="X270" s="133">
        <v>6</v>
      </c>
      <c r="Y270" s="132"/>
      <c r="Z270" s="135"/>
      <c r="AA270" s="134">
        <v>6</v>
      </c>
      <c r="AB270" s="132"/>
      <c r="AC270" s="131"/>
      <c r="AD270" s="133">
        <v>7</v>
      </c>
      <c r="AE270" s="132"/>
      <c r="AF270" s="131"/>
    </row>
    <row r="271" spans="1:32" ht="21.4" customHeight="1" x14ac:dyDescent="0.2">
      <c r="A271" s="413">
        <v>129</v>
      </c>
      <c r="B271" s="412" t="s">
        <v>857</v>
      </c>
      <c r="C271" s="130">
        <v>25</v>
      </c>
      <c r="D271" s="127">
        <v>4</v>
      </c>
      <c r="E271" s="127">
        <v>3</v>
      </c>
      <c r="F271" s="127">
        <v>3</v>
      </c>
      <c r="G271" s="127">
        <v>3</v>
      </c>
      <c r="H271" s="127">
        <v>3</v>
      </c>
      <c r="I271" s="127">
        <v>2</v>
      </c>
      <c r="J271" s="127">
        <v>0</v>
      </c>
      <c r="K271" s="126">
        <v>7</v>
      </c>
      <c r="L271" s="329">
        <v>569</v>
      </c>
      <c r="M271" s="127">
        <v>283</v>
      </c>
      <c r="N271" s="129">
        <v>286</v>
      </c>
      <c r="O271" s="128">
        <v>121</v>
      </c>
      <c r="P271" s="127">
        <v>49</v>
      </c>
      <c r="Q271" s="126">
        <v>72</v>
      </c>
      <c r="R271" s="329">
        <v>99</v>
      </c>
      <c r="S271" s="127">
        <v>52</v>
      </c>
      <c r="T271" s="129">
        <v>47</v>
      </c>
      <c r="U271" s="128">
        <v>107</v>
      </c>
      <c r="V271" s="127">
        <v>65</v>
      </c>
      <c r="W271" s="126">
        <v>42</v>
      </c>
      <c r="X271" s="329">
        <v>80</v>
      </c>
      <c r="Y271" s="127">
        <v>35</v>
      </c>
      <c r="Z271" s="129">
        <v>45</v>
      </c>
      <c r="AA271" s="128">
        <v>87</v>
      </c>
      <c r="AB271" s="127">
        <v>43</v>
      </c>
      <c r="AC271" s="126">
        <v>44</v>
      </c>
      <c r="AD271" s="329">
        <v>75</v>
      </c>
      <c r="AE271" s="127">
        <v>39</v>
      </c>
      <c r="AF271" s="126">
        <v>36</v>
      </c>
    </row>
    <row r="272" spans="1:32" ht="21.4" customHeight="1" x14ac:dyDescent="0.2">
      <c r="A272" s="331"/>
      <c r="B272" s="137"/>
      <c r="C272" s="136"/>
      <c r="D272" s="132"/>
      <c r="E272" s="132"/>
      <c r="F272" s="132"/>
      <c r="G272" s="132"/>
      <c r="H272" s="132"/>
      <c r="I272" s="132"/>
      <c r="J272" s="132"/>
      <c r="K272" s="131"/>
      <c r="L272" s="133">
        <v>26</v>
      </c>
      <c r="M272" s="132"/>
      <c r="N272" s="135"/>
      <c r="O272" s="134">
        <v>6</v>
      </c>
      <c r="P272" s="132"/>
      <c r="Q272" s="131"/>
      <c r="R272" s="133">
        <v>6</v>
      </c>
      <c r="S272" s="132"/>
      <c r="T272" s="135"/>
      <c r="U272" s="134">
        <v>2</v>
      </c>
      <c r="V272" s="132"/>
      <c r="W272" s="131"/>
      <c r="X272" s="133">
        <v>5</v>
      </c>
      <c r="Y272" s="132"/>
      <c r="Z272" s="135"/>
      <c r="AA272" s="134">
        <v>5</v>
      </c>
      <c r="AB272" s="132"/>
      <c r="AC272" s="131"/>
      <c r="AD272" s="133">
        <v>2</v>
      </c>
      <c r="AE272" s="132"/>
      <c r="AF272" s="131"/>
    </row>
    <row r="273" spans="1:32" ht="21.4" customHeight="1" x14ac:dyDescent="0.2">
      <c r="A273" s="413">
        <v>130</v>
      </c>
      <c r="B273" s="412" t="s">
        <v>858</v>
      </c>
      <c r="C273" s="130">
        <v>23</v>
      </c>
      <c r="D273" s="127">
        <v>3</v>
      </c>
      <c r="E273" s="127">
        <v>3</v>
      </c>
      <c r="F273" s="127">
        <v>3</v>
      </c>
      <c r="G273" s="127">
        <v>3</v>
      </c>
      <c r="H273" s="127">
        <v>3</v>
      </c>
      <c r="I273" s="127">
        <v>3</v>
      </c>
      <c r="J273" s="127">
        <v>0</v>
      </c>
      <c r="K273" s="126">
        <v>5</v>
      </c>
      <c r="L273" s="329">
        <v>557</v>
      </c>
      <c r="M273" s="127">
        <v>275</v>
      </c>
      <c r="N273" s="129">
        <v>282</v>
      </c>
      <c r="O273" s="128">
        <v>87</v>
      </c>
      <c r="P273" s="127">
        <v>40</v>
      </c>
      <c r="Q273" s="126">
        <v>47</v>
      </c>
      <c r="R273" s="329">
        <v>91</v>
      </c>
      <c r="S273" s="127">
        <v>46</v>
      </c>
      <c r="T273" s="129">
        <v>45</v>
      </c>
      <c r="U273" s="128">
        <v>89</v>
      </c>
      <c r="V273" s="127">
        <v>45</v>
      </c>
      <c r="W273" s="126">
        <v>44</v>
      </c>
      <c r="X273" s="329">
        <v>99</v>
      </c>
      <c r="Y273" s="127">
        <v>48</v>
      </c>
      <c r="Z273" s="129">
        <v>51</v>
      </c>
      <c r="AA273" s="128">
        <v>94</v>
      </c>
      <c r="AB273" s="127">
        <v>54</v>
      </c>
      <c r="AC273" s="126">
        <v>40</v>
      </c>
      <c r="AD273" s="329">
        <v>97</v>
      </c>
      <c r="AE273" s="127">
        <v>42</v>
      </c>
      <c r="AF273" s="126">
        <v>55</v>
      </c>
    </row>
    <row r="274" spans="1:32" ht="21.4" customHeight="1" x14ac:dyDescent="0.2">
      <c r="A274" s="331"/>
      <c r="B274" s="137"/>
      <c r="C274" s="136"/>
      <c r="D274" s="132"/>
      <c r="E274" s="132"/>
      <c r="F274" s="132"/>
      <c r="G274" s="132"/>
      <c r="H274" s="132"/>
      <c r="I274" s="132"/>
      <c r="J274" s="132"/>
      <c r="K274" s="131"/>
      <c r="L274" s="133">
        <v>10</v>
      </c>
      <c r="M274" s="132"/>
      <c r="N274" s="135"/>
      <c r="O274" s="134">
        <v>2</v>
      </c>
      <c r="P274" s="132"/>
      <c r="Q274" s="131"/>
      <c r="R274" s="133">
        <v>3</v>
      </c>
      <c r="S274" s="132"/>
      <c r="T274" s="135"/>
      <c r="U274" s="134">
        <v>1</v>
      </c>
      <c r="V274" s="132"/>
      <c r="W274" s="131"/>
      <c r="X274" s="133">
        <v>2</v>
      </c>
      <c r="Y274" s="132"/>
      <c r="Z274" s="135"/>
      <c r="AA274" s="134">
        <v>1</v>
      </c>
      <c r="AB274" s="132"/>
      <c r="AC274" s="131"/>
      <c r="AD274" s="133">
        <v>1</v>
      </c>
      <c r="AE274" s="132"/>
      <c r="AF274" s="131"/>
    </row>
    <row r="275" spans="1:32" ht="21.4" customHeight="1" x14ac:dyDescent="0.2">
      <c r="A275" s="413">
        <v>131</v>
      </c>
      <c r="B275" s="412" t="s">
        <v>859</v>
      </c>
      <c r="C275" s="130">
        <v>10</v>
      </c>
      <c r="D275" s="127">
        <v>1</v>
      </c>
      <c r="E275" s="127">
        <v>1</v>
      </c>
      <c r="F275" s="127">
        <v>2</v>
      </c>
      <c r="G275" s="127">
        <v>1</v>
      </c>
      <c r="H275" s="127">
        <v>1</v>
      </c>
      <c r="I275" s="127">
        <v>1</v>
      </c>
      <c r="J275" s="127">
        <v>0</v>
      </c>
      <c r="K275" s="126">
        <v>3</v>
      </c>
      <c r="L275" s="329">
        <v>167</v>
      </c>
      <c r="M275" s="127">
        <v>86</v>
      </c>
      <c r="N275" s="129">
        <v>81</v>
      </c>
      <c r="O275" s="128">
        <v>23</v>
      </c>
      <c r="P275" s="127">
        <v>12</v>
      </c>
      <c r="Q275" s="126">
        <v>11</v>
      </c>
      <c r="R275" s="329">
        <v>33</v>
      </c>
      <c r="S275" s="127">
        <v>16</v>
      </c>
      <c r="T275" s="129">
        <v>17</v>
      </c>
      <c r="U275" s="128">
        <v>37</v>
      </c>
      <c r="V275" s="127">
        <v>21</v>
      </c>
      <c r="W275" s="126">
        <v>16</v>
      </c>
      <c r="X275" s="329">
        <v>23</v>
      </c>
      <c r="Y275" s="127">
        <v>11</v>
      </c>
      <c r="Z275" s="129">
        <v>12</v>
      </c>
      <c r="AA275" s="128">
        <v>21</v>
      </c>
      <c r="AB275" s="127">
        <v>7</v>
      </c>
      <c r="AC275" s="126">
        <v>14</v>
      </c>
      <c r="AD275" s="329">
        <v>30</v>
      </c>
      <c r="AE275" s="127">
        <v>19</v>
      </c>
      <c r="AF275" s="126">
        <v>11</v>
      </c>
    </row>
    <row r="276" spans="1:32" ht="18.75" customHeight="1" x14ac:dyDescent="0.15">
      <c r="A276" s="1018" t="s">
        <v>104</v>
      </c>
      <c r="B276" s="1018"/>
      <c r="C276" s="1018"/>
      <c r="D276" s="1018"/>
      <c r="E276" s="1018"/>
      <c r="F276" s="1018"/>
      <c r="G276" s="1018"/>
      <c r="H276" s="1018"/>
      <c r="I276" s="1018"/>
      <c r="J276" s="1018"/>
      <c r="K276" s="1018"/>
      <c r="L276" s="1018"/>
      <c r="M276" s="1018"/>
      <c r="N276" s="1018"/>
    </row>
    <row r="277" spans="1:32" s="542" customFormat="1" ht="24" customHeight="1" x14ac:dyDescent="0.15">
      <c r="A277" s="539" t="s">
        <v>503</v>
      </c>
      <c r="C277" s="539"/>
      <c r="D277" s="539"/>
      <c r="E277" s="539"/>
      <c r="F277" s="539"/>
      <c r="G277" s="539"/>
      <c r="H277" s="539"/>
      <c r="I277" s="539"/>
      <c r="J277" s="539"/>
      <c r="K277" s="539"/>
      <c r="L277" s="539"/>
      <c r="M277" s="539"/>
      <c r="N277" s="540"/>
      <c r="O277" s="540"/>
      <c r="P277" s="540"/>
      <c r="Q277" s="540"/>
      <c r="R277" s="540"/>
      <c r="S277" s="540"/>
      <c r="T277" s="540"/>
      <c r="U277" s="540"/>
      <c r="V277" s="540"/>
      <c r="W277" s="540"/>
      <c r="X277" s="540"/>
      <c r="Y277" s="541"/>
      <c r="Z277" s="541"/>
      <c r="AA277" s="541"/>
      <c r="AB277" s="541"/>
      <c r="AC277" s="541"/>
      <c r="AD277" s="541"/>
      <c r="AE277" s="541"/>
      <c r="AF277" s="162" t="s">
        <v>883</v>
      </c>
    </row>
    <row r="278" spans="1:32" ht="17.25" customHeight="1" x14ac:dyDescent="0.15">
      <c r="A278" s="1019" t="s">
        <v>77</v>
      </c>
      <c r="B278" s="1020" t="s">
        <v>78</v>
      </c>
      <c r="C278" s="1031" t="s">
        <v>79</v>
      </c>
      <c r="D278" s="1025"/>
      <c r="E278" s="1025"/>
      <c r="F278" s="1025"/>
      <c r="G278" s="1025"/>
      <c r="H278" s="1025"/>
      <c r="I278" s="1025"/>
      <c r="J278" s="1025"/>
      <c r="K278" s="1032"/>
      <c r="L278" s="1024" t="s">
        <v>80</v>
      </c>
      <c r="M278" s="1023"/>
      <c r="N278" s="1023"/>
      <c r="O278" s="1023"/>
      <c r="P278" s="1023"/>
      <c r="Q278" s="1023"/>
      <c r="R278" s="1023"/>
      <c r="S278" s="1023"/>
      <c r="T278" s="1023"/>
      <c r="U278" s="1023"/>
      <c r="V278" s="1023"/>
      <c r="W278" s="1023"/>
      <c r="X278" s="1023"/>
      <c r="Y278" s="1023"/>
      <c r="Z278" s="1023"/>
      <c r="AA278" s="1023"/>
      <c r="AB278" s="1023"/>
      <c r="AC278" s="1023"/>
      <c r="AD278" s="1023"/>
      <c r="AE278" s="1023"/>
      <c r="AF278" s="1023"/>
    </row>
    <row r="279" spans="1:32" ht="17.25" customHeight="1" x14ac:dyDescent="0.15">
      <c r="A279" s="1019"/>
      <c r="B279" s="1021"/>
      <c r="C279" s="1007" t="s">
        <v>81</v>
      </c>
      <c r="D279" s="1025" t="s">
        <v>82</v>
      </c>
      <c r="E279" s="1025"/>
      <c r="F279" s="1025"/>
      <c r="G279" s="1025"/>
      <c r="H279" s="1025"/>
      <c r="I279" s="1025"/>
      <c r="J279" s="1027" t="s">
        <v>83</v>
      </c>
      <c r="K279" s="1028" t="s">
        <v>84</v>
      </c>
      <c r="L279" s="1033" t="s">
        <v>85</v>
      </c>
      <c r="M279" s="1027"/>
      <c r="N279" s="1034"/>
      <c r="O279" s="1031" t="s">
        <v>86</v>
      </c>
      <c r="P279" s="1025"/>
      <c r="Q279" s="1032"/>
      <c r="R279" s="1010" t="s">
        <v>87</v>
      </c>
      <c r="S279" s="1025"/>
      <c r="T279" s="1009"/>
      <c r="U279" s="1031" t="s">
        <v>88</v>
      </c>
      <c r="V279" s="1025"/>
      <c r="W279" s="1032"/>
      <c r="X279" s="1010" t="s">
        <v>89</v>
      </c>
      <c r="Y279" s="1025"/>
      <c r="Z279" s="1009"/>
      <c r="AA279" s="1031" t="s">
        <v>90</v>
      </c>
      <c r="AB279" s="1025"/>
      <c r="AC279" s="1032"/>
      <c r="AD279" s="1010" t="s">
        <v>91</v>
      </c>
      <c r="AE279" s="1025"/>
      <c r="AF279" s="1032"/>
    </row>
    <row r="280" spans="1:32" ht="46.5" customHeight="1" x14ac:dyDescent="0.15">
      <c r="A280" s="1019"/>
      <c r="B280" s="1022"/>
      <c r="C280" s="1008"/>
      <c r="D280" s="147" t="s">
        <v>92</v>
      </c>
      <c r="E280" s="147" t="s">
        <v>93</v>
      </c>
      <c r="F280" s="147" t="s">
        <v>94</v>
      </c>
      <c r="G280" s="147" t="s">
        <v>95</v>
      </c>
      <c r="H280" s="147" t="s">
        <v>96</v>
      </c>
      <c r="I280" s="147" t="s">
        <v>97</v>
      </c>
      <c r="J280" s="1027"/>
      <c r="K280" s="1028"/>
      <c r="L280" s="437" t="s">
        <v>98</v>
      </c>
      <c r="M280" s="434" t="s">
        <v>99</v>
      </c>
      <c r="N280" s="435" t="s">
        <v>100</v>
      </c>
      <c r="O280" s="327" t="s">
        <v>98</v>
      </c>
      <c r="P280" s="434" t="s">
        <v>99</v>
      </c>
      <c r="Q280" s="436" t="s">
        <v>100</v>
      </c>
      <c r="R280" s="437" t="s">
        <v>98</v>
      </c>
      <c r="S280" s="434" t="s">
        <v>99</v>
      </c>
      <c r="T280" s="435" t="s">
        <v>100</v>
      </c>
      <c r="U280" s="327" t="s">
        <v>98</v>
      </c>
      <c r="V280" s="434" t="s">
        <v>99</v>
      </c>
      <c r="W280" s="436" t="s">
        <v>100</v>
      </c>
      <c r="X280" s="437" t="s">
        <v>98</v>
      </c>
      <c r="Y280" s="434" t="s">
        <v>99</v>
      </c>
      <c r="Z280" s="435" t="s">
        <v>100</v>
      </c>
      <c r="AA280" s="327" t="s">
        <v>98</v>
      </c>
      <c r="AB280" s="434" t="s">
        <v>99</v>
      </c>
      <c r="AC280" s="436" t="s">
        <v>100</v>
      </c>
      <c r="AD280" s="437" t="s">
        <v>98</v>
      </c>
      <c r="AE280" s="434" t="s">
        <v>99</v>
      </c>
      <c r="AF280" s="436" t="s">
        <v>100</v>
      </c>
    </row>
    <row r="281" spans="1:32" ht="21.4" customHeight="1" x14ac:dyDescent="0.2">
      <c r="A281" s="331"/>
      <c r="B281" s="137"/>
      <c r="C281" s="136"/>
      <c r="D281" s="132"/>
      <c r="E281" s="132"/>
      <c r="F281" s="132"/>
      <c r="G281" s="132"/>
      <c r="H281" s="132"/>
      <c r="I281" s="132"/>
      <c r="J281" s="132"/>
      <c r="K281" s="131"/>
      <c r="L281" s="133">
        <v>59</v>
      </c>
      <c r="M281" s="132"/>
      <c r="N281" s="135"/>
      <c r="O281" s="134">
        <v>7</v>
      </c>
      <c r="P281" s="132"/>
      <c r="Q281" s="131"/>
      <c r="R281" s="133">
        <v>11</v>
      </c>
      <c r="S281" s="132"/>
      <c r="T281" s="135"/>
      <c r="U281" s="134">
        <v>8</v>
      </c>
      <c r="V281" s="132"/>
      <c r="W281" s="131"/>
      <c r="X281" s="133">
        <v>9</v>
      </c>
      <c r="Y281" s="132"/>
      <c r="Z281" s="135"/>
      <c r="AA281" s="134">
        <v>14</v>
      </c>
      <c r="AB281" s="132"/>
      <c r="AC281" s="131"/>
      <c r="AD281" s="133">
        <v>10</v>
      </c>
      <c r="AE281" s="132"/>
      <c r="AF281" s="131"/>
    </row>
    <row r="282" spans="1:32" ht="21.4" customHeight="1" x14ac:dyDescent="0.2">
      <c r="A282" s="413">
        <v>132</v>
      </c>
      <c r="B282" s="412" t="s">
        <v>860</v>
      </c>
      <c r="C282" s="130">
        <v>38</v>
      </c>
      <c r="D282" s="127">
        <v>4</v>
      </c>
      <c r="E282" s="127">
        <v>5</v>
      </c>
      <c r="F282" s="127">
        <v>5</v>
      </c>
      <c r="G282" s="127">
        <v>5</v>
      </c>
      <c r="H282" s="127">
        <v>5</v>
      </c>
      <c r="I282" s="127">
        <v>4</v>
      </c>
      <c r="J282" s="127">
        <v>0</v>
      </c>
      <c r="K282" s="126">
        <v>10</v>
      </c>
      <c r="L282" s="329">
        <v>933</v>
      </c>
      <c r="M282" s="127">
        <v>471</v>
      </c>
      <c r="N282" s="129">
        <v>462</v>
      </c>
      <c r="O282" s="128">
        <v>139</v>
      </c>
      <c r="P282" s="127">
        <v>54</v>
      </c>
      <c r="Q282" s="126">
        <v>85</v>
      </c>
      <c r="R282" s="329">
        <v>157</v>
      </c>
      <c r="S282" s="127">
        <v>76</v>
      </c>
      <c r="T282" s="129">
        <v>81</v>
      </c>
      <c r="U282" s="128">
        <v>162</v>
      </c>
      <c r="V282" s="127">
        <v>87</v>
      </c>
      <c r="W282" s="126">
        <v>75</v>
      </c>
      <c r="X282" s="329">
        <v>161</v>
      </c>
      <c r="Y282" s="127">
        <v>91</v>
      </c>
      <c r="Z282" s="129">
        <v>70</v>
      </c>
      <c r="AA282" s="128">
        <v>166</v>
      </c>
      <c r="AB282" s="127">
        <v>94</v>
      </c>
      <c r="AC282" s="126">
        <v>72</v>
      </c>
      <c r="AD282" s="329">
        <v>148</v>
      </c>
      <c r="AE282" s="127">
        <v>69</v>
      </c>
      <c r="AF282" s="126">
        <v>79</v>
      </c>
    </row>
    <row r="283" spans="1:32" ht="21.4" customHeight="1" x14ac:dyDescent="0.2">
      <c r="A283" s="331"/>
      <c r="B283" s="137"/>
      <c r="C283" s="136"/>
      <c r="D283" s="132"/>
      <c r="E283" s="132"/>
      <c r="F283" s="132"/>
      <c r="G283" s="132"/>
      <c r="H283" s="132"/>
      <c r="I283" s="132"/>
      <c r="J283" s="132"/>
      <c r="K283" s="131"/>
      <c r="L283" s="133">
        <v>28</v>
      </c>
      <c r="M283" s="132"/>
      <c r="N283" s="135"/>
      <c r="O283" s="134">
        <v>3</v>
      </c>
      <c r="P283" s="132"/>
      <c r="Q283" s="131"/>
      <c r="R283" s="133">
        <v>4</v>
      </c>
      <c r="S283" s="132"/>
      <c r="T283" s="135"/>
      <c r="U283" s="134">
        <v>6</v>
      </c>
      <c r="V283" s="132"/>
      <c r="W283" s="131"/>
      <c r="X283" s="133">
        <v>8</v>
      </c>
      <c r="Y283" s="132"/>
      <c r="Z283" s="135"/>
      <c r="AA283" s="134">
        <v>3</v>
      </c>
      <c r="AB283" s="132"/>
      <c r="AC283" s="131"/>
      <c r="AD283" s="133">
        <v>4</v>
      </c>
      <c r="AE283" s="132"/>
      <c r="AF283" s="131"/>
    </row>
    <row r="284" spans="1:32" ht="21.4" customHeight="1" x14ac:dyDescent="0.2">
      <c r="A284" s="146">
        <v>133</v>
      </c>
      <c r="B284" s="145" t="s">
        <v>861</v>
      </c>
      <c r="C284" s="144">
        <v>19</v>
      </c>
      <c r="D284" s="140">
        <v>2</v>
      </c>
      <c r="E284" s="140">
        <v>3</v>
      </c>
      <c r="F284" s="140">
        <v>2</v>
      </c>
      <c r="G284" s="140">
        <v>2</v>
      </c>
      <c r="H284" s="140">
        <v>3</v>
      </c>
      <c r="I284" s="140">
        <v>3</v>
      </c>
      <c r="J284" s="140">
        <v>0</v>
      </c>
      <c r="K284" s="139">
        <v>4</v>
      </c>
      <c r="L284" s="141">
        <v>457</v>
      </c>
      <c r="M284" s="140">
        <v>242</v>
      </c>
      <c r="N284" s="143">
        <v>215</v>
      </c>
      <c r="O284" s="142">
        <v>69</v>
      </c>
      <c r="P284" s="140">
        <v>33</v>
      </c>
      <c r="Q284" s="139">
        <v>36</v>
      </c>
      <c r="R284" s="141">
        <v>80</v>
      </c>
      <c r="S284" s="140">
        <v>43</v>
      </c>
      <c r="T284" s="143">
        <v>37</v>
      </c>
      <c r="U284" s="142">
        <v>70</v>
      </c>
      <c r="V284" s="140">
        <v>37</v>
      </c>
      <c r="W284" s="139">
        <v>33</v>
      </c>
      <c r="X284" s="141">
        <v>77</v>
      </c>
      <c r="Y284" s="140">
        <v>47</v>
      </c>
      <c r="Z284" s="143">
        <v>30</v>
      </c>
      <c r="AA284" s="142">
        <v>79</v>
      </c>
      <c r="AB284" s="140">
        <v>39</v>
      </c>
      <c r="AC284" s="139">
        <v>40</v>
      </c>
      <c r="AD284" s="141">
        <v>82</v>
      </c>
      <c r="AE284" s="140">
        <v>43</v>
      </c>
      <c r="AF284" s="139">
        <v>39</v>
      </c>
    </row>
    <row r="285" spans="1:32" ht="21.4" customHeight="1" x14ac:dyDescent="0.2">
      <c r="A285" s="331"/>
      <c r="B285" s="137"/>
      <c r="C285" s="136"/>
      <c r="D285" s="132"/>
      <c r="E285" s="132"/>
      <c r="F285" s="132"/>
      <c r="G285" s="132"/>
      <c r="H285" s="132"/>
      <c r="I285" s="132"/>
      <c r="J285" s="132"/>
      <c r="K285" s="131"/>
      <c r="L285" s="133">
        <v>31</v>
      </c>
      <c r="M285" s="132"/>
      <c r="N285" s="135"/>
      <c r="O285" s="134">
        <v>4</v>
      </c>
      <c r="P285" s="132"/>
      <c r="Q285" s="131"/>
      <c r="R285" s="133">
        <v>7</v>
      </c>
      <c r="S285" s="132"/>
      <c r="T285" s="135"/>
      <c r="U285" s="134">
        <v>5</v>
      </c>
      <c r="V285" s="132"/>
      <c r="W285" s="131"/>
      <c r="X285" s="133">
        <v>6</v>
      </c>
      <c r="Y285" s="132"/>
      <c r="Z285" s="135"/>
      <c r="AA285" s="134">
        <v>3</v>
      </c>
      <c r="AB285" s="132"/>
      <c r="AC285" s="131"/>
      <c r="AD285" s="133">
        <v>6</v>
      </c>
      <c r="AE285" s="132"/>
      <c r="AF285" s="131"/>
    </row>
    <row r="286" spans="1:32" ht="21.4" customHeight="1" x14ac:dyDescent="0.2">
      <c r="A286" s="413">
        <v>134</v>
      </c>
      <c r="B286" s="412" t="s">
        <v>862</v>
      </c>
      <c r="C286" s="130">
        <v>26</v>
      </c>
      <c r="D286" s="127">
        <v>3</v>
      </c>
      <c r="E286" s="127">
        <v>3</v>
      </c>
      <c r="F286" s="127">
        <v>4</v>
      </c>
      <c r="G286" s="127">
        <v>4</v>
      </c>
      <c r="H286" s="127">
        <v>4</v>
      </c>
      <c r="I286" s="127">
        <v>4</v>
      </c>
      <c r="J286" s="127">
        <v>0</v>
      </c>
      <c r="K286" s="126">
        <v>4</v>
      </c>
      <c r="L286" s="329">
        <v>665</v>
      </c>
      <c r="M286" s="127">
        <v>340</v>
      </c>
      <c r="N286" s="129">
        <v>325</v>
      </c>
      <c r="O286" s="128">
        <v>95</v>
      </c>
      <c r="P286" s="127">
        <v>50</v>
      </c>
      <c r="Q286" s="126">
        <v>45</v>
      </c>
      <c r="R286" s="329">
        <v>96</v>
      </c>
      <c r="S286" s="127">
        <v>46</v>
      </c>
      <c r="T286" s="129">
        <v>50</v>
      </c>
      <c r="U286" s="128">
        <v>115</v>
      </c>
      <c r="V286" s="127">
        <v>62</v>
      </c>
      <c r="W286" s="126">
        <v>53</v>
      </c>
      <c r="X286" s="329">
        <v>125</v>
      </c>
      <c r="Y286" s="127">
        <v>63</v>
      </c>
      <c r="Z286" s="129">
        <v>62</v>
      </c>
      <c r="AA286" s="128">
        <v>122</v>
      </c>
      <c r="AB286" s="127">
        <v>55</v>
      </c>
      <c r="AC286" s="126">
        <v>67</v>
      </c>
      <c r="AD286" s="329">
        <v>112</v>
      </c>
      <c r="AE286" s="127">
        <v>64</v>
      </c>
      <c r="AF286" s="126">
        <v>48</v>
      </c>
    </row>
    <row r="287" spans="1:32" ht="21.4" customHeight="1" x14ac:dyDescent="0.2">
      <c r="A287" s="331"/>
      <c r="B287" s="137"/>
      <c r="C287" s="136"/>
      <c r="D287" s="132"/>
      <c r="E287" s="132"/>
      <c r="F287" s="132"/>
      <c r="G287" s="132"/>
      <c r="H287" s="132"/>
      <c r="I287" s="132"/>
      <c r="J287" s="132"/>
      <c r="K287" s="131"/>
      <c r="L287" s="133">
        <v>51</v>
      </c>
      <c r="M287" s="132"/>
      <c r="N287" s="135"/>
      <c r="O287" s="134">
        <v>9</v>
      </c>
      <c r="P287" s="132"/>
      <c r="Q287" s="131"/>
      <c r="R287" s="133">
        <v>10</v>
      </c>
      <c r="S287" s="132"/>
      <c r="T287" s="138"/>
      <c r="U287" s="134">
        <v>6</v>
      </c>
      <c r="V287" s="132"/>
      <c r="W287" s="131"/>
      <c r="X287" s="133">
        <v>9</v>
      </c>
      <c r="Y287" s="132"/>
      <c r="Z287" s="135"/>
      <c r="AA287" s="134">
        <v>9</v>
      </c>
      <c r="AB287" s="132"/>
      <c r="AC287" s="131"/>
      <c r="AD287" s="133">
        <v>8</v>
      </c>
      <c r="AE287" s="132"/>
      <c r="AF287" s="131"/>
    </row>
    <row r="288" spans="1:32" ht="21.4" customHeight="1" x14ac:dyDescent="0.2">
      <c r="A288" s="413">
        <v>135</v>
      </c>
      <c r="B288" s="412" t="s">
        <v>863</v>
      </c>
      <c r="C288" s="130">
        <v>32</v>
      </c>
      <c r="D288" s="127">
        <v>4</v>
      </c>
      <c r="E288" s="127">
        <v>3</v>
      </c>
      <c r="F288" s="127">
        <v>3</v>
      </c>
      <c r="G288" s="127">
        <v>4</v>
      </c>
      <c r="H288" s="127">
        <v>4</v>
      </c>
      <c r="I288" s="127">
        <v>4</v>
      </c>
      <c r="J288" s="127">
        <v>0</v>
      </c>
      <c r="K288" s="126">
        <v>10</v>
      </c>
      <c r="L288" s="329">
        <v>708</v>
      </c>
      <c r="M288" s="127">
        <v>374</v>
      </c>
      <c r="N288" s="129">
        <v>334</v>
      </c>
      <c r="O288" s="128">
        <v>134</v>
      </c>
      <c r="P288" s="127">
        <v>68</v>
      </c>
      <c r="Q288" s="126">
        <v>66</v>
      </c>
      <c r="R288" s="329">
        <v>103</v>
      </c>
      <c r="S288" s="127">
        <v>57</v>
      </c>
      <c r="T288" s="129">
        <v>46</v>
      </c>
      <c r="U288" s="128">
        <v>100</v>
      </c>
      <c r="V288" s="127">
        <v>51</v>
      </c>
      <c r="W288" s="126">
        <v>49</v>
      </c>
      <c r="X288" s="329">
        <v>118</v>
      </c>
      <c r="Y288" s="127">
        <v>55</v>
      </c>
      <c r="Z288" s="129">
        <v>63</v>
      </c>
      <c r="AA288" s="128">
        <v>118</v>
      </c>
      <c r="AB288" s="127">
        <v>58</v>
      </c>
      <c r="AC288" s="126">
        <v>60</v>
      </c>
      <c r="AD288" s="329">
        <v>135</v>
      </c>
      <c r="AE288" s="127">
        <v>85</v>
      </c>
      <c r="AF288" s="126">
        <v>50</v>
      </c>
    </row>
    <row r="289" spans="1:32" ht="21.4" customHeight="1" x14ac:dyDescent="0.2">
      <c r="A289" s="331"/>
      <c r="B289" s="137"/>
      <c r="C289" s="136"/>
      <c r="D289" s="132"/>
      <c r="E289" s="132"/>
      <c r="F289" s="132"/>
      <c r="G289" s="132"/>
      <c r="H289" s="132"/>
      <c r="I289" s="132"/>
      <c r="J289" s="132"/>
      <c r="K289" s="131"/>
      <c r="L289" s="133">
        <v>35</v>
      </c>
      <c r="M289" s="132"/>
      <c r="N289" s="135"/>
      <c r="O289" s="134">
        <v>5</v>
      </c>
      <c r="P289" s="132"/>
      <c r="Q289" s="131"/>
      <c r="R289" s="133">
        <v>4</v>
      </c>
      <c r="S289" s="132"/>
      <c r="T289" s="135"/>
      <c r="U289" s="134">
        <v>10</v>
      </c>
      <c r="V289" s="132"/>
      <c r="W289" s="131"/>
      <c r="X289" s="133">
        <v>7</v>
      </c>
      <c r="Y289" s="132"/>
      <c r="Z289" s="135"/>
      <c r="AA289" s="134">
        <v>6</v>
      </c>
      <c r="AB289" s="132"/>
      <c r="AC289" s="131"/>
      <c r="AD289" s="133">
        <v>3</v>
      </c>
      <c r="AE289" s="132"/>
      <c r="AF289" s="131"/>
    </row>
    <row r="290" spans="1:32" ht="21.4" customHeight="1" x14ac:dyDescent="0.2">
      <c r="A290" s="413">
        <v>136</v>
      </c>
      <c r="B290" s="412" t="s">
        <v>864</v>
      </c>
      <c r="C290" s="130">
        <v>19</v>
      </c>
      <c r="D290" s="127">
        <v>3</v>
      </c>
      <c r="E290" s="127">
        <v>2</v>
      </c>
      <c r="F290" s="127">
        <v>2</v>
      </c>
      <c r="G290" s="127">
        <v>2</v>
      </c>
      <c r="H290" s="127">
        <v>2</v>
      </c>
      <c r="I290" s="127">
        <v>2</v>
      </c>
      <c r="J290" s="127">
        <v>0</v>
      </c>
      <c r="K290" s="126">
        <v>6</v>
      </c>
      <c r="L290" s="329">
        <v>403</v>
      </c>
      <c r="M290" s="127">
        <v>222</v>
      </c>
      <c r="N290" s="129">
        <v>181</v>
      </c>
      <c r="O290" s="128">
        <v>77</v>
      </c>
      <c r="P290" s="127">
        <v>38</v>
      </c>
      <c r="Q290" s="126">
        <v>39</v>
      </c>
      <c r="R290" s="329">
        <v>66</v>
      </c>
      <c r="S290" s="127">
        <v>37</v>
      </c>
      <c r="T290" s="129">
        <v>29</v>
      </c>
      <c r="U290" s="128">
        <v>72</v>
      </c>
      <c r="V290" s="127">
        <v>39</v>
      </c>
      <c r="W290" s="126">
        <v>33</v>
      </c>
      <c r="X290" s="329">
        <v>69</v>
      </c>
      <c r="Y290" s="127">
        <v>39</v>
      </c>
      <c r="Z290" s="129">
        <v>30</v>
      </c>
      <c r="AA290" s="128">
        <v>55</v>
      </c>
      <c r="AB290" s="127">
        <v>34</v>
      </c>
      <c r="AC290" s="126">
        <v>21</v>
      </c>
      <c r="AD290" s="329">
        <v>64</v>
      </c>
      <c r="AE290" s="127">
        <v>35</v>
      </c>
      <c r="AF290" s="126">
        <v>29</v>
      </c>
    </row>
    <row r="291" spans="1:32" ht="21.4" customHeight="1" x14ac:dyDescent="0.2">
      <c r="A291" s="331"/>
      <c r="B291" s="137"/>
      <c r="C291" s="136"/>
      <c r="D291" s="132"/>
      <c r="E291" s="132"/>
      <c r="F291" s="132"/>
      <c r="G291" s="132"/>
      <c r="H291" s="132"/>
      <c r="I291" s="132"/>
      <c r="J291" s="132"/>
      <c r="K291" s="131"/>
      <c r="L291" s="133">
        <v>31</v>
      </c>
      <c r="M291" s="132"/>
      <c r="N291" s="135"/>
      <c r="O291" s="134">
        <v>3</v>
      </c>
      <c r="P291" s="132"/>
      <c r="Q291" s="131"/>
      <c r="R291" s="133">
        <v>5</v>
      </c>
      <c r="S291" s="132"/>
      <c r="T291" s="135"/>
      <c r="U291" s="134">
        <v>7</v>
      </c>
      <c r="V291" s="132"/>
      <c r="W291" s="131"/>
      <c r="X291" s="133">
        <v>8</v>
      </c>
      <c r="Y291" s="132"/>
      <c r="Z291" s="135"/>
      <c r="AA291" s="134">
        <v>6</v>
      </c>
      <c r="AB291" s="132"/>
      <c r="AC291" s="131"/>
      <c r="AD291" s="133">
        <v>2</v>
      </c>
      <c r="AE291" s="132"/>
      <c r="AF291" s="131"/>
    </row>
    <row r="292" spans="1:32" ht="21.4" customHeight="1" x14ac:dyDescent="0.2">
      <c r="A292" s="413">
        <v>137</v>
      </c>
      <c r="B292" s="412" t="s">
        <v>865</v>
      </c>
      <c r="C292" s="130">
        <v>18</v>
      </c>
      <c r="D292" s="127">
        <v>2</v>
      </c>
      <c r="E292" s="127">
        <v>2</v>
      </c>
      <c r="F292" s="127">
        <v>2</v>
      </c>
      <c r="G292" s="127">
        <v>2</v>
      </c>
      <c r="H292" s="127">
        <v>2</v>
      </c>
      <c r="I292" s="127">
        <v>2</v>
      </c>
      <c r="J292" s="127">
        <v>0</v>
      </c>
      <c r="K292" s="126">
        <v>6</v>
      </c>
      <c r="L292" s="329">
        <v>344</v>
      </c>
      <c r="M292" s="127">
        <v>161</v>
      </c>
      <c r="N292" s="129">
        <v>183</v>
      </c>
      <c r="O292" s="128">
        <v>44</v>
      </c>
      <c r="P292" s="127">
        <v>21</v>
      </c>
      <c r="Q292" s="126">
        <v>23</v>
      </c>
      <c r="R292" s="329">
        <v>61</v>
      </c>
      <c r="S292" s="127">
        <v>25</v>
      </c>
      <c r="T292" s="129">
        <v>36</v>
      </c>
      <c r="U292" s="128">
        <v>56</v>
      </c>
      <c r="V292" s="127">
        <v>27</v>
      </c>
      <c r="W292" s="126">
        <v>29</v>
      </c>
      <c r="X292" s="329">
        <v>57</v>
      </c>
      <c r="Y292" s="127">
        <v>28</v>
      </c>
      <c r="Z292" s="129">
        <v>29</v>
      </c>
      <c r="AA292" s="128">
        <v>60</v>
      </c>
      <c r="AB292" s="127">
        <v>23</v>
      </c>
      <c r="AC292" s="126">
        <v>37</v>
      </c>
      <c r="AD292" s="329">
        <v>66</v>
      </c>
      <c r="AE292" s="127">
        <v>37</v>
      </c>
      <c r="AF292" s="126">
        <v>29</v>
      </c>
    </row>
    <row r="293" spans="1:32" ht="21.4" customHeight="1" x14ac:dyDescent="0.2">
      <c r="A293" s="331"/>
      <c r="B293" s="137"/>
      <c r="C293" s="136"/>
      <c r="D293" s="132"/>
      <c r="E293" s="132"/>
      <c r="F293" s="132"/>
      <c r="G293" s="132"/>
      <c r="H293" s="132"/>
      <c r="I293" s="132"/>
      <c r="J293" s="132"/>
      <c r="K293" s="131"/>
      <c r="L293" s="133">
        <v>28</v>
      </c>
      <c r="M293" s="132"/>
      <c r="N293" s="135"/>
      <c r="O293" s="134">
        <v>4</v>
      </c>
      <c r="P293" s="132"/>
      <c r="Q293" s="131"/>
      <c r="R293" s="133">
        <v>3</v>
      </c>
      <c r="S293" s="132"/>
      <c r="T293" s="135"/>
      <c r="U293" s="134">
        <v>8</v>
      </c>
      <c r="V293" s="132"/>
      <c r="W293" s="131"/>
      <c r="X293" s="133">
        <v>3</v>
      </c>
      <c r="Y293" s="132"/>
      <c r="Z293" s="135"/>
      <c r="AA293" s="134">
        <v>6</v>
      </c>
      <c r="AB293" s="132"/>
      <c r="AC293" s="131"/>
      <c r="AD293" s="133">
        <v>4</v>
      </c>
      <c r="AE293" s="132"/>
      <c r="AF293" s="131"/>
    </row>
    <row r="294" spans="1:32" ht="21.4" customHeight="1" x14ac:dyDescent="0.2">
      <c r="A294" s="413">
        <v>138</v>
      </c>
      <c r="B294" s="412" t="s">
        <v>866</v>
      </c>
      <c r="C294" s="130">
        <v>23</v>
      </c>
      <c r="D294" s="127">
        <v>3</v>
      </c>
      <c r="E294" s="127">
        <v>3</v>
      </c>
      <c r="F294" s="127">
        <v>3</v>
      </c>
      <c r="G294" s="127">
        <v>3</v>
      </c>
      <c r="H294" s="127">
        <v>3</v>
      </c>
      <c r="I294" s="127">
        <v>3</v>
      </c>
      <c r="J294" s="127">
        <v>0</v>
      </c>
      <c r="K294" s="126">
        <v>5</v>
      </c>
      <c r="L294" s="329">
        <v>540</v>
      </c>
      <c r="M294" s="127">
        <v>293</v>
      </c>
      <c r="N294" s="129">
        <v>247</v>
      </c>
      <c r="O294" s="128">
        <v>86</v>
      </c>
      <c r="P294" s="127">
        <v>48</v>
      </c>
      <c r="Q294" s="126">
        <v>38</v>
      </c>
      <c r="R294" s="329">
        <v>91</v>
      </c>
      <c r="S294" s="127">
        <v>48</v>
      </c>
      <c r="T294" s="129">
        <v>43</v>
      </c>
      <c r="U294" s="128">
        <v>87</v>
      </c>
      <c r="V294" s="127">
        <v>45</v>
      </c>
      <c r="W294" s="126">
        <v>42</v>
      </c>
      <c r="X294" s="329">
        <v>88</v>
      </c>
      <c r="Y294" s="127">
        <v>48</v>
      </c>
      <c r="Z294" s="129">
        <v>40</v>
      </c>
      <c r="AA294" s="128">
        <v>90</v>
      </c>
      <c r="AB294" s="127">
        <v>52</v>
      </c>
      <c r="AC294" s="126">
        <v>38</v>
      </c>
      <c r="AD294" s="329">
        <v>98</v>
      </c>
      <c r="AE294" s="127">
        <v>52</v>
      </c>
      <c r="AF294" s="126">
        <v>46</v>
      </c>
    </row>
    <row r="295" spans="1:32" ht="21.4" customHeight="1" x14ac:dyDescent="0.2">
      <c r="A295" s="331"/>
      <c r="B295" s="137"/>
      <c r="C295" s="136"/>
      <c r="D295" s="132"/>
      <c r="E295" s="132"/>
      <c r="F295" s="132"/>
      <c r="G295" s="132"/>
      <c r="H295" s="132"/>
      <c r="I295" s="132"/>
      <c r="J295" s="132"/>
      <c r="K295" s="131"/>
      <c r="L295" s="133">
        <v>18</v>
      </c>
      <c r="M295" s="132"/>
      <c r="N295" s="135"/>
      <c r="O295" s="134">
        <v>6</v>
      </c>
      <c r="P295" s="132"/>
      <c r="Q295" s="131"/>
      <c r="R295" s="133">
        <v>3</v>
      </c>
      <c r="S295" s="132"/>
      <c r="T295" s="135"/>
      <c r="U295" s="134">
        <v>5</v>
      </c>
      <c r="V295" s="132"/>
      <c r="W295" s="131"/>
      <c r="X295" s="133">
        <v>0</v>
      </c>
      <c r="Y295" s="132"/>
      <c r="Z295" s="135"/>
      <c r="AA295" s="134">
        <v>1</v>
      </c>
      <c r="AB295" s="132"/>
      <c r="AC295" s="131"/>
      <c r="AD295" s="133">
        <v>3</v>
      </c>
      <c r="AE295" s="132"/>
      <c r="AF295" s="131"/>
    </row>
    <row r="296" spans="1:32" ht="21.4" customHeight="1" x14ac:dyDescent="0.2">
      <c r="A296" s="413">
        <v>139</v>
      </c>
      <c r="B296" s="412" t="s">
        <v>867</v>
      </c>
      <c r="C296" s="130">
        <v>17</v>
      </c>
      <c r="D296" s="127">
        <v>3</v>
      </c>
      <c r="E296" s="127">
        <v>2</v>
      </c>
      <c r="F296" s="127">
        <v>2</v>
      </c>
      <c r="G296" s="127">
        <v>2</v>
      </c>
      <c r="H296" s="127">
        <v>2</v>
      </c>
      <c r="I296" s="127">
        <v>3</v>
      </c>
      <c r="J296" s="127">
        <v>0</v>
      </c>
      <c r="K296" s="126">
        <v>3</v>
      </c>
      <c r="L296" s="329">
        <v>423</v>
      </c>
      <c r="M296" s="127">
        <v>222</v>
      </c>
      <c r="N296" s="129">
        <v>201</v>
      </c>
      <c r="O296" s="128">
        <v>84</v>
      </c>
      <c r="P296" s="127">
        <v>43</v>
      </c>
      <c r="Q296" s="126">
        <v>41</v>
      </c>
      <c r="R296" s="329">
        <v>58</v>
      </c>
      <c r="S296" s="127">
        <v>28</v>
      </c>
      <c r="T296" s="129">
        <v>30</v>
      </c>
      <c r="U296" s="128">
        <v>70</v>
      </c>
      <c r="V296" s="127">
        <v>38</v>
      </c>
      <c r="W296" s="126">
        <v>32</v>
      </c>
      <c r="X296" s="329">
        <v>69</v>
      </c>
      <c r="Y296" s="127">
        <v>34</v>
      </c>
      <c r="Z296" s="129">
        <v>35</v>
      </c>
      <c r="AA296" s="128">
        <v>63</v>
      </c>
      <c r="AB296" s="127">
        <v>37</v>
      </c>
      <c r="AC296" s="126">
        <v>26</v>
      </c>
      <c r="AD296" s="329">
        <v>79</v>
      </c>
      <c r="AE296" s="127">
        <v>42</v>
      </c>
      <c r="AF296" s="126">
        <v>37</v>
      </c>
    </row>
    <row r="297" spans="1:32" ht="21.4" customHeight="1" x14ac:dyDescent="0.2">
      <c r="A297" s="331"/>
      <c r="B297" s="137"/>
      <c r="C297" s="136"/>
      <c r="D297" s="132"/>
      <c r="E297" s="132"/>
      <c r="F297" s="132"/>
      <c r="G297" s="132"/>
      <c r="H297" s="132"/>
      <c r="I297" s="132"/>
      <c r="J297" s="132"/>
      <c r="K297" s="131"/>
      <c r="L297" s="133">
        <v>36</v>
      </c>
      <c r="M297" s="132"/>
      <c r="N297" s="135"/>
      <c r="O297" s="134">
        <v>5</v>
      </c>
      <c r="P297" s="132"/>
      <c r="Q297" s="131"/>
      <c r="R297" s="133">
        <v>6</v>
      </c>
      <c r="S297" s="132"/>
      <c r="T297" s="135"/>
      <c r="U297" s="134">
        <v>7</v>
      </c>
      <c r="V297" s="132"/>
      <c r="W297" s="131"/>
      <c r="X297" s="133">
        <v>7</v>
      </c>
      <c r="Y297" s="132"/>
      <c r="Z297" s="135"/>
      <c r="AA297" s="134">
        <v>7</v>
      </c>
      <c r="AB297" s="132"/>
      <c r="AC297" s="131"/>
      <c r="AD297" s="133">
        <v>4</v>
      </c>
      <c r="AE297" s="132"/>
      <c r="AF297" s="131"/>
    </row>
    <row r="298" spans="1:32" ht="21.4" customHeight="1" x14ac:dyDescent="0.2">
      <c r="A298" s="413">
        <v>140</v>
      </c>
      <c r="B298" s="412" t="s">
        <v>868</v>
      </c>
      <c r="C298" s="130">
        <v>27</v>
      </c>
      <c r="D298" s="127">
        <v>3</v>
      </c>
      <c r="E298" s="127">
        <v>3</v>
      </c>
      <c r="F298" s="127">
        <v>4</v>
      </c>
      <c r="G298" s="127">
        <v>3</v>
      </c>
      <c r="H298" s="127">
        <v>4</v>
      </c>
      <c r="I298" s="127">
        <v>4</v>
      </c>
      <c r="J298" s="127">
        <v>0</v>
      </c>
      <c r="K298" s="126">
        <v>6</v>
      </c>
      <c r="L298" s="329">
        <v>699</v>
      </c>
      <c r="M298" s="127">
        <v>359</v>
      </c>
      <c r="N298" s="129">
        <v>340</v>
      </c>
      <c r="O298" s="128">
        <v>102</v>
      </c>
      <c r="P298" s="127">
        <v>50</v>
      </c>
      <c r="Q298" s="126">
        <v>52</v>
      </c>
      <c r="R298" s="329">
        <v>98</v>
      </c>
      <c r="S298" s="127">
        <v>51</v>
      </c>
      <c r="T298" s="129">
        <v>47</v>
      </c>
      <c r="U298" s="128">
        <v>132</v>
      </c>
      <c r="V298" s="127">
        <v>76</v>
      </c>
      <c r="W298" s="126">
        <v>56</v>
      </c>
      <c r="X298" s="329">
        <v>106</v>
      </c>
      <c r="Y298" s="127">
        <v>54</v>
      </c>
      <c r="Z298" s="129">
        <v>52</v>
      </c>
      <c r="AA298" s="128">
        <v>130</v>
      </c>
      <c r="AB298" s="127">
        <v>62</v>
      </c>
      <c r="AC298" s="126">
        <v>68</v>
      </c>
      <c r="AD298" s="329">
        <v>131</v>
      </c>
      <c r="AE298" s="127">
        <v>66</v>
      </c>
      <c r="AF298" s="126">
        <v>65</v>
      </c>
    </row>
    <row r="299" spans="1:32" ht="21.4" customHeight="1" x14ac:dyDescent="0.2">
      <c r="A299" s="331"/>
      <c r="B299" s="137"/>
      <c r="C299" s="136"/>
      <c r="D299" s="132"/>
      <c r="E299" s="132"/>
      <c r="F299" s="132"/>
      <c r="G299" s="132"/>
      <c r="H299" s="132"/>
      <c r="I299" s="132"/>
      <c r="J299" s="132"/>
      <c r="K299" s="131"/>
      <c r="L299" s="133">
        <v>27</v>
      </c>
      <c r="M299" s="132"/>
      <c r="N299" s="135"/>
      <c r="O299" s="134">
        <v>6</v>
      </c>
      <c r="P299" s="132"/>
      <c r="Q299" s="131"/>
      <c r="R299" s="133">
        <v>4</v>
      </c>
      <c r="S299" s="132"/>
      <c r="T299" s="135"/>
      <c r="U299" s="134">
        <v>3</v>
      </c>
      <c r="V299" s="132"/>
      <c r="W299" s="131"/>
      <c r="X299" s="133">
        <v>5</v>
      </c>
      <c r="Y299" s="132"/>
      <c r="Z299" s="135"/>
      <c r="AA299" s="134">
        <v>3</v>
      </c>
      <c r="AB299" s="132"/>
      <c r="AC299" s="131"/>
      <c r="AD299" s="133">
        <v>6</v>
      </c>
      <c r="AE299" s="132"/>
      <c r="AF299" s="131"/>
    </row>
    <row r="300" spans="1:32" ht="21.4" customHeight="1" x14ac:dyDescent="0.2">
      <c r="A300" s="413">
        <v>141</v>
      </c>
      <c r="B300" s="412" t="s">
        <v>869</v>
      </c>
      <c r="C300" s="130">
        <v>27</v>
      </c>
      <c r="D300" s="127">
        <v>2</v>
      </c>
      <c r="E300" s="127">
        <v>4</v>
      </c>
      <c r="F300" s="127">
        <v>4</v>
      </c>
      <c r="G300" s="127">
        <v>4</v>
      </c>
      <c r="H300" s="127">
        <v>4</v>
      </c>
      <c r="I300" s="127">
        <v>4</v>
      </c>
      <c r="J300" s="127">
        <v>0</v>
      </c>
      <c r="K300" s="126">
        <v>5</v>
      </c>
      <c r="L300" s="329">
        <v>646</v>
      </c>
      <c r="M300" s="127">
        <v>322</v>
      </c>
      <c r="N300" s="129">
        <v>324</v>
      </c>
      <c r="O300" s="128">
        <v>75</v>
      </c>
      <c r="P300" s="127">
        <v>36</v>
      </c>
      <c r="Q300" s="126">
        <v>39</v>
      </c>
      <c r="R300" s="329">
        <v>114</v>
      </c>
      <c r="S300" s="127">
        <v>46</v>
      </c>
      <c r="T300" s="129">
        <v>68</v>
      </c>
      <c r="U300" s="128">
        <v>112</v>
      </c>
      <c r="V300" s="127">
        <v>57</v>
      </c>
      <c r="W300" s="126">
        <v>55</v>
      </c>
      <c r="X300" s="329">
        <v>112</v>
      </c>
      <c r="Y300" s="127">
        <v>62</v>
      </c>
      <c r="Z300" s="129">
        <v>50</v>
      </c>
      <c r="AA300" s="128">
        <v>114</v>
      </c>
      <c r="AB300" s="127">
        <v>59</v>
      </c>
      <c r="AC300" s="126">
        <v>55</v>
      </c>
      <c r="AD300" s="329">
        <v>119</v>
      </c>
      <c r="AE300" s="127">
        <v>62</v>
      </c>
      <c r="AF300" s="126">
        <v>57</v>
      </c>
    </row>
    <row r="301" spans="1:32" ht="21.4" customHeight="1" x14ac:dyDescent="0.2">
      <c r="A301" s="331"/>
      <c r="B301" s="137"/>
      <c r="C301" s="136"/>
      <c r="D301" s="132"/>
      <c r="E301" s="132"/>
      <c r="F301" s="132"/>
      <c r="G301" s="132"/>
      <c r="H301" s="132"/>
      <c r="I301" s="132"/>
      <c r="J301" s="132"/>
      <c r="K301" s="131"/>
      <c r="L301" s="133">
        <v>14</v>
      </c>
      <c r="M301" s="132"/>
      <c r="N301" s="135"/>
      <c r="O301" s="134">
        <v>4</v>
      </c>
      <c r="P301" s="132"/>
      <c r="Q301" s="131"/>
      <c r="R301" s="133">
        <v>2</v>
      </c>
      <c r="S301" s="132"/>
      <c r="T301" s="135"/>
      <c r="U301" s="134">
        <v>1</v>
      </c>
      <c r="V301" s="132"/>
      <c r="W301" s="131"/>
      <c r="X301" s="133">
        <v>0</v>
      </c>
      <c r="Y301" s="132"/>
      <c r="Z301" s="135"/>
      <c r="AA301" s="134">
        <v>5</v>
      </c>
      <c r="AB301" s="132"/>
      <c r="AC301" s="131"/>
      <c r="AD301" s="133">
        <v>2</v>
      </c>
      <c r="AE301" s="132"/>
      <c r="AF301" s="131"/>
    </row>
    <row r="302" spans="1:32" ht="21.4" customHeight="1" x14ac:dyDescent="0.2">
      <c r="A302" s="413">
        <v>142</v>
      </c>
      <c r="B302" s="412" t="s">
        <v>870</v>
      </c>
      <c r="C302" s="130">
        <v>18</v>
      </c>
      <c r="D302" s="127">
        <v>2</v>
      </c>
      <c r="E302" s="127">
        <v>3</v>
      </c>
      <c r="F302" s="127">
        <v>3</v>
      </c>
      <c r="G302" s="127">
        <v>3</v>
      </c>
      <c r="H302" s="127">
        <v>3</v>
      </c>
      <c r="I302" s="127">
        <v>2</v>
      </c>
      <c r="J302" s="127">
        <v>0</v>
      </c>
      <c r="K302" s="126">
        <v>2</v>
      </c>
      <c r="L302" s="329">
        <v>456</v>
      </c>
      <c r="M302" s="127">
        <v>225</v>
      </c>
      <c r="N302" s="129">
        <v>231</v>
      </c>
      <c r="O302" s="128">
        <v>69</v>
      </c>
      <c r="P302" s="127">
        <v>36</v>
      </c>
      <c r="Q302" s="126">
        <v>33</v>
      </c>
      <c r="R302" s="329">
        <v>80</v>
      </c>
      <c r="S302" s="127">
        <v>40</v>
      </c>
      <c r="T302" s="129">
        <v>40</v>
      </c>
      <c r="U302" s="128">
        <v>80</v>
      </c>
      <c r="V302" s="127">
        <v>40</v>
      </c>
      <c r="W302" s="126">
        <v>40</v>
      </c>
      <c r="X302" s="329">
        <v>83</v>
      </c>
      <c r="Y302" s="127">
        <v>42</v>
      </c>
      <c r="Z302" s="129">
        <v>41</v>
      </c>
      <c r="AA302" s="128">
        <v>86</v>
      </c>
      <c r="AB302" s="127">
        <v>38</v>
      </c>
      <c r="AC302" s="126">
        <v>48</v>
      </c>
      <c r="AD302" s="329">
        <v>58</v>
      </c>
      <c r="AE302" s="127">
        <v>29</v>
      </c>
      <c r="AF302" s="126">
        <v>29</v>
      </c>
    </row>
    <row r="303" spans="1:32" ht="21.4" customHeight="1" x14ac:dyDescent="0.2">
      <c r="A303" s="331"/>
      <c r="B303" s="137"/>
      <c r="C303" s="136"/>
      <c r="D303" s="132"/>
      <c r="E303" s="132"/>
      <c r="F303" s="132"/>
      <c r="G303" s="132"/>
      <c r="H303" s="132"/>
      <c r="I303" s="132"/>
      <c r="J303" s="132"/>
      <c r="K303" s="131"/>
      <c r="L303" s="133">
        <v>12</v>
      </c>
      <c r="M303" s="132"/>
      <c r="N303" s="135"/>
      <c r="O303" s="134">
        <v>1</v>
      </c>
      <c r="P303" s="132"/>
      <c r="Q303" s="131"/>
      <c r="R303" s="133">
        <v>1</v>
      </c>
      <c r="S303" s="132"/>
      <c r="T303" s="135"/>
      <c r="U303" s="134">
        <v>3</v>
      </c>
      <c r="V303" s="132"/>
      <c r="W303" s="131"/>
      <c r="X303" s="133">
        <v>3</v>
      </c>
      <c r="Y303" s="132"/>
      <c r="Z303" s="135"/>
      <c r="AA303" s="134">
        <v>1</v>
      </c>
      <c r="AB303" s="132"/>
      <c r="AC303" s="131"/>
      <c r="AD303" s="133">
        <v>3</v>
      </c>
      <c r="AE303" s="132"/>
      <c r="AF303" s="131"/>
    </row>
    <row r="304" spans="1:32" ht="21.4" customHeight="1" x14ac:dyDescent="0.2">
      <c r="A304" s="413">
        <v>143</v>
      </c>
      <c r="B304" s="412" t="s">
        <v>871</v>
      </c>
      <c r="C304" s="130">
        <v>17</v>
      </c>
      <c r="D304" s="127">
        <v>2</v>
      </c>
      <c r="E304" s="127">
        <v>2</v>
      </c>
      <c r="F304" s="127">
        <v>2</v>
      </c>
      <c r="G304" s="127">
        <v>3</v>
      </c>
      <c r="H304" s="127">
        <v>3</v>
      </c>
      <c r="I304" s="127">
        <v>3</v>
      </c>
      <c r="J304" s="127">
        <v>0</v>
      </c>
      <c r="K304" s="126">
        <v>2</v>
      </c>
      <c r="L304" s="329">
        <v>444</v>
      </c>
      <c r="M304" s="127">
        <v>248</v>
      </c>
      <c r="N304" s="129">
        <v>196</v>
      </c>
      <c r="O304" s="128">
        <v>66</v>
      </c>
      <c r="P304" s="127">
        <v>34</v>
      </c>
      <c r="Q304" s="126">
        <v>32</v>
      </c>
      <c r="R304" s="329">
        <v>49</v>
      </c>
      <c r="S304" s="127">
        <v>22</v>
      </c>
      <c r="T304" s="129">
        <v>27</v>
      </c>
      <c r="U304" s="128">
        <v>76</v>
      </c>
      <c r="V304" s="127">
        <v>48</v>
      </c>
      <c r="W304" s="126">
        <v>28</v>
      </c>
      <c r="X304" s="329">
        <v>89</v>
      </c>
      <c r="Y304" s="127">
        <v>55</v>
      </c>
      <c r="Z304" s="129">
        <v>34</v>
      </c>
      <c r="AA304" s="128">
        <v>88</v>
      </c>
      <c r="AB304" s="127">
        <v>47</v>
      </c>
      <c r="AC304" s="126">
        <v>41</v>
      </c>
      <c r="AD304" s="329">
        <v>76</v>
      </c>
      <c r="AE304" s="127">
        <v>42</v>
      </c>
      <c r="AF304" s="126">
        <v>34</v>
      </c>
    </row>
    <row r="305" spans="1:32" ht="21.4" customHeight="1" x14ac:dyDescent="0.2">
      <c r="A305" s="331"/>
      <c r="B305" s="137"/>
      <c r="C305" s="136"/>
      <c r="D305" s="132"/>
      <c r="E305" s="132"/>
      <c r="F305" s="132"/>
      <c r="G305" s="132"/>
      <c r="H305" s="132"/>
      <c r="I305" s="132"/>
      <c r="J305" s="132"/>
      <c r="K305" s="131"/>
      <c r="L305" s="133">
        <v>76</v>
      </c>
      <c r="M305" s="132"/>
      <c r="N305" s="135"/>
      <c r="O305" s="134">
        <v>14</v>
      </c>
      <c r="P305" s="132"/>
      <c r="Q305" s="131"/>
      <c r="R305" s="133">
        <v>15</v>
      </c>
      <c r="S305" s="132"/>
      <c r="T305" s="135"/>
      <c r="U305" s="134">
        <v>11</v>
      </c>
      <c r="V305" s="132"/>
      <c r="W305" s="131"/>
      <c r="X305" s="133">
        <v>9</v>
      </c>
      <c r="Y305" s="132"/>
      <c r="Z305" s="135"/>
      <c r="AA305" s="134">
        <v>12</v>
      </c>
      <c r="AB305" s="132"/>
      <c r="AC305" s="131"/>
      <c r="AD305" s="133">
        <v>15</v>
      </c>
      <c r="AE305" s="132"/>
      <c r="AF305" s="131"/>
    </row>
    <row r="306" spans="1:32" ht="21.4" customHeight="1" x14ac:dyDescent="0.2">
      <c r="A306" s="413">
        <v>144</v>
      </c>
      <c r="B306" s="412" t="s">
        <v>872</v>
      </c>
      <c r="C306" s="130">
        <v>43</v>
      </c>
      <c r="D306" s="127">
        <v>5</v>
      </c>
      <c r="E306" s="127">
        <v>6</v>
      </c>
      <c r="F306" s="127">
        <v>4</v>
      </c>
      <c r="G306" s="127">
        <v>5</v>
      </c>
      <c r="H306" s="127">
        <v>5</v>
      </c>
      <c r="I306" s="127">
        <v>5</v>
      </c>
      <c r="J306" s="127">
        <v>0</v>
      </c>
      <c r="K306" s="126">
        <v>13</v>
      </c>
      <c r="L306" s="332">
        <v>1021</v>
      </c>
      <c r="M306" s="127">
        <v>524</v>
      </c>
      <c r="N306" s="129">
        <v>497</v>
      </c>
      <c r="O306" s="128">
        <v>173</v>
      </c>
      <c r="P306" s="127">
        <v>86</v>
      </c>
      <c r="Q306" s="126">
        <v>87</v>
      </c>
      <c r="R306" s="329">
        <v>198</v>
      </c>
      <c r="S306" s="127">
        <v>91</v>
      </c>
      <c r="T306" s="129">
        <v>107</v>
      </c>
      <c r="U306" s="128">
        <v>138</v>
      </c>
      <c r="V306" s="127">
        <v>66</v>
      </c>
      <c r="W306" s="126">
        <v>72</v>
      </c>
      <c r="X306" s="329">
        <v>173</v>
      </c>
      <c r="Y306" s="127">
        <v>92</v>
      </c>
      <c r="Z306" s="129">
        <v>81</v>
      </c>
      <c r="AA306" s="128">
        <v>181</v>
      </c>
      <c r="AB306" s="127">
        <v>103</v>
      </c>
      <c r="AC306" s="126">
        <v>78</v>
      </c>
      <c r="AD306" s="329">
        <v>158</v>
      </c>
      <c r="AE306" s="127">
        <v>86</v>
      </c>
      <c r="AF306" s="126">
        <v>72</v>
      </c>
    </row>
    <row r="307" spans="1:32" ht="21.4" customHeight="1" x14ac:dyDescent="0.2">
      <c r="A307" s="331"/>
      <c r="B307" s="137"/>
      <c r="C307" s="136"/>
      <c r="D307" s="132"/>
      <c r="E307" s="132"/>
      <c r="F307" s="132"/>
      <c r="G307" s="132"/>
      <c r="H307" s="132"/>
      <c r="I307" s="132"/>
      <c r="J307" s="132"/>
      <c r="K307" s="131"/>
      <c r="L307" s="133">
        <v>27</v>
      </c>
      <c r="M307" s="132"/>
      <c r="N307" s="135"/>
      <c r="O307" s="134">
        <v>2</v>
      </c>
      <c r="P307" s="132"/>
      <c r="Q307" s="131"/>
      <c r="R307" s="133">
        <v>5</v>
      </c>
      <c r="S307" s="132"/>
      <c r="T307" s="135"/>
      <c r="U307" s="134">
        <v>8</v>
      </c>
      <c r="V307" s="132"/>
      <c r="W307" s="131"/>
      <c r="X307" s="133">
        <v>7</v>
      </c>
      <c r="Y307" s="132"/>
      <c r="Z307" s="135"/>
      <c r="AA307" s="134">
        <v>4</v>
      </c>
      <c r="AB307" s="132"/>
      <c r="AC307" s="131"/>
      <c r="AD307" s="133">
        <v>1</v>
      </c>
      <c r="AE307" s="132"/>
      <c r="AF307" s="131"/>
    </row>
    <row r="308" spans="1:32" ht="21.4" customHeight="1" x14ac:dyDescent="0.2">
      <c r="A308" s="413">
        <v>145</v>
      </c>
      <c r="B308" s="412" t="s">
        <v>873</v>
      </c>
      <c r="C308" s="130">
        <v>23</v>
      </c>
      <c r="D308" s="127">
        <v>3</v>
      </c>
      <c r="E308" s="127">
        <v>3</v>
      </c>
      <c r="F308" s="127">
        <v>3</v>
      </c>
      <c r="G308" s="127">
        <v>3</v>
      </c>
      <c r="H308" s="127">
        <v>3</v>
      </c>
      <c r="I308" s="127">
        <v>3</v>
      </c>
      <c r="J308" s="127">
        <v>0</v>
      </c>
      <c r="K308" s="126">
        <v>5</v>
      </c>
      <c r="L308" s="329">
        <v>513</v>
      </c>
      <c r="M308" s="127">
        <v>265</v>
      </c>
      <c r="N308" s="129">
        <v>248</v>
      </c>
      <c r="O308" s="128">
        <v>75</v>
      </c>
      <c r="P308" s="127">
        <v>43</v>
      </c>
      <c r="Q308" s="126">
        <v>32</v>
      </c>
      <c r="R308" s="329">
        <v>83</v>
      </c>
      <c r="S308" s="127">
        <v>52</v>
      </c>
      <c r="T308" s="129">
        <v>31</v>
      </c>
      <c r="U308" s="128">
        <v>91</v>
      </c>
      <c r="V308" s="127">
        <v>44</v>
      </c>
      <c r="W308" s="126">
        <v>47</v>
      </c>
      <c r="X308" s="329">
        <v>94</v>
      </c>
      <c r="Y308" s="127">
        <v>45</v>
      </c>
      <c r="Z308" s="129">
        <v>49</v>
      </c>
      <c r="AA308" s="128">
        <v>88</v>
      </c>
      <c r="AB308" s="127">
        <v>37</v>
      </c>
      <c r="AC308" s="126">
        <v>51</v>
      </c>
      <c r="AD308" s="329">
        <v>82</v>
      </c>
      <c r="AE308" s="127">
        <v>44</v>
      </c>
      <c r="AF308" s="126">
        <v>38</v>
      </c>
    </row>
    <row r="309" spans="1:32" ht="21.4" customHeight="1" x14ac:dyDescent="0.2">
      <c r="A309" s="331"/>
      <c r="B309" s="137"/>
      <c r="C309" s="136"/>
      <c r="D309" s="132"/>
      <c r="E309" s="132"/>
      <c r="F309" s="132"/>
      <c r="G309" s="132"/>
      <c r="H309" s="132"/>
      <c r="I309" s="132"/>
      <c r="J309" s="132"/>
      <c r="K309" s="131"/>
      <c r="L309" s="133">
        <v>62</v>
      </c>
      <c r="M309" s="132"/>
      <c r="N309" s="135"/>
      <c r="O309" s="134">
        <v>11</v>
      </c>
      <c r="P309" s="132"/>
      <c r="Q309" s="131"/>
      <c r="R309" s="133">
        <v>3</v>
      </c>
      <c r="S309" s="132"/>
      <c r="T309" s="135"/>
      <c r="U309" s="134">
        <v>10</v>
      </c>
      <c r="V309" s="132"/>
      <c r="W309" s="131"/>
      <c r="X309" s="133">
        <v>15</v>
      </c>
      <c r="Y309" s="132"/>
      <c r="Z309" s="135"/>
      <c r="AA309" s="134">
        <v>13</v>
      </c>
      <c r="AB309" s="132"/>
      <c r="AC309" s="131"/>
      <c r="AD309" s="133">
        <v>10</v>
      </c>
      <c r="AE309" s="132"/>
      <c r="AF309" s="131"/>
    </row>
    <row r="310" spans="1:32" ht="21.4" customHeight="1" x14ac:dyDescent="0.2">
      <c r="A310" s="413">
        <v>146</v>
      </c>
      <c r="B310" s="412" t="s">
        <v>874</v>
      </c>
      <c r="C310" s="130">
        <v>28</v>
      </c>
      <c r="D310" s="127">
        <v>3</v>
      </c>
      <c r="E310" s="127">
        <v>3</v>
      </c>
      <c r="F310" s="127">
        <v>3</v>
      </c>
      <c r="G310" s="127">
        <v>3</v>
      </c>
      <c r="H310" s="127">
        <v>3</v>
      </c>
      <c r="I310" s="127">
        <v>3</v>
      </c>
      <c r="J310" s="127">
        <v>0</v>
      </c>
      <c r="K310" s="126">
        <v>10</v>
      </c>
      <c r="L310" s="329">
        <v>544</v>
      </c>
      <c r="M310" s="127">
        <v>279</v>
      </c>
      <c r="N310" s="129">
        <v>265</v>
      </c>
      <c r="O310" s="128">
        <v>87</v>
      </c>
      <c r="P310" s="127">
        <v>44</v>
      </c>
      <c r="Q310" s="126">
        <v>43</v>
      </c>
      <c r="R310" s="329">
        <v>87</v>
      </c>
      <c r="S310" s="127">
        <v>39</v>
      </c>
      <c r="T310" s="129">
        <v>48</v>
      </c>
      <c r="U310" s="128">
        <v>89</v>
      </c>
      <c r="V310" s="127">
        <v>52</v>
      </c>
      <c r="W310" s="126">
        <v>37</v>
      </c>
      <c r="X310" s="329">
        <v>89</v>
      </c>
      <c r="Y310" s="127">
        <v>43</v>
      </c>
      <c r="Z310" s="129">
        <v>46</v>
      </c>
      <c r="AA310" s="128">
        <v>102</v>
      </c>
      <c r="AB310" s="127">
        <v>55</v>
      </c>
      <c r="AC310" s="126">
        <v>47</v>
      </c>
      <c r="AD310" s="329">
        <v>90</v>
      </c>
      <c r="AE310" s="127">
        <v>46</v>
      </c>
      <c r="AF310" s="126">
        <v>44</v>
      </c>
    </row>
    <row r="311" spans="1:32" ht="21.4" customHeight="1" x14ac:dyDescent="0.2">
      <c r="A311" s="331"/>
      <c r="B311" s="137"/>
      <c r="C311" s="136"/>
      <c r="D311" s="132"/>
      <c r="E311" s="132"/>
      <c r="F311" s="132"/>
      <c r="G311" s="132"/>
      <c r="H311" s="132"/>
      <c r="I311" s="132"/>
      <c r="J311" s="132"/>
      <c r="K311" s="131"/>
      <c r="L311" s="133">
        <v>12</v>
      </c>
      <c r="M311" s="132"/>
      <c r="N311" s="135"/>
      <c r="O311" s="134">
        <v>2</v>
      </c>
      <c r="P311" s="132"/>
      <c r="Q311" s="131"/>
      <c r="R311" s="133">
        <v>2</v>
      </c>
      <c r="S311" s="132"/>
      <c r="T311" s="135"/>
      <c r="U311" s="134">
        <v>3</v>
      </c>
      <c r="V311" s="132"/>
      <c r="W311" s="131"/>
      <c r="X311" s="133">
        <v>3</v>
      </c>
      <c r="Y311" s="132"/>
      <c r="Z311" s="135"/>
      <c r="AA311" s="134">
        <v>1</v>
      </c>
      <c r="AB311" s="132"/>
      <c r="AC311" s="131"/>
      <c r="AD311" s="133">
        <v>1</v>
      </c>
      <c r="AE311" s="132"/>
      <c r="AF311" s="131"/>
    </row>
    <row r="312" spans="1:32" ht="21.4" customHeight="1" x14ac:dyDescent="0.2">
      <c r="A312" s="413">
        <v>147</v>
      </c>
      <c r="B312" s="412" t="s">
        <v>875</v>
      </c>
      <c r="C312" s="130">
        <v>13</v>
      </c>
      <c r="D312" s="127">
        <v>2</v>
      </c>
      <c r="E312" s="127">
        <v>2</v>
      </c>
      <c r="F312" s="127">
        <v>1</v>
      </c>
      <c r="G312" s="127">
        <v>2</v>
      </c>
      <c r="H312" s="127">
        <v>2</v>
      </c>
      <c r="I312" s="127">
        <v>2</v>
      </c>
      <c r="J312" s="127">
        <v>0</v>
      </c>
      <c r="K312" s="126">
        <v>2</v>
      </c>
      <c r="L312" s="329">
        <v>260</v>
      </c>
      <c r="M312" s="127">
        <v>130</v>
      </c>
      <c r="N312" s="129">
        <v>130</v>
      </c>
      <c r="O312" s="128">
        <v>38</v>
      </c>
      <c r="P312" s="127">
        <v>20</v>
      </c>
      <c r="Q312" s="126">
        <v>18</v>
      </c>
      <c r="R312" s="329">
        <v>42</v>
      </c>
      <c r="S312" s="127">
        <v>21</v>
      </c>
      <c r="T312" s="129">
        <v>21</v>
      </c>
      <c r="U312" s="128">
        <v>35</v>
      </c>
      <c r="V312" s="127">
        <v>17</v>
      </c>
      <c r="W312" s="126">
        <v>18</v>
      </c>
      <c r="X312" s="329">
        <v>47</v>
      </c>
      <c r="Y312" s="127">
        <v>26</v>
      </c>
      <c r="Z312" s="129">
        <v>21</v>
      </c>
      <c r="AA312" s="128">
        <v>52</v>
      </c>
      <c r="AB312" s="127">
        <v>22</v>
      </c>
      <c r="AC312" s="126">
        <v>30</v>
      </c>
      <c r="AD312" s="329">
        <v>46</v>
      </c>
      <c r="AE312" s="127">
        <v>24</v>
      </c>
      <c r="AF312" s="126">
        <v>22</v>
      </c>
    </row>
    <row r="313" spans="1:32" ht="21.4" customHeight="1" x14ac:dyDescent="0.2">
      <c r="A313" s="331"/>
      <c r="B313" s="137"/>
      <c r="C313" s="136"/>
      <c r="D313" s="132"/>
      <c r="E313" s="132"/>
      <c r="F313" s="132"/>
      <c r="G313" s="132"/>
      <c r="H313" s="132"/>
      <c r="I313" s="132"/>
      <c r="J313" s="132"/>
      <c r="K313" s="131"/>
      <c r="L313" s="133">
        <v>59</v>
      </c>
      <c r="M313" s="132"/>
      <c r="N313" s="135"/>
      <c r="O313" s="134">
        <v>5</v>
      </c>
      <c r="P313" s="132"/>
      <c r="Q313" s="131"/>
      <c r="R313" s="133">
        <v>9</v>
      </c>
      <c r="S313" s="132"/>
      <c r="T313" s="135"/>
      <c r="U313" s="134">
        <v>10</v>
      </c>
      <c r="V313" s="132"/>
      <c r="W313" s="131"/>
      <c r="X313" s="133">
        <v>13</v>
      </c>
      <c r="Y313" s="132"/>
      <c r="Z313" s="135"/>
      <c r="AA313" s="134">
        <v>9</v>
      </c>
      <c r="AB313" s="132"/>
      <c r="AC313" s="131"/>
      <c r="AD313" s="133">
        <v>13</v>
      </c>
      <c r="AE313" s="132"/>
      <c r="AF313" s="131"/>
    </row>
    <row r="314" spans="1:32" ht="21.4" customHeight="1" x14ac:dyDescent="0.2">
      <c r="A314" s="413">
        <v>148</v>
      </c>
      <c r="B314" s="412" t="s">
        <v>876</v>
      </c>
      <c r="C314" s="130">
        <v>23</v>
      </c>
      <c r="D314" s="127">
        <v>3</v>
      </c>
      <c r="E314" s="127">
        <v>2</v>
      </c>
      <c r="F314" s="127">
        <v>2</v>
      </c>
      <c r="G314" s="127">
        <v>2</v>
      </c>
      <c r="H314" s="127">
        <v>2</v>
      </c>
      <c r="I314" s="127">
        <v>3</v>
      </c>
      <c r="J314" s="127">
        <v>0</v>
      </c>
      <c r="K314" s="126">
        <v>9</v>
      </c>
      <c r="L314" s="329">
        <v>482</v>
      </c>
      <c r="M314" s="127">
        <v>256</v>
      </c>
      <c r="N314" s="129">
        <v>226</v>
      </c>
      <c r="O314" s="128">
        <v>82</v>
      </c>
      <c r="P314" s="127">
        <v>38</v>
      </c>
      <c r="Q314" s="126">
        <v>44</v>
      </c>
      <c r="R314" s="329">
        <v>69</v>
      </c>
      <c r="S314" s="127">
        <v>33</v>
      </c>
      <c r="T314" s="129">
        <v>36</v>
      </c>
      <c r="U314" s="128">
        <v>77</v>
      </c>
      <c r="V314" s="127">
        <v>38</v>
      </c>
      <c r="W314" s="126">
        <v>39</v>
      </c>
      <c r="X314" s="329">
        <v>81</v>
      </c>
      <c r="Y314" s="127">
        <v>43</v>
      </c>
      <c r="Z314" s="129">
        <v>38</v>
      </c>
      <c r="AA314" s="128">
        <v>79</v>
      </c>
      <c r="AB314" s="127">
        <v>49</v>
      </c>
      <c r="AC314" s="126">
        <v>30</v>
      </c>
      <c r="AD314" s="329">
        <v>94</v>
      </c>
      <c r="AE314" s="127">
        <v>55</v>
      </c>
      <c r="AF314" s="126">
        <v>39</v>
      </c>
    </row>
    <row r="315" spans="1:32" ht="21.4" customHeight="1" x14ac:dyDescent="0.2">
      <c r="A315" s="331"/>
      <c r="B315" s="137"/>
      <c r="C315" s="136"/>
      <c r="D315" s="132"/>
      <c r="E315" s="132"/>
      <c r="F315" s="132"/>
      <c r="G315" s="132"/>
      <c r="H315" s="132"/>
      <c r="I315" s="132"/>
      <c r="J315" s="132"/>
      <c r="K315" s="131"/>
      <c r="L315" s="133">
        <v>26</v>
      </c>
      <c r="M315" s="132"/>
      <c r="N315" s="135"/>
      <c r="O315" s="134">
        <v>1</v>
      </c>
      <c r="P315" s="132"/>
      <c r="Q315" s="131"/>
      <c r="R315" s="133">
        <v>6</v>
      </c>
      <c r="S315" s="132"/>
      <c r="T315" s="135"/>
      <c r="U315" s="134">
        <v>1</v>
      </c>
      <c r="V315" s="132"/>
      <c r="W315" s="131"/>
      <c r="X315" s="133">
        <v>7</v>
      </c>
      <c r="Y315" s="132"/>
      <c r="Z315" s="135"/>
      <c r="AA315" s="134">
        <v>4</v>
      </c>
      <c r="AB315" s="132"/>
      <c r="AC315" s="131"/>
      <c r="AD315" s="133">
        <v>7</v>
      </c>
      <c r="AE315" s="132"/>
      <c r="AF315" s="131"/>
    </row>
    <row r="316" spans="1:32" ht="21.4" customHeight="1" x14ac:dyDescent="0.2">
      <c r="A316" s="413">
        <v>149</v>
      </c>
      <c r="B316" s="412" t="s">
        <v>877</v>
      </c>
      <c r="C316" s="130">
        <v>29</v>
      </c>
      <c r="D316" s="127">
        <v>4</v>
      </c>
      <c r="E316" s="127">
        <v>3</v>
      </c>
      <c r="F316" s="127">
        <v>4</v>
      </c>
      <c r="G316" s="127">
        <v>4</v>
      </c>
      <c r="H316" s="127">
        <v>4</v>
      </c>
      <c r="I316" s="127">
        <v>5</v>
      </c>
      <c r="J316" s="127">
        <v>0</v>
      </c>
      <c r="K316" s="126">
        <v>5</v>
      </c>
      <c r="L316" s="329">
        <v>725</v>
      </c>
      <c r="M316" s="127">
        <v>365</v>
      </c>
      <c r="N316" s="129">
        <v>360</v>
      </c>
      <c r="O316" s="128">
        <v>110</v>
      </c>
      <c r="P316" s="127">
        <v>60</v>
      </c>
      <c r="Q316" s="126">
        <v>50</v>
      </c>
      <c r="R316" s="329">
        <v>97</v>
      </c>
      <c r="S316" s="127">
        <v>52</v>
      </c>
      <c r="T316" s="129">
        <v>45</v>
      </c>
      <c r="U316" s="128">
        <v>125</v>
      </c>
      <c r="V316" s="127">
        <v>58</v>
      </c>
      <c r="W316" s="126">
        <v>67</v>
      </c>
      <c r="X316" s="329">
        <v>119</v>
      </c>
      <c r="Y316" s="127">
        <v>65</v>
      </c>
      <c r="Z316" s="129">
        <v>54</v>
      </c>
      <c r="AA316" s="128">
        <v>125</v>
      </c>
      <c r="AB316" s="127">
        <v>57</v>
      </c>
      <c r="AC316" s="126">
        <v>68</v>
      </c>
      <c r="AD316" s="329">
        <v>149</v>
      </c>
      <c r="AE316" s="127">
        <v>73</v>
      </c>
      <c r="AF316" s="126">
        <v>76</v>
      </c>
    </row>
    <row r="317" spans="1:32" ht="21.4" customHeight="1" x14ac:dyDescent="0.2">
      <c r="A317" s="331"/>
      <c r="B317" s="137"/>
      <c r="C317" s="136"/>
      <c r="D317" s="132"/>
      <c r="E317" s="132"/>
      <c r="F317" s="132"/>
      <c r="G317" s="132"/>
      <c r="H317" s="132"/>
      <c r="I317" s="132"/>
      <c r="J317" s="132"/>
      <c r="K317" s="131"/>
      <c r="L317" s="133">
        <v>31</v>
      </c>
      <c r="M317" s="132"/>
      <c r="N317" s="135"/>
      <c r="O317" s="134">
        <v>4</v>
      </c>
      <c r="P317" s="132"/>
      <c r="Q317" s="131"/>
      <c r="R317" s="133">
        <v>8</v>
      </c>
      <c r="S317" s="132"/>
      <c r="T317" s="135"/>
      <c r="U317" s="134">
        <v>5</v>
      </c>
      <c r="V317" s="132"/>
      <c r="W317" s="131"/>
      <c r="X317" s="133">
        <v>4</v>
      </c>
      <c r="Y317" s="132"/>
      <c r="Z317" s="135"/>
      <c r="AA317" s="134">
        <v>4</v>
      </c>
      <c r="AB317" s="132"/>
      <c r="AC317" s="131"/>
      <c r="AD317" s="133">
        <v>6</v>
      </c>
      <c r="AE317" s="132"/>
      <c r="AF317" s="131"/>
    </row>
    <row r="318" spans="1:32" ht="21.4" customHeight="1" x14ac:dyDescent="0.2">
      <c r="A318" s="413">
        <v>150</v>
      </c>
      <c r="B318" s="412" t="s">
        <v>878</v>
      </c>
      <c r="C318" s="130">
        <v>27</v>
      </c>
      <c r="D318" s="127">
        <v>3</v>
      </c>
      <c r="E318" s="127">
        <v>3</v>
      </c>
      <c r="F318" s="127">
        <v>3</v>
      </c>
      <c r="G318" s="127">
        <v>4</v>
      </c>
      <c r="H318" s="127">
        <v>5</v>
      </c>
      <c r="I318" s="127">
        <v>4</v>
      </c>
      <c r="J318" s="127">
        <v>0</v>
      </c>
      <c r="K318" s="126">
        <v>5</v>
      </c>
      <c r="L318" s="329">
        <v>678</v>
      </c>
      <c r="M318" s="127">
        <v>351</v>
      </c>
      <c r="N318" s="129">
        <v>327</v>
      </c>
      <c r="O318" s="128">
        <v>91</v>
      </c>
      <c r="P318" s="127">
        <v>49</v>
      </c>
      <c r="Q318" s="126">
        <v>42</v>
      </c>
      <c r="R318" s="329">
        <v>83</v>
      </c>
      <c r="S318" s="127">
        <v>46</v>
      </c>
      <c r="T318" s="129">
        <v>37</v>
      </c>
      <c r="U318" s="128">
        <v>107</v>
      </c>
      <c r="V318" s="127">
        <v>51</v>
      </c>
      <c r="W318" s="126">
        <v>56</v>
      </c>
      <c r="X318" s="329">
        <v>111</v>
      </c>
      <c r="Y318" s="127">
        <v>60</v>
      </c>
      <c r="Z318" s="129">
        <v>51</v>
      </c>
      <c r="AA318" s="128">
        <v>164</v>
      </c>
      <c r="AB318" s="127">
        <v>78</v>
      </c>
      <c r="AC318" s="126">
        <v>86</v>
      </c>
      <c r="AD318" s="329">
        <v>122</v>
      </c>
      <c r="AE318" s="127">
        <v>67</v>
      </c>
      <c r="AF318" s="126">
        <v>55</v>
      </c>
    </row>
    <row r="319" spans="1:32" ht="21.4" customHeight="1" x14ac:dyDescent="0.2">
      <c r="A319" s="331"/>
      <c r="B319" s="137"/>
      <c r="C319" s="136"/>
      <c r="D319" s="132"/>
      <c r="E319" s="132"/>
      <c r="F319" s="132"/>
      <c r="G319" s="132"/>
      <c r="H319" s="132"/>
      <c r="I319" s="132"/>
      <c r="J319" s="132"/>
      <c r="K319" s="131"/>
      <c r="L319" s="133">
        <v>28</v>
      </c>
      <c r="M319" s="132"/>
      <c r="N319" s="135"/>
      <c r="O319" s="134">
        <v>5</v>
      </c>
      <c r="P319" s="132"/>
      <c r="Q319" s="131"/>
      <c r="R319" s="133">
        <v>4</v>
      </c>
      <c r="S319" s="132"/>
      <c r="T319" s="135"/>
      <c r="U319" s="134">
        <v>7</v>
      </c>
      <c r="V319" s="132"/>
      <c r="W319" s="131"/>
      <c r="X319" s="133">
        <v>4</v>
      </c>
      <c r="Y319" s="132"/>
      <c r="Z319" s="135"/>
      <c r="AA319" s="134">
        <v>4</v>
      </c>
      <c r="AB319" s="132"/>
      <c r="AC319" s="131"/>
      <c r="AD319" s="133">
        <v>4</v>
      </c>
      <c r="AE319" s="132"/>
      <c r="AF319" s="131"/>
    </row>
    <row r="320" spans="1:32" ht="21.4" customHeight="1" x14ac:dyDescent="0.2">
      <c r="A320" s="413">
        <v>151</v>
      </c>
      <c r="B320" s="412" t="s">
        <v>879</v>
      </c>
      <c r="C320" s="130">
        <v>31</v>
      </c>
      <c r="D320" s="127">
        <v>4</v>
      </c>
      <c r="E320" s="127">
        <v>4</v>
      </c>
      <c r="F320" s="127">
        <v>4</v>
      </c>
      <c r="G320" s="127">
        <v>4</v>
      </c>
      <c r="H320" s="127">
        <v>4</v>
      </c>
      <c r="I320" s="127">
        <v>5</v>
      </c>
      <c r="J320" s="127">
        <v>0</v>
      </c>
      <c r="K320" s="126">
        <v>6</v>
      </c>
      <c r="L320" s="329">
        <v>768</v>
      </c>
      <c r="M320" s="127">
        <v>395</v>
      </c>
      <c r="N320" s="129">
        <v>373</v>
      </c>
      <c r="O320" s="128">
        <v>118</v>
      </c>
      <c r="P320" s="127">
        <v>49</v>
      </c>
      <c r="Q320" s="126">
        <v>69</v>
      </c>
      <c r="R320" s="329">
        <v>117</v>
      </c>
      <c r="S320" s="127">
        <v>54</v>
      </c>
      <c r="T320" s="129">
        <v>63</v>
      </c>
      <c r="U320" s="128">
        <v>135</v>
      </c>
      <c r="V320" s="127">
        <v>65</v>
      </c>
      <c r="W320" s="126">
        <v>70</v>
      </c>
      <c r="X320" s="329">
        <v>122</v>
      </c>
      <c r="Y320" s="127">
        <v>65</v>
      </c>
      <c r="Z320" s="129">
        <v>57</v>
      </c>
      <c r="AA320" s="128">
        <v>124</v>
      </c>
      <c r="AB320" s="127">
        <v>69</v>
      </c>
      <c r="AC320" s="126">
        <v>55</v>
      </c>
      <c r="AD320" s="329">
        <v>152</v>
      </c>
      <c r="AE320" s="127">
        <v>93</v>
      </c>
      <c r="AF320" s="126">
        <v>59</v>
      </c>
    </row>
    <row r="321" spans="1:32" ht="21.4" customHeight="1" x14ac:dyDescent="0.2">
      <c r="A321" s="334"/>
      <c r="B321" s="335"/>
      <c r="C321" s="336"/>
      <c r="D321" s="132"/>
      <c r="E321" s="132"/>
      <c r="F321" s="132"/>
      <c r="G321" s="132"/>
      <c r="H321" s="132"/>
      <c r="I321" s="132"/>
      <c r="J321" s="132"/>
      <c r="K321" s="337"/>
      <c r="L321" s="414">
        <v>18</v>
      </c>
      <c r="M321" s="152"/>
      <c r="N321" s="415"/>
      <c r="O321" s="416">
        <v>5</v>
      </c>
      <c r="P321" s="152"/>
      <c r="Q321" s="416"/>
      <c r="R321" s="414">
        <v>4</v>
      </c>
      <c r="S321" s="152"/>
      <c r="T321" s="415"/>
      <c r="U321" s="416">
        <v>3</v>
      </c>
      <c r="V321" s="152"/>
      <c r="W321" s="416"/>
      <c r="X321" s="414">
        <v>2</v>
      </c>
      <c r="Y321" s="152"/>
      <c r="Z321" s="415"/>
      <c r="AA321" s="416">
        <v>2</v>
      </c>
      <c r="AB321" s="152"/>
      <c r="AC321" s="416"/>
      <c r="AD321" s="414">
        <v>2</v>
      </c>
      <c r="AE321" s="152"/>
      <c r="AF321" s="415"/>
    </row>
    <row r="322" spans="1:32" ht="21.4" customHeight="1" x14ac:dyDescent="0.2">
      <c r="A322" s="417">
        <v>152</v>
      </c>
      <c r="B322" s="418" t="s">
        <v>880</v>
      </c>
      <c r="C322" s="338">
        <v>16</v>
      </c>
      <c r="D322" s="127">
        <v>2</v>
      </c>
      <c r="E322" s="127">
        <v>2</v>
      </c>
      <c r="F322" s="127">
        <v>2</v>
      </c>
      <c r="G322" s="127">
        <v>2</v>
      </c>
      <c r="H322" s="127">
        <v>3</v>
      </c>
      <c r="I322" s="127">
        <v>2</v>
      </c>
      <c r="J322" s="127">
        <v>0</v>
      </c>
      <c r="K322" s="339">
        <v>3</v>
      </c>
      <c r="L322" s="419">
        <v>379</v>
      </c>
      <c r="M322" s="127">
        <v>194</v>
      </c>
      <c r="N322" s="420">
        <v>185</v>
      </c>
      <c r="O322" s="339">
        <v>62</v>
      </c>
      <c r="P322" s="127">
        <v>25</v>
      </c>
      <c r="Q322" s="339">
        <v>37</v>
      </c>
      <c r="R322" s="419">
        <v>56</v>
      </c>
      <c r="S322" s="127">
        <v>28</v>
      </c>
      <c r="T322" s="420">
        <v>28</v>
      </c>
      <c r="U322" s="339">
        <v>57</v>
      </c>
      <c r="V322" s="127">
        <v>28</v>
      </c>
      <c r="W322" s="339">
        <v>29</v>
      </c>
      <c r="X322" s="419">
        <v>64</v>
      </c>
      <c r="Y322" s="127">
        <v>39</v>
      </c>
      <c r="Z322" s="420">
        <v>25</v>
      </c>
      <c r="AA322" s="339">
        <v>83</v>
      </c>
      <c r="AB322" s="127">
        <v>42</v>
      </c>
      <c r="AC322" s="339">
        <v>41</v>
      </c>
      <c r="AD322" s="419">
        <v>57</v>
      </c>
      <c r="AE322" s="127">
        <v>32</v>
      </c>
      <c r="AF322" s="420">
        <v>25</v>
      </c>
    </row>
    <row r="323" spans="1:32" ht="21.4" customHeight="1" x14ac:dyDescent="0.2">
      <c r="A323" s="331"/>
      <c r="B323" s="335" t="s">
        <v>881</v>
      </c>
      <c r="C323" s="336"/>
      <c r="D323" s="132"/>
      <c r="E323" s="132"/>
      <c r="F323" s="132"/>
      <c r="G323" s="132"/>
      <c r="H323" s="132"/>
      <c r="I323" s="132"/>
      <c r="J323" s="132"/>
      <c r="K323" s="337"/>
      <c r="L323" s="414">
        <v>26</v>
      </c>
      <c r="M323" s="152"/>
      <c r="N323" s="415"/>
      <c r="O323" s="416">
        <v>2</v>
      </c>
      <c r="P323" s="152"/>
      <c r="Q323" s="416"/>
      <c r="R323" s="414">
        <v>6</v>
      </c>
      <c r="S323" s="152"/>
      <c r="T323" s="415"/>
      <c r="U323" s="416">
        <v>4</v>
      </c>
      <c r="V323" s="152"/>
      <c r="W323" s="416"/>
      <c r="X323" s="414">
        <v>5</v>
      </c>
      <c r="Y323" s="152"/>
      <c r="Z323" s="415"/>
      <c r="AA323" s="416">
        <v>6</v>
      </c>
      <c r="AB323" s="152"/>
      <c r="AC323" s="416"/>
      <c r="AD323" s="414">
        <v>3</v>
      </c>
      <c r="AE323" s="152"/>
      <c r="AF323" s="415"/>
    </row>
    <row r="324" spans="1:32" ht="21.4" customHeight="1" x14ac:dyDescent="0.2">
      <c r="A324" s="413">
        <v>153</v>
      </c>
      <c r="B324" s="418" t="s">
        <v>882</v>
      </c>
      <c r="C324" s="338">
        <v>22</v>
      </c>
      <c r="D324" s="127">
        <v>3</v>
      </c>
      <c r="E324" s="127">
        <v>3</v>
      </c>
      <c r="F324" s="127">
        <v>4</v>
      </c>
      <c r="G324" s="127">
        <v>3</v>
      </c>
      <c r="H324" s="127">
        <v>3</v>
      </c>
      <c r="I324" s="127">
        <v>2</v>
      </c>
      <c r="J324" s="127">
        <v>0</v>
      </c>
      <c r="K324" s="339">
        <v>4</v>
      </c>
      <c r="L324" s="419">
        <v>574</v>
      </c>
      <c r="M324" s="127">
        <v>293</v>
      </c>
      <c r="N324" s="420">
        <v>281</v>
      </c>
      <c r="O324" s="339">
        <v>102</v>
      </c>
      <c r="P324" s="127">
        <v>44</v>
      </c>
      <c r="Q324" s="339">
        <v>58</v>
      </c>
      <c r="R324" s="419">
        <v>109</v>
      </c>
      <c r="S324" s="127">
        <v>60</v>
      </c>
      <c r="T324" s="420">
        <v>49</v>
      </c>
      <c r="U324" s="339">
        <v>114</v>
      </c>
      <c r="V324" s="127">
        <v>71</v>
      </c>
      <c r="W324" s="339">
        <v>43</v>
      </c>
      <c r="X324" s="419">
        <v>95</v>
      </c>
      <c r="Y324" s="127">
        <v>44</v>
      </c>
      <c r="Z324" s="420">
        <v>51</v>
      </c>
      <c r="AA324" s="339">
        <v>88</v>
      </c>
      <c r="AB324" s="127">
        <v>40</v>
      </c>
      <c r="AC324" s="339">
        <v>48</v>
      </c>
      <c r="AD324" s="419">
        <v>66</v>
      </c>
      <c r="AE324" s="127">
        <v>34</v>
      </c>
      <c r="AF324" s="420">
        <v>32</v>
      </c>
    </row>
    <row r="325" spans="1:32" ht="16.5" customHeight="1" x14ac:dyDescent="0.15">
      <c r="A325" s="1018" t="s">
        <v>104</v>
      </c>
      <c r="B325" s="1018"/>
      <c r="C325" s="1018"/>
      <c r="D325" s="1018"/>
      <c r="E325" s="1018"/>
      <c r="F325" s="1018"/>
      <c r="G325" s="1018"/>
      <c r="H325" s="1018"/>
      <c r="I325" s="1018"/>
      <c r="J325" s="1018"/>
      <c r="K325" s="1018"/>
      <c r="L325" s="1018"/>
      <c r="M325" s="1018"/>
      <c r="N325" s="1018"/>
    </row>
    <row r="326" spans="1:32" ht="33.950000000000003" customHeight="1" x14ac:dyDescent="0.15">
      <c r="B326" s="473"/>
      <c r="D326" s="95"/>
      <c r="E326" s="95"/>
      <c r="F326" s="95"/>
      <c r="G326" s="95"/>
      <c r="H326" s="95"/>
      <c r="I326" s="95"/>
      <c r="J326" s="95"/>
    </row>
    <row r="327" spans="1:32" ht="15.95" customHeight="1" x14ac:dyDescent="0.2">
      <c r="E327" s="473"/>
      <c r="F327" s="473"/>
      <c r="G327" s="473"/>
      <c r="H327" s="473"/>
      <c r="I327" s="95"/>
      <c r="J327" s="95"/>
    </row>
  </sheetData>
  <mergeCells count="98">
    <mergeCell ref="A325:N325"/>
    <mergeCell ref="A278:A280"/>
    <mergeCell ref="B278:B280"/>
    <mergeCell ref="C278:K278"/>
    <mergeCell ref="L278:AF278"/>
    <mergeCell ref="C279:C280"/>
    <mergeCell ref="D279:I279"/>
    <mergeCell ref="J279:J280"/>
    <mergeCell ref="K279:K280"/>
    <mergeCell ref="L279:N279"/>
    <mergeCell ref="O279:Q279"/>
    <mergeCell ref="R279:T279"/>
    <mergeCell ref="U279:W279"/>
    <mergeCell ref="X279:Z279"/>
    <mergeCell ref="AA279:AC279"/>
    <mergeCell ref="AD279:AF279"/>
    <mergeCell ref="A276:N276"/>
    <mergeCell ref="J224:J225"/>
    <mergeCell ref="K224:K225"/>
    <mergeCell ref="L224:N224"/>
    <mergeCell ref="O224:Q224"/>
    <mergeCell ref="A221:N221"/>
    <mergeCell ref="A223:A225"/>
    <mergeCell ref="B223:B225"/>
    <mergeCell ref="C223:K223"/>
    <mergeCell ref="L223:AF223"/>
    <mergeCell ref="C224:C225"/>
    <mergeCell ref="D224:I224"/>
    <mergeCell ref="X224:Z224"/>
    <mergeCell ref="AA224:AC224"/>
    <mergeCell ref="AD224:AF224"/>
    <mergeCell ref="R224:T224"/>
    <mergeCell ref="U224:W224"/>
    <mergeCell ref="A168:A170"/>
    <mergeCell ref="B168:B170"/>
    <mergeCell ref="C168:K168"/>
    <mergeCell ref="L168:AF168"/>
    <mergeCell ref="C169:C170"/>
    <mergeCell ref="D169:I169"/>
    <mergeCell ref="J169:J170"/>
    <mergeCell ref="K169:K170"/>
    <mergeCell ref="AD169:AF169"/>
    <mergeCell ref="L169:N169"/>
    <mergeCell ref="O169:Q169"/>
    <mergeCell ref="R169:T169"/>
    <mergeCell ref="U169:W169"/>
    <mergeCell ref="X169:Z169"/>
    <mergeCell ref="AA169:AC169"/>
    <mergeCell ref="A166:N166"/>
    <mergeCell ref="A113:A115"/>
    <mergeCell ref="B113:B115"/>
    <mergeCell ref="C113:K113"/>
    <mergeCell ref="L113:AF113"/>
    <mergeCell ref="C114:C115"/>
    <mergeCell ref="D114:I114"/>
    <mergeCell ref="J114:J115"/>
    <mergeCell ref="K114:K115"/>
    <mergeCell ref="L114:N114"/>
    <mergeCell ref="O114:Q114"/>
    <mergeCell ref="R114:T114"/>
    <mergeCell ref="U114:W114"/>
    <mergeCell ref="X114:Z114"/>
    <mergeCell ref="AA114:AC114"/>
    <mergeCell ref="AD114:AF114"/>
    <mergeCell ref="A111:N111"/>
    <mergeCell ref="J59:J60"/>
    <mergeCell ref="K59:K60"/>
    <mergeCell ref="L59:N59"/>
    <mergeCell ref="O59:Q59"/>
    <mergeCell ref="AA4:AC4"/>
    <mergeCell ref="A56:N56"/>
    <mergeCell ref="A58:A60"/>
    <mergeCell ref="B58:B60"/>
    <mergeCell ref="C58:K58"/>
    <mergeCell ref="L58:AF58"/>
    <mergeCell ref="C59:C60"/>
    <mergeCell ref="D59:I59"/>
    <mergeCell ref="X59:Z59"/>
    <mergeCell ref="AA59:AC59"/>
    <mergeCell ref="AD59:AF59"/>
    <mergeCell ref="R59:T59"/>
    <mergeCell ref="U59:W59"/>
    <mergeCell ref="A1:M1"/>
    <mergeCell ref="Y1:AF1"/>
    <mergeCell ref="A3:A5"/>
    <mergeCell ref="B3:B5"/>
    <mergeCell ref="C3:K3"/>
    <mergeCell ref="L3:AF3"/>
    <mergeCell ref="C4:C5"/>
    <mergeCell ref="D4:I4"/>
    <mergeCell ref="J4:J5"/>
    <mergeCell ref="K4:K5"/>
    <mergeCell ref="AD4:AF4"/>
    <mergeCell ref="L4:N4"/>
    <mergeCell ref="O4:Q4"/>
    <mergeCell ref="R4:T4"/>
    <mergeCell ref="U4:W4"/>
    <mergeCell ref="X4:Z4"/>
  </mergeCells>
  <phoneticPr fontId="2"/>
  <pageMargins left="0.78740157480314965" right="0.78740157480314965" top="0.78740157480314965" bottom="0.78740157480314965" header="0.51181102362204722" footer="0.51181102362204722"/>
  <pageSetup paperSize="9" scale="65" orientation="portrait" r:id="rId1"/>
  <headerFooter scaleWithDoc="0" alignWithMargins="0">
    <oddFooter xml:space="preserve">&amp;C
</oddFooter>
  </headerFooter>
  <rowBreaks count="4" manualBreakCount="4">
    <brk id="111" max="16383" man="1"/>
    <brk id="166" max="16383" man="1"/>
    <brk id="221" max="16383" man="1"/>
    <brk id="2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表紙</vt:lpstr>
      <vt:lpstr>目次</vt:lpstr>
      <vt:lpstr>1（1）総括表</vt:lpstr>
      <vt:lpstr>1（2）行政区別の概況</vt:lpstr>
      <vt:lpstr>1（3）行政区別一覧</vt:lpstr>
      <vt:lpstr>1（4）戦後の市立小・中学校の推移</vt:lpstr>
      <vt:lpstr>1（5）市立学校の概況</vt:lpstr>
      <vt:lpstr>1（6）小・中学校の規模別一覧</vt:lpstr>
      <vt:lpstr>1（7）学校別・学年別児童生徒数①小学校</vt:lpstr>
      <vt:lpstr>1（7）学校別・学年別児童生徒数②中学校</vt:lpstr>
      <vt:lpstr>1（7）学校別・学年別児童生徒数③高等学校</vt:lpstr>
      <vt:lpstr>1（7）学校別・学年別児童生徒数④特別支援学校</vt:lpstr>
      <vt:lpstr>2（1）教職員数の推移</vt:lpstr>
      <vt:lpstr>2市立学校の教職員数（2）小学校</vt:lpstr>
      <vt:lpstr>2市立学校の教職員数（3）中学校</vt:lpstr>
      <vt:lpstr>2市立学校の教職員数（4）高等学校</vt:lpstr>
      <vt:lpstr>2市立学校の教職員数（5）特別支援学校</vt:lpstr>
      <vt:lpstr>裏表紙</vt:lpstr>
      <vt:lpstr>'1（3）行政区別一覧'!Print_Area</vt:lpstr>
      <vt:lpstr>'1（4）戦後の市立小・中学校の推移'!Print_Area</vt:lpstr>
      <vt:lpstr>'1（5）市立学校の概況'!Print_Area</vt:lpstr>
      <vt:lpstr>'1（6）小・中学校の規模別一覧'!Print_Area</vt:lpstr>
      <vt:lpstr>'1（7）学校別・学年別児童生徒数②中学校'!Print_Area</vt:lpstr>
      <vt:lpstr>'1（7）学校別・学年別児童生徒数③高等学校'!Print_Area</vt:lpstr>
      <vt:lpstr>'1（7）学校別・学年別児童生徒数④特別支援学校'!Print_Area</vt:lpstr>
      <vt:lpstr>'2市立学校の教職員数（2）小学校'!Print_Area</vt:lpstr>
      <vt:lpstr>'2市立学校の教職員数（3）中学校'!Print_Area</vt:lpstr>
      <vt:lpstr>'2市立学校の教職員数（4）高等学校'!Print_Area</vt:lpstr>
      <vt:lpstr>'2市立学校の教職員数（5）特別支援学校'!Print_Area</vt:lpstr>
      <vt:lpstr>目次!Print_Area</vt:lpstr>
      <vt:lpstr>'2市立学校の教職員数（2）小学校'!Print_Titles</vt:lpstr>
      <vt:lpstr>'2市立学校の教職員数（3）中学校'!Print_Titles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児玉　光</cp:lastModifiedBy>
  <cp:lastPrinted>2026-06-10T01:14:56Z</cp:lastPrinted>
  <dcterms:created xsi:type="dcterms:W3CDTF">2014-06-13T02:28:57Z</dcterms:created>
  <dcterms:modified xsi:type="dcterms:W3CDTF">2026-07-07T08:51:40Z</dcterms:modified>
</cp:coreProperties>
</file>