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2F01F75C-31CD-4B11-B9E1-DBCCA030D51D}" xr6:coauthVersionLast="47" xr6:coauthVersionMax="47" xr10:uidLastSave="{00000000-0000-0000-0000-000000000000}"/>
  <bookViews>
    <workbookView xWindow="-120" yWindow="-120" windowWidth="29040" windowHeight="15840" firstSheet="1" activeTab="1" xr2:uid="{00000000-000D-0000-FFFF-FFFF00000000}"/>
  </bookViews>
  <sheets>
    <sheet name="付表３－２" sheetId="27" state="hidden" r:id="rId1"/>
    <sheet name="勤務形態一覧表（汎用）" sheetId="60" r:id="rId2"/>
    <sheet name="勤務形態一覧（特定相談支援・障害児相談支援）" sheetId="108" r:id="rId3"/>
    <sheet name="勤務形態一覧表（居宅訪問型児童発達支援）" sheetId="112" r:id="rId4"/>
    <sheet name="勤務形態一覧表（保育所等訪問支援）" sheetId="113" r:id="rId5"/>
    <sheet name="勤務形態一覧表（福祉型障害児入所施設）" sheetId="114" r:id="rId6"/>
    <sheet name="勤務形態一覧表（医療型障害児入所施設）" sheetId="115" r:id="rId7"/>
    <sheet name="選択肢" sheetId="90" r:id="rId8"/>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2">'勤務形態一覧（特定相談支援・障害児相談支援）'!$A$1:$AN$73</definedName>
    <definedName name="_xlnm.Print_Area" localSheetId="6">'勤務形態一覧表（医療型障害児入所施設）'!$A$1:$AN$78</definedName>
    <definedName name="_xlnm.Print_Area" localSheetId="3">'勤務形態一覧表（居宅訪問型児童発達支援）'!$A$1:$AN$70</definedName>
    <definedName name="_xlnm.Print_Area" localSheetId="1">'勤務形態一覧表（汎用）'!$A$1:$AN$61</definedName>
    <definedName name="_xlnm.Print_Area" localSheetId="5">'勤務形態一覧表（福祉型障害児入所施設）'!$A$1:$AN$78</definedName>
    <definedName name="_xlnm.Print_Area" localSheetId="4">'勤務形態一覧表（保育所等訪問支援）'!$A$1:$AN$70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14" l="1"/>
  <c r="E42" i="114"/>
  <c r="AL49" i="115"/>
  <c r="AG49" i="115"/>
  <c r="AA49" i="115"/>
  <c r="U49" i="115"/>
  <c r="O49" i="115"/>
  <c r="I49" i="115"/>
  <c r="E49" i="115"/>
  <c r="C49" i="115"/>
  <c r="AL49" i="114"/>
  <c r="AG49" i="114"/>
  <c r="AA49" i="114"/>
  <c r="U49" i="114"/>
  <c r="O49" i="114"/>
  <c r="I49" i="114"/>
  <c r="E49" i="114"/>
  <c r="C49" i="114"/>
  <c r="AL41" i="113"/>
  <c r="AG41" i="113"/>
  <c r="AA41" i="113"/>
  <c r="U41" i="113"/>
  <c r="O41" i="113"/>
  <c r="I41" i="113"/>
  <c r="E41" i="113"/>
  <c r="C41" i="113"/>
  <c r="AL41" i="112"/>
  <c r="AG41" i="112"/>
  <c r="AA41" i="112"/>
  <c r="U41" i="112"/>
  <c r="O41" i="112"/>
  <c r="I41" i="112"/>
  <c r="E41" i="112"/>
  <c r="C41" i="112"/>
  <c r="AL44" i="108"/>
  <c r="AG44" i="108"/>
  <c r="AA44" i="108"/>
  <c r="U44" i="108"/>
  <c r="O44" i="108"/>
  <c r="I44" i="108"/>
  <c r="E44" i="108"/>
  <c r="C44" i="108"/>
  <c r="T38" i="115"/>
  <c r="C42" i="115" s="1"/>
  <c r="AL45" i="115"/>
  <c r="AM47" i="115" s="1"/>
  <c r="AG45" i="115"/>
  <c r="AJ47" i="115" s="1"/>
  <c r="AA45" i="115"/>
  <c r="AD48" i="115" s="1"/>
  <c r="U45" i="115"/>
  <c r="X48" i="115" s="1"/>
  <c r="O45" i="115"/>
  <c r="R48" i="115" s="1"/>
  <c r="I45" i="115"/>
  <c r="I47" i="115" s="1"/>
  <c r="E45" i="115"/>
  <c r="E48" i="115" s="1"/>
  <c r="C45" i="115"/>
  <c r="D48" i="115" s="1"/>
  <c r="AJ31" i="115"/>
  <c r="AI31" i="115"/>
  <c r="AH31" i="115"/>
  <c r="AG31" i="115"/>
  <c r="AF31" i="115"/>
  <c r="AE31" i="115"/>
  <c r="AD31" i="115"/>
  <c r="AC31" i="115"/>
  <c r="AB31" i="115"/>
  <c r="AA31" i="115"/>
  <c r="Z31" i="115"/>
  <c r="Y31" i="115"/>
  <c r="X31" i="115"/>
  <c r="W31" i="115"/>
  <c r="V31" i="115"/>
  <c r="U31" i="115"/>
  <c r="T31" i="115"/>
  <c r="S31" i="115"/>
  <c r="R31" i="115"/>
  <c r="Q31" i="115"/>
  <c r="P31" i="115"/>
  <c r="O31" i="115"/>
  <c r="N31" i="115"/>
  <c r="M31" i="115"/>
  <c r="L31" i="115"/>
  <c r="K31" i="115"/>
  <c r="J31" i="115"/>
  <c r="I31" i="115"/>
  <c r="H31" i="115"/>
  <c r="G31" i="115"/>
  <c r="F31" i="115"/>
  <c r="AK30" i="115"/>
  <c r="AK29" i="115"/>
  <c r="AK28" i="115"/>
  <c r="AK27" i="115"/>
  <c r="AK26" i="115"/>
  <c r="AK25" i="115"/>
  <c r="AK24" i="115"/>
  <c r="AK23" i="115"/>
  <c r="AK22" i="115"/>
  <c r="AK21" i="115"/>
  <c r="AK20" i="115"/>
  <c r="AK19" i="115"/>
  <c r="AK18" i="115"/>
  <c r="AK17" i="115"/>
  <c r="AK16" i="115"/>
  <c r="AK15" i="115"/>
  <c r="AK14" i="115"/>
  <c r="AK13" i="115"/>
  <c r="AK12" i="115"/>
  <c r="AK11" i="115"/>
  <c r="AG10" i="115"/>
  <c r="AF10" i="115"/>
  <c r="AE10" i="115"/>
  <c r="AD10" i="115"/>
  <c r="AC10" i="115"/>
  <c r="AB10" i="115"/>
  <c r="AA10" i="115"/>
  <c r="Z10" i="115"/>
  <c r="Y10" i="115"/>
  <c r="X10" i="115"/>
  <c r="W10" i="115"/>
  <c r="V10" i="115"/>
  <c r="U10" i="115"/>
  <c r="T10" i="115"/>
  <c r="S10" i="115"/>
  <c r="R10" i="115"/>
  <c r="Q10" i="115"/>
  <c r="P10" i="115"/>
  <c r="O10" i="115"/>
  <c r="N10" i="115"/>
  <c r="M10" i="115"/>
  <c r="L10" i="115"/>
  <c r="K10" i="115"/>
  <c r="J10" i="115"/>
  <c r="I10" i="115"/>
  <c r="H10" i="115"/>
  <c r="G10" i="115"/>
  <c r="F10" i="115"/>
  <c r="AI10" i="115"/>
  <c r="AG9" i="115"/>
  <c r="AF9" i="115"/>
  <c r="AE9" i="115"/>
  <c r="AD9" i="115"/>
  <c r="AC9" i="115"/>
  <c r="AB9" i="115"/>
  <c r="AA9" i="115"/>
  <c r="Z9" i="115"/>
  <c r="Y9" i="115"/>
  <c r="X9" i="115"/>
  <c r="W9" i="115"/>
  <c r="V9" i="115"/>
  <c r="U9" i="115"/>
  <c r="T9" i="115"/>
  <c r="S9" i="115"/>
  <c r="R9" i="115"/>
  <c r="Q9" i="115"/>
  <c r="P9" i="115"/>
  <c r="O9" i="115"/>
  <c r="N9" i="115"/>
  <c r="M9" i="115"/>
  <c r="L9" i="115"/>
  <c r="K9" i="115"/>
  <c r="J9" i="115"/>
  <c r="I9" i="115"/>
  <c r="H9" i="115"/>
  <c r="G9" i="115"/>
  <c r="F9" i="115"/>
  <c r="AL21" i="115" s="1"/>
  <c r="AL45" i="114"/>
  <c r="AM47" i="114" s="1"/>
  <c r="AG45" i="114"/>
  <c r="AG47" i="114" s="1"/>
  <c r="AA45" i="114"/>
  <c r="AD48" i="114" s="1"/>
  <c r="U45" i="114"/>
  <c r="U47" i="114" s="1"/>
  <c r="O45" i="114"/>
  <c r="R47" i="114" s="1"/>
  <c r="I45" i="114"/>
  <c r="I48" i="114" s="1"/>
  <c r="E45" i="114"/>
  <c r="F47" i="114" s="1"/>
  <c r="C45" i="114"/>
  <c r="D47" i="114" s="1"/>
  <c r="AJ31" i="114"/>
  <c r="AI31" i="114"/>
  <c r="AH31" i="114"/>
  <c r="AG31" i="114"/>
  <c r="AF31" i="114"/>
  <c r="AE31" i="114"/>
  <c r="AD31" i="114"/>
  <c r="AC31" i="114"/>
  <c r="AB31" i="114"/>
  <c r="AA31" i="114"/>
  <c r="Z31" i="114"/>
  <c r="Y31" i="114"/>
  <c r="X31" i="114"/>
  <c r="W31" i="114"/>
  <c r="V31" i="114"/>
  <c r="U31" i="114"/>
  <c r="T31" i="114"/>
  <c r="S31" i="114"/>
  <c r="R31" i="114"/>
  <c r="Q31" i="114"/>
  <c r="P31" i="114"/>
  <c r="O31" i="114"/>
  <c r="N31" i="114"/>
  <c r="M31" i="114"/>
  <c r="L31" i="114"/>
  <c r="K31" i="114"/>
  <c r="J31" i="114"/>
  <c r="I31" i="114"/>
  <c r="H31" i="114"/>
  <c r="G31" i="114"/>
  <c r="F31" i="114"/>
  <c r="AK30" i="114"/>
  <c r="AK29" i="114"/>
  <c r="AK28" i="114"/>
  <c r="AK27" i="114"/>
  <c r="AK26" i="114"/>
  <c r="AK25" i="114"/>
  <c r="AK24" i="114"/>
  <c r="AK23" i="114"/>
  <c r="AK22" i="114"/>
  <c r="AK21" i="114"/>
  <c r="AK20" i="114"/>
  <c r="AK19" i="114"/>
  <c r="AK18" i="114"/>
  <c r="AK17" i="114"/>
  <c r="AK16" i="114"/>
  <c r="AL16" i="114" s="1"/>
  <c r="AK15" i="114"/>
  <c r="AK14" i="114"/>
  <c r="AL14" i="114" s="1"/>
  <c r="AK13" i="114"/>
  <c r="AL13" i="114" s="1"/>
  <c r="AK12" i="114"/>
  <c r="AK11" i="114"/>
  <c r="AG10" i="114"/>
  <c r="AF10" i="114"/>
  <c r="AE10" i="114"/>
  <c r="AD10" i="114"/>
  <c r="AC10" i="114"/>
  <c r="AB10" i="114"/>
  <c r="AA10" i="114"/>
  <c r="Z10" i="114"/>
  <c r="Y10" i="114"/>
  <c r="X10" i="114"/>
  <c r="W10" i="114"/>
  <c r="V10" i="114"/>
  <c r="U10" i="114"/>
  <c r="T10" i="114"/>
  <c r="S10" i="114"/>
  <c r="R10" i="114"/>
  <c r="Q10" i="114"/>
  <c r="P10" i="114"/>
  <c r="O10" i="114"/>
  <c r="N10" i="114"/>
  <c r="M10" i="114"/>
  <c r="L10" i="114"/>
  <c r="K10" i="114"/>
  <c r="J10" i="114"/>
  <c r="I10" i="114"/>
  <c r="H10" i="114"/>
  <c r="G10" i="114"/>
  <c r="F10" i="114"/>
  <c r="AI10" i="114" s="1"/>
  <c r="AG9" i="114"/>
  <c r="AF9" i="114"/>
  <c r="AE9" i="114"/>
  <c r="AD9" i="114"/>
  <c r="AC9" i="114"/>
  <c r="AB9" i="114"/>
  <c r="AA9" i="114"/>
  <c r="Z9" i="114"/>
  <c r="Y9" i="114"/>
  <c r="X9" i="114"/>
  <c r="W9" i="114"/>
  <c r="V9" i="114"/>
  <c r="U9" i="114"/>
  <c r="T9" i="114"/>
  <c r="S9" i="114"/>
  <c r="R9" i="114"/>
  <c r="Q9" i="114"/>
  <c r="P9" i="114"/>
  <c r="O9" i="114"/>
  <c r="N9" i="114"/>
  <c r="M9" i="114"/>
  <c r="L9" i="114"/>
  <c r="K9" i="114"/>
  <c r="J9" i="114"/>
  <c r="I9" i="114"/>
  <c r="H9" i="114"/>
  <c r="G9" i="114"/>
  <c r="F9" i="114"/>
  <c r="AL20" i="114" s="1"/>
  <c r="AL37" i="113"/>
  <c r="AM40" i="113" s="1"/>
  <c r="AG37" i="113"/>
  <c r="AJ40" i="113" s="1"/>
  <c r="AA37" i="113"/>
  <c r="AA40" i="113" s="1"/>
  <c r="U37" i="113"/>
  <c r="U39" i="113" s="1"/>
  <c r="O37" i="113"/>
  <c r="R39" i="113" s="1"/>
  <c r="I37" i="113"/>
  <c r="I40" i="113" s="1"/>
  <c r="E37" i="113"/>
  <c r="E40" i="113" s="1"/>
  <c r="C37" i="113"/>
  <c r="C40" i="113" s="1"/>
  <c r="AJ31" i="113"/>
  <c r="AI31" i="113"/>
  <c r="AH31" i="113"/>
  <c r="AG31" i="113"/>
  <c r="AF31" i="113"/>
  <c r="AE31" i="113"/>
  <c r="AD31" i="113"/>
  <c r="AC31" i="113"/>
  <c r="AB31" i="113"/>
  <c r="AA31" i="113"/>
  <c r="Z31" i="113"/>
  <c r="Y31" i="113"/>
  <c r="X31" i="113"/>
  <c r="W31" i="113"/>
  <c r="V31" i="113"/>
  <c r="U31" i="113"/>
  <c r="T31" i="113"/>
  <c r="S31" i="113"/>
  <c r="R31" i="113"/>
  <c r="Q31" i="113"/>
  <c r="P31" i="113"/>
  <c r="O31" i="113"/>
  <c r="N31" i="113"/>
  <c r="M31" i="113"/>
  <c r="L31" i="113"/>
  <c r="K31" i="113"/>
  <c r="J31" i="113"/>
  <c r="I31" i="113"/>
  <c r="H31" i="113"/>
  <c r="G31" i="113"/>
  <c r="F31" i="113"/>
  <c r="AK30" i="113"/>
  <c r="AK29" i="113"/>
  <c r="AK28" i="113"/>
  <c r="AL28" i="113" s="1"/>
  <c r="AK27" i="113"/>
  <c r="AK26" i="113"/>
  <c r="AK25" i="113"/>
  <c r="AK24" i="113"/>
  <c r="AK23" i="113"/>
  <c r="AK22" i="113"/>
  <c r="AK21" i="113"/>
  <c r="AK20" i="113"/>
  <c r="AK19" i="113"/>
  <c r="AK18" i="113"/>
  <c r="AK17" i="113"/>
  <c r="AK16" i="113"/>
  <c r="AK15" i="113"/>
  <c r="AK14" i="113"/>
  <c r="AK13" i="113"/>
  <c r="AK12" i="113"/>
  <c r="AK11" i="113"/>
  <c r="AG10" i="113"/>
  <c r="AF10" i="113"/>
  <c r="AE10" i="113"/>
  <c r="AD10" i="113"/>
  <c r="AC10" i="113"/>
  <c r="AB10" i="113"/>
  <c r="AA10" i="113"/>
  <c r="Z10" i="113"/>
  <c r="Y10" i="113"/>
  <c r="X10" i="113"/>
  <c r="W10" i="113"/>
  <c r="V10" i="113"/>
  <c r="U10" i="113"/>
  <c r="T10" i="113"/>
  <c r="S10" i="113"/>
  <c r="R10" i="113"/>
  <c r="Q10" i="113"/>
  <c r="P10" i="113"/>
  <c r="O10" i="113"/>
  <c r="N10" i="113"/>
  <c r="M10" i="113"/>
  <c r="L10" i="113"/>
  <c r="K10" i="113"/>
  <c r="J10" i="113"/>
  <c r="I10" i="113"/>
  <c r="H10" i="113"/>
  <c r="G10" i="113"/>
  <c r="F10" i="113"/>
  <c r="AJ10" i="113" s="1"/>
  <c r="AG9" i="113"/>
  <c r="AF9" i="113"/>
  <c r="AE9" i="113"/>
  <c r="AD9" i="113"/>
  <c r="AC9" i="113"/>
  <c r="AB9" i="113"/>
  <c r="AA9" i="113"/>
  <c r="Z9" i="113"/>
  <c r="Y9" i="113"/>
  <c r="X9" i="113"/>
  <c r="W9" i="113"/>
  <c r="V9" i="113"/>
  <c r="U9" i="113"/>
  <c r="T9" i="113"/>
  <c r="S9" i="113"/>
  <c r="R9" i="113"/>
  <c r="Q9" i="113"/>
  <c r="P9" i="113"/>
  <c r="O9" i="113"/>
  <c r="N9" i="113"/>
  <c r="M9" i="113"/>
  <c r="L9" i="113"/>
  <c r="K9" i="113"/>
  <c r="J9" i="113"/>
  <c r="I9" i="113"/>
  <c r="H9" i="113"/>
  <c r="G9" i="113"/>
  <c r="F9" i="113"/>
  <c r="AL30" i="113" s="1"/>
  <c r="AL37" i="112"/>
  <c r="AM39" i="112" s="1"/>
  <c r="AG37" i="112"/>
  <c r="AG40" i="112" s="1"/>
  <c r="AA37" i="112"/>
  <c r="AD40" i="112" s="1"/>
  <c r="U37" i="112"/>
  <c r="X40" i="112" s="1"/>
  <c r="O37" i="112"/>
  <c r="R39" i="112" s="1"/>
  <c r="I37" i="112"/>
  <c r="I40" i="112" s="1"/>
  <c r="E37" i="112"/>
  <c r="F39" i="112" s="1"/>
  <c r="C37" i="112"/>
  <c r="D39" i="112" s="1"/>
  <c r="AJ31" i="112"/>
  <c r="AI31" i="112"/>
  <c r="AH31" i="112"/>
  <c r="AG31" i="112"/>
  <c r="AF31" i="112"/>
  <c r="AE31" i="112"/>
  <c r="AD31" i="112"/>
  <c r="AC31" i="112"/>
  <c r="AB31" i="112"/>
  <c r="AA31" i="112"/>
  <c r="Z31" i="112"/>
  <c r="Y31" i="112"/>
  <c r="X31" i="112"/>
  <c r="W31" i="112"/>
  <c r="V31" i="112"/>
  <c r="U31" i="112"/>
  <c r="T31" i="112"/>
  <c r="S31" i="112"/>
  <c r="R31" i="112"/>
  <c r="Q31" i="112"/>
  <c r="P31" i="112"/>
  <c r="O31" i="112"/>
  <c r="N31" i="112"/>
  <c r="M31" i="112"/>
  <c r="L31" i="112"/>
  <c r="K31" i="112"/>
  <c r="J31" i="112"/>
  <c r="I31" i="112"/>
  <c r="H31" i="112"/>
  <c r="G31" i="112"/>
  <c r="F31" i="112"/>
  <c r="AK30" i="112"/>
  <c r="AK29" i="112"/>
  <c r="AK28" i="112"/>
  <c r="AK27" i="112"/>
  <c r="AK26" i="112"/>
  <c r="AK25" i="112"/>
  <c r="AK24" i="112"/>
  <c r="AK23" i="112"/>
  <c r="AL23" i="112" s="1"/>
  <c r="AK22" i="112"/>
  <c r="AK21" i="112"/>
  <c r="AK20" i="112"/>
  <c r="AK19" i="112"/>
  <c r="AK18" i="112"/>
  <c r="AK17" i="112"/>
  <c r="AK16" i="112"/>
  <c r="AK15" i="112"/>
  <c r="AL15" i="112" s="1"/>
  <c r="AK14" i="112"/>
  <c r="AK13" i="112"/>
  <c r="AK12" i="112"/>
  <c r="AK11" i="112"/>
  <c r="AG10" i="112"/>
  <c r="AF10" i="112"/>
  <c r="AE10" i="112"/>
  <c r="AD10" i="112"/>
  <c r="AC10" i="112"/>
  <c r="AB10" i="112"/>
  <c r="AA10" i="112"/>
  <c r="Z10" i="112"/>
  <c r="Y10" i="112"/>
  <c r="X10" i="112"/>
  <c r="W10" i="112"/>
  <c r="V10" i="112"/>
  <c r="U10" i="112"/>
  <c r="T10" i="112"/>
  <c r="S10" i="112"/>
  <c r="R10" i="112"/>
  <c r="Q10" i="112"/>
  <c r="P10" i="112"/>
  <c r="O10" i="112"/>
  <c r="N10" i="112"/>
  <c r="M10" i="112"/>
  <c r="L10" i="112"/>
  <c r="K10" i="112"/>
  <c r="J10" i="112"/>
  <c r="I10" i="112"/>
  <c r="H10" i="112"/>
  <c r="G10" i="112"/>
  <c r="F10" i="112"/>
  <c r="AH10" i="112" s="1"/>
  <c r="AG9" i="112"/>
  <c r="AF9" i="112"/>
  <c r="AE9" i="112"/>
  <c r="AD9" i="112"/>
  <c r="AC9" i="112"/>
  <c r="AB9" i="112"/>
  <c r="AA9" i="112"/>
  <c r="Z9" i="112"/>
  <c r="Y9" i="112"/>
  <c r="X9" i="112"/>
  <c r="W9" i="112"/>
  <c r="V9" i="112"/>
  <c r="U9" i="112"/>
  <c r="T9" i="112"/>
  <c r="S9" i="112"/>
  <c r="R9" i="112"/>
  <c r="Q9" i="112"/>
  <c r="P9" i="112"/>
  <c r="O9" i="112"/>
  <c r="N9" i="112"/>
  <c r="M9" i="112"/>
  <c r="L9" i="112"/>
  <c r="K9" i="112"/>
  <c r="J9" i="112"/>
  <c r="I9" i="112"/>
  <c r="H9" i="112"/>
  <c r="G9" i="112"/>
  <c r="F9" i="112"/>
  <c r="AH9" i="112" s="1"/>
  <c r="L47" i="115"/>
  <c r="AH10" i="115"/>
  <c r="AJ10" i="115"/>
  <c r="AL17" i="114"/>
  <c r="AL26" i="114"/>
  <c r="AL27" i="114"/>
  <c r="AL12" i="114"/>
  <c r="AL28" i="114"/>
  <c r="AH9" i="114"/>
  <c r="AL19" i="114"/>
  <c r="AL25" i="114"/>
  <c r="AI9" i="114"/>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L25" i="108" s="1"/>
  <c r="AK24" i="108"/>
  <c r="AK23" i="108"/>
  <c r="AK22" i="108"/>
  <c r="AK21" i="108"/>
  <c r="AK20" i="108"/>
  <c r="AK19" i="108"/>
  <c r="AK18" i="108"/>
  <c r="AK17" i="108"/>
  <c r="AL17" i="108" s="1"/>
  <c r="AK16" i="108"/>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18" i="108"/>
  <c r="AL27" i="108"/>
  <c r="AI10" i="108"/>
  <c r="AL23" i="108"/>
  <c r="AL24" i="108"/>
  <c r="AL16" i="108"/>
  <c r="AL20" i="108"/>
  <c r="AH9" i="108"/>
  <c r="AI9" i="108"/>
  <c r="AL19" i="108"/>
  <c r="AL21"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L23" i="60" s="1"/>
  <c r="AK24" i="60"/>
  <c r="AL24" i="60" s="1"/>
  <c r="AK25" i="60"/>
  <c r="AK26" i="60"/>
  <c r="AL26" i="60" s="1"/>
  <c r="AK27" i="60"/>
  <c r="AL27" i="60" s="1"/>
  <c r="AK28" i="60"/>
  <c r="AK29" i="60"/>
  <c r="AL29" i="60" s="1"/>
  <c r="AK12" i="60"/>
  <c r="AK13" i="60"/>
  <c r="AL13" i="60" s="1"/>
  <c r="AK14" i="60"/>
  <c r="AL14" i="60" s="1"/>
  <c r="AK15" i="60"/>
  <c r="AL15" i="60" s="1"/>
  <c r="AK16" i="60"/>
  <c r="AL16" i="60" s="1"/>
  <c r="AK17" i="60"/>
  <c r="AK18" i="60"/>
  <c r="AL18" i="60" s="1"/>
  <c r="AK19" i="60"/>
  <c r="AL19" i="60" s="1"/>
  <c r="AK30" i="60"/>
  <c r="AL30" i="60" s="1"/>
  <c r="AK11" i="60"/>
  <c r="AL11" i="60" s="1"/>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K31" i="115" l="1"/>
  <c r="AL31" i="115" s="1"/>
  <c r="AM40" i="112"/>
  <c r="E47" i="115"/>
  <c r="AA48" i="114"/>
  <c r="AL30" i="114"/>
  <c r="AK31" i="114"/>
  <c r="AL31" i="114" s="1"/>
  <c r="AJ47" i="114"/>
  <c r="AG48" i="114"/>
  <c r="AL11" i="115"/>
  <c r="AL20" i="115"/>
  <c r="AL28" i="115"/>
  <c r="AL26" i="115"/>
  <c r="AL27" i="115"/>
  <c r="AL30" i="115"/>
  <c r="AL29" i="115"/>
  <c r="AL24" i="115"/>
  <c r="AL13" i="115"/>
  <c r="AL23" i="115"/>
  <c r="AI9" i="115"/>
  <c r="AL16" i="115"/>
  <c r="AL17" i="115"/>
  <c r="AL22" i="115"/>
  <c r="AL25" i="115"/>
  <c r="AL15" i="114"/>
  <c r="AL21" i="114"/>
  <c r="AL22" i="114"/>
  <c r="AL23" i="114"/>
  <c r="AH10" i="114"/>
  <c r="AJ10" i="114"/>
  <c r="AL11" i="114"/>
  <c r="AL29" i="114"/>
  <c r="AL15" i="113"/>
  <c r="AL23" i="113"/>
  <c r="AL16" i="113"/>
  <c r="AL24" i="113"/>
  <c r="AL25" i="113"/>
  <c r="AL27" i="113"/>
  <c r="AL11" i="113"/>
  <c r="AL20" i="113"/>
  <c r="AL29" i="113"/>
  <c r="AL17" i="113"/>
  <c r="AK31" i="113"/>
  <c r="AL31" i="113" s="1"/>
  <c r="AL13" i="113"/>
  <c r="AL21" i="113"/>
  <c r="AH9" i="113"/>
  <c r="AL12" i="113"/>
  <c r="AJ9" i="113"/>
  <c r="AL19" i="113"/>
  <c r="AI9" i="113"/>
  <c r="AL24" i="112"/>
  <c r="AL19" i="112"/>
  <c r="AK31" i="112"/>
  <c r="AL31" i="112" s="1"/>
  <c r="AL12" i="112"/>
  <c r="AL28" i="112"/>
  <c r="AL22" i="112"/>
  <c r="AL26" i="108"/>
  <c r="AL13" i="108"/>
  <c r="AL29" i="108"/>
  <c r="AL15" i="108"/>
  <c r="AK31" i="108"/>
  <c r="AL31" i="108" s="1"/>
  <c r="O48" i="114"/>
  <c r="AG40" i="113"/>
  <c r="C40" i="112"/>
  <c r="C48" i="115"/>
  <c r="X48" i="114"/>
  <c r="AL39" i="112"/>
  <c r="X40" i="113"/>
  <c r="AL40" i="112"/>
  <c r="X39" i="113"/>
  <c r="AG39" i="112"/>
  <c r="AD47" i="114"/>
  <c r="AJ48" i="114"/>
  <c r="F40" i="112"/>
  <c r="AJ39" i="113"/>
  <c r="E40" i="112"/>
  <c r="C47" i="114"/>
  <c r="E39" i="112"/>
  <c r="AG39" i="113"/>
  <c r="AL39" i="113"/>
  <c r="F40" i="113"/>
  <c r="AM48" i="115"/>
  <c r="R48" i="114"/>
  <c r="AL48" i="115"/>
  <c r="O47" i="114"/>
  <c r="E39" i="113"/>
  <c r="E48" i="114"/>
  <c r="AL40" i="113"/>
  <c r="L39" i="112"/>
  <c r="L40" i="112"/>
  <c r="AM39" i="113"/>
  <c r="E47" i="114"/>
  <c r="F39" i="113"/>
  <c r="AD47" i="115"/>
  <c r="F48" i="114"/>
  <c r="AG43" i="108"/>
  <c r="O40" i="113"/>
  <c r="AJ42" i="108"/>
  <c r="R40" i="113"/>
  <c r="AA47" i="114"/>
  <c r="F48" i="115"/>
  <c r="O39" i="113"/>
  <c r="AJ40" i="112"/>
  <c r="AL48" i="114"/>
  <c r="O48" i="115"/>
  <c r="D40" i="112"/>
  <c r="AA39" i="113"/>
  <c r="O47" i="115"/>
  <c r="AL47" i="114"/>
  <c r="R42" i="108"/>
  <c r="C39" i="112"/>
  <c r="U40" i="113"/>
  <c r="R47" i="115"/>
  <c r="L42" i="108"/>
  <c r="AM48" i="114"/>
  <c r="L47" i="114"/>
  <c r="R40" i="112"/>
  <c r="I47" i="114"/>
  <c r="U47" i="115"/>
  <c r="D47" i="115"/>
  <c r="L48" i="114"/>
  <c r="X47" i="115"/>
  <c r="O42" i="108"/>
  <c r="O40" i="112"/>
  <c r="O39" i="112"/>
  <c r="U48" i="115"/>
  <c r="AA40" i="112"/>
  <c r="U48" i="114"/>
  <c r="AG48" i="115"/>
  <c r="AJ48" i="115"/>
  <c r="AA39" i="112"/>
  <c r="L39" i="113"/>
  <c r="I43" i="108"/>
  <c r="I42" i="108"/>
  <c r="I39" i="113"/>
  <c r="L40" i="113"/>
  <c r="X47" i="114"/>
  <c r="AG47" i="115"/>
  <c r="C43" i="108"/>
  <c r="AJ43" i="108"/>
  <c r="AA47" i="115"/>
  <c r="AL43" i="108"/>
  <c r="U40" i="112"/>
  <c r="U43" i="108"/>
  <c r="AD39" i="112"/>
  <c r="I39" i="112"/>
  <c r="AD40" i="113"/>
  <c r="D40" i="113"/>
  <c r="D39" i="113"/>
  <c r="D48" i="114"/>
  <c r="C47" i="115"/>
  <c r="AD42" i="108"/>
  <c r="X42" i="108"/>
  <c r="U39" i="112"/>
  <c r="X39" i="112"/>
  <c r="C39" i="113"/>
  <c r="AD39" i="113"/>
  <c r="X43" i="108"/>
  <c r="AA48" i="115"/>
  <c r="AI9" i="60"/>
  <c r="AI10" i="60"/>
  <c r="AL12" i="60"/>
  <c r="AA42" i="108"/>
  <c r="O43" i="108"/>
  <c r="V37" i="108"/>
  <c r="Z37" i="108" s="1"/>
  <c r="AJ9" i="60"/>
  <c r="O36" i="108"/>
  <c r="D36" i="108"/>
  <c r="AL22" i="108"/>
  <c r="AL14" i="108"/>
  <c r="L36" i="108"/>
  <c r="I36" i="108"/>
  <c r="F36" i="108"/>
  <c r="E36" i="108"/>
  <c r="AJ10" i="60"/>
  <c r="AL28" i="60"/>
  <c r="AL20" i="60"/>
  <c r="AL12" i="108"/>
  <c r="AL28" i="108"/>
  <c r="AA43" i="108"/>
  <c r="AM43" i="108"/>
  <c r="AL11" i="108"/>
  <c r="AL30" i="108"/>
  <c r="D42" i="108"/>
  <c r="D43" i="108"/>
  <c r="AL17" i="60"/>
  <c r="F43" i="108"/>
  <c r="F42" i="108"/>
  <c r="E43" i="108"/>
  <c r="AL25" i="60"/>
  <c r="AJ9" i="108"/>
  <c r="AH10" i="108"/>
  <c r="AM42" i="108"/>
  <c r="AI9" i="112"/>
  <c r="AI10" i="113"/>
  <c r="AJ9" i="114"/>
  <c r="AH9" i="115"/>
  <c r="F47" i="115"/>
  <c r="AJ9" i="112"/>
  <c r="AL11" i="112"/>
  <c r="AL16" i="112"/>
  <c r="AL20" i="112"/>
  <c r="AL24" i="114"/>
  <c r="AL12" i="115"/>
  <c r="AL19" i="115"/>
  <c r="AJ10" i="112"/>
  <c r="AL25" i="112"/>
  <c r="AL29" i="112"/>
  <c r="AJ39" i="112"/>
  <c r="C48" i="114"/>
  <c r="AL18" i="115"/>
  <c r="I48" i="115"/>
  <c r="AL21" i="112"/>
  <c r="AL26" i="112"/>
  <c r="AL30" i="112"/>
  <c r="AL47" i="115"/>
  <c r="L48" i="115"/>
  <c r="AL14" i="115"/>
  <c r="AL13" i="112"/>
  <c r="AL17" i="112"/>
  <c r="AL14" i="112"/>
  <c r="AL18" i="112"/>
  <c r="AL27" i="112"/>
  <c r="AJ9" i="115"/>
  <c r="AI10" i="112"/>
  <c r="AL18" i="114"/>
  <c r="AH10" i="113"/>
  <c r="AL14" i="113"/>
  <c r="AL18" i="113"/>
  <c r="AL22" i="113"/>
  <c r="AL26" i="113"/>
  <c r="AL15" i="115"/>
</calcChain>
</file>

<file path=xl/sharedStrings.xml><?xml version="1.0" encoding="utf-8"?>
<sst xmlns="http://schemas.openxmlformats.org/spreadsheetml/2006/main" count="844" uniqueCount="251">
  <si>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</si>
  <si>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</si>
  <si>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</si>
  <si>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</si>
  <si>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</si>
  <si>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</si>
  <si>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</si>
  <si>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</si>
  <si>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</si>
  <si>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</si>
  <si>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</si>
  <si>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</si>
  <si>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</si>
  <si>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</si>
  <si>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</si>
  <si>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</si>
  <si>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</si>
  <si>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</si>
  <si>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</si>
  <si>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</si>
  <si>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</si>
  <si>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</si>
  <si>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</si>
  <si>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</si>
  <si>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</si>
  <si>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</si>
  <si>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</si>
  <si>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</si>
  <si>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</si>
  <si>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</si>
  <si>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</si>
  <si>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</si>
  <si>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</si>
  <si>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</si>
  <si>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</si>
  <si>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</si>
  <si>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</si>
  <si>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</si>
  <si>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</si>
  <si>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</si>
  <si>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</si>
  <si>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</si>
  <si>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</si>
  <si>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</si>
  <si>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</si>
  <si>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</si>
  <si>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</si>
  <si>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</si>
  <si>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</si>
  <si>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</si>
  <si>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</si>
  <si>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</si>
  <si>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</si>
  <si>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</si>
  <si>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</si>
  <si>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</si>
  <si>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</si>
  <si>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</si>
  <si>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</si>
  <si>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</si>
  <si>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</si>
  <si>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</si>
  <si>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</si>
  <si>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</si>
  <si>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</si>
  <si>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</si>
  <si>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</si>
  <si>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</si>
  <si>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</si>
  <si>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</si>
  <si>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</si>
  <si>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</si>
  <si>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</si>
  <si>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</si>
  <si>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</si>
  <si>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</si>
  <si>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</si>
  <si>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</si>
  <si>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</si>
  <si>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</si>
  <si>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</si>
  <si>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</si>
  <si>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</si>
  <si>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</si>
  <si>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</si>
  <si>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</si>
  <si>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</si>
  <si>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</si>
  <si>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</si>
  <si>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</si>
  <si>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</si>
  <si>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</si>
  <si>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</si>
  <si>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</si>
  <si>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</si>
  <si>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</si>
  <si>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</si>
  <si>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</si>
  <si>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</si>
  <si>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</si>
  <si>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</si>
  <si>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</si>
  <si>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</si>
  <si>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</si>
  <si>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</si>
  <si>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</si>
  <si>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</si>
  <si>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</si>
  <si>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</si>
  <si>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</si>
  <si>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</si>
  <si>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</si>
  <si>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</si>
  <si>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</si>
  <si>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</si>
  <si>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</si>
  <si>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</si>
  <si>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</si>
  <si>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</si>
  <si>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</si>
  <si>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</si>
  <si>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</si>
  <si>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</si>
  <si>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</si>
  <si>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</si>
  <si>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</si>
  <si>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</si>
  <si>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</si>
  <si>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</si>
  <si>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</si>
  <si>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</si>
  <si>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</si>
  <si>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</si>
  <si>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</si>
  <si>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</si>
  <si>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</si>
  <si>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</si>
  <si>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</si>
  <si>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</si>
  <si>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</si>
  <si>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</si>
  <si>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</si>
  <si>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</si>
  <si>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</si>
  <si>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</si>
  <si>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</si>
  <si>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</si>
  <si>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</si>
  <si>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</si>
  <si>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</si>
  <si>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</si>
  <si>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</si>
  <si>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</si>
  <si>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</si>
  <si>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</si>
  <si>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</si>
  <si>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</si>
  <si>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</si>
  <si>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</si>
  <si>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</si>
  <si>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</si>
  <si>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</si>
  <si>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</si>
  <si>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</si>
  <si>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</si>
  <si>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</si>
  <si>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</si>
  <si>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</si>
  <si>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</si>
  <si>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</si>
  <si>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</si>
  <si>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</si>
  <si>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</si>
  <si>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</si>
  <si>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</si>
  <si>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</si>
  <si>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</si>
  <si>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</si>
  <si>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</si>
  <si>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</si>
  <si>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</si>
  <si>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</si>
  <si>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</si>
  <si>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</si>
  <si>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</si>
  <si>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</si>
  <si>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</si>
  <si>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</si>
  <si>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</si>
  <si>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</si>
  <si>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</si>
  <si>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</si>
  <si>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</si>
  <si>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</si>
  <si>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</si>
  <si>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</si>
  <si>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</si>
  <si>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</si>
  <si>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</si>
  <si>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</si>
  <si>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</si>
  <si>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区分</t>
    <rPh sb="0" eb="2">
      <t>クブン</t>
    </rPh>
    <phoneticPr fontId="4"/>
  </si>
  <si>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</si>
  <si>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</si>
  <si>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</si>
  <si>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＜人員に関する基準＞</t>
    <rPh sb="1" eb="3">
      <t>ジンイン</t>
    </rPh>
    <rPh sb="4" eb="5">
      <t>カン</t>
    </rPh>
    <rPh sb="7" eb="9">
      <t>キジュン</t>
    </rPh>
    <phoneticPr fontId="8"/>
  </si>
  <si>
    <t>平均利用者数</t>
    <rPh sb="0" eb="2">
      <t>ヘイキン</t>
    </rPh>
    <rPh sb="2" eb="6">
      <t>リヨウシャスウ</t>
    </rPh>
    <phoneticPr fontId="8"/>
  </si>
  <si>
    <t>必要な配置数</t>
    <rPh sb="0" eb="2">
      <t>ヒツヨウ</t>
    </rPh>
    <rPh sb="3" eb="6">
      <t>ハイチスウ</t>
    </rPh>
    <phoneticPr fontId="4"/>
  </si>
  <si>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</si>
  <si>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</si>
  <si>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</si>
  <si>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</si>
  <si>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</si>
  <si>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</si>
  <si>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</si>
  <si>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</si>
  <si>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</si>
  <si>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</si>
  <si>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</si>
  <si>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</si>
  <si>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</si>
  <si>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</si>
  <si>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</si>
  <si>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</si>
  <si>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</si>
  <si>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＜主な対象者及び障害児の数＞</t>
    <rPh sb="1" eb="2">
      <t>オモ</t>
    </rPh>
    <rPh sb="3" eb="5">
      <t>タイショウ</t>
    </rPh>
    <rPh sb="5" eb="6">
      <t>シャ</t>
    </rPh>
    <rPh sb="6" eb="7">
      <t>オヨ</t>
    </rPh>
    <rPh sb="8" eb="11">
      <t>ショウガイジ</t>
    </rPh>
    <rPh sb="12" eb="13">
      <t>カズ</t>
    </rPh>
    <phoneticPr fontId="8"/>
  </si>
  <si>
    <t>主として知的障害のある児童を入所させる福祉型障害児入所施設</t>
  </si>
  <si>
    <t>主な対象者の区分</t>
    <rPh sb="0" eb="1">
      <t>オモ</t>
    </rPh>
    <rPh sb="2" eb="5">
      <t>タイショウシャ</t>
    </rPh>
    <rPh sb="6" eb="8">
      <t>クブン</t>
    </rPh>
    <phoneticPr fontId="3"/>
  </si>
  <si>
    <t>障害児の数</t>
    <rPh sb="0" eb="3">
      <t>ショウガイジ</t>
    </rPh>
    <rPh sb="4" eb="5">
      <t>カズ</t>
    </rPh>
    <phoneticPr fontId="3"/>
  </si>
  <si>
    <t>児童指導員及び保育士</t>
    <rPh sb="0" eb="2">
      <t>ジドウ</t>
    </rPh>
    <rPh sb="2" eb="5">
      <t>シドウイン</t>
    </rPh>
    <rPh sb="5" eb="6">
      <t>オヨ</t>
    </rPh>
    <rPh sb="7" eb="10">
      <t>ホイクシ</t>
    </rPh>
    <phoneticPr fontId="3"/>
  </si>
  <si>
    <t>心理担当職員</t>
    <rPh sb="0" eb="6">
      <t>シンリタントウショクイン</t>
    </rPh>
    <phoneticPr fontId="3"/>
  </si>
  <si>
    <t>主として盲ろうあ児を入所させる福祉型障害児入所施設</t>
    <phoneticPr fontId="3"/>
  </si>
  <si>
    <t>障害児である乳幼児の数</t>
    <rPh sb="0" eb="3">
      <t>ショウガイジ</t>
    </rPh>
    <rPh sb="6" eb="9">
      <t>ニュウヨウジ</t>
    </rPh>
    <rPh sb="10" eb="11">
      <t>カズ</t>
    </rPh>
    <phoneticPr fontId="3"/>
  </si>
  <si>
    <t>障害児である少年の数</t>
    <rPh sb="0" eb="3">
      <t>ショウガイジ</t>
    </rPh>
    <rPh sb="6" eb="8">
      <t>ショウネン</t>
    </rPh>
    <rPh sb="9" eb="10">
      <t>カズ</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</si>
  <si>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</si>
  <si>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</si>
  <si>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</si>
  <si>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</si>
  <si>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</si>
  <si>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</si>
  <si>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</si>
  <si>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</si>
  <si>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</si>
  <si>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</si>
  <si>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</si>
  <si>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</si>
  <si>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</si>
  <si>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B</t>
    <phoneticPr fontId="3"/>
  </si>
  <si>
    <t>その他職員</t>
    <rPh sb="2" eb="3">
      <t>タ</t>
    </rPh>
    <rPh sb="3" eb="5">
      <t>ショクイン</t>
    </rPh>
    <phoneticPr fontId="3"/>
  </si>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</sst>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95">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17" xfId="7" applyNumberFormat="1" applyFont="1" applyBorder="1" applyAlignment="1">
      <alignment vertical="center"/>
    </xf>
    <xf numFmtId="178" fontId="5" fillId="0" borderId="17" xfId="7" applyNumberFormat="1" applyFont="1" applyBorder="1" applyAlignment="1">
      <alignment vertical="center"/>
    </xf>
    <xf numFmtId="0" fontId="5" fillId="3" borderId="17" xfId="7" applyFont="1" applyFill="1" applyBorder="1" applyAlignment="1">
      <alignment horizontal="center"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12" fillId="0" borderId="0" xfId="7" applyFont="1" applyFill="1">
      <alignment vertical="center"/>
    </xf>
    <xf numFmtId="0" fontId="2" fillId="0" borderId="0" xfId="7" applyFont="1" applyBorder="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pplyAlignment="1">
      <alignment vertical="center"/>
    </xf>
    <xf numFmtId="0" fontId="2" fillId="0" borderId="0" xfId="7" applyFont="1" applyAlignment="1">
      <alignment horizontal="left" vertical="center"/>
    </xf>
    <xf numFmtId="0" fontId="5" fillId="0" borderId="17" xfId="7" applyFont="1" applyBorder="1" applyAlignment="1">
      <alignment horizontal="center" vertical="center"/>
    </xf>
    <xf numFmtId="0" fontId="5" fillId="0" borderId="0"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Border="1" applyAlignment="1">
      <alignment horizontal="center" vertical="center"/>
    </xf>
    <xf numFmtId="0" fontId="21" fillId="0" borderId="0" xfId="3" applyFont="1" applyBorder="1" applyAlignment="1">
      <alignment horizontal="center" vertical="center"/>
    </xf>
    <xf numFmtId="0" fontId="21" fillId="0" borderId="0" xfId="7" applyFont="1" applyBorder="1" applyAlignme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19" fillId="6" borderId="0" xfId="0" applyFont="1" applyFill="1">
      <alignment vertical="center"/>
    </xf>
    <xf numFmtId="0" fontId="23" fillId="0" borderId="0" xfId="7" applyFont="1" applyBorder="1" applyAlignment="1">
      <alignment horizontal="center" vertical="center"/>
    </xf>
    <xf numFmtId="0" fontId="23" fillId="0" borderId="0" xfId="3" applyFont="1" applyBorder="1" applyAlignment="1">
      <alignment horizontal="center" vertical="center"/>
    </xf>
    <xf numFmtId="0" fontId="23" fillId="0" borderId="0" xfId="7" applyFont="1" applyAlignme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2" fillId="0" borderId="0" xfId="7" applyFont="1" applyFill="1" applyBorder="1" applyAlignment="1">
      <alignment horizontal="center"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Fill="1" applyBorder="1" applyAlignment="1">
      <alignment horizontal="center"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17" xfId="7" applyFont="1" applyFill="1" applyBorder="1" applyAlignment="1">
      <alignment vertical="center"/>
    </xf>
    <xf numFmtId="0" fontId="5" fillId="5" borderId="25" xfId="7" applyFont="1" applyFill="1" applyBorder="1" applyAlignment="1">
      <alignment vertical="center"/>
    </xf>
    <xf numFmtId="0" fontId="5" fillId="4" borderId="17" xfId="7" applyFont="1" applyFill="1" applyBorder="1" applyAlignment="1">
      <alignment horizontal="right" vertical="center"/>
    </xf>
    <xf numFmtId="0" fontId="19" fillId="6" borderId="17" xfId="0" applyFont="1" applyFill="1" applyBorder="1">
      <alignment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4" fillId="0" borderId="0" xfId="7" applyFont="1" applyFill="1" applyBorder="1" applyAlignment="1">
      <alignment vertical="center"/>
    </xf>
    <xf numFmtId="179" fontId="5" fillId="0" borderId="17" xfId="7" applyNumberFormat="1" applyFont="1" applyBorder="1" applyAlignment="1">
      <alignment horizontal="center" vertical="center"/>
    </xf>
    <xf numFmtId="0" fontId="24" fillId="0" borderId="0" xfId="0" applyFont="1">
      <alignment vertical="center"/>
    </xf>
    <xf numFmtId="0" fontId="5" fillId="0" borderId="0" xfId="7" applyFont="1" applyFill="1" applyBorder="1" applyAlignment="1">
      <alignment horizontal="center" vertical="center"/>
    </xf>
    <xf numFmtId="0" fontId="6" fillId="0" borderId="0" xfId="5" applyAlignment="1">
      <alignment horizontal="center" vertical="center" shrinkToFit="1"/>
    </xf>
    <xf numFmtId="0" fontId="7" fillId="0" borderId="17" xfId="5" applyFont="1" applyBorder="1" applyAlignment="1">
      <alignment horizontal="left" vertical="center"/>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16" xfId="5" applyFont="1" applyBorder="1" applyAlignment="1">
      <alignment horizontal="left" vertical="center"/>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17" xfId="5" applyBorder="1" applyAlignment="1">
      <alignment horizontal="left" vertical="center"/>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6" fillId="0" borderId="23" xfId="5" applyBorder="1" applyAlignment="1">
      <alignment horizontal="center" vertical="center"/>
    </xf>
    <xf numFmtId="0" fontId="6" fillId="0" borderId="23" xfId="5" applyBorder="1"/>
    <xf numFmtId="0" fontId="6" fillId="0" borderId="26" xfId="5" applyBorder="1"/>
    <xf numFmtId="0" fontId="7" fillId="0" borderId="16" xfId="5" applyFont="1" applyBorder="1" applyAlignment="1">
      <alignment horizontal="center"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19" xfId="5" applyFont="1" applyBorder="1" applyAlignment="1">
      <alignment horizontal="center" vertical="center"/>
    </xf>
    <xf numFmtId="0" fontId="6" fillId="0" borderId="0" xfId="5" applyAlignment="1">
      <alignment horizontal="center" vertical="center"/>
    </xf>
    <xf numFmtId="0" fontId="6" fillId="0" borderId="0" xfId="5"/>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17" xfId="8" applyFont="1" applyBorder="1" applyAlignment="1">
      <alignment horizontal="center"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35" xfId="5" applyFont="1" applyBorder="1" applyAlignment="1">
      <alignment horizontal="center" vertical="center"/>
    </xf>
    <xf numFmtId="0" fontId="7" fillId="0" borderId="17" xfId="5" applyFont="1" applyBorder="1" applyAlignment="1">
      <alignment horizontal="center"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0" xfId="5"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25"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 xfId="5" applyFont="1" applyBorder="1" applyAlignment="1">
      <alignment horizontal="center" vertical="center"/>
    </xf>
    <xf numFmtId="0" fontId="7" fillId="0" borderId="21" xfId="5" applyFont="1" applyBorder="1" applyAlignment="1">
      <alignment horizontal="center" vertical="center"/>
    </xf>
    <xf numFmtId="0" fontId="7" fillId="0" borderId="4" xfId="5" applyFont="1" applyBorder="1" applyAlignment="1">
      <alignment horizontal="center" vertical="center"/>
    </xf>
    <xf numFmtId="0" fontId="7" fillId="0" borderId="26" xfId="5" applyFont="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6" fillId="0" borderId="19" xfId="5" applyBorder="1" applyAlignment="1">
      <alignment horizontal="center" vertical="center"/>
    </xf>
    <xf numFmtId="0" fontId="6" fillId="0" borderId="20" xfId="5" applyBorder="1"/>
    <xf numFmtId="0" fontId="7" fillId="0" borderId="29"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36"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6" fillId="0" borderId="0" xfId="5" applyAlignment="1">
      <alignment horizontal="righ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0" xfId="5" applyFont="1" applyAlignment="1">
      <alignment horizontal="center" vertical="center"/>
    </xf>
    <xf numFmtId="0" fontId="7" fillId="0" borderId="7" xfId="5" applyFont="1" applyBorder="1" applyAlignment="1">
      <alignment horizontal="left" vertical="top"/>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17"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0" fontId="19" fillId="6" borderId="0" xfId="0" applyFont="1" applyFill="1">
      <alignment vertical="center"/>
    </xf>
    <xf numFmtId="49" fontId="5" fillId="0" borderId="17" xfId="7" applyNumberFormat="1" applyFont="1" applyBorder="1" applyAlignment="1">
      <alignment horizontal="center"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2" fillId="0" borderId="17" xfId="7" applyFont="1" applyBorder="1" applyAlignment="1">
      <alignment vertical="center"/>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5" borderId="17" xfId="7" applyFont="1" applyFill="1" applyBorder="1" applyAlignment="1">
      <alignment vertical="center"/>
    </xf>
    <xf numFmtId="0" fontId="2" fillId="0" borderId="17" xfId="7" applyFont="1" applyFill="1" applyBorder="1" applyAlignment="1">
      <alignment vertical="center"/>
    </xf>
    <xf numFmtId="0" fontId="5" fillId="0" borderId="17" xfId="7" applyFont="1" applyBorder="1">
      <alignment vertical="center"/>
    </xf>
    <xf numFmtId="0" fontId="5" fillId="0" borderId="25"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5" xfId="3" applyFont="1" applyBorder="1" applyAlignment="1">
      <alignment horizontal="center" vertical="center"/>
    </xf>
    <xf numFmtId="0" fontId="5" fillId="0" borderId="16" xfId="3" applyFont="1" applyBorder="1" applyAlignment="1">
      <alignment horizontal="center" vertical="center"/>
    </xf>
    <xf numFmtId="0" fontId="5" fillId="0" borderId="23" xfId="3" applyFont="1" applyBorder="1" applyAlignment="1">
      <alignment horizontal="center" vertical="center"/>
    </xf>
    <xf numFmtId="0" fontId="5" fillId="0" borderId="17" xfId="7" applyFont="1" applyFill="1" applyBorder="1" applyAlignment="1">
      <alignment horizontal="center" vertical="center"/>
    </xf>
    <xf numFmtId="0" fontId="5" fillId="0" borderId="17" xfId="7" applyFont="1" applyFill="1" applyBorder="1" applyAlignment="1">
      <alignment vertical="center"/>
    </xf>
    <xf numFmtId="0" fontId="5" fillId="0" borderId="17" xfId="7" applyFont="1" applyFill="1" applyBorder="1" applyAlignment="1">
      <alignment horizontal="center" vertical="center" wrapText="1"/>
    </xf>
    <xf numFmtId="176" fontId="5" fillId="0" borderId="17" xfId="7" applyNumberFormat="1" applyFont="1" applyFill="1" applyBorder="1" applyAlignment="1">
      <alignment vertical="center"/>
    </xf>
    <xf numFmtId="0" fontId="5" fillId="0" borderId="23" xfId="3" applyFont="1" applyBorder="1" applyAlignment="1">
      <alignment horizontal="center" vertical="center" wrapText="1"/>
    </xf>
    <xf numFmtId="0" fontId="5" fillId="0" borderId="17" xfId="3" applyFont="1" applyBorder="1" applyAlignment="1">
      <alignment horizontal="center" vertical="center" wrapText="1"/>
    </xf>
    <xf numFmtId="179" fontId="5" fillId="0" borderId="17" xfId="7" applyNumberFormat="1" applyFont="1" applyFill="1" applyBorder="1" applyAlignment="1">
      <alignment horizontal="center" vertical="center"/>
    </xf>
    <xf numFmtId="0" fontId="5" fillId="0" borderId="17" xfId="7" applyFont="1" applyFill="1" applyBorder="1" applyAlignment="1">
      <alignment horizontal="left" vertical="center"/>
    </xf>
    <xf numFmtId="0" fontId="5" fillId="4" borderId="17" xfId="7" applyFont="1" applyFill="1" applyBorder="1" applyAlignment="1">
      <alignment horizontal="right" vertical="center"/>
    </xf>
    <xf numFmtId="0" fontId="5" fillId="0" borderId="17" xfId="3" applyFont="1" applyBorder="1" applyAlignment="1">
      <alignment horizontal="center" vertical="center"/>
    </xf>
    <xf numFmtId="0" fontId="19" fillId="6" borderId="17" xfId="0" applyFont="1" applyFill="1" applyBorder="1">
      <alignment vertical="center"/>
    </xf>
    <xf numFmtId="0" fontId="5" fillId="3" borderId="25" xfId="7" applyFont="1" applyFill="1" applyBorder="1" applyAlignment="1">
      <alignment horizontal="left" vertical="center"/>
    </xf>
    <xf numFmtId="0" fontId="5" fillId="3" borderId="23" xfId="7" applyFont="1" applyFill="1" applyBorder="1" applyAlignment="1">
      <alignment horizontal="left" vertical="center"/>
    </xf>
    <xf numFmtId="0" fontId="5" fillId="3" borderId="16" xfId="7" applyFont="1" applyFill="1" applyBorder="1" applyAlignment="1">
      <alignment horizontal="left" vertical="center"/>
    </xf>
    <xf numFmtId="0" fontId="5" fillId="0" borderId="25"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16" xfId="7" applyFont="1" applyFill="1" applyBorder="1" applyAlignment="1">
      <alignment horizontal="center" vertical="center"/>
    </xf>
    <xf numFmtId="0" fontId="5" fillId="6" borderId="17" xfId="7" applyFont="1" applyFill="1" applyBorder="1" applyAlignment="1">
      <alignment horizontal="right" vertical="center"/>
    </xf>
    <xf numFmtId="0" fontId="5" fillId="0" borderId="17" xfId="7" applyFont="1" applyFill="1" applyBorder="1" applyAlignment="1">
      <alignment horizontal="right" vertical="center"/>
    </xf>
    <xf numFmtId="179" fontId="5" fillId="0" borderId="17" xfId="7" applyNumberFormat="1" applyFont="1" applyFill="1" applyBorder="1" applyAlignment="1">
      <alignment horizontal="center" vertical="center" wrapText="1"/>
    </xf>
    <xf numFmtId="0" fontId="5" fillId="0" borderId="25" xfId="7" applyFont="1" applyFill="1" applyBorder="1" applyAlignment="1">
      <alignment horizontal="center" vertical="center" wrapText="1"/>
    </xf>
    <xf numFmtId="0" fontId="5" fillId="0" borderId="16" xfId="7" applyFont="1" applyFill="1" applyBorder="1" applyAlignment="1">
      <alignment horizontal="center" vertical="center" wrapText="1"/>
    </xf>
    <xf numFmtId="0" fontId="5" fillId="0" borderId="25" xfId="7" applyFont="1" applyFill="1" applyBorder="1" applyAlignment="1">
      <alignment horizontal="right" vertical="center"/>
    </xf>
    <xf numFmtId="0" fontId="5" fillId="0" borderId="16" xfId="7" applyFont="1" applyFill="1" applyBorder="1" applyAlignment="1">
      <alignment horizontal="righ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x14ac:dyDescent="0.4"/>
  <cols>
    <col min="1" max="20" width="3.875" style="2" customWidth="1"/>
    <col min="21" max="255" width="4.25" style="2" customWidth="1"/>
    <col min="256" max="16384" width="8.25" style="2"/>
  </cols>
  <sheetData>
    <row r="1" spans="1:20" ht="12.75" customHeight="1" x14ac:dyDescent="0.4">
      <c r="A1" s="1" t="s">
        <v>92</v>
      </c>
    </row>
    <row r="2" spans="1:20" ht="12.75" customHeight="1" x14ac:dyDescent="0.4">
      <c r="L2" s="31" t="s">
        <v>93</v>
      </c>
    </row>
    <row r="3" spans="1:20" ht="12.75" customHeight="1" thickBot="1" x14ac:dyDescent="0.45">
      <c r="A3" s="232"/>
      <c r="B3" s="3"/>
      <c r="C3" s="3"/>
      <c r="D3" s="3"/>
      <c r="E3" s="3"/>
      <c r="F3" s="3"/>
      <c r="G3" s="3"/>
      <c r="H3" s="3"/>
      <c r="I3" s="174"/>
    </row>
    <row r="4" spans="1:20" ht="12.75" customHeight="1" thickBot="1" x14ac:dyDescent="0.45">
      <c r="A4" s="232"/>
      <c r="B4" s="3"/>
      <c r="C4" s="3"/>
      <c r="D4" s="3"/>
      <c r="E4" s="3"/>
      <c r="F4" s="3"/>
      <c r="G4" s="3"/>
      <c r="H4" s="3"/>
      <c r="I4" s="174"/>
      <c r="N4" s="233" t="s">
        <v>58</v>
      </c>
      <c r="O4" s="234"/>
      <c r="P4" s="235"/>
      <c r="Q4" s="235"/>
      <c r="R4" s="235"/>
      <c r="S4" s="235"/>
      <c r="T4" s="236"/>
    </row>
    <row r="5" spans="1:20" ht="12.75" customHeight="1" thickBot="1" x14ac:dyDescent="0.2">
      <c r="B5" s="32"/>
      <c r="C5" s="33"/>
      <c r="D5" s="33"/>
      <c r="E5" s="33"/>
      <c r="F5" s="33"/>
      <c r="G5" s="33"/>
      <c r="H5" s="33"/>
    </row>
    <row r="6" spans="1:20" ht="12.75" customHeight="1" x14ac:dyDescent="0.15">
      <c r="A6" s="4"/>
      <c r="B6" s="237" t="s">
        <v>25</v>
      </c>
      <c r="C6" s="238"/>
      <c r="D6" s="239"/>
      <c r="E6" s="240"/>
      <c r="F6" s="240"/>
      <c r="G6" s="240"/>
      <c r="H6" s="240"/>
      <c r="I6" s="240"/>
      <c r="J6" s="240"/>
      <c r="K6" s="240"/>
      <c r="L6" s="240"/>
      <c r="M6" s="240"/>
      <c r="N6" s="240"/>
      <c r="O6" s="240"/>
      <c r="P6" s="240"/>
      <c r="Q6" s="240"/>
      <c r="R6" s="241"/>
      <c r="S6" s="241"/>
      <c r="T6" s="242"/>
    </row>
    <row r="7" spans="1:20" ht="12.75" customHeight="1" x14ac:dyDescent="0.15">
      <c r="A7" s="5" t="s">
        <v>64</v>
      </c>
      <c r="B7" s="144" t="s">
        <v>34</v>
      </c>
      <c r="C7" s="169"/>
      <c r="D7" s="219"/>
      <c r="E7" s="148"/>
      <c r="F7" s="148"/>
      <c r="G7" s="148"/>
      <c r="H7" s="148"/>
      <c r="I7" s="148"/>
      <c r="J7" s="148"/>
      <c r="K7" s="148"/>
      <c r="L7" s="148"/>
      <c r="M7" s="148"/>
      <c r="N7" s="148"/>
      <c r="O7" s="148"/>
      <c r="P7" s="148"/>
      <c r="Q7" s="148"/>
      <c r="R7" s="149"/>
      <c r="S7" s="149"/>
      <c r="T7" s="220"/>
    </row>
    <row r="8" spans="1:20" ht="12.75" customHeight="1" x14ac:dyDescent="0.4">
      <c r="A8" s="5"/>
      <c r="B8" s="208" t="s">
        <v>33</v>
      </c>
      <c r="C8" s="207"/>
      <c r="D8" s="6" t="s">
        <v>32</v>
      </c>
      <c r="E8" s="7"/>
      <c r="F8" s="7"/>
      <c r="G8" s="7"/>
      <c r="H8" s="7"/>
      <c r="I8" s="7"/>
      <c r="J8" s="7"/>
      <c r="K8" s="7"/>
      <c r="L8" s="7"/>
      <c r="M8" s="7"/>
      <c r="N8" s="7"/>
      <c r="O8" s="7"/>
      <c r="P8" s="7"/>
      <c r="Q8" s="7"/>
      <c r="R8" s="7"/>
      <c r="S8" s="7"/>
      <c r="T8" s="8"/>
    </row>
    <row r="9" spans="1:20" ht="12.75" customHeight="1" x14ac:dyDescent="0.4">
      <c r="A9" s="5" t="s">
        <v>65</v>
      </c>
      <c r="B9" s="243"/>
      <c r="C9" s="225"/>
      <c r="D9" s="9"/>
      <c r="E9" s="10"/>
      <c r="F9" s="11" t="s">
        <v>28</v>
      </c>
      <c r="G9" s="12"/>
      <c r="H9" s="12"/>
      <c r="I9" s="244" t="s">
        <v>27</v>
      </c>
      <c r="J9" s="244"/>
      <c r="K9" s="10"/>
      <c r="L9" s="10"/>
      <c r="M9" s="10"/>
      <c r="N9" s="10"/>
      <c r="O9" s="10"/>
      <c r="P9" s="10"/>
      <c r="Q9" s="10"/>
      <c r="R9" s="10"/>
      <c r="S9" s="10"/>
      <c r="T9" s="13"/>
    </row>
    <row r="10" spans="1:20" ht="12.75" customHeight="1" x14ac:dyDescent="0.4">
      <c r="A10" s="14"/>
      <c r="B10" s="139"/>
      <c r="C10" s="140"/>
      <c r="D10" s="15"/>
      <c r="E10" s="16"/>
      <c r="F10" s="16"/>
      <c r="G10" s="16"/>
      <c r="H10" s="16"/>
      <c r="I10" s="16"/>
      <c r="J10" s="16"/>
      <c r="K10" s="16"/>
      <c r="L10" s="16"/>
      <c r="M10" s="16"/>
      <c r="N10" s="16"/>
      <c r="O10" s="16"/>
      <c r="P10" s="16"/>
      <c r="Q10" s="16"/>
      <c r="R10" s="16"/>
      <c r="S10" s="16"/>
      <c r="T10" s="17"/>
    </row>
    <row r="11" spans="1:20" ht="12.75" customHeight="1" x14ac:dyDescent="0.15">
      <c r="A11" s="18"/>
      <c r="B11" s="144" t="s">
        <v>31</v>
      </c>
      <c r="C11" s="169"/>
      <c r="D11" s="169" t="s">
        <v>30</v>
      </c>
      <c r="E11" s="169"/>
      <c r="F11" s="216"/>
      <c r="G11" s="216"/>
      <c r="H11" s="216"/>
      <c r="I11" s="216"/>
      <c r="J11" s="217"/>
      <c r="K11" s="218" t="s">
        <v>29</v>
      </c>
      <c r="L11" s="218"/>
      <c r="M11" s="219"/>
      <c r="N11" s="148"/>
      <c r="O11" s="148"/>
      <c r="P11" s="148"/>
      <c r="Q11" s="148"/>
      <c r="R11" s="149"/>
      <c r="S11" s="149"/>
      <c r="T11" s="220"/>
    </row>
    <row r="12" spans="1:20" ht="12.75" customHeight="1" x14ac:dyDescent="0.15">
      <c r="A12" s="221" t="s">
        <v>59</v>
      </c>
      <c r="B12" s="186"/>
      <c r="C12" s="186"/>
      <c r="D12" s="186"/>
      <c r="E12" s="186"/>
      <c r="F12" s="186"/>
      <c r="G12" s="186"/>
      <c r="H12" s="186"/>
      <c r="I12" s="222"/>
      <c r="J12" s="135" t="s">
        <v>55</v>
      </c>
      <c r="K12" s="136"/>
      <c r="L12" s="136"/>
      <c r="M12" s="136"/>
      <c r="N12" s="136"/>
      <c r="O12" s="136"/>
      <c r="P12" s="136"/>
      <c r="Q12" s="136"/>
      <c r="R12" s="142"/>
      <c r="S12" s="142"/>
      <c r="T12" s="143"/>
    </row>
    <row r="13" spans="1:20" ht="13.5" x14ac:dyDescent="0.15">
      <c r="A13" s="223" t="s">
        <v>26</v>
      </c>
      <c r="B13" s="224"/>
      <c r="C13" s="169" t="s">
        <v>25</v>
      </c>
      <c r="D13" s="135"/>
      <c r="E13" s="19"/>
      <c r="F13" s="20"/>
      <c r="G13" s="20"/>
      <c r="H13" s="20"/>
      <c r="I13" s="21"/>
      <c r="J13" s="147" t="s">
        <v>24</v>
      </c>
      <c r="K13" s="225"/>
      <c r="L13" s="226" t="s">
        <v>23</v>
      </c>
      <c r="M13" s="227"/>
      <c r="N13" s="227"/>
      <c r="O13" s="227"/>
      <c r="P13" s="227"/>
      <c r="Q13" s="227"/>
      <c r="R13" s="149"/>
      <c r="S13" s="149"/>
      <c r="T13" s="220"/>
    </row>
    <row r="14" spans="1:20" ht="20.25" customHeight="1" x14ac:dyDescent="0.15">
      <c r="A14" s="228" t="s">
        <v>54</v>
      </c>
      <c r="B14" s="229"/>
      <c r="C14" s="169" t="s">
        <v>22</v>
      </c>
      <c r="D14" s="135"/>
      <c r="E14" s="138"/>
      <c r="F14" s="230"/>
      <c r="G14" s="230"/>
      <c r="H14" s="230"/>
      <c r="I14" s="231"/>
      <c r="J14" s="138"/>
      <c r="K14" s="139"/>
      <c r="L14" s="22"/>
      <c r="M14" s="23"/>
      <c r="N14" s="23"/>
      <c r="O14" s="23"/>
      <c r="P14" s="23"/>
      <c r="Q14" s="23"/>
      <c r="R14" s="23"/>
      <c r="S14" s="23"/>
      <c r="T14" s="24"/>
    </row>
    <row r="15" spans="1:20" ht="12.75" customHeight="1" x14ac:dyDescent="0.4">
      <c r="A15" s="212" t="s">
        <v>21</v>
      </c>
      <c r="B15" s="208"/>
      <c r="C15" s="208"/>
      <c r="D15" s="208"/>
      <c r="E15" s="207"/>
      <c r="F15" s="169" t="s">
        <v>66</v>
      </c>
      <c r="G15" s="169"/>
      <c r="H15" s="169"/>
      <c r="I15" s="185" t="s">
        <v>53</v>
      </c>
      <c r="J15" s="186"/>
      <c r="K15" s="187"/>
      <c r="L15" s="169" t="s">
        <v>52</v>
      </c>
      <c r="M15" s="169"/>
      <c r="N15" s="169"/>
      <c r="O15" s="169" t="s">
        <v>51</v>
      </c>
      <c r="P15" s="169"/>
      <c r="Q15" s="135"/>
      <c r="R15" s="214" t="s">
        <v>67</v>
      </c>
      <c r="S15" s="214"/>
      <c r="T15" s="215"/>
    </row>
    <row r="16" spans="1:20" ht="12.75" customHeight="1" x14ac:dyDescent="0.4">
      <c r="A16" s="213"/>
      <c r="B16" s="139"/>
      <c r="C16" s="139"/>
      <c r="D16" s="139"/>
      <c r="E16" s="140"/>
      <c r="F16" s="25" t="s">
        <v>19</v>
      </c>
      <c r="G16" s="135" t="s">
        <v>60</v>
      </c>
      <c r="H16" s="144"/>
      <c r="I16" s="26" t="s">
        <v>19</v>
      </c>
      <c r="J16" s="135" t="s">
        <v>60</v>
      </c>
      <c r="K16" s="144"/>
      <c r="L16" s="26" t="s">
        <v>19</v>
      </c>
      <c r="M16" s="135" t="s">
        <v>60</v>
      </c>
      <c r="N16" s="144"/>
      <c r="O16" s="26" t="s">
        <v>19</v>
      </c>
      <c r="P16" s="135" t="s">
        <v>60</v>
      </c>
      <c r="Q16" s="136"/>
      <c r="R16" s="26" t="s">
        <v>19</v>
      </c>
      <c r="S16" s="135" t="s">
        <v>60</v>
      </c>
      <c r="T16" s="209"/>
    </row>
    <row r="17" spans="1:20" ht="12.75" customHeight="1" x14ac:dyDescent="0.4">
      <c r="A17" s="27"/>
      <c r="B17" s="206" t="s">
        <v>17</v>
      </c>
      <c r="C17" s="207"/>
      <c r="D17" s="185" t="s">
        <v>16</v>
      </c>
      <c r="E17" s="187"/>
      <c r="F17" s="26"/>
      <c r="G17" s="135"/>
      <c r="H17" s="144"/>
      <c r="I17" s="26"/>
      <c r="J17" s="135"/>
      <c r="K17" s="144"/>
      <c r="L17" s="26"/>
      <c r="M17" s="135"/>
      <c r="N17" s="144"/>
      <c r="O17" s="26"/>
      <c r="P17" s="135"/>
      <c r="Q17" s="136"/>
      <c r="R17" s="26"/>
      <c r="S17" s="135"/>
      <c r="T17" s="209"/>
    </row>
    <row r="18" spans="1:20" ht="12.75" customHeight="1" x14ac:dyDescent="0.4">
      <c r="A18" s="27"/>
      <c r="B18" s="138"/>
      <c r="C18" s="140"/>
      <c r="D18" s="185" t="s">
        <v>15</v>
      </c>
      <c r="E18" s="187"/>
      <c r="F18" s="26"/>
      <c r="G18" s="135"/>
      <c r="H18" s="144"/>
      <c r="I18" s="26"/>
      <c r="J18" s="135"/>
      <c r="K18" s="144"/>
      <c r="L18" s="26"/>
      <c r="M18" s="135"/>
      <c r="N18" s="144"/>
      <c r="O18" s="26"/>
      <c r="P18" s="135"/>
      <c r="Q18" s="136"/>
      <c r="R18" s="26"/>
      <c r="S18" s="135"/>
      <c r="T18" s="209"/>
    </row>
    <row r="19" spans="1:20" ht="12.75" customHeight="1" x14ac:dyDescent="0.4">
      <c r="A19" s="27"/>
      <c r="B19" s="185" t="s">
        <v>14</v>
      </c>
      <c r="C19" s="186"/>
      <c r="D19" s="186"/>
      <c r="E19" s="187"/>
      <c r="F19" s="135"/>
      <c r="G19" s="136"/>
      <c r="H19" s="144"/>
      <c r="I19" s="135"/>
      <c r="J19" s="136"/>
      <c r="K19" s="144"/>
      <c r="L19" s="135"/>
      <c r="M19" s="136"/>
      <c r="N19" s="144"/>
      <c r="O19" s="135"/>
      <c r="P19" s="136"/>
      <c r="Q19" s="136"/>
      <c r="R19" s="135"/>
      <c r="S19" s="136"/>
      <c r="T19" s="209"/>
    </row>
    <row r="20" spans="1:20" ht="12.75" customHeight="1" x14ac:dyDescent="0.4">
      <c r="A20" s="27"/>
      <c r="B20" s="185" t="s">
        <v>13</v>
      </c>
      <c r="C20" s="186"/>
      <c r="D20" s="186"/>
      <c r="E20" s="187"/>
      <c r="F20" s="128"/>
      <c r="G20" s="129"/>
      <c r="H20" s="210"/>
      <c r="I20" s="128"/>
      <c r="J20" s="129"/>
      <c r="K20" s="210"/>
      <c r="L20" s="128"/>
      <c r="M20" s="129"/>
      <c r="N20" s="210"/>
      <c r="O20" s="128"/>
      <c r="P20" s="129"/>
      <c r="Q20" s="129"/>
      <c r="R20" s="128"/>
      <c r="S20" s="129"/>
      <c r="T20" s="211"/>
    </row>
    <row r="21" spans="1:20" ht="12.75" customHeight="1" x14ac:dyDescent="0.4">
      <c r="A21" s="27"/>
      <c r="B21" s="208"/>
      <c r="C21" s="208"/>
      <c r="D21" s="208"/>
      <c r="E21" s="207"/>
      <c r="F21" s="169" t="s">
        <v>50</v>
      </c>
      <c r="G21" s="169"/>
      <c r="H21" s="169"/>
      <c r="I21" s="135" t="s">
        <v>49</v>
      </c>
      <c r="J21" s="136"/>
      <c r="K21" s="144"/>
      <c r="L21" s="185" t="s">
        <v>68</v>
      </c>
      <c r="M21" s="186"/>
      <c r="N21" s="187"/>
      <c r="O21" s="135" t="s">
        <v>20</v>
      </c>
      <c r="P21" s="136"/>
      <c r="Q21" s="136"/>
      <c r="R21" s="34"/>
      <c r="T21" s="35"/>
    </row>
    <row r="22" spans="1:20" ht="12.75" customHeight="1" x14ac:dyDescent="0.4">
      <c r="A22" s="27"/>
      <c r="B22" s="139"/>
      <c r="C22" s="139"/>
      <c r="D22" s="139"/>
      <c r="E22" s="140"/>
      <c r="F22" s="25" t="s">
        <v>19</v>
      </c>
      <c r="G22" s="135" t="s">
        <v>60</v>
      </c>
      <c r="H22" s="144"/>
      <c r="I22" s="26" t="s">
        <v>19</v>
      </c>
      <c r="J22" s="135" t="s">
        <v>60</v>
      </c>
      <c r="K22" s="144"/>
      <c r="L22" s="26" t="s">
        <v>19</v>
      </c>
      <c r="M22" s="135" t="s">
        <v>60</v>
      </c>
      <c r="N22" s="144"/>
      <c r="O22" s="26" t="s">
        <v>19</v>
      </c>
      <c r="P22" s="135" t="s">
        <v>60</v>
      </c>
      <c r="Q22" s="136"/>
      <c r="R22" s="34"/>
      <c r="T22" s="35"/>
    </row>
    <row r="23" spans="1:20" ht="12.75" customHeight="1" x14ac:dyDescent="0.4">
      <c r="A23" s="27"/>
      <c r="B23" s="206" t="s">
        <v>17</v>
      </c>
      <c r="C23" s="207"/>
      <c r="D23" s="185" t="s">
        <v>16</v>
      </c>
      <c r="E23" s="187"/>
      <c r="F23" s="26"/>
      <c r="G23" s="135"/>
      <c r="H23" s="144"/>
      <c r="I23" s="26"/>
      <c r="J23" s="135"/>
      <c r="K23" s="144"/>
      <c r="L23" s="26"/>
      <c r="M23" s="135"/>
      <c r="N23" s="144"/>
      <c r="O23" s="26"/>
      <c r="P23" s="135"/>
      <c r="Q23" s="136"/>
      <c r="R23" s="34"/>
      <c r="T23" s="35"/>
    </row>
    <row r="24" spans="1:20" ht="12.75" customHeight="1" x14ac:dyDescent="0.4">
      <c r="A24" s="27"/>
      <c r="B24" s="138"/>
      <c r="C24" s="140"/>
      <c r="D24" s="185" t="s">
        <v>15</v>
      </c>
      <c r="E24" s="187"/>
      <c r="F24" s="26"/>
      <c r="G24" s="135"/>
      <c r="H24" s="144"/>
      <c r="I24" s="26"/>
      <c r="J24" s="135"/>
      <c r="K24" s="144"/>
      <c r="L24" s="26"/>
      <c r="M24" s="135"/>
      <c r="N24" s="144"/>
      <c r="O24" s="26"/>
      <c r="P24" s="135"/>
      <c r="Q24" s="136"/>
      <c r="R24" s="34"/>
      <c r="T24" s="35"/>
    </row>
    <row r="25" spans="1:20" ht="12.75" customHeight="1" x14ac:dyDescent="0.4">
      <c r="A25" s="27"/>
      <c r="B25" s="185" t="s">
        <v>14</v>
      </c>
      <c r="C25" s="186"/>
      <c r="D25" s="186"/>
      <c r="E25" s="187"/>
      <c r="F25" s="135"/>
      <c r="G25" s="136"/>
      <c r="H25" s="144"/>
      <c r="I25" s="135"/>
      <c r="J25" s="136"/>
      <c r="K25" s="144"/>
      <c r="L25" s="135"/>
      <c r="M25" s="136"/>
      <c r="N25" s="144"/>
      <c r="O25" s="169"/>
      <c r="P25" s="169"/>
      <c r="Q25" s="135"/>
      <c r="R25" s="34"/>
      <c r="T25" s="35"/>
    </row>
    <row r="26" spans="1:20" ht="12.75" customHeight="1" x14ac:dyDescent="0.4">
      <c r="A26" s="27"/>
      <c r="B26" s="185" t="s">
        <v>13</v>
      </c>
      <c r="C26" s="186"/>
      <c r="D26" s="186"/>
      <c r="E26" s="187"/>
      <c r="F26" s="188"/>
      <c r="G26" s="189"/>
      <c r="H26" s="190"/>
      <c r="I26" s="188"/>
      <c r="J26" s="189"/>
      <c r="K26" s="190"/>
      <c r="L26" s="188"/>
      <c r="M26" s="189"/>
      <c r="N26" s="190"/>
      <c r="O26" s="191"/>
      <c r="P26" s="191"/>
      <c r="Q26" s="188"/>
      <c r="R26" s="34"/>
      <c r="T26" s="35"/>
    </row>
    <row r="27" spans="1:20" s="37" customFormat="1" ht="13.5" customHeight="1" x14ac:dyDescent="0.4">
      <c r="A27" s="36"/>
      <c r="B27" s="192" t="s">
        <v>69</v>
      </c>
      <c r="C27" s="193"/>
      <c r="D27" s="193"/>
      <c r="E27" s="194"/>
      <c r="F27" s="200" t="s">
        <v>70</v>
      </c>
      <c r="G27" s="141"/>
      <c r="H27" s="141"/>
      <c r="I27" s="141"/>
      <c r="J27" s="141"/>
      <c r="K27" s="141"/>
      <c r="L27" s="141"/>
      <c r="M27" s="141"/>
      <c r="N27" s="141"/>
      <c r="O27" s="141"/>
      <c r="P27" s="141"/>
      <c r="Q27" s="141"/>
      <c r="R27" s="141"/>
      <c r="S27" s="141"/>
      <c r="T27" s="201"/>
    </row>
    <row r="28" spans="1:20" s="37" customFormat="1" ht="13.5" customHeight="1" x14ac:dyDescent="0.4">
      <c r="A28" s="36"/>
      <c r="B28" s="195"/>
      <c r="C28" s="149"/>
      <c r="D28" s="149"/>
      <c r="E28" s="196"/>
      <c r="F28" s="38" t="s">
        <v>71</v>
      </c>
      <c r="G28" s="39"/>
      <c r="H28" s="39"/>
      <c r="I28" s="202" t="s">
        <v>72</v>
      </c>
      <c r="J28" s="202"/>
      <c r="K28" s="202"/>
      <c r="L28" s="202"/>
      <c r="M28" s="202" t="s">
        <v>73</v>
      </c>
      <c r="N28" s="202"/>
      <c r="O28" s="202"/>
      <c r="P28" s="202"/>
      <c r="Q28" s="202" t="s">
        <v>74</v>
      </c>
      <c r="R28" s="202"/>
      <c r="S28" s="202"/>
      <c r="T28" s="203"/>
    </row>
    <row r="29" spans="1:20" s="37" customFormat="1" ht="13.5" customHeight="1" x14ac:dyDescent="0.15">
      <c r="A29" s="36"/>
      <c r="B29" s="195"/>
      <c r="C29" s="149"/>
      <c r="D29" s="149"/>
      <c r="E29" s="196"/>
      <c r="F29" s="38" t="s">
        <v>75</v>
      </c>
      <c r="G29" s="39"/>
      <c r="H29" s="39"/>
      <c r="I29" s="200"/>
      <c r="J29" s="204"/>
      <c r="K29" s="204"/>
      <c r="L29" s="205"/>
      <c r="M29" s="200"/>
      <c r="N29" s="204"/>
      <c r="O29" s="204"/>
      <c r="P29" s="205"/>
      <c r="Q29" s="200"/>
      <c r="R29" s="142"/>
      <c r="S29" s="142"/>
      <c r="T29" s="143"/>
    </row>
    <row r="30" spans="1:20" s="37" customFormat="1" ht="13.5" customHeight="1" x14ac:dyDescent="0.15">
      <c r="A30" s="36"/>
      <c r="B30" s="195"/>
      <c r="C30" s="149"/>
      <c r="D30" s="149"/>
      <c r="E30" s="196"/>
      <c r="F30" s="38" t="s">
        <v>76</v>
      </c>
      <c r="G30" s="39"/>
      <c r="H30" s="39"/>
      <c r="I30" s="200"/>
      <c r="J30" s="204"/>
      <c r="K30" s="204"/>
      <c r="L30" s="205"/>
      <c r="M30" s="200"/>
      <c r="N30" s="204"/>
      <c r="O30" s="204"/>
      <c r="P30" s="205"/>
      <c r="Q30" s="200"/>
      <c r="R30" s="142"/>
      <c r="S30" s="142"/>
      <c r="T30" s="143"/>
    </row>
    <row r="31" spans="1:20" s="37" customFormat="1" ht="13.5" customHeight="1" x14ac:dyDescent="0.15">
      <c r="A31" s="40"/>
      <c r="B31" s="197"/>
      <c r="C31" s="198"/>
      <c r="D31" s="198"/>
      <c r="E31" s="199"/>
      <c r="F31" s="38" t="s">
        <v>77</v>
      </c>
      <c r="G31" s="39"/>
      <c r="H31" s="39"/>
      <c r="I31" s="200"/>
      <c r="J31" s="204"/>
      <c r="K31" s="204"/>
      <c r="L31" s="205"/>
      <c r="M31" s="200"/>
      <c r="N31" s="204"/>
      <c r="O31" s="204"/>
      <c r="P31" s="205"/>
      <c r="Q31" s="200"/>
      <c r="R31" s="142"/>
      <c r="S31" s="142"/>
      <c r="T31" s="143"/>
    </row>
    <row r="32" spans="1:20" ht="12.75" customHeight="1" x14ac:dyDescent="0.4">
      <c r="A32" s="168" t="s">
        <v>12</v>
      </c>
      <c r="B32" s="169"/>
      <c r="C32" s="169"/>
      <c r="D32" s="169"/>
      <c r="E32" s="169"/>
      <c r="F32" s="135"/>
      <c r="G32" s="136"/>
      <c r="H32" s="136"/>
      <c r="I32" s="136"/>
      <c r="J32" s="136"/>
      <c r="K32" s="136"/>
      <c r="L32" s="136"/>
      <c r="M32" s="136"/>
      <c r="N32" s="136"/>
      <c r="O32" s="136"/>
      <c r="P32" s="136"/>
      <c r="Q32" s="136"/>
      <c r="R32" s="130"/>
      <c r="S32" s="130"/>
      <c r="T32" s="131"/>
    </row>
    <row r="33" spans="1:21" ht="12.75" customHeight="1" x14ac:dyDescent="0.4">
      <c r="A33" s="168"/>
      <c r="B33" s="127" t="s">
        <v>11</v>
      </c>
      <c r="C33" s="127"/>
      <c r="D33" s="127"/>
      <c r="E33" s="127"/>
      <c r="F33" s="132" t="s">
        <v>78</v>
      </c>
      <c r="G33" s="133"/>
      <c r="H33" s="133"/>
      <c r="I33" s="133"/>
      <c r="J33" s="133"/>
      <c r="K33" s="133"/>
      <c r="L33" s="133"/>
      <c r="M33" s="133"/>
      <c r="N33" s="133"/>
      <c r="O33" s="133"/>
      <c r="P33" s="133"/>
      <c r="Q33" s="133"/>
      <c r="R33" s="130"/>
      <c r="S33" s="130"/>
      <c r="T33" s="131"/>
    </row>
    <row r="34" spans="1:21" ht="12.75" customHeight="1" x14ac:dyDescent="0.4">
      <c r="A34" s="168"/>
      <c r="B34" s="127" t="s">
        <v>10</v>
      </c>
      <c r="C34" s="127"/>
      <c r="D34" s="127"/>
      <c r="E34" s="127"/>
      <c r="F34" s="132" t="s">
        <v>79</v>
      </c>
      <c r="G34" s="133"/>
      <c r="H34" s="133"/>
      <c r="I34" s="133"/>
      <c r="J34" s="133"/>
      <c r="K34" s="133"/>
      <c r="L34" s="133"/>
      <c r="M34" s="133"/>
      <c r="N34" s="133"/>
      <c r="O34" s="133"/>
      <c r="P34" s="133"/>
      <c r="Q34" s="133"/>
      <c r="R34" s="130"/>
      <c r="S34" s="130"/>
      <c r="T34" s="131"/>
    </row>
    <row r="35" spans="1:21" ht="12.75" customHeight="1" x14ac:dyDescent="0.4">
      <c r="A35" s="168"/>
      <c r="B35" s="170" t="s">
        <v>48</v>
      </c>
      <c r="C35" s="171"/>
      <c r="D35" s="171"/>
      <c r="E35" s="172"/>
      <c r="F35" s="179" t="s">
        <v>47</v>
      </c>
      <c r="G35" s="180"/>
      <c r="H35" s="181" t="s">
        <v>46</v>
      </c>
      <c r="I35" s="181"/>
      <c r="J35" s="181"/>
      <c r="K35" s="181"/>
      <c r="L35" s="181"/>
      <c r="M35" s="181"/>
      <c r="N35" s="181"/>
      <c r="O35" s="181"/>
      <c r="P35" s="181"/>
      <c r="Q35" s="182"/>
      <c r="R35" s="41"/>
      <c r="S35" s="42"/>
      <c r="T35" s="43"/>
    </row>
    <row r="36" spans="1:21" ht="12.75" customHeight="1" x14ac:dyDescent="0.4">
      <c r="A36" s="168"/>
      <c r="B36" s="173"/>
      <c r="C36" s="174"/>
      <c r="D36" s="174"/>
      <c r="E36" s="175"/>
      <c r="F36" s="179"/>
      <c r="G36" s="180"/>
      <c r="H36" s="183" t="s">
        <v>45</v>
      </c>
      <c r="I36" s="183"/>
      <c r="J36" s="183" t="s">
        <v>44</v>
      </c>
      <c r="K36" s="183"/>
      <c r="L36" s="183" t="s">
        <v>43</v>
      </c>
      <c r="M36" s="183"/>
      <c r="N36" s="183" t="s">
        <v>42</v>
      </c>
      <c r="O36" s="183"/>
      <c r="P36" s="183" t="s">
        <v>41</v>
      </c>
      <c r="Q36" s="184"/>
      <c r="R36" s="34"/>
      <c r="T36" s="35"/>
    </row>
    <row r="37" spans="1:21" ht="12.75" customHeight="1" x14ac:dyDescent="0.4">
      <c r="A37" s="168"/>
      <c r="B37" s="173"/>
      <c r="C37" s="174"/>
      <c r="D37" s="174"/>
      <c r="E37" s="175"/>
      <c r="F37" s="163"/>
      <c r="G37" s="163"/>
      <c r="H37" s="163"/>
      <c r="I37" s="163"/>
      <c r="J37" s="163"/>
      <c r="K37" s="163"/>
      <c r="L37" s="163"/>
      <c r="M37" s="163"/>
      <c r="N37" s="163"/>
      <c r="O37" s="163"/>
      <c r="P37" s="163"/>
      <c r="Q37" s="164"/>
      <c r="R37" s="34"/>
      <c r="T37" s="35"/>
    </row>
    <row r="38" spans="1:21" ht="12.75" customHeight="1" x14ac:dyDescent="0.4">
      <c r="A38" s="168"/>
      <c r="B38" s="173"/>
      <c r="C38" s="174"/>
      <c r="D38" s="174"/>
      <c r="E38" s="175"/>
      <c r="F38" s="163" t="s">
        <v>80</v>
      </c>
      <c r="G38" s="163"/>
      <c r="H38" s="163" t="s">
        <v>81</v>
      </c>
      <c r="I38" s="164"/>
      <c r="J38" s="165" t="s">
        <v>82</v>
      </c>
      <c r="K38" s="165"/>
      <c r="L38" s="44"/>
      <c r="M38" s="44"/>
      <c r="N38" s="44"/>
      <c r="O38" s="44"/>
      <c r="P38" s="44"/>
      <c r="Q38" s="44"/>
      <c r="R38" s="45"/>
      <c r="S38" s="45"/>
      <c r="T38" s="46"/>
      <c r="U38" s="45"/>
    </row>
    <row r="39" spans="1:21" ht="12.75" customHeight="1" x14ac:dyDescent="0.4">
      <c r="A39" s="168"/>
      <c r="B39" s="173"/>
      <c r="C39" s="174"/>
      <c r="D39" s="174"/>
      <c r="E39" s="175"/>
      <c r="F39" s="163"/>
      <c r="G39" s="163"/>
      <c r="H39" s="163"/>
      <c r="I39" s="164"/>
      <c r="J39" s="165"/>
      <c r="K39" s="165"/>
      <c r="L39" s="45"/>
      <c r="M39" s="45"/>
      <c r="N39" s="45"/>
      <c r="O39" s="45"/>
      <c r="P39" s="45"/>
      <c r="Q39" s="45"/>
      <c r="R39" s="45"/>
      <c r="S39" s="45"/>
      <c r="T39" s="46"/>
      <c r="U39" s="45"/>
    </row>
    <row r="40" spans="1:21" ht="12.75" customHeight="1" x14ac:dyDescent="0.4">
      <c r="A40" s="168"/>
      <c r="B40" s="176"/>
      <c r="C40" s="177"/>
      <c r="D40" s="177"/>
      <c r="E40" s="178"/>
      <c r="F40" s="164"/>
      <c r="G40" s="166"/>
      <c r="H40" s="164"/>
      <c r="I40" s="167"/>
      <c r="J40" s="163"/>
      <c r="K40" s="163"/>
      <c r="L40" s="47"/>
      <c r="M40" s="47"/>
      <c r="N40" s="47"/>
      <c r="O40" s="47"/>
      <c r="P40" s="47"/>
      <c r="Q40" s="47"/>
      <c r="R40" s="47"/>
      <c r="S40" s="47"/>
      <c r="T40" s="48"/>
      <c r="U40" s="45"/>
    </row>
    <row r="41" spans="1:21" ht="12.75" customHeight="1" x14ac:dyDescent="0.4">
      <c r="A41" s="168"/>
      <c r="B41" s="132" t="s">
        <v>40</v>
      </c>
      <c r="C41" s="133"/>
      <c r="D41" s="133"/>
      <c r="E41" s="134"/>
      <c r="F41" s="135" t="s">
        <v>83</v>
      </c>
      <c r="G41" s="136"/>
      <c r="H41" s="136"/>
      <c r="I41" s="136"/>
      <c r="J41" s="136"/>
      <c r="K41" s="136"/>
      <c r="L41" s="136"/>
      <c r="M41" s="136"/>
      <c r="N41" s="136"/>
      <c r="O41" s="136"/>
      <c r="P41" s="136"/>
      <c r="Q41" s="136"/>
      <c r="R41" s="130"/>
      <c r="S41" s="130"/>
      <c r="T41" s="131"/>
    </row>
    <row r="42" spans="1:21" ht="12.75" customHeight="1" x14ac:dyDescent="0.4">
      <c r="A42" s="168"/>
      <c r="B42" s="127" t="s">
        <v>39</v>
      </c>
      <c r="C42" s="127"/>
      <c r="D42" s="127"/>
      <c r="E42" s="127"/>
      <c r="F42" s="128"/>
      <c r="G42" s="129"/>
      <c r="H42" s="129"/>
      <c r="I42" s="129"/>
      <c r="J42" s="129"/>
      <c r="K42" s="129"/>
      <c r="L42" s="129"/>
      <c r="M42" s="129"/>
      <c r="N42" s="129"/>
      <c r="O42" s="129"/>
      <c r="P42" s="129"/>
      <c r="Q42" s="129"/>
      <c r="R42" s="130"/>
      <c r="S42" s="130"/>
      <c r="T42" s="131"/>
    </row>
    <row r="43" spans="1:21" ht="12.75" customHeight="1" x14ac:dyDescent="0.4">
      <c r="A43" s="168"/>
      <c r="B43" s="132" t="s">
        <v>35</v>
      </c>
      <c r="C43" s="133"/>
      <c r="D43" s="133"/>
      <c r="E43" s="134"/>
      <c r="F43" s="135" t="s">
        <v>84</v>
      </c>
      <c r="G43" s="136"/>
      <c r="H43" s="136"/>
      <c r="I43" s="136"/>
      <c r="J43" s="136"/>
      <c r="K43" s="136"/>
      <c r="L43" s="136"/>
      <c r="M43" s="136"/>
      <c r="N43" s="136"/>
      <c r="O43" s="136"/>
      <c r="P43" s="136"/>
      <c r="Q43" s="136"/>
      <c r="R43" s="130"/>
      <c r="S43" s="130"/>
      <c r="T43" s="131"/>
    </row>
    <row r="44" spans="1:21" ht="12.75" customHeight="1" x14ac:dyDescent="0.4">
      <c r="A44" s="168"/>
      <c r="B44" s="127" t="s">
        <v>9</v>
      </c>
      <c r="C44" s="127"/>
      <c r="D44" s="127"/>
      <c r="E44" s="127"/>
      <c r="F44" s="135"/>
      <c r="G44" s="136"/>
      <c r="H44" s="136"/>
      <c r="I44" s="136"/>
      <c r="J44" s="136"/>
      <c r="K44" s="136"/>
      <c r="L44" s="136"/>
      <c r="M44" s="136"/>
      <c r="N44" s="136"/>
      <c r="O44" s="136"/>
      <c r="P44" s="136"/>
      <c r="Q44" s="136"/>
      <c r="R44" s="130"/>
      <c r="S44" s="130"/>
      <c r="T44" s="131"/>
    </row>
    <row r="45" spans="1:21" ht="12.75" customHeight="1" x14ac:dyDescent="0.4">
      <c r="A45" s="168"/>
      <c r="B45" s="127"/>
      <c r="C45" s="127"/>
      <c r="D45" s="127"/>
      <c r="E45" s="127"/>
      <c r="F45" s="135"/>
      <c r="G45" s="136"/>
      <c r="H45" s="136"/>
      <c r="I45" s="136"/>
      <c r="J45" s="136"/>
      <c r="K45" s="136"/>
      <c r="L45" s="136"/>
      <c r="M45" s="136"/>
      <c r="N45" s="136"/>
      <c r="O45" s="136"/>
      <c r="P45" s="136"/>
      <c r="Q45" s="136"/>
      <c r="R45" s="130"/>
      <c r="S45" s="130"/>
      <c r="T45" s="131"/>
    </row>
    <row r="46" spans="1:21" ht="12.75" customHeight="1" x14ac:dyDescent="0.4">
      <c r="A46" s="168"/>
      <c r="B46" s="127" t="s">
        <v>8</v>
      </c>
      <c r="C46" s="127"/>
      <c r="D46" s="127"/>
      <c r="E46" s="127"/>
      <c r="F46" s="135"/>
      <c r="G46" s="136"/>
      <c r="H46" s="136"/>
      <c r="I46" s="136"/>
      <c r="J46" s="136"/>
      <c r="K46" s="136"/>
      <c r="L46" s="136"/>
      <c r="M46" s="136"/>
      <c r="N46" s="136"/>
      <c r="O46" s="136"/>
      <c r="P46" s="136"/>
      <c r="Q46" s="136"/>
      <c r="R46" s="130"/>
      <c r="S46" s="130"/>
      <c r="T46" s="131"/>
    </row>
    <row r="47" spans="1:21" ht="12.75" customHeight="1" x14ac:dyDescent="0.15">
      <c r="A47" s="168"/>
      <c r="B47" s="127" t="s">
        <v>7</v>
      </c>
      <c r="C47" s="127"/>
      <c r="D47" s="127"/>
      <c r="E47" s="127"/>
      <c r="F47" s="138" t="s">
        <v>6</v>
      </c>
      <c r="G47" s="139"/>
      <c r="H47" s="139"/>
      <c r="I47" s="140"/>
      <c r="J47" s="138" t="s">
        <v>5</v>
      </c>
      <c r="K47" s="139"/>
      <c r="L47" s="139"/>
      <c r="M47" s="140"/>
      <c r="N47" s="135"/>
      <c r="O47" s="141"/>
      <c r="P47" s="141"/>
      <c r="Q47" s="141"/>
      <c r="R47" s="142"/>
      <c r="S47" s="142"/>
      <c r="T47" s="143"/>
    </row>
    <row r="48" spans="1:21" ht="12.75" customHeight="1" x14ac:dyDescent="0.15">
      <c r="A48" s="168"/>
      <c r="B48" s="137"/>
      <c r="C48" s="137"/>
      <c r="D48" s="137"/>
      <c r="E48" s="137"/>
      <c r="F48" s="135" t="s">
        <v>4</v>
      </c>
      <c r="G48" s="136"/>
      <c r="H48" s="136"/>
      <c r="I48" s="144"/>
      <c r="J48" s="145" t="s">
        <v>3</v>
      </c>
      <c r="K48" s="146"/>
      <c r="L48" s="49"/>
      <c r="M48" s="50"/>
      <c r="N48" s="51" t="s">
        <v>2</v>
      </c>
      <c r="O48" s="147"/>
      <c r="P48" s="148"/>
      <c r="Q48" s="148"/>
      <c r="R48" s="149"/>
      <c r="S48" s="149"/>
      <c r="T48" s="35"/>
    </row>
    <row r="49" spans="1:20" ht="12.75" customHeight="1" x14ac:dyDescent="0.15">
      <c r="A49" s="168"/>
      <c r="B49" s="137"/>
      <c r="C49" s="137"/>
      <c r="D49" s="137"/>
      <c r="E49" s="137"/>
      <c r="F49" s="135" t="s">
        <v>1</v>
      </c>
      <c r="G49" s="136"/>
      <c r="H49" s="136"/>
      <c r="I49" s="144"/>
      <c r="J49" s="135"/>
      <c r="K49" s="141"/>
      <c r="L49" s="141"/>
      <c r="M49" s="141"/>
      <c r="N49" s="141"/>
      <c r="O49" s="141"/>
      <c r="P49" s="141"/>
      <c r="Q49" s="141"/>
      <c r="R49" s="142"/>
      <c r="S49" s="142"/>
      <c r="T49" s="143"/>
    </row>
    <row r="50" spans="1:20" ht="12.75" customHeight="1" x14ac:dyDescent="0.4">
      <c r="A50" s="150" t="s">
        <v>38</v>
      </c>
      <c r="B50" s="141"/>
      <c r="C50" s="141"/>
      <c r="D50" s="141"/>
      <c r="E50" s="151"/>
      <c r="F50" s="135" t="s">
        <v>37</v>
      </c>
      <c r="G50" s="144"/>
      <c r="H50" s="52"/>
      <c r="I50" s="52"/>
      <c r="J50" s="53"/>
      <c r="K50" s="54"/>
      <c r="L50" s="152" t="s">
        <v>36</v>
      </c>
      <c r="M50" s="152"/>
      <c r="N50" s="152"/>
      <c r="O50" s="55"/>
      <c r="P50" s="56"/>
      <c r="Q50" s="56"/>
      <c r="R50" s="56"/>
      <c r="S50" s="56"/>
      <c r="T50" s="57"/>
    </row>
    <row r="51" spans="1:20" ht="26.25" customHeight="1" x14ac:dyDescent="0.4">
      <c r="A51" s="153" t="s">
        <v>61</v>
      </c>
      <c r="B51" s="130"/>
      <c r="C51" s="130"/>
      <c r="D51" s="130"/>
      <c r="E51" s="154"/>
      <c r="F51" s="135"/>
      <c r="G51" s="136"/>
      <c r="H51" s="136"/>
      <c r="I51" s="136"/>
      <c r="J51" s="136"/>
      <c r="K51" s="136"/>
      <c r="L51" s="136"/>
      <c r="M51" s="136"/>
      <c r="N51" s="136"/>
      <c r="O51" s="136"/>
      <c r="P51" s="136"/>
      <c r="Q51" s="136"/>
      <c r="R51" s="130"/>
      <c r="S51" s="130"/>
      <c r="T51" s="131"/>
    </row>
    <row r="52" spans="1:20" ht="39" customHeight="1" thickBot="1" x14ac:dyDescent="0.2">
      <c r="A52" s="155" t="s">
        <v>62</v>
      </c>
      <c r="B52" s="156"/>
      <c r="C52" s="156"/>
      <c r="D52" s="156"/>
      <c r="E52" s="156"/>
      <c r="F52" s="157" t="s">
        <v>85</v>
      </c>
      <c r="G52" s="158"/>
      <c r="H52" s="158"/>
      <c r="I52" s="158"/>
      <c r="J52" s="158"/>
      <c r="K52" s="158"/>
      <c r="L52" s="158"/>
      <c r="M52" s="158"/>
      <c r="N52" s="158"/>
      <c r="O52" s="158"/>
      <c r="P52" s="158"/>
      <c r="Q52" s="158"/>
      <c r="R52" s="159"/>
      <c r="S52" s="159"/>
      <c r="T52" s="160"/>
    </row>
    <row r="53" spans="1:20" ht="12.75" customHeight="1" x14ac:dyDescent="0.4">
      <c r="A53" s="29" t="s">
        <v>0</v>
      </c>
    </row>
    <row r="54" spans="1:20" ht="12.75" customHeight="1" x14ac:dyDescent="0.4">
      <c r="A54" s="161" t="s">
        <v>86</v>
      </c>
      <c r="B54" s="162"/>
      <c r="C54" s="162"/>
      <c r="D54" s="162"/>
      <c r="E54" s="162"/>
      <c r="F54" s="162"/>
      <c r="G54" s="162"/>
      <c r="H54" s="162"/>
      <c r="I54" s="162"/>
      <c r="J54" s="162"/>
      <c r="K54" s="162"/>
      <c r="L54" s="162"/>
      <c r="M54" s="162"/>
      <c r="N54" s="162"/>
      <c r="O54" s="162"/>
      <c r="P54" s="162"/>
      <c r="Q54" s="162"/>
      <c r="R54" s="162"/>
      <c r="S54" s="162"/>
      <c r="T54" s="162"/>
    </row>
    <row r="55" spans="1:20" ht="12.75" customHeight="1" x14ac:dyDescent="0.4">
      <c r="A55" s="161" t="s">
        <v>63</v>
      </c>
      <c r="B55" s="162"/>
      <c r="C55" s="162"/>
      <c r="D55" s="162"/>
      <c r="E55" s="162"/>
      <c r="F55" s="162"/>
      <c r="G55" s="162"/>
      <c r="H55" s="162"/>
      <c r="I55" s="162"/>
      <c r="J55" s="162"/>
      <c r="K55" s="162"/>
      <c r="L55" s="162"/>
      <c r="M55" s="162"/>
      <c r="N55" s="162"/>
      <c r="O55" s="162"/>
      <c r="P55" s="162"/>
      <c r="Q55" s="162"/>
      <c r="R55" s="162"/>
      <c r="S55" s="162"/>
      <c r="T55" s="162"/>
    </row>
    <row r="56" spans="1:20" ht="12.75" customHeight="1" x14ac:dyDescent="0.4">
      <c r="A56" s="161" t="s">
        <v>87</v>
      </c>
      <c r="B56" s="162"/>
      <c r="C56" s="162"/>
      <c r="D56" s="162"/>
      <c r="E56" s="162"/>
      <c r="F56" s="162"/>
      <c r="G56" s="162"/>
      <c r="H56" s="162"/>
      <c r="I56" s="162"/>
      <c r="J56" s="162"/>
      <c r="K56" s="162"/>
      <c r="L56" s="162"/>
      <c r="M56" s="162"/>
      <c r="N56" s="162"/>
      <c r="O56" s="162"/>
      <c r="P56" s="162"/>
      <c r="Q56" s="162"/>
      <c r="R56" s="162"/>
      <c r="S56" s="162"/>
      <c r="T56" s="162"/>
    </row>
    <row r="57" spans="1:20" s="30" customFormat="1" ht="13.5" customHeight="1" x14ac:dyDescent="0.4">
      <c r="A57" s="161" t="s">
        <v>88</v>
      </c>
      <c r="B57" s="161"/>
      <c r="C57" s="161"/>
      <c r="D57" s="161"/>
      <c r="E57" s="161"/>
      <c r="F57" s="161"/>
      <c r="G57" s="161"/>
      <c r="H57" s="161"/>
      <c r="I57" s="161"/>
      <c r="J57" s="161"/>
      <c r="K57" s="161"/>
      <c r="L57" s="161"/>
      <c r="M57" s="161"/>
      <c r="N57" s="161"/>
      <c r="O57" s="161"/>
      <c r="P57" s="161"/>
      <c r="Q57" s="161"/>
    </row>
    <row r="58" spans="1:20" ht="12.75" customHeight="1" x14ac:dyDescent="0.4">
      <c r="A58" s="161" t="s">
        <v>89</v>
      </c>
      <c r="B58" s="162"/>
      <c r="C58" s="162"/>
      <c r="D58" s="162"/>
      <c r="E58" s="162"/>
      <c r="F58" s="162"/>
      <c r="G58" s="162"/>
      <c r="H58" s="162"/>
      <c r="I58" s="162"/>
      <c r="J58" s="162"/>
      <c r="K58" s="162"/>
      <c r="L58" s="162"/>
      <c r="M58" s="162"/>
      <c r="N58" s="162"/>
      <c r="O58" s="162"/>
      <c r="P58" s="162"/>
      <c r="Q58" s="162"/>
      <c r="R58" s="162"/>
      <c r="S58" s="162"/>
      <c r="T58" s="162"/>
    </row>
    <row r="59" spans="1:20" ht="12.75" customHeight="1" x14ac:dyDescent="0.4">
      <c r="A59" s="161" t="s">
        <v>90</v>
      </c>
      <c r="B59" s="162"/>
      <c r="C59" s="162"/>
      <c r="D59" s="162"/>
      <c r="E59" s="162"/>
      <c r="F59" s="162"/>
      <c r="G59" s="162"/>
      <c r="H59" s="162"/>
      <c r="I59" s="162"/>
      <c r="J59" s="162"/>
      <c r="K59" s="162"/>
      <c r="L59" s="162"/>
      <c r="M59" s="162"/>
      <c r="N59" s="162"/>
      <c r="O59" s="162"/>
      <c r="P59" s="162"/>
      <c r="Q59" s="162"/>
      <c r="R59" s="162"/>
      <c r="S59" s="162"/>
      <c r="T59" s="162"/>
    </row>
    <row r="60" spans="1:20" ht="12.75" customHeight="1" x14ac:dyDescent="0.4">
      <c r="A60" s="161" t="s">
        <v>91</v>
      </c>
      <c r="B60" s="162"/>
      <c r="C60" s="162"/>
      <c r="D60" s="162"/>
      <c r="E60" s="162"/>
      <c r="F60" s="162"/>
      <c r="G60" s="162"/>
      <c r="H60" s="162"/>
      <c r="I60" s="162"/>
      <c r="J60" s="162"/>
      <c r="K60" s="162"/>
      <c r="L60" s="162"/>
      <c r="M60" s="162"/>
      <c r="N60" s="162"/>
      <c r="O60" s="162"/>
      <c r="P60" s="162"/>
      <c r="Q60" s="162"/>
      <c r="R60" s="162"/>
      <c r="S60" s="162"/>
      <c r="T60" s="162"/>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126"/>
      <c r="B62" s="126"/>
      <c r="C62" s="126"/>
    </row>
    <row r="63" spans="1:20" ht="12.75" customHeight="1" x14ac:dyDescent="0.4">
      <c r="A63" s="126"/>
      <c r="B63" s="126"/>
      <c r="C63" s="126"/>
    </row>
    <row r="64" spans="1:20" ht="12.75" customHeight="1" x14ac:dyDescent="0.4">
      <c r="A64" s="126"/>
      <c r="B64" s="126"/>
      <c r="C64" s="126"/>
    </row>
    <row r="65" spans="1:3" ht="12.75" customHeight="1" x14ac:dyDescent="0.4">
      <c r="A65" s="126"/>
      <c r="B65" s="126"/>
      <c r="C65" s="126"/>
    </row>
    <row r="66" spans="1:3" ht="12.75" customHeight="1" x14ac:dyDescent="0.4">
      <c r="A66" s="126"/>
      <c r="B66" s="126"/>
      <c r="C66" s="126"/>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J18:K18"/>
    <mergeCell ref="M18:N18"/>
    <mergeCell ref="P18:Q18"/>
    <mergeCell ref="S18:T18"/>
    <mergeCell ref="B19:E19"/>
    <mergeCell ref="F19:H19"/>
    <mergeCell ref="I19:K19"/>
    <mergeCell ref="L19:N19"/>
    <mergeCell ref="O19:Q19"/>
    <mergeCell ref="R19:T19"/>
    <mergeCell ref="D18:E18"/>
    <mergeCell ref="G18:H18"/>
    <mergeCell ref="B21:E22"/>
    <mergeCell ref="F21:H21"/>
    <mergeCell ref="I21:K21"/>
    <mergeCell ref="L21:N21"/>
    <mergeCell ref="O21:Q21"/>
    <mergeCell ref="G22:H22"/>
    <mergeCell ref="J22:K22"/>
    <mergeCell ref="M22:N22"/>
    <mergeCell ref="P22:Q22"/>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1"/>
  <sheetViews>
    <sheetView showGridLines="0" tabSelected="1" view="pageLayout" zoomScaleNormal="100" zoomScaleSheetLayoutView="100" workbookViewId="0"/>
  </sheetViews>
  <sheetFormatPr defaultColWidth="8.25" defaultRowHeight="21" customHeight="1" x14ac:dyDescent="0.4"/>
  <cols>
    <col min="1" max="1" width="2.625" style="59" customWidth="1"/>
    <col min="2" max="2" width="8.625" style="61" customWidth="1"/>
    <col min="3" max="5" width="6.625" style="59" customWidth="1"/>
    <col min="6" max="36" width="2.625" style="59" customWidth="1"/>
    <col min="37" max="38" width="5.625" style="59" customWidth="1"/>
    <col min="39" max="39" width="12.625" style="59" customWidth="1"/>
    <col min="40" max="40" width="2.625" style="59" customWidth="1"/>
    <col min="41" max="16384" width="8.25" style="59"/>
  </cols>
  <sheetData>
    <row r="1" spans="1:40" ht="18"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151</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54"/>
      <c r="AI5" s="254"/>
      <c r="AJ5" s="254"/>
      <c r="AK5" s="97" t="s">
        <v>156</v>
      </c>
      <c r="AL5" s="99"/>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68"/>
      <c r="C11" s="90"/>
      <c r="D11" s="91"/>
      <c r="E11" s="83"/>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f>+SUM(F11:AJ11)</f>
        <v>0</v>
      </c>
      <c r="AL11" s="76">
        <f>IF($AK$3="４週",AK11/4,AK11/(DAY(EOMONTH($F$9,0))/7))</f>
        <v>0</v>
      </c>
      <c r="AM11" s="263"/>
      <c r="AN11" s="263"/>
    </row>
    <row r="12" spans="1:40" ht="18" customHeight="1" x14ac:dyDescent="0.4">
      <c r="A12" s="79">
        <v>2</v>
      </c>
      <c r="B12" s="68"/>
      <c r="C12" s="90"/>
      <c r="D12" s="91"/>
      <c r="E12" s="83"/>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f t="shared" ref="AK12:AK31" si="0">+SUM(F12:AJ12)</f>
        <v>0</v>
      </c>
      <c r="AL12" s="76">
        <f t="shared" ref="AL12:AL30" si="1">IF($AK$3="４週",AK12/4,AK12/(DAY(EOMONTH($F$9,0))/7))</f>
        <v>0</v>
      </c>
      <c r="AM12" s="263"/>
      <c r="AN12" s="263"/>
    </row>
    <row r="13" spans="1:40" ht="18" customHeight="1" x14ac:dyDescent="0.4">
      <c r="A13" s="79">
        <v>3</v>
      </c>
      <c r="B13" s="68"/>
      <c r="C13" s="90"/>
      <c r="D13" s="91"/>
      <c r="E13" s="83"/>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f t="shared" si="0"/>
        <v>0</v>
      </c>
      <c r="AL13" s="76">
        <f t="shared" si="1"/>
        <v>0</v>
      </c>
      <c r="AM13" s="263"/>
      <c r="AN13" s="263"/>
    </row>
    <row r="14" spans="1:40" ht="18" customHeight="1" x14ac:dyDescent="0.4">
      <c r="A14" s="79">
        <v>4</v>
      </c>
      <c r="B14" s="68"/>
      <c r="C14" s="90"/>
      <c r="D14" s="91"/>
      <c r="E14" s="83"/>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f t="shared" si="0"/>
        <v>0</v>
      </c>
      <c r="AL14" s="76">
        <f t="shared" si="1"/>
        <v>0</v>
      </c>
      <c r="AM14" s="263"/>
      <c r="AN14" s="263"/>
    </row>
    <row r="15" spans="1:40" ht="18" customHeight="1" x14ac:dyDescent="0.4">
      <c r="A15" s="79">
        <v>5</v>
      </c>
      <c r="B15" s="68"/>
      <c r="C15" s="90"/>
      <c r="D15" s="91"/>
      <c r="E15" s="83"/>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f t="shared" si="0"/>
        <v>0</v>
      </c>
      <c r="AL15" s="76">
        <f t="shared" si="1"/>
        <v>0</v>
      </c>
      <c r="AM15" s="263"/>
      <c r="AN15" s="263"/>
    </row>
    <row r="16" spans="1:40" ht="18" customHeight="1" x14ac:dyDescent="0.4">
      <c r="A16" s="79">
        <v>6</v>
      </c>
      <c r="B16" s="68"/>
      <c r="C16" s="90"/>
      <c r="D16" s="91"/>
      <c r="E16" s="83"/>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f t="shared" si="0"/>
        <v>0</v>
      </c>
      <c r="AL16" s="76">
        <f t="shared" si="1"/>
        <v>0</v>
      </c>
      <c r="AM16" s="263"/>
      <c r="AN16" s="263"/>
    </row>
    <row r="17" spans="1:40" ht="18" customHeight="1" x14ac:dyDescent="0.4">
      <c r="A17" s="79">
        <v>7</v>
      </c>
      <c r="B17" s="68"/>
      <c r="C17" s="90"/>
      <c r="D17" s="91"/>
      <c r="E17" s="8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5">
        <f t="shared" si="0"/>
        <v>0</v>
      </c>
      <c r="AL17" s="76">
        <f t="shared" si="1"/>
        <v>0</v>
      </c>
      <c r="AM17" s="263"/>
      <c r="AN17" s="263"/>
    </row>
    <row r="18" spans="1:40" ht="18" customHeight="1" x14ac:dyDescent="0.4">
      <c r="A18" s="79">
        <v>8</v>
      </c>
      <c r="B18" s="68"/>
      <c r="C18" s="90"/>
      <c r="D18" s="91"/>
      <c r="E18" s="83"/>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5">
        <f t="shared" si="0"/>
        <v>0</v>
      </c>
      <c r="AL18" s="76">
        <f t="shared" si="1"/>
        <v>0</v>
      </c>
      <c r="AM18" s="263"/>
      <c r="AN18" s="263"/>
    </row>
    <row r="19" spans="1:40" ht="18" customHeight="1" x14ac:dyDescent="0.4">
      <c r="A19" s="79">
        <v>9</v>
      </c>
      <c r="B19" s="68"/>
      <c r="C19" s="90"/>
      <c r="D19" s="91"/>
      <c r="E19" s="83"/>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5">
        <f t="shared" si="0"/>
        <v>0</v>
      </c>
      <c r="AL19" s="76">
        <f t="shared" si="1"/>
        <v>0</v>
      </c>
      <c r="AM19" s="263"/>
      <c r="AN19" s="263"/>
    </row>
    <row r="20" spans="1:40" ht="18" customHeight="1" x14ac:dyDescent="0.4">
      <c r="A20" s="79">
        <v>10</v>
      </c>
      <c r="B20" s="68"/>
      <c r="C20" s="90"/>
      <c r="D20" s="91"/>
      <c r="E20" s="83"/>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f t="shared" ref="AK20:AK29" si="2">+SUM(F20:AJ20)</f>
        <v>0</v>
      </c>
      <c r="AL20" s="76">
        <f t="shared" si="1"/>
        <v>0</v>
      </c>
      <c r="AM20" s="263"/>
      <c r="AN20" s="263"/>
    </row>
    <row r="21" spans="1:40" ht="18" customHeight="1" x14ac:dyDescent="0.4">
      <c r="A21" s="79">
        <v>11</v>
      </c>
      <c r="B21" s="68"/>
      <c r="C21" s="90"/>
      <c r="D21" s="91"/>
      <c r="E21" s="83"/>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5">
        <f t="shared" si="2"/>
        <v>0</v>
      </c>
      <c r="AL21" s="76">
        <f t="shared" si="1"/>
        <v>0</v>
      </c>
      <c r="AM21" s="263"/>
      <c r="AN21" s="263"/>
    </row>
    <row r="22" spans="1:40" ht="18" customHeight="1" x14ac:dyDescent="0.4">
      <c r="A22" s="79">
        <v>12</v>
      </c>
      <c r="B22" s="68"/>
      <c r="C22" s="90"/>
      <c r="D22" s="91"/>
      <c r="E22" s="83"/>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5">
        <f t="shared" si="2"/>
        <v>0</v>
      </c>
      <c r="AL22" s="76">
        <f t="shared" si="1"/>
        <v>0</v>
      </c>
      <c r="AM22" s="263"/>
      <c r="AN22" s="263"/>
    </row>
    <row r="23" spans="1:40" ht="18" customHeight="1" x14ac:dyDescent="0.4">
      <c r="A23" s="79">
        <v>13</v>
      </c>
      <c r="B23" s="68"/>
      <c r="C23" s="90"/>
      <c r="D23" s="91"/>
      <c r="E23" s="83"/>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5">
        <f t="shared" si="2"/>
        <v>0</v>
      </c>
      <c r="AL23" s="76">
        <f t="shared" si="1"/>
        <v>0</v>
      </c>
      <c r="AM23" s="263"/>
      <c r="AN23" s="263"/>
    </row>
    <row r="24" spans="1:40" ht="18" customHeight="1" x14ac:dyDescent="0.4">
      <c r="A24" s="79">
        <v>14</v>
      </c>
      <c r="B24" s="68"/>
      <c r="C24" s="90"/>
      <c r="D24" s="91"/>
      <c r="E24" s="8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f t="shared" si="2"/>
        <v>0</v>
      </c>
      <c r="AL24" s="76">
        <f t="shared" si="1"/>
        <v>0</v>
      </c>
      <c r="AM24" s="263"/>
      <c r="AN24" s="263"/>
    </row>
    <row r="25" spans="1:40" ht="18" customHeight="1" x14ac:dyDescent="0.4">
      <c r="A25" s="79">
        <v>15</v>
      </c>
      <c r="B25" s="68"/>
      <c r="C25" s="90"/>
      <c r="D25" s="91"/>
      <c r="E25" s="8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f t="shared" si="2"/>
        <v>0</v>
      </c>
      <c r="AL25" s="76">
        <f t="shared" si="1"/>
        <v>0</v>
      </c>
      <c r="AM25" s="263"/>
      <c r="AN25" s="263"/>
    </row>
    <row r="26" spans="1:40" ht="18" customHeight="1" x14ac:dyDescent="0.4">
      <c r="A26" s="79">
        <v>16</v>
      </c>
      <c r="B26" s="68"/>
      <c r="C26" s="90"/>
      <c r="D26" s="91"/>
      <c r="E26" s="83"/>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5">
        <f t="shared" si="2"/>
        <v>0</v>
      </c>
      <c r="AL26" s="76">
        <f t="shared" si="1"/>
        <v>0</v>
      </c>
      <c r="AM26" s="263"/>
      <c r="AN26" s="263"/>
    </row>
    <row r="27" spans="1:40" ht="18" customHeight="1" x14ac:dyDescent="0.4">
      <c r="A27" s="79">
        <v>17</v>
      </c>
      <c r="B27" s="68"/>
      <c r="C27" s="90"/>
      <c r="D27" s="91"/>
      <c r="E27" s="83"/>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5">
        <f t="shared" si="2"/>
        <v>0</v>
      </c>
      <c r="AL27" s="76">
        <f t="shared" si="1"/>
        <v>0</v>
      </c>
      <c r="AM27" s="263"/>
      <c r="AN27" s="263"/>
    </row>
    <row r="28" spans="1:40" ht="18" customHeight="1" x14ac:dyDescent="0.4">
      <c r="A28" s="79">
        <v>18</v>
      </c>
      <c r="B28" s="68"/>
      <c r="C28" s="90"/>
      <c r="D28" s="91"/>
      <c r="E28" s="83"/>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5">
        <f t="shared" si="2"/>
        <v>0</v>
      </c>
      <c r="AL28" s="76">
        <f t="shared" si="1"/>
        <v>0</v>
      </c>
      <c r="AM28" s="263"/>
      <c r="AN28" s="263"/>
    </row>
    <row r="29" spans="1:40" ht="18" customHeight="1" x14ac:dyDescent="0.4">
      <c r="A29" s="79">
        <v>19</v>
      </c>
      <c r="B29" s="68"/>
      <c r="C29" s="90"/>
      <c r="D29" s="91"/>
      <c r="E29" s="83"/>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5">
        <f t="shared" si="2"/>
        <v>0</v>
      </c>
      <c r="AL29" s="76">
        <f t="shared" si="1"/>
        <v>0</v>
      </c>
      <c r="AM29" s="263"/>
      <c r="AN29" s="263"/>
    </row>
    <row r="30" spans="1:40" ht="18" customHeight="1" x14ac:dyDescent="0.4">
      <c r="A30" s="79">
        <v>20</v>
      </c>
      <c r="B30" s="68"/>
      <c r="C30" s="90"/>
      <c r="D30" s="91"/>
      <c r="E30" s="83"/>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3">+SUM(G11:G30)</f>
        <v>0</v>
      </c>
      <c r="H31" s="77">
        <f t="shared" si="3"/>
        <v>0</v>
      </c>
      <c r="I31" s="77">
        <f t="shared" si="3"/>
        <v>0</v>
      </c>
      <c r="J31" s="77">
        <f t="shared" si="3"/>
        <v>0</v>
      </c>
      <c r="K31" s="77">
        <f t="shared" si="3"/>
        <v>0</v>
      </c>
      <c r="L31" s="77">
        <f t="shared" si="3"/>
        <v>0</v>
      </c>
      <c r="M31" s="77">
        <f t="shared" si="3"/>
        <v>0</v>
      </c>
      <c r="N31" s="77">
        <f t="shared" si="3"/>
        <v>0</v>
      </c>
      <c r="O31" s="77">
        <f t="shared" si="3"/>
        <v>0</v>
      </c>
      <c r="P31" s="77">
        <f t="shared" si="3"/>
        <v>0</v>
      </c>
      <c r="Q31" s="77">
        <f t="shared" si="3"/>
        <v>0</v>
      </c>
      <c r="R31" s="77">
        <f t="shared" si="3"/>
        <v>0</v>
      </c>
      <c r="S31" s="77">
        <f t="shared" si="3"/>
        <v>0</v>
      </c>
      <c r="T31" s="77">
        <f t="shared" si="3"/>
        <v>0</v>
      </c>
      <c r="U31" s="77">
        <f t="shared" si="3"/>
        <v>0</v>
      </c>
      <c r="V31" s="77">
        <f t="shared" si="3"/>
        <v>0</v>
      </c>
      <c r="W31" s="77">
        <f t="shared" si="3"/>
        <v>0</v>
      </c>
      <c r="X31" s="77">
        <f t="shared" si="3"/>
        <v>0</v>
      </c>
      <c r="Y31" s="77">
        <f t="shared" si="3"/>
        <v>0</v>
      </c>
      <c r="Z31" s="77">
        <f t="shared" si="3"/>
        <v>0</v>
      </c>
      <c r="AA31" s="77">
        <f t="shared" si="3"/>
        <v>0</v>
      </c>
      <c r="AB31" s="77">
        <f t="shared" si="3"/>
        <v>0</v>
      </c>
      <c r="AC31" s="77">
        <f t="shared" si="3"/>
        <v>0</v>
      </c>
      <c r="AD31" s="77">
        <f t="shared" si="3"/>
        <v>0</v>
      </c>
      <c r="AE31" s="77">
        <f t="shared" si="3"/>
        <v>0</v>
      </c>
      <c r="AF31" s="77">
        <f t="shared" si="3"/>
        <v>0</v>
      </c>
      <c r="AG31" s="77">
        <f t="shared" si="3"/>
        <v>0</v>
      </c>
      <c r="AH31" s="77">
        <f t="shared" si="3"/>
        <v>0</v>
      </c>
      <c r="AI31" s="77">
        <f t="shared" si="3"/>
        <v>0</v>
      </c>
      <c r="AJ31" s="77">
        <f t="shared" si="3"/>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39"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39" ht="15" customHeight="1" x14ac:dyDescent="0.4">
      <c r="A34" s="94" t="s">
        <v>165</v>
      </c>
      <c r="B34" s="100"/>
      <c r="C34" s="101"/>
      <c r="D34" s="101"/>
      <c r="E34" s="101"/>
      <c r="F34" s="102"/>
      <c r="G34" s="101"/>
      <c r="H34" s="85"/>
      <c r="I34" s="85"/>
      <c r="J34" s="85"/>
      <c r="K34" s="85"/>
      <c r="L34" s="85"/>
      <c r="M34" s="85"/>
      <c r="N34" s="85"/>
      <c r="O34" s="85"/>
      <c r="P34" s="85"/>
      <c r="Q34" s="85"/>
      <c r="R34" s="85">
        <v>6</v>
      </c>
      <c r="S34" s="85"/>
      <c r="T34" s="85"/>
      <c r="U34" s="85"/>
      <c r="V34" s="85"/>
      <c r="W34" s="85"/>
      <c r="X34" s="85">
        <v>7</v>
      </c>
      <c r="Y34" s="85"/>
      <c r="Z34" s="85"/>
      <c r="AA34" s="85"/>
      <c r="AB34" s="85"/>
      <c r="AC34" s="85"/>
      <c r="AD34" s="85">
        <v>8</v>
      </c>
      <c r="AE34" s="85"/>
      <c r="AF34" s="85"/>
      <c r="AG34" s="86"/>
      <c r="AH34" s="86"/>
      <c r="AI34" s="86"/>
      <c r="AJ34" s="86">
        <v>9</v>
      </c>
      <c r="AK34" s="84"/>
      <c r="AL34" s="84"/>
      <c r="AM34" s="62"/>
    </row>
    <row r="35" spans="1:39" s="60" customFormat="1" ht="15" customHeight="1" x14ac:dyDescent="0.4">
      <c r="A35" s="94" t="s">
        <v>166</v>
      </c>
      <c r="B35" s="93"/>
      <c r="C35" s="93"/>
      <c r="D35" s="93"/>
      <c r="E35" s="93"/>
      <c r="F35" s="93"/>
      <c r="G35" s="93"/>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row>
    <row r="36" spans="1:39" s="60" customFormat="1" ht="15" customHeight="1" x14ac:dyDescent="0.4">
      <c r="A36" s="94" t="s">
        <v>209</v>
      </c>
      <c r="B36" s="93"/>
      <c r="C36" s="93"/>
      <c r="D36" s="93"/>
      <c r="E36" s="93"/>
      <c r="F36" s="93"/>
      <c r="G36" s="93"/>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row>
    <row r="37" spans="1:39" s="60" customFormat="1" ht="15" customHeight="1" x14ac:dyDescent="0.4">
      <c r="A37" s="94" t="s">
        <v>167</v>
      </c>
      <c r="B37" s="93"/>
      <c r="C37" s="93"/>
      <c r="D37" s="93"/>
      <c r="E37" s="93"/>
      <c r="F37" s="93"/>
      <c r="G37" s="93"/>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row>
    <row r="38" spans="1:39" s="60" customFormat="1" ht="15" customHeight="1" x14ac:dyDescent="0.4">
      <c r="A38" s="94" t="s">
        <v>168</v>
      </c>
      <c r="B38" s="93"/>
      <c r="C38" s="93"/>
      <c r="D38" s="93"/>
      <c r="E38" s="93"/>
      <c r="F38" s="93"/>
      <c r="G38" s="93"/>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row>
    <row r="39" spans="1:39" ht="15" customHeight="1" x14ac:dyDescent="0.4">
      <c r="A39" s="60" t="s">
        <v>169</v>
      </c>
      <c r="B39" s="103"/>
      <c r="C39" s="60"/>
      <c r="D39" s="60"/>
      <c r="E39" s="60"/>
      <c r="F39" s="60"/>
      <c r="G39" s="60"/>
    </row>
    <row r="40" spans="1:39" ht="15" customHeight="1" x14ac:dyDescent="0.4">
      <c r="A40" s="60" t="s">
        <v>170</v>
      </c>
      <c r="B40" s="103"/>
      <c r="C40" s="60"/>
      <c r="D40" s="60"/>
      <c r="E40" s="60"/>
      <c r="F40" s="60"/>
      <c r="G40" s="60"/>
    </row>
    <row r="41" spans="1:39" ht="15" customHeight="1" x14ac:dyDescent="0.4">
      <c r="A41" s="60"/>
      <c r="B41" s="81" t="s">
        <v>171</v>
      </c>
      <c r="C41" s="251" t="s">
        <v>172</v>
      </c>
      <c r="D41" s="251"/>
      <c r="E41" s="251"/>
      <c r="F41" s="60"/>
      <c r="G41" s="60"/>
    </row>
    <row r="42" spans="1:39" ht="15" customHeight="1" x14ac:dyDescent="0.4">
      <c r="A42" s="60"/>
      <c r="B42" s="107" t="s">
        <v>189</v>
      </c>
      <c r="C42" s="265" t="s">
        <v>173</v>
      </c>
      <c r="D42" s="265"/>
      <c r="E42" s="265"/>
      <c r="F42" s="60"/>
      <c r="G42" s="60"/>
    </row>
    <row r="43" spans="1:39" ht="15" customHeight="1" x14ac:dyDescent="0.4">
      <c r="A43" s="60"/>
      <c r="B43" s="107" t="s">
        <v>190</v>
      </c>
      <c r="C43" s="265" t="s">
        <v>174</v>
      </c>
      <c r="D43" s="265"/>
      <c r="E43" s="265"/>
      <c r="F43" s="60"/>
      <c r="G43" s="60"/>
    </row>
    <row r="44" spans="1:39" ht="15" customHeight="1" x14ac:dyDescent="0.4">
      <c r="A44" s="60"/>
      <c r="B44" s="107" t="s">
        <v>191</v>
      </c>
      <c r="C44" s="265" t="s">
        <v>175</v>
      </c>
      <c r="D44" s="265"/>
      <c r="E44" s="265"/>
      <c r="F44" s="60"/>
      <c r="G44" s="60"/>
    </row>
    <row r="45" spans="1:39" ht="15" customHeight="1" x14ac:dyDescent="0.4">
      <c r="A45" s="60"/>
      <c r="B45" s="107" t="s">
        <v>192</v>
      </c>
      <c r="C45" s="265" t="s">
        <v>176</v>
      </c>
      <c r="D45" s="265"/>
      <c r="E45" s="265"/>
      <c r="F45" s="60"/>
      <c r="G45" s="60"/>
    </row>
    <row r="46" spans="1:39" ht="15" customHeight="1" x14ac:dyDescent="0.4">
      <c r="A46" s="60"/>
      <c r="B46" s="94" t="s">
        <v>177</v>
      </c>
      <c r="C46" s="60"/>
      <c r="D46" s="60"/>
      <c r="E46" s="60"/>
      <c r="F46" s="60"/>
      <c r="G46" s="60"/>
    </row>
    <row r="47" spans="1:39" ht="15" customHeight="1" x14ac:dyDescent="0.4">
      <c r="A47" s="60"/>
      <c r="B47" s="94" t="s">
        <v>194</v>
      </c>
      <c r="C47" s="60"/>
      <c r="D47" s="60"/>
      <c r="E47" s="60"/>
      <c r="F47" s="60"/>
      <c r="G47" s="60"/>
    </row>
    <row r="48" spans="1:39" ht="15" customHeight="1" x14ac:dyDescent="0.4">
      <c r="A48" s="60"/>
      <c r="B48" s="94" t="s">
        <v>178</v>
      </c>
      <c r="C48" s="60"/>
      <c r="D48" s="60"/>
      <c r="E48" s="60"/>
      <c r="F48" s="60"/>
      <c r="G48" s="60"/>
    </row>
    <row r="49" spans="1:7" ht="15" customHeight="1" x14ac:dyDescent="0.4">
      <c r="A49" s="60" t="s">
        <v>179</v>
      </c>
      <c r="B49" s="103"/>
      <c r="C49" s="60"/>
      <c r="D49" s="60"/>
      <c r="E49" s="60"/>
      <c r="F49" s="60"/>
      <c r="G49" s="60"/>
    </row>
    <row r="50" spans="1:7" ht="15" customHeight="1" x14ac:dyDescent="0.4">
      <c r="A50" s="60" t="s">
        <v>180</v>
      </c>
      <c r="B50" s="103"/>
      <c r="C50" s="60"/>
      <c r="D50" s="60"/>
      <c r="E50" s="60"/>
      <c r="F50" s="60"/>
      <c r="G50" s="60"/>
    </row>
    <row r="51" spans="1:7" ht="15" customHeight="1" x14ac:dyDescent="0.4">
      <c r="A51" s="60" t="s">
        <v>195</v>
      </c>
      <c r="B51" s="103"/>
      <c r="C51" s="60"/>
      <c r="D51" s="60"/>
      <c r="E51" s="60"/>
      <c r="F51" s="60"/>
      <c r="G51" s="60"/>
    </row>
    <row r="52" spans="1:7" ht="15" customHeight="1" x14ac:dyDescent="0.4">
      <c r="A52" s="60" t="s">
        <v>181</v>
      </c>
      <c r="B52" s="103"/>
      <c r="C52" s="60"/>
      <c r="D52" s="60"/>
      <c r="E52" s="60"/>
      <c r="F52" s="60"/>
      <c r="G52" s="60"/>
    </row>
    <row r="53" spans="1:7" ht="15" customHeight="1" x14ac:dyDescent="0.4">
      <c r="A53" s="60" t="s">
        <v>246</v>
      </c>
      <c r="B53" s="103"/>
      <c r="C53" s="60"/>
      <c r="D53" s="60"/>
      <c r="E53" s="60"/>
      <c r="F53" s="60"/>
      <c r="G53" s="60"/>
    </row>
    <row r="54" spans="1:7" ht="15" customHeight="1" x14ac:dyDescent="0.4">
      <c r="A54" s="60" t="s">
        <v>182</v>
      </c>
      <c r="B54" s="103"/>
      <c r="C54" s="60"/>
      <c r="D54" s="60"/>
      <c r="E54" s="60"/>
      <c r="F54" s="60"/>
      <c r="G54" s="60"/>
    </row>
    <row r="55" spans="1:7" ht="15" customHeight="1" x14ac:dyDescent="0.4">
      <c r="A55" s="60" t="s">
        <v>183</v>
      </c>
      <c r="B55" s="103"/>
      <c r="C55" s="60"/>
      <c r="D55" s="60"/>
      <c r="E55" s="60"/>
      <c r="F55" s="60"/>
      <c r="G55" s="60"/>
    </row>
    <row r="56" spans="1:7" ht="15" customHeight="1" x14ac:dyDescent="0.4">
      <c r="A56" s="60" t="s">
        <v>184</v>
      </c>
      <c r="B56" s="103"/>
      <c r="C56" s="60"/>
      <c r="D56" s="60"/>
      <c r="E56" s="60"/>
      <c r="F56" s="60"/>
      <c r="G56" s="60"/>
    </row>
    <row r="57" spans="1:7" ht="15" customHeight="1" x14ac:dyDescent="0.4">
      <c r="A57" s="60" t="s">
        <v>185</v>
      </c>
      <c r="B57" s="103"/>
      <c r="C57" s="60"/>
      <c r="D57" s="60"/>
      <c r="E57" s="60"/>
      <c r="F57" s="60"/>
      <c r="G57" s="60"/>
    </row>
    <row r="58" spans="1:7" ht="15" customHeight="1" x14ac:dyDescent="0.4">
      <c r="A58" s="60" t="s">
        <v>186</v>
      </c>
      <c r="B58" s="103"/>
      <c r="C58" s="60"/>
      <c r="D58" s="60"/>
      <c r="E58" s="60"/>
      <c r="F58" s="60"/>
      <c r="G58" s="60"/>
    </row>
    <row r="59" spans="1:7" ht="15" customHeight="1" x14ac:dyDescent="0.4">
      <c r="A59" s="60" t="s">
        <v>187</v>
      </c>
      <c r="B59" s="103"/>
      <c r="C59" s="60"/>
      <c r="D59" s="60"/>
      <c r="E59" s="60"/>
      <c r="F59" s="60"/>
      <c r="G59" s="60"/>
    </row>
    <row r="60" spans="1:7" ht="15" customHeight="1" x14ac:dyDescent="0.4">
      <c r="A60" s="60" t="s">
        <v>188</v>
      </c>
      <c r="B60" s="103"/>
      <c r="C60" s="60"/>
      <c r="D60" s="60"/>
      <c r="E60" s="60"/>
      <c r="F60" s="60"/>
      <c r="G60" s="60"/>
    </row>
    <row r="61" spans="1:7" ht="15" customHeight="1" x14ac:dyDescent="0.4">
      <c r="A61" s="60" t="s">
        <v>193</v>
      </c>
      <c r="B61" s="103"/>
      <c r="C61" s="60"/>
      <c r="D61" s="60"/>
      <c r="E61" s="60"/>
      <c r="F61" s="60"/>
      <c r="G61" s="60"/>
    </row>
  </sheetData>
  <mergeCells count="51">
    <mergeCell ref="AM21:AN21"/>
    <mergeCell ref="AM22:AN22"/>
    <mergeCell ref="AM23:AN23"/>
    <mergeCell ref="AM24:AN24"/>
    <mergeCell ref="AM25:AN25"/>
    <mergeCell ref="C41:E41"/>
    <mergeCell ref="C42:E42"/>
    <mergeCell ref="C43:E43"/>
    <mergeCell ref="C44:E44"/>
    <mergeCell ref="C45:E45"/>
    <mergeCell ref="AM31:AN32"/>
    <mergeCell ref="AM26:AN26"/>
    <mergeCell ref="AM27:AN27"/>
    <mergeCell ref="AM28:AN28"/>
    <mergeCell ref="AM29:AN29"/>
    <mergeCell ref="AM30:AN30"/>
    <mergeCell ref="AM18:AN18"/>
    <mergeCell ref="AM19:AN19"/>
    <mergeCell ref="AM20:AN20"/>
    <mergeCell ref="AM11:AN11"/>
    <mergeCell ref="AM12:AN12"/>
    <mergeCell ref="AM13:AN13"/>
    <mergeCell ref="AM14:AN14"/>
    <mergeCell ref="AM15:AN15"/>
    <mergeCell ref="AM16:AN16"/>
    <mergeCell ref="AM17:AN17"/>
    <mergeCell ref="B7:B10"/>
    <mergeCell ref="C7:C10"/>
    <mergeCell ref="A7:A10"/>
    <mergeCell ref="A31:E31"/>
    <mergeCell ref="A32:E32"/>
    <mergeCell ref="E7:E10"/>
    <mergeCell ref="D7:D10"/>
    <mergeCell ref="U2:V2"/>
    <mergeCell ref="S2:T2"/>
    <mergeCell ref="M2:P2"/>
    <mergeCell ref="AH5:AJ5"/>
    <mergeCell ref="F7:AJ7"/>
    <mergeCell ref="Q2:R2"/>
    <mergeCell ref="F8:L8"/>
    <mergeCell ref="M8:S8"/>
    <mergeCell ref="T8:Z8"/>
    <mergeCell ref="AA8:AG8"/>
    <mergeCell ref="AH8:AJ8"/>
    <mergeCell ref="AM7:AN10"/>
    <mergeCell ref="AK1:AN1"/>
    <mergeCell ref="AK2:AN2"/>
    <mergeCell ref="AK3:AN3"/>
    <mergeCell ref="AK4:AN4"/>
    <mergeCell ref="AK7:AK10"/>
    <mergeCell ref="AL7:AL10"/>
  </mergeCells>
  <phoneticPr fontId="8"/>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N73"/>
  <sheetViews>
    <sheetView showGridLines="0" view="pageLayout" zoomScaleNormal="100" zoomScaleSheetLayoutView="100" workbookViewId="0"/>
  </sheetViews>
  <sheetFormatPr defaultColWidth="8.25" defaultRowHeight="21" customHeight="1" x14ac:dyDescent="0.4"/>
  <cols>
    <col min="1" max="1" width="2.625" style="59" customWidth="1"/>
    <col min="2" max="2" width="12.1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131</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81"/>
      <c r="AI5" s="281"/>
      <c r="AJ5" s="281"/>
      <c r="AK5" s="97" t="s">
        <v>156</v>
      </c>
      <c r="AL5" s="110"/>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115" t="s">
        <v>111</v>
      </c>
      <c r="C11" s="90" t="s">
        <v>189</v>
      </c>
      <c r="D11" s="116"/>
      <c r="E11" s="117" t="s">
        <v>189</v>
      </c>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75">
        <f>+SUM(F11:AJ11)</f>
        <v>0</v>
      </c>
      <c r="AL11" s="76">
        <f>IF($AK$3="４週",AK11/4,AK11/(DAY(EOMONTH($F$9,0))/7))</f>
        <v>0</v>
      </c>
      <c r="AM11" s="263"/>
      <c r="AN11" s="263"/>
    </row>
    <row r="12" spans="1:40" ht="18" customHeight="1" x14ac:dyDescent="0.4">
      <c r="A12" s="79">
        <v>2</v>
      </c>
      <c r="B12" s="115" t="s">
        <v>130</v>
      </c>
      <c r="C12" s="90" t="s">
        <v>190</v>
      </c>
      <c r="D12" s="116"/>
      <c r="E12" s="117" t="s">
        <v>190</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75">
        <f t="shared" ref="AK12:AK31" si="0">+SUM(F12:AJ12)</f>
        <v>0</v>
      </c>
      <c r="AL12" s="76">
        <f>IF($AK$3="４週",AK12/4,AK12/(DAY(EOMONTH($F$9,0))/7))</f>
        <v>0</v>
      </c>
      <c r="AM12" s="263"/>
      <c r="AN12" s="263"/>
    </row>
    <row r="13" spans="1:40" ht="18" customHeight="1" x14ac:dyDescent="0.4">
      <c r="A13" s="79">
        <v>3</v>
      </c>
      <c r="B13" s="115" t="s">
        <v>130</v>
      </c>
      <c r="C13" s="90" t="s">
        <v>191</v>
      </c>
      <c r="D13" s="116"/>
      <c r="E13" s="117" t="s">
        <v>191</v>
      </c>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75">
        <f t="shared" si="0"/>
        <v>0</v>
      </c>
      <c r="AL13" s="76">
        <f>IF($AK$3="４週",AK13/4,AK13/(DAY(EOMONTH($F$9,0))/7))</f>
        <v>0</v>
      </c>
      <c r="AM13" s="263"/>
      <c r="AN13" s="263"/>
    </row>
    <row r="14" spans="1:40" ht="18" customHeight="1" x14ac:dyDescent="0.4">
      <c r="A14" s="79">
        <v>4</v>
      </c>
      <c r="B14" s="115" t="s">
        <v>130</v>
      </c>
      <c r="C14" s="90" t="s">
        <v>192</v>
      </c>
      <c r="D14" s="116"/>
      <c r="E14" s="117" t="s">
        <v>192</v>
      </c>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75">
        <f t="shared" si="0"/>
        <v>0</v>
      </c>
      <c r="AL14" s="76">
        <f>IF($AK$3="４週",AK14/4,AK14/(DAY(EOMONTH($F$9,0))/7))</f>
        <v>0</v>
      </c>
      <c r="AM14" s="263"/>
      <c r="AN14" s="263"/>
    </row>
    <row r="15" spans="1:40" ht="18" customHeight="1" x14ac:dyDescent="0.4">
      <c r="A15" s="79">
        <v>5</v>
      </c>
      <c r="B15" s="115" t="s">
        <v>236</v>
      </c>
      <c r="C15" s="90"/>
      <c r="D15" s="116"/>
      <c r="E15" s="117"/>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75">
        <f t="shared" si="0"/>
        <v>0</v>
      </c>
      <c r="AL15" s="76">
        <f t="shared" ref="AL15:AL30" si="1">IF($AK$3="４週",AK15/4,AK15/(DAY(EOMONTH($F$9,0))/7))</f>
        <v>0</v>
      </c>
      <c r="AM15" s="263"/>
      <c r="AN15" s="263"/>
    </row>
    <row r="16" spans="1:40" ht="18" customHeight="1" x14ac:dyDescent="0.4">
      <c r="A16" s="79">
        <v>6</v>
      </c>
      <c r="B16" s="115"/>
      <c r="C16" s="90"/>
      <c r="D16" s="116"/>
      <c r="E16" s="117"/>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75">
        <f t="shared" si="0"/>
        <v>0</v>
      </c>
      <c r="AL16" s="76">
        <f t="shared" si="1"/>
        <v>0</v>
      </c>
      <c r="AM16" s="263"/>
      <c r="AN16" s="263"/>
    </row>
    <row r="17" spans="1:40" ht="18" customHeight="1" x14ac:dyDescent="0.4">
      <c r="A17" s="79">
        <v>7</v>
      </c>
      <c r="B17" s="115"/>
      <c r="C17" s="90"/>
      <c r="D17" s="116"/>
      <c r="E17" s="117"/>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75">
        <f t="shared" si="0"/>
        <v>0</v>
      </c>
      <c r="AL17" s="76">
        <f t="shared" si="1"/>
        <v>0</v>
      </c>
      <c r="AM17" s="263"/>
      <c r="AN17" s="263"/>
    </row>
    <row r="18" spans="1:40" ht="18" customHeight="1" x14ac:dyDescent="0.4">
      <c r="A18" s="79">
        <v>8</v>
      </c>
      <c r="B18" s="115"/>
      <c r="C18" s="90"/>
      <c r="D18" s="116"/>
      <c r="E18" s="117"/>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75">
        <f t="shared" si="0"/>
        <v>0</v>
      </c>
      <c r="AL18" s="76">
        <f t="shared" si="1"/>
        <v>0</v>
      </c>
      <c r="AM18" s="263"/>
      <c r="AN18" s="263"/>
    </row>
    <row r="19" spans="1:40" ht="18" customHeight="1" x14ac:dyDescent="0.4">
      <c r="A19" s="79">
        <v>9</v>
      </c>
      <c r="B19" s="115"/>
      <c r="C19" s="90"/>
      <c r="D19" s="116"/>
      <c r="E19" s="117"/>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75">
        <f t="shared" si="0"/>
        <v>0</v>
      </c>
      <c r="AL19" s="76">
        <f t="shared" si="1"/>
        <v>0</v>
      </c>
      <c r="AM19" s="263"/>
      <c r="AN19" s="263"/>
    </row>
    <row r="20" spans="1:40" ht="18" customHeight="1" x14ac:dyDescent="0.4">
      <c r="A20" s="79">
        <v>10</v>
      </c>
      <c r="B20" s="115"/>
      <c r="C20" s="90"/>
      <c r="D20" s="116"/>
      <c r="E20" s="117"/>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75">
        <f t="shared" si="0"/>
        <v>0</v>
      </c>
      <c r="AL20" s="76">
        <f t="shared" si="1"/>
        <v>0</v>
      </c>
      <c r="AM20" s="263"/>
      <c r="AN20" s="263"/>
    </row>
    <row r="21" spans="1:40" ht="18" customHeight="1" x14ac:dyDescent="0.4">
      <c r="A21" s="79">
        <v>11</v>
      </c>
      <c r="B21" s="115"/>
      <c r="C21" s="90"/>
      <c r="D21" s="116"/>
      <c r="E21" s="117"/>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75">
        <f t="shared" si="0"/>
        <v>0</v>
      </c>
      <c r="AL21" s="76">
        <f t="shared" si="1"/>
        <v>0</v>
      </c>
      <c r="AM21" s="263"/>
      <c r="AN21" s="263"/>
    </row>
    <row r="22" spans="1:40" ht="18" customHeight="1" x14ac:dyDescent="0.4">
      <c r="A22" s="79">
        <v>12</v>
      </c>
      <c r="B22" s="115"/>
      <c r="C22" s="90"/>
      <c r="D22" s="116"/>
      <c r="E22" s="117"/>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75">
        <f t="shared" si="0"/>
        <v>0</v>
      </c>
      <c r="AL22" s="76">
        <f t="shared" si="1"/>
        <v>0</v>
      </c>
      <c r="AM22" s="263"/>
      <c r="AN22" s="263"/>
    </row>
    <row r="23" spans="1:40" ht="18" customHeight="1" x14ac:dyDescent="0.4">
      <c r="A23" s="79">
        <v>13</v>
      </c>
      <c r="B23" s="115"/>
      <c r="C23" s="90"/>
      <c r="D23" s="116"/>
      <c r="E23" s="117"/>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75">
        <f t="shared" si="0"/>
        <v>0</v>
      </c>
      <c r="AL23" s="76">
        <f t="shared" si="1"/>
        <v>0</v>
      </c>
      <c r="AM23" s="263"/>
      <c r="AN23" s="263"/>
    </row>
    <row r="24" spans="1:40" ht="18" customHeight="1" x14ac:dyDescent="0.4">
      <c r="A24" s="79">
        <v>14</v>
      </c>
      <c r="B24" s="115"/>
      <c r="C24" s="90"/>
      <c r="D24" s="116"/>
      <c r="E24" s="117"/>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75">
        <f t="shared" si="0"/>
        <v>0</v>
      </c>
      <c r="AL24" s="76">
        <f t="shared" si="1"/>
        <v>0</v>
      </c>
      <c r="AM24" s="263"/>
      <c r="AN24" s="263"/>
    </row>
    <row r="25" spans="1:40" ht="18" customHeight="1" x14ac:dyDescent="0.4">
      <c r="A25" s="79">
        <v>15</v>
      </c>
      <c r="B25" s="115"/>
      <c r="C25" s="90"/>
      <c r="D25" s="116"/>
      <c r="E25" s="117"/>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75">
        <f t="shared" si="0"/>
        <v>0</v>
      </c>
      <c r="AL25" s="76">
        <f t="shared" si="1"/>
        <v>0</v>
      </c>
      <c r="AM25" s="263"/>
      <c r="AN25" s="263"/>
    </row>
    <row r="26" spans="1:40" ht="18" customHeight="1" x14ac:dyDescent="0.4">
      <c r="A26" s="79">
        <v>16</v>
      </c>
      <c r="B26" s="115"/>
      <c r="C26" s="90"/>
      <c r="D26" s="116"/>
      <c r="E26" s="117"/>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75">
        <f t="shared" si="0"/>
        <v>0</v>
      </c>
      <c r="AL26" s="76">
        <f t="shared" si="1"/>
        <v>0</v>
      </c>
      <c r="AM26" s="263"/>
      <c r="AN26" s="263"/>
    </row>
    <row r="27" spans="1:40" ht="18" customHeight="1" x14ac:dyDescent="0.4">
      <c r="A27" s="79">
        <v>17</v>
      </c>
      <c r="B27" s="115"/>
      <c r="C27" s="90"/>
      <c r="D27" s="116"/>
      <c r="E27" s="117"/>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75">
        <f t="shared" si="0"/>
        <v>0</v>
      </c>
      <c r="AL27" s="76">
        <f t="shared" si="1"/>
        <v>0</v>
      </c>
      <c r="AM27" s="263"/>
      <c r="AN27" s="263"/>
    </row>
    <row r="28" spans="1:40" ht="18" customHeight="1" x14ac:dyDescent="0.4">
      <c r="A28" s="79">
        <v>18</v>
      </c>
      <c r="B28" s="115"/>
      <c r="C28" s="90"/>
      <c r="D28" s="116"/>
      <c r="E28" s="117"/>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75">
        <f t="shared" si="0"/>
        <v>0</v>
      </c>
      <c r="AL28" s="76">
        <f t="shared" si="1"/>
        <v>0</v>
      </c>
      <c r="AM28" s="263"/>
      <c r="AN28" s="263"/>
    </row>
    <row r="29" spans="1:40" ht="18" customHeight="1" x14ac:dyDescent="0.4">
      <c r="A29" s="79">
        <v>19</v>
      </c>
      <c r="B29" s="115"/>
      <c r="C29" s="90"/>
      <c r="D29" s="116"/>
      <c r="E29" s="117"/>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75">
        <f t="shared" si="0"/>
        <v>0</v>
      </c>
      <c r="AL29" s="76">
        <f t="shared" si="1"/>
        <v>0</v>
      </c>
      <c r="AM29" s="263"/>
      <c r="AN29" s="263"/>
    </row>
    <row r="30" spans="1:40" ht="18" customHeight="1" x14ac:dyDescent="0.4">
      <c r="A30" s="79">
        <v>20</v>
      </c>
      <c r="B30" s="115"/>
      <c r="C30" s="90"/>
      <c r="D30" s="116"/>
      <c r="E30" s="117"/>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21" customHeight="1" x14ac:dyDescent="0.4">
      <c r="A35" s="112" t="s">
        <v>210</v>
      </c>
      <c r="B35" s="69"/>
      <c r="C35" s="69"/>
      <c r="D35" s="69"/>
      <c r="E35" s="69"/>
      <c r="F35" s="69"/>
      <c r="G35" s="70"/>
      <c r="H35" s="70"/>
      <c r="I35" s="70"/>
      <c r="J35" s="70"/>
      <c r="K35" s="70"/>
      <c r="L35" s="70"/>
      <c r="M35" s="70"/>
      <c r="N35" s="70"/>
      <c r="O35" s="70"/>
      <c r="Y35" s="112"/>
      <c r="AM35" s="69"/>
      <c r="AN35" s="71"/>
    </row>
    <row r="36" spans="1:40" s="72" customFormat="1" ht="24.95" customHeight="1" x14ac:dyDescent="0.4">
      <c r="A36" s="271"/>
      <c r="B36" s="271"/>
      <c r="C36" s="271"/>
      <c r="D36" s="123">
        <f>IF(MONTH($F$9)&lt;7,MONTH($F$9)+6,MONTH($F$9)-6)</f>
        <v>11</v>
      </c>
      <c r="E36" s="108">
        <f>IF(MONTH($F$9)&lt;6,MONTH($F$9)+7,MONTH($F$9)-5)</f>
        <v>12</v>
      </c>
      <c r="F36" s="277">
        <f>IF(MONTH($F$9)&lt;5,MONTH($F$9)+8,MONTH($F$9)-4)</f>
        <v>1</v>
      </c>
      <c r="G36" s="277"/>
      <c r="H36" s="277"/>
      <c r="I36" s="277">
        <f>IF(MONTH($F$9)&lt;4,MONTH($F$9)+9,MONTH($F$9)-3)</f>
        <v>2</v>
      </c>
      <c r="J36" s="277"/>
      <c r="K36" s="277"/>
      <c r="L36" s="277">
        <f>IF(MONTH($F$9)&lt;3,MONTH($F$9)+10,MONTH($F$9)-2)</f>
        <v>3</v>
      </c>
      <c r="M36" s="277"/>
      <c r="N36" s="277"/>
      <c r="O36" s="277">
        <f>IF(MONTH($F$9)&lt;2,MONTH($F$9)+11,MONTH($F$9)-1)</f>
        <v>4</v>
      </c>
      <c r="P36" s="277"/>
      <c r="Q36" s="277"/>
      <c r="R36" s="271" t="s">
        <v>153</v>
      </c>
      <c r="S36" s="271"/>
      <c r="T36" s="271"/>
      <c r="U36" s="271"/>
      <c r="V36" s="273" t="s">
        <v>206</v>
      </c>
      <c r="W36" s="273"/>
      <c r="X36" s="273"/>
      <c r="Y36" s="273"/>
      <c r="Z36" s="273" t="s">
        <v>213</v>
      </c>
      <c r="AA36" s="273"/>
      <c r="AB36" s="273"/>
      <c r="AC36" s="273"/>
    </row>
    <row r="37" spans="1:40" s="72" customFormat="1" ht="18" customHeight="1" x14ac:dyDescent="0.4">
      <c r="A37" s="278" t="s">
        <v>211</v>
      </c>
      <c r="B37" s="278"/>
      <c r="C37" s="278"/>
      <c r="D37" s="109">
        <v>85</v>
      </c>
      <c r="E37" s="109">
        <v>86</v>
      </c>
      <c r="F37" s="279">
        <v>86</v>
      </c>
      <c r="G37" s="279"/>
      <c r="H37" s="279"/>
      <c r="I37" s="279">
        <v>86</v>
      </c>
      <c r="J37" s="279"/>
      <c r="K37" s="279"/>
      <c r="L37" s="279">
        <v>88</v>
      </c>
      <c r="M37" s="279"/>
      <c r="N37" s="279"/>
      <c r="O37" s="279">
        <v>90</v>
      </c>
      <c r="P37" s="279"/>
      <c r="Q37" s="279"/>
      <c r="R37" s="272">
        <f>SUM(D37:Q37)</f>
        <v>521</v>
      </c>
      <c r="S37" s="272"/>
      <c r="T37" s="272"/>
      <c r="U37" s="272"/>
      <c r="V37" s="274">
        <f>ROUNDUP((R37+R38)/6,1)</f>
        <v>106.69999999999999</v>
      </c>
      <c r="W37" s="274"/>
      <c r="X37" s="274"/>
      <c r="Y37" s="274"/>
      <c r="Z37" s="274">
        <f>ROUNDDOWN(V37/35,1)</f>
        <v>3</v>
      </c>
      <c r="AA37" s="274"/>
      <c r="AB37" s="274"/>
      <c r="AC37" s="274"/>
    </row>
    <row r="38" spans="1:40" s="72" customFormat="1" ht="18" customHeight="1" x14ac:dyDescent="0.4">
      <c r="A38" s="278" t="s">
        <v>212</v>
      </c>
      <c r="B38" s="278"/>
      <c r="C38" s="278"/>
      <c r="D38" s="109">
        <v>20</v>
      </c>
      <c r="E38" s="109">
        <v>21</v>
      </c>
      <c r="F38" s="279">
        <v>21</v>
      </c>
      <c r="G38" s="279"/>
      <c r="H38" s="279"/>
      <c r="I38" s="279">
        <v>21</v>
      </c>
      <c r="J38" s="279"/>
      <c r="K38" s="279"/>
      <c r="L38" s="279">
        <v>19</v>
      </c>
      <c r="M38" s="279"/>
      <c r="N38" s="279"/>
      <c r="O38" s="279">
        <v>17</v>
      </c>
      <c r="P38" s="279"/>
      <c r="Q38" s="279"/>
      <c r="R38" s="272">
        <f>+SUM(D38:Q38)</f>
        <v>119</v>
      </c>
      <c r="S38" s="272"/>
      <c r="T38" s="272"/>
      <c r="U38" s="272"/>
      <c r="V38" s="274"/>
      <c r="W38" s="274"/>
      <c r="X38" s="274"/>
      <c r="Y38" s="274"/>
      <c r="Z38" s="274"/>
      <c r="AA38" s="274"/>
      <c r="AB38" s="274"/>
      <c r="AC38" s="274"/>
    </row>
    <row r="39" spans="1:40" ht="21" customHeight="1" x14ac:dyDescent="0.4">
      <c r="A39" s="73" t="s">
        <v>208</v>
      </c>
      <c r="B39" s="59"/>
      <c r="C39" s="63"/>
      <c r="D39" s="63"/>
      <c r="E39" s="63"/>
      <c r="F39" s="63"/>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3"/>
      <c r="AM39" s="63"/>
      <c r="AN39" s="62"/>
    </row>
    <row r="40" spans="1:40" ht="24.95" customHeight="1" x14ac:dyDescent="0.4">
      <c r="A40" s="62"/>
      <c r="B40" s="82"/>
      <c r="C40" s="266" t="str">
        <f>IF(VLOOKUP($AK$1,選択肢!$A$1:$J$31,C45,FALSE)=0,"-",VLOOKUP($AK$1,選択肢!$A$1:$J$31,C45,FALSE))</f>
        <v>管理者</v>
      </c>
      <c r="D40" s="275"/>
      <c r="E40" s="276" t="str">
        <f>IF(VLOOKUP($AK$1,選択肢!$A$1:$J$31,E45,FALSE)=0,"-",VLOOKUP($AK$1,選択肢!$A$1:$J$31,E45,FALSE))</f>
        <v>相談支援専門員</v>
      </c>
      <c r="F40" s="276"/>
      <c r="G40" s="276"/>
      <c r="H40" s="276"/>
      <c r="I40" s="266" t="str">
        <f>IF(VLOOKUP($AK$1,選択肢!$A$1:$J$31,I45,FALSE)=0,"-",VLOOKUP($AK$1,選択肢!$A$1:$J$31,I45,FALSE))</f>
        <v>相談支援員</v>
      </c>
      <c r="J40" s="275"/>
      <c r="K40" s="275"/>
      <c r="L40" s="275"/>
      <c r="M40" s="275"/>
      <c r="N40" s="267"/>
      <c r="O40" s="266" t="str">
        <f>IF(VLOOKUP($AK$1,選択肢!$A$1:$J$31,O45,FALSE)=0,"-",VLOOKUP($AK$1,選択肢!$A$1:$J$31,O45,FALSE))</f>
        <v>-</v>
      </c>
      <c r="P40" s="275"/>
      <c r="Q40" s="275"/>
      <c r="R40" s="275"/>
      <c r="S40" s="275"/>
      <c r="T40" s="267"/>
      <c r="U40" s="266" t="str">
        <f>IF(VLOOKUP($AK$1,選択肢!$A$1:$J$31,U45,FALSE)=0,"-",VLOOKUP($AK$1,選択肢!$A$1:$J$31,U45,FALSE))</f>
        <v>-</v>
      </c>
      <c r="V40" s="275"/>
      <c r="W40" s="275"/>
      <c r="X40" s="275"/>
      <c r="Y40" s="275"/>
      <c r="Z40" s="267"/>
      <c r="AA40" s="266" t="str">
        <f>IF(VLOOKUP($AK$1,選択肢!$A$1:$J$31,AA45,FALSE)=0,"-",VLOOKUP($AK$1,選択肢!$A$1:$J$31,AA45,FALSE))</f>
        <v>-</v>
      </c>
      <c r="AB40" s="275"/>
      <c r="AC40" s="275"/>
      <c r="AD40" s="275"/>
      <c r="AE40" s="275"/>
      <c r="AF40" s="267"/>
      <c r="AG40" s="276" t="str">
        <f>IF(VLOOKUP($AK$1,選択肢!$A$1:$J$31,AG45,FALSE)=0,"-",VLOOKUP($AK$1,選択肢!$A$1:$J$31,AG45,FALSE))</f>
        <v>-</v>
      </c>
      <c r="AH40" s="276"/>
      <c r="AI40" s="276"/>
      <c r="AJ40" s="276"/>
      <c r="AK40" s="276"/>
      <c r="AL40" s="276" t="str">
        <f>IF(VLOOKUP($AK$1,選択肢!$A$1:$J$31,AL45,FALSE)=0,"-",VLOOKUP($AK$1,選択肢!$A$1:$J$31,AL45,FALSE))</f>
        <v>-</v>
      </c>
      <c r="AM40" s="276"/>
      <c r="AN40" s="62"/>
    </row>
    <row r="41" spans="1:40" ht="18" customHeight="1" x14ac:dyDescent="0.4">
      <c r="A41" s="62"/>
      <c r="B41" s="82"/>
      <c r="C41" s="114" t="s">
        <v>56</v>
      </c>
      <c r="D41" s="114" t="s">
        <v>57</v>
      </c>
      <c r="E41" s="113" t="s">
        <v>56</v>
      </c>
      <c r="F41" s="280" t="s">
        <v>57</v>
      </c>
      <c r="G41" s="280"/>
      <c r="H41" s="280"/>
      <c r="I41" s="268" t="s">
        <v>56</v>
      </c>
      <c r="J41" s="270"/>
      <c r="K41" s="269"/>
      <c r="L41" s="268" t="s">
        <v>57</v>
      </c>
      <c r="M41" s="270"/>
      <c r="N41" s="269"/>
      <c r="O41" s="268" t="s">
        <v>56</v>
      </c>
      <c r="P41" s="270"/>
      <c r="Q41" s="269"/>
      <c r="R41" s="268" t="s">
        <v>57</v>
      </c>
      <c r="S41" s="270"/>
      <c r="T41" s="269"/>
      <c r="U41" s="268" t="s">
        <v>56</v>
      </c>
      <c r="V41" s="270"/>
      <c r="W41" s="269"/>
      <c r="X41" s="268" t="s">
        <v>57</v>
      </c>
      <c r="Y41" s="270"/>
      <c r="Z41" s="269"/>
      <c r="AA41" s="268" t="s">
        <v>56</v>
      </c>
      <c r="AB41" s="270"/>
      <c r="AC41" s="269"/>
      <c r="AD41" s="268" t="s">
        <v>57</v>
      </c>
      <c r="AE41" s="270"/>
      <c r="AF41" s="269"/>
      <c r="AG41" s="268" t="s">
        <v>56</v>
      </c>
      <c r="AH41" s="270"/>
      <c r="AI41" s="269"/>
      <c r="AJ41" s="268" t="s">
        <v>57</v>
      </c>
      <c r="AK41" s="269"/>
      <c r="AL41" s="113" t="s">
        <v>19</v>
      </c>
      <c r="AM41" s="113" t="s">
        <v>18</v>
      </c>
      <c r="AN41" s="62"/>
    </row>
    <row r="42" spans="1:40" ht="18" customHeight="1" x14ac:dyDescent="0.4">
      <c r="A42" s="62"/>
      <c r="B42" s="81" t="s">
        <v>107</v>
      </c>
      <c r="C42" s="113">
        <f>COUNTIFS($B$11:$B$30,C$40,$C$11:$C$30,"A",$E$11:$E$30,"*")</f>
        <v>1</v>
      </c>
      <c r="D42" s="113">
        <f>COUNTIFS($B$11:$B$30,C$40,$C$11:$C$30,"B",$E$11:$E$30,"*")</f>
        <v>0</v>
      </c>
      <c r="E42" s="113">
        <f>COUNTIFS($B$11:$B$30,E$40,$C$11:$C$30,"A",$E$11:$E$30,"*")</f>
        <v>0</v>
      </c>
      <c r="F42" s="268">
        <f>COUNTIFS($B$11:$B$30,E$40,$C$11:$C$30,"B",$E$11:$E$30,"*")</f>
        <v>1</v>
      </c>
      <c r="G42" s="270"/>
      <c r="H42" s="269"/>
      <c r="I42" s="268">
        <f>COUNTIFS($B$11:$B$30,I$40,$C$11:$C$30,"A",$E$11:$E$30,"*")</f>
        <v>0</v>
      </c>
      <c r="J42" s="270"/>
      <c r="K42" s="269"/>
      <c r="L42" s="268">
        <f>COUNTIFS($B$11:$B$30,I$40,$C$11:$C$30,"B",$E$11:$E$30,"*")</f>
        <v>0</v>
      </c>
      <c r="M42" s="270"/>
      <c r="N42" s="269"/>
      <c r="O42" s="268">
        <f>COUNTIFS($B$11:$B$30,O$40,$C$11:$C$30,"A",$E$11:$E$30,"*")</f>
        <v>0</v>
      </c>
      <c r="P42" s="270"/>
      <c r="Q42" s="269"/>
      <c r="R42" s="268">
        <f>COUNTIFS($B$11:$B$30,O$40,$C$11:$C$30,"B",$E$11:$E$30,"*")</f>
        <v>0</v>
      </c>
      <c r="S42" s="270"/>
      <c r="T42" s="269"/>
      <c r="U42" s="268">
        <f>COUNTIFS($B$11:$B$30,U$40,$C$11:$C$30,"A",$E$11:$E$30,"*")</f>
        <v>0</v>
      </c>
      <c r="V42" s="270"/>
      <c r="W42" s="269"/>
      <c r="X42" s="268">
        <f>COUNTIFS($B$11:$B$30,U$40,$C$11:$C$30,"B",$E$11:$E$30,"*")</f>
        <v>0</v>
      </c>
      <c r="Y42" s="270"/>
      <c r="Z42" s="269"/>
      <c r="AA42" s="268">
        <f>COUNTIFS($B$11:$B$30,AA$40,$C$11:$C$30,"A",$E$11:$E$30,"*")</f>
        <v>0</v>
      </c>
      <c r="AB42" s="270"/>
      <c r="AC42" s="269"/>
      <c r="AD42" s="268">
        <f>COUNTIFS($B$11:$B$30,AA$40,$C$11:$C$30,"B",$E$11:$E$30,"*")</f>
        <v>0</v>
      </c>
      <c r="AE42" s="270"/>
      <c r="AF42" s="269"/>
      <c r="AG42" s="268">
        <f>COUNTIFS($B$11:$B$30,AG$40,$C$11:$C$30,"A",$E$11:$E$30,"*")</f>
        <v>0</v>
      </c>
      <c r="AH42" s="270"/>
      <c r="AI42" s="269"/>
      <c r="AJ42" s="268">
        <f>COUNTIFS($B$11:$B$30,AG$40,$C$11:$C$30,"B",$E$11:$E$30,"*")</f>
        <v>0</v>
      </c>
      <c r="AK42" s="269"/>
      <c r="AL42" s="113">
        <f>COUNTIFS($B$11:$B$30,AL$40,$C$11:$C$30,"A",$E$11:$E$30,"*")</f>
        <v>0</v>
      </c>
      <c r="AM42" s="113">
        <f>COUNTIFS($B$11:$B$30,AL$40,$C$11:$C$30,"B",$E$11:$E$30,"*")</f>
        <v>0</v>
      </c>
      <c r="AN42" s="62"/>
    </row>
    <row r="43" spans="1:40" ht="18" customHeight="1" x14ac:dyDescent="0.4">
      <c r="A43" s="62"/>
      <c r="B43" s="89" t="s">
        <v>108</v>
      </c>
      <c r="C43" s="113">
        <f>COUNTIFS($B$11:$B$30,C$40,$C$11:$C$30,"C",$E$11:$E$30,"*")</f>
        <v>0</v>
      </c>
      <c r="D43" s="113">
        <f>COUNTIFS($B$11:$B$30,C$40,$C$11:$C$30,"D",$E$11:$E$30,"*")</f>
        <v>0</v>
      </c>
      <c r="E43" s="113">
        <f>COUNTIFS($B$11:$B$30,E$40,$C$11:$C$30,"C",$E$11:$E$30,"*")</f>
        <v>1</v>
      </c>
      <c r="F43" s="268">
        <f>COUNTIFS($B$11:$B$30,E$40,$C$11:$C$30,"D",$E$11:$E$30,"*")</f>
        <v>1</v>
      </c>
      <c r="G43" s="270"/>
      <c r="H43" s="269"/>
      <c r="I43" s="268">
        <f>COUNTIFS($B$11:$B$30,I$40,$C$11:$C$30,"C",$E$11:$E$30,"*")</f>
        <v>0</v>
      </c>
      <c r="J43" s="270"/>
      <c r="K43" s="269"/>
      <c r="L43" s="268">
        <f>COUNTIFS($B$11:$B$30,I$40,$C$11:$C$30,"D",$E$11:$E$30,"*")</f>
        <v>0</v>
      </c>
      <c r="M43" s="270"/>
      <c r="N43" s="269"/>
      <c r="O43" s="268">
        <f>COUNTIFS($B$11:$B$30,O$40,$C$11:$C$30,"C",$E$11:$E$30,"*")</f>
        <v>0</v>
      </c>
      <c r="P43" s="270"/>
      <c r="Q43" s="269"/>
      <c r="R43" s="268">
        <f>COUNTIFS($B$11:$B$30,O$40,$C$11:$C$30,"D",$E$11:$E$30,"*")</f>
        <v>0</v>
      </c>
      <c r="S43" s="270"/>
      <c r="T43" s="269"/>
      <c r="U43" s="268">
        <f>COUNTIFS($B$11:$B$30,U$40,$C$11:$C$30,"C",$E$11:$E$30,"*")</f>
        <v>0</v>
      </c>
      <c r="V43" s="270"/>
      <c r="W43" s="269"/>
      <c r="X43" s="268">
        <f>COUNTIFS($B$11:$B$30,U$40,$C$11:$C$30,"D",$E$11:$E$30,"*")</f>
        <v>0</v>
      </c>
      <c r="Y43" s="270"/>
      <c r="Z43" s="269"/>
      <c r="AA43" s="268">
        <f>COUNTIFS($B$11:$B$30,AA$40,$C$11:$C$30,"C",$E$11:$E$30,"*")</f>
        <v>0</v>
      </c>
      <c r="AB43" s="270"/>
      <c r="AC43" s="269"/>
      <c r="AD43" s="268">
        <f>COUNTIFS($B$11:$B$30,AA$40,$C$11:$C$30,"D",$E$11:$E$30,"*")</f>
        <v>0</v>
      </c>
      <c r="AE43" s="270"/>
      <c r="AF43" s="269"/>
      <c r="AG43" s="268">
        <f>COUNTIFS($B$11:$B$30,AG$40,$C$11:$C$30,"C",$E$11:$E$30,"*")</f>
        <v>0</v>
      </c>
      <c r="AH43" s="270"/>
      <c r="AI43" s="269"/>
      <c r="AJ43" s="268">
        <f>COUNTIFS($B$11:$B$30,AG$40,$C$11:$C$30,"D",$E$11:$E$30,"*")</f>
        <v>0</v>
      </c>
      <c r="AK43" s="269"/>
      <c r="AL43" s="113">
        <f>COUNTIFS($B$11:$B$30,AL$40,$C$11:$C$30,"C",$E$11:$E$30,"*")</f>
        <v>0</v>
      </c>
      <c r="AM43" s="113">
        <f>COUNTIFS($B$11:$B$30,AL$40,$C$11:$C$30,"D",$E$11:$E$30,"*")</f>
        <v>0</v>
      </c>
      <c r="AN43" s="62"/>
    </row>
    <row r="44" spans="1:40" ht="24.95" customHeight="1" x14ac:dyDescent="0.4">
      <c r="A44" s="62"/>
      <c r="B44" s="89" t="s">
        <v>200</v>
      </c>
      <c r="C44" s="266" t="str">
        <f>IF($AK$3="４週",SUMIFS($AK$11:$AK$30,$B$11:$B$30,C40)/4/$AH$5,IF($AK$3="歴月",SUMIFS($AK$11:$AK$30,$B$11:$B$30,C40)/$AL$5,"記載する期間を選択してください"))</f>
        <v>記載する期間を選択してください</v>
      </c>
      <c r="D44" s="267"/>
      <c r="E44" s="266" t="str">
        <f>IF($AK$3="４週",SUMIFS($AK$11:$AK$30,$B$11:$B$30,E40)/4/$AH$5,IF($AK$3="歴月",SUMIFS($AK$11:$AK$30,$B$11:$B$30,E40)/$AL$5,"記載する期間を選択してください"))</f>
        <v>記載する期間を選択してください</v>
      </c>
      <c r="F44" s="275"/>
      <c r="G44" s="275"/>
      <c r="H44" s="267"/>
      <c r="I44" s="266" t="str">
        <f>IF($AK$3="４週",SUMIFS($AK$11:$AK$30,$B$11:$B$30,I40)/4/$AH$5,IF($AK$3="歴月",SUMIFS($AK$11:$AK$30,$B$11:$B$30,I40)/$AL$5,"記載する期間を選択してください"))</f>
        <v>記載する期間を選択してください</v>
      </c>
      <c r="J44" s="275"/>
      <c r="K44" s="275"/>
      <c r="L44" s="275"/>
      <c r="M44" s="275"/>
      <c r="N44" s="267"/>
      <c r="O44" s="266" t="str">
        <f>IF($AK$3="４週",SUMIFS($AK$11:$AK$30,$B$11:$B$30,O40)/4/$AH$5,IF($AK$3="歴月",SUMIFS($AK$11:$AK$30,$B$11:$B$30,O40)/$AL$5,"記載する期間を選択してください"))</f>
        <v>記載する期間を選択してください</v>
      </c>
      <c r="P44" s="275"/>
      <c r="Q44" s="275"/>
      <c r="R44" s="275"/>
      <c r="S44" s="275"/>
      <c r="T44" s="267"/>
      <c r="U44" s="266" t="str">
        <f>IF($AK$3="４週",SUMIFS($AK$11:$AK$30,$B$11:$B$30,U40)/4/$AH$5,IF($AK$3="歴月",SUMIFS($AK$11:$AK$30,$B$11:$B$30,U40)/$AL$5,"記載する期間を選択してください"))</f>
        <v>記載する期間を選択してください</v>
      </c>
      <c r="V44" s="275"/>
      <c r="W44" s="275"/>
      <c r="X44" s="275"/>
      <c r="Y44" s="275"/>
      <c r="Z44" s="267"/>
      <c r="AA44" s="266" t="str">
        <f>IF($AK$3="４週",SUMIFS($AK$11:$AK$30,$B$11:$B$30,AA40)/4/$AH$5,IF($AK$3="歴月",SUMIFS($AK$11:$AK$30,$B$11:$B$30,AA40)/$AL$5,"記載する期間を選択してください"))</f>
        <v>記載する期間を選択してください</v>
      </c>
      <c r="AB44" s="275"/>
      <c r="AC44" s="275"/>
      <c r="AD44" s="275"/>
      <c r="AE44" s="275"/>
      <c r="AF44" s="267"/>
      <c r="AG44" s="266" t="str">
        <f>IF($AK$3="４週",SUMIFS($AK$11:$AK$30,$B$11:$B$30,AG40)/4/$AH$5,IF($AK$3="歴月",SUMIFS($AK$11:$AK$30,$B$11:$B$30,AG40)/$AL$5,"記載する期間を選択してください"))</f>
        <v>記載する期間を選択してください</v>
      </c>
      <c r="AH44" s="275"/>
      <c r="AI44" s="275"/>
      <c r="AJ44" s="275"/>
      <c r="AK44" s="267"/>
      <c r="AL44" s="266" t="str">
        <f>IF($AK$3="４週",SUMIFS($AK$11:$AK$30,$B$11:$B$30,AL40)/4/$AH$5,IF($AK$3="歴月",SUMIFS($AK$11:$AK$30,$B$11:$B$30,AL40)/$AL$5,"記載する期間を選択してください"))</f>
        <v>記載する期間を選択してください</v>
      </c>
      <c r="AM44" s="267"/>
      <c r="AN44" s="62"/>
    </row>
    <row r="45" spans="1:40" ht="5.0999999999999996" customHeight="1" x14ac:dyDescent="0.4">
      <c r="A45" s="62"/>
      <c r="B45" s="59"/>
      <c r="C45" s="85">
        <v>2</v>
      </c>
      <c r="D45" s="85"/>
      <c r="E45" s="85">
        <v>3</v>
      </c>
      <c r="F45" s="85"/>
      <c r="G45" s="85"/>
      <c r="H45" s="85"/>
      <c r="I45" s="85">
        <v>4</v>
      </c>
      <c r="J45" s="85"/>
      <c r="K45" s="85"/>
      <c r="L45" s="85"/>
      <c r="M45" s="85"/>
      <c r="N45" s="85"/>
      <c r="O45" s="85">
        <v>5</v>
      </c>
      <c r="P45" s="85"/>
      <c r="Q45" s="85"/>
      <c r="R45" s="85"/>
      <c r="S45" s="85"/>
      <c r="T45" s="85"/>
      <c r="U45" s="85">
        <v>6</v>
      </c>
      <c r="V45" s="85"/>
      <c r="W45" s="85"/>
      <c r="X45" s="85"/>
      <c r="Y45" s="85"/>
      <c r="Z45" s="85"/>
      <c r="AA45" s="85">
        <v>7</v>
      </c>
      <c r="AB45" s="85"/>
      <c r="AC45" s="85"/>
      <c r="AD45" s="85"/>
      <c r="AE45" s="85"/>
      <c r="AF45" s="85"/>
      <c r="AG45" s="85">
        <v>8</v>
      </c>
      <c r="AH45" s="85"/>
      <c r="AI45" s="85"/>
      <c r="AJ45" s="85"/>
      <c r="AK45" s="85"/>
      <c r="AL45" s="85">
        <v>9</v>
      </c>
      <c r="AM45" s="111"/>
      <c r="AN45" s="62"/>
    </row>
    <row r="46" spans="1:40" ht="15" customHeight="1" x14ac:dyDescent="0.4">
      <c r="A46" s="94" t="s">
        <v>165</v>
      </c>
      <c r="B46" s="100"/>
      <c r="C46" s="101"/>
      <c r="D46" s="101"/>
      <c r="E46" s="101"/>
      <c r="F46" s="102"/>
      <c r="G46" s="101"/>
      <c r="H46" s="85"/>
      <c r="I46" s="85"/>
      <c r="J46" s="85"/>
      <c r="K46" s="85"/>
      <c r="L46" s="85"/>
      <c r="M46" s="85"/>
      <c r="N46" s="85"/>
      <c r="O46" s="85"/>
      <c r="P46" s="85"/>
      <c r="Q46" s="85"/>
      <c r="R46" s="85">
        <v>6</v>
      </c>
      <c r="S46" s="85"/>
      <c r="T46" s="85"/>
      <c r="U46" s="85"/>
      <c r="V46" s="85"/>
      <c r="W46" s="85"/>
      <c r="X46" s="85">
        <v>7</v>
      </c>
      <c r="Y46" s="85"/>
      <c r="Z46" s="85"/>
      <c r="AA46" s="85"/>
      <c r="AB46" s="85"/>
      <c r="AC46" s="85"/>
      <c r="AD46" s="85">
        <v>8</v>
      </c>
      <c r="AE46" s="85"/>
      <c r="AF46" s="85"/>
      <c r="AG46" s="86"/>
      <c r="AH46" s="86"/>
      <c r="AI46" s="86"/>
      <c r="AJ46" s="86">
        <v>9</v>
      </c>
      <c r="AK46" s="84"/>
      <c r="AL46" s="84"/>
      <c r="AM46" s="62"/>
    </row>
    <row r="47" spans="1:40" s="60" customFormat="1" ht="15" customHeight="1" x14ac:dyDescent="0.4">
      <c r="A47" s="94" t="s">
        <v>166</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s="60" customFormat="1" ht="15" customHeight="1" x14ac:dyDescent="0.4">
      <c r="A48" s="94" t="s">
        <v>209</v>
      </c>
      <c r="B48" s="93"/>
      <c r="C48" s="93"/>
      <c r="D48" s="93"/>
      <c r="E48" s="93"/>
      <c r="F48" s="93"/>
      <c r="G48" s="93"/>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row>
    <row r="49" spans="1:39" s="60" customFormat="1" ht="15" customHeight="1" x14ac:dyDescent="0.4">
      <c r="A49" s="94" t="s">
        <v>167</v>
      </c>
      <c r="B49" s="93"/>
      <c r="C49" s="93"/>
      <c r="D49" s="93"/>
      <c r="E49" s="93"/>
      <c r="F49" s="93"/>
      <c r="G49" s="93"/>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row>
    <row r="50" spans="1:39" s="60" customFormat="1" ht="15" customHeight="1" x14ac:dyDescent="0.4">
      <c r="A50" s="94" t="s">
        <v>168</v>
      </c>
      <c r="B50" s="93"/>
      <c r="C50" s="93"/>
      <c r="D50" s="93"/>
      <c r="E50" s="93"/>
      <c r="F50" s="93"/>
      <c r="G50" s="93"/>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row>
    <row r="51" spans="1:39" ht="15" customHeight="1" x14ac:dyDescent="0.4">
      <c r="A51" s="60" t="s">
        <v>169</v>
      </c>
      <c r="B51" s="103"/>
      <c r="C51" s="60"/>
      <c r="D51" s="60"/>
      <c r="E51" s="60"/>
      <c r="F51" s="60"/>
      <c r="G51" s="60"/>
    </row>
    <row r="52" spans="1:39" ht="15" customHeight="1" x14ac:dyDescent="0.4">
      <c r="A52" s="60" t="s">
        <v>170</v>
      </c>
      <c r="B52" s="103"/>
      <c r="C52" s="60"/>
      <c r="D52" s="60"/>
      <c r="E52" s="60"/>
      <c r="F52" s="60"/>
      <c r="G52" s="60"/>
    </row>
    <row r="53" spans="1:39" ht="15" customHeight="1" x14ac:dyDescent="0.4">
      <c r="A53" s="60"/>
      <c r="B53" s="81" t="s">
        <v>171</v>
      </c>
      <c r="C53" s="251" t="s">
        <v>172</v>
      </c>
      <c r="D53" s="251"/>
      <c r="E53" s="251"/>
      <c r="F53" s="60"/>
      <c r="G53" s="60"/>
    </row>
    <row r="54" spans="1:39" ht="15" customHeight="1" x14ac:dyDescent="0.4">
      <c r="A54" s="60"/>
      <c r="B54" s="107" t="s">
        <v>189</v>
      </c>
      <c r="C54" s="265" t="s">
        <v>173</v>
      </c>
      <c r="D54" s="265"/>
      <c r="E54" s="265"/>
      <c r="F54" s="60"/>
      <c r="G54" s="60"/>
    </row>
    <row r="55" spans="1:39" ht="15" customHeight="1" x14ac:dyDescent="0.4">
      <c r="A55" s="60"/>
      <c r="B55" s="107" t="s">
        <v>190</v>
      </c>
      <c r="C55" s="265" t="s">
        <v>174</v>
      </c>
      <c r="D55" s="265"/>
      <c r="E55" s="265"/>
      <c r="F55" s="60"/>
      <c r="G55" s="60"/>
    </row>
    <row r="56" spans="1:39" ht="15" customHeight="1" x14ac:dyDescent="0.4">
      <c r="A56" s="60"/>
      <c r="B56" s="107" t="s">
        <v>191</v>
      </c>
      <c r="C56" s="265" t="s">
        <v>175</v>
      </c>
      <c r="D56" s="265"/>
      <c r="E56" s="265"/>
      <c r="F56" s="60"/>
      <c r="G56" s="60"/>
    </row>
    <row r="57" spans="1:39" ht="15" customHeight="1" x14ac:dyDescent="0.4">
      <c r="A57" s="60"/>
      <c r="B57" s="107" t="s">
        <v>192</v>
      </c>
      <c r="C57" s="265" t="s">
        <v>176</v>
      </c>
      <c r="D57" s="265"/>
      <c r="E57" s="265"/>
      <c r="F57" s="60"/>
      <c r="G57" s="60"/>
    </row>
    <row r="58" spans="1:39" ht="15" customHeight="1" x14ac:dyDescent="0.4">
      <c r="A58" s="60"/>
      <c r="B58" s="94" t="s">
        <v>177</v>
      </c>
      <c r="C58" s="60"/>
      <c r="D58" s="60"/>
      <c r="E58" s="60"/>
      <c r="F58" s="60"/>
      <c r="G58" s="60"/>
    </row>
    <row r="59" spans="1:39" ht="15" customHeight="1" x14ac:dyDescent="0.4">
      <c r="A59" s="60"/>
      <c r="B59" s="94" t="s">
        <v>194</v>
      </c>
      <c r="C59" s="60"/>
      <c r="D59" s="60"/>
      <c r="E59" s="60"/>
      <c r="F59" s="60"/>
      <c r="G59" s="60"/>
    </row>
    <row r="60" spans="1:39" ht="15" customHeight="1" x14ac:dyDescent="0.4">
      <c r="A60" s="60"/>
      <c r="B60" s="94" t="s">
        <v>178</v>
      </c>
      <c r="C60" s="60"/>
      <c r="D60" s="60"/>
      <c r="E60" s="60"/>
      <c r="F60" s="60"/>
      <c r="G60" s="60"/>
    </row>
    <row r="61" spans="1:39" ht="15" customHeight="1" x14ac:dyDescent="0.4">
      <c r="A61" s="60" t="s">
        <v>179</v>
      </c>
      <c r="B61" s="103"/>
      <c r="C61" s="60"/>
      <c r="D61" s="60"/>
      <c r="E61" s="60"/>
      <c r="F61" s="60"/>
      <c r="G61" s="60"/>
    </row>
    <row r="62" spans="1:39" ht="15" customHeight="1" x14ac:dyDescent="0.4">
      <c r="A62" s="60" t="s">
        <v>180</v>
      </c>
      <c r="B62" s="103"/>
      <c r="C62" s="60"/>
      <c r="D62" s="60"/>
      <c r="E62" s="60"/>
      <c r="F62" s="60"/>
      <c r="G62" s="60"/>
    </row>
    <row r="63" spans="1:39" ht="15" customHeight="1" x14ac:dyDescent="0.4">
      <c r="A63" s="60" t="s">
        <v>195</v>
      </c>
      <c r="B63" s="103"/>
      <c r="C63" s="60"/>
      <c r="D63" s="60"/>
      <c r="E63" s="60"/>
      <c r="F63" s="60"/>
      <c r="G63" s="60"/>
    </row>
    <row r="64" spans="1:39" ht="15" customHeight="1" x14ac:dyDescent="0.4">
      <c r="A64" s="60" t="s">
        <v>181</v>
      </c>
      <c r="B64" s="103"/>
      <c r="C64" s="60"/>
      <c r="D64" s="60"/>
      <c r="E64" s="60"/>
      <c r="F64" s="60"/>
      <c r="G64" s="60"/>
    </row>
    <row r="65" spans="1:7" ht="15" customHeight="1" x14ac:dyDescent="0.4">
      <c r="A65" s="60" t="s">
        <v>246</v>
      </c>
      <c r="B65" s="103"/>
      <c r="C65" s="60"/>
      <c r="D65" s="60"/>
      <c r="E65" s="60"/>
      <c r="F65" s="60"/>
      <c r="G65" s="60"/>
    </row>
    <row r="66" spans="1:7" ht="15" customHeight="1" x14ac:dyDescent="0.4">
      <c r="A66" s="60" t="s">
        <v>182</v>
      </c>
      <c r="B66" s="103"/>
      <c r="C66" s="60"/>
      <c r="D66" s="60"/>
      <c r="E66" s="60"/>
      <c r="F66" s="60"/>
      <c r="G66" s="60"/>
    </row>
    <row r="67" spans="1:7" ht="15" customHeight="1" x14ac:dyDescent="0.4">
      <c r="A67" s="60" t="s">
        <v>183</v>
      </c>
      <c r="B67" s="103"/>
      <c r="C67" s="60"/>
      <c r="D67" s="60"/>
      <c r="E67" s="60"/>
      <c r="F67" s="60"/>
      <c r="G67" s="60"/>
    </row>
    <row r="68" spans="1:7" ht="15" customHeight="1" x14ac:dyDescent="0.4">
      <c r="A68" s="60" t="s">
        <v>184</v>
      </c>
      <c r="B68" s="103"/>
      <c r="C68" s="60"/>
      <c r="D68" s="60"/>
      <c r="E68" s="60"/>
      <c r="F68" s="60"/>
      <c r="G68" s="60"/>
    </row>
    <row r="69" spans="1:7" ht="15" customHeight="1" x14ac:dyDescent="0.4">
      <c r="A69" s="60" t="s">
        <v>185</v>
      </c>
      <c r="B69" s="103"/>
      <c r="C69" s="60"/>
      <c r="D69" s="60"/>
      <c r="E69" s="60"/>
      <c r="F69" s="60"/>
      <c r="G69" s="60"/>
    </row>
    <row r="70" spans="1:7" ht="15" customHeight="1" x14ac:dyDescent="0.4">
      <c r="A70" s="60" t="s">
        <v>186</v>
      </c>
      <c r="B70" s="103"/>
      <c r="C70" s="60"/>
      <c r="D70" s="60"/>
      <c r="E70" s="60"/>
      <c r="F70" s="60"/>
      <c r="G70" s="60"/>
    </row>
    <row r="71" spans="1:7" ht="15" customHeight="1" x14ac:dyDescent="0.4">
      <c r="A71" s="60" t="s">
        <v>187</v>
      </c>
      <c r="B71" s="103"/>
      <c r="C71" s="60"/>
      <c r="D71" s="60"/>
      <c r="E71" s="60"/>
      <c r="F71" s="60"/>
      <c r="G71" s="60"/>
    </row>
    <row r="72" spans="1:7" ht="15" customHeight="1" x14ac:dyDescent="0.4">
      <c r="A72" s="60" t="s">
        <v>188</v>
      </c>
      <c r="B72" s="103"/>
      <c r="C72" s="60"/>
      <c r="D72" s="60"/>
      <c r="E72" s="60"/>
      <c r="F72" s="60"/>
      <c r="G72" s="60"/>
    </row>
    <row r="73" spans="1:7" ht="15" customHeight="1" x14ac:dyDescent="0.4">
      <c r="A73" s="60" t="s">
        <v>193</v>
      </c>
      <c r="B73" s="103"/>
      <c r="C73" s="60"/>
      <c r="D73" s="60"/>
      <c r="E73" s="60"/>
      <c r="F73" s="60"/>
      <c r="G73" s="60"/>
    </row>
  </sheetData>
  <mergeCells count="122">
    <mergeCell ref="AM13:AN13"/>
    <mergeCell ref="AM14:AN14"/>
    <mergeCell ref="AM15:AN15"/>
    <mergeCell ref="AH8:AJ8"/>
    <mergeCell ref="AM11:AN11"/>
    <mergeCell ref="AM12:AN12"/>
    <mergeCell ref="AK1:AN1"/>
    <mergeCell ref="M2:P2"/>
    <mergeCell ref="Q2:R2"/>
    <mergeCell ref="S2:T2"/>
    <mergeCell ref="U2:V2"/>
    <mergeCell ref="AK2:AN2"/>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7:AN17"/>
    <mergeCell ref="AM18:AN18"/>
    <mergeCell ref="AM19:AN19"/>
    <mergeCell ref="AM20:AN20"/>
    <mergeCell ref="AM21:AN21"/>
    <mergeCell ref="AM22:AN22"/>
    <mergeCell ref="AM23:AN23"/>
    <mergeCell ref="AM24:AN24"/>
    <mergeCell ref="AM25:AN25"/>
    <mergeCell ref="AD42:AF42"/>
    <mergeCell ref="AG42:AI42"/>
    <mergeCell ref="AM29:AN29"/>
    <mergeCell ref="AM30:AN30"/>
    <mergeCell ref="A31:E31"/>
    <mergeCell ref="AM31:AN32"/>
    <mergeCell ref="A32:E32"/>
    <mergeCell ref="C40:D40"/>
    <mergeCell ref="E40:H40"/>
    <mergeCell ref="I40:N40"/>
    <mergeCell ref="O40:T40"/>
    <mergeCell ref="U40:Z40"/>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s>
  <phoneticPr fontId="3"/>
  <dataValidations count="6">
    <dataValidation type="list" allowBlank="1" showInputMessage="1" showErrorMessage="1" sqref="AK4:AN4" xr:uid="{00000000-0002-0000-1600-000000000000}">
      <formula1>"予定,実績"</formula1>
    </dataValidation>
    <dataValidation type="list" allowBlank="1" showInputMessage="1" showErrorMessage="1" sqref="AK3:AN3" xr:uid="{00000000-0002-0000-1600-000001000000}">
      <formula1>"４週,歴月"</formula1>
    </dataValidation>
    <dataValidation type="list" allowBlank="1" showInputMessage="1" showErrorMessage="1" sqref="C11:C30" xr:uid="{00000000-0002-0000-1600-000002000000}">
      <formula1>"A,B,C,D"</formula1>
    </dataValidation>
    <dataValidation type="whole" operator="greaterThanOrEqual" allowBlank="1" showInputMessage="1" showErrorMessage="1" sqref="I37:I38 D37:F38 O37:O38 L37:L38" xr:uid="{00000000-0002-0000-1600-000003000000}">
      <formula1>0</formula1>
    </dataValidation>
    <dataValidation operator="greaterThanOrEqual" allowBlank="1" showInputMessage="1" showErrorMessage="1" sqref="R37:R38 V37 Z37" xr:uid="{00000000-0002-0000-1600-000004000000}"/>
    <dataValidation type="list" allowBlank="1" showInputMessage="1" showErrorMessage="1" sqref="B11:B30" xr:uid="{00000000-0002-0000-16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ゴシック,標準"&amp;10（参考様式22）</oddHeader>
  </headerFooter>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70"/>
  <sheetViews>
    <sheetView showGridLines="0" view="pageLayout" zoomScaleNormal="100" zoomScaleSheetLayoutView="100" workbookViewId="0"/>
  </sheetViews>
  <sheetFormatPr defaultColWidth="8.25" defaultRowHeight="21" customHeight="1" x14ac:dyDescent="0.4"/>
  <cols>
    <col min="1" max="1" width="2.625" style="59" customWidth="1"/>
    <col min="2" max="2" width="14.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110</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81"/>
      <c r="AI5" s="281"/>
      <c r="AJ5" s="281"/>
      <c r="AK5" s="97" t="s">
        <v>156</v>
      </c>
      <c r="AL5" s="119"/>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115" t="s">
        <v>111</v>
      </c>
      <c r="C11" s="90" t="s">
        <v>189</v>
      </c>
      <c r="D11" s="116"/>
      <c r="E11" s="117" t="s">
        <v>189</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3"/>
      <c r="AN11" s="263"/>
    </row>
    <row r="12" spans="1:40" ht="18" customHeight="1" x14ac:dyDescent="0.4">
      <c r="A12" s="79">
        <v>2</v>
      </c>
      <c r="B12" s="115" t="s">
        <v>135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63"/>
      <c r="AN12" s="263"/>
    </row>
    <row r="13" spans="1:40" ht="18" customHeight="1" x14ac:dyDescent="0.4">
      <c r="A13" s="79">
        <v>3</v>
      </c>
      <c r="B13" s="115" t="s">
        <v>139</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63"/>
      <c r="AN13" s="263"/>
    </row>
    <row r="14" spans="1:40" ht="18" customHeight="1" x14ac:dyDescent="0.4">
      <c r="A14" s="79">
        <v>4</v>
      </c>
      <c r="B14" s="115"/>
      <c r="C14" s="90"/>
      <c r="D14" s="116"/>
      <c r="E14" s="117"/>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63"/>
      <c r="AN14" s="263"/>
    </row>
    <row r="15" spans="1:40" ht="18" customHeight="1" x14ac:dyDescent="0.4">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63"/>
      <c r="AN15" s="263"/>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3"/>
      <c r="AN16" s="263"/>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3"/>
      <c r="AN17" s="263"/>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3"/>
      <c r="AN18" s="263"/>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3"/>
      <c r="AN19" s="263"/>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3"/>
      <c r="AN20" s="263"/>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3"/>
      <c r="AN21" s="263"/>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3"/>
      <c r="AN22" s="263"/>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3"/>
      <c r="AN23" s="263"/>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3"/>
      <c r="AN24" s="263"/>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3"/>
      <c r="AN25" s="263"/>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3"/>
      <c r="AN26" s="263"/>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3"/>
      <c r="AN27" s="263"/>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3"/>
      <c r="AN28" s="263"/>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3"/>
      <c r="AN29" s="263"/>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
      <c r="A36" s="73" t="s">
        <v>208</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x14ac:dyDescent="0.4">
      <c r="A37" s="62"/>
      <c r="B37" s="82"/>
      <c r="C37" s="266" t="str">
        <f>IF(VLOOKUP($AK$1,選択肢!$A$1:$J$31,C42,FALSE)=0,"-",VLOOKUP($AK$1,選択肢!$A$1:$J$31,C42,FALSE))</f>
        <v>管理者</v>
      </c>
      <c r="D37" s="275"/>
      <c r="E37" s="276" t="str">
        <f>IF(VLOOKUP($AK$1,選択肢!$A$1:$J$31,E42,FALSE)=0,"-",VLOOKUP($AK$1,選択肢!$A$1:$J$31,E42,FALSE))</f>
        <v>児童発達支援管理責任者</v>
      </c>
      <c r="F37" s="276"/>
      <c r="G37" s="276"/>
      <c r="H37" s="276"/>
      <c r="I37" s="266" t="str">
        <f>IF(VLOOKUP($AK$1,選択肢!$A$1:$J$31,I42,FALSE)=0,"-",VLOOKUP($AK$1,選択肢!$A$1:$J$31,I42,FALSE))</f>
        <v>訪問支援員</v>
      </c>
      <c r="J37" s="275"/>
      <c r="K37" s="275"/>
      <c r="L37" s="275"/>
      <c r="M37" s="275"/>
      <c r="N37" s="267"/>
      <c r="O37" s="266" t="str">
        <f>IF(VLOOKUP($AK$1,選択肢!$A$1:$J$31,O42,FALSE)=0,"-",VLOOKUP($AK$1,選択肢!$A$1:$J$31,O42,FALSE))</f>
        <v>-</v>
      </c>
      <c r="P37" s="275"/>
      <c r="Q37" s="275"/>
      <c r="R37" s="275"/>
      <c r="S37" s="275"/>
      <c r="T37" s="267"/>
      <c r="U37" s="266" t="str">
        <f>IF(VLOOKUP($AK$1,選択肢!$A$1:$J$31,U42,FALSE)=0,"-",VLOOKUP($AK$1,選択肢!$A$1:$J$31,U42,FALSE))</f>
        <v>-</v>
      </c>
      <c r="V37" s="275"/>
      <c r="W37" s="275"/>
      <c r="X37" s="275"/>
      <c r="Y37" s="275"/>
      <c r="Z37" s="267"/>
      <c r="AA37" s="266" t="str">
        <f>IF(VLOOKUP($AK$1,選択肢!$A$1:$J$31,AA42,FALSE)=0,"-",VLOOKUP($AK$1,選択肢!$A$1:$J$31,AA42,FALSE))</f>
        <v>-</v>
      </c>
      <c r="AB37" s="275"/>
      <c r="AC37" s="275"/>
      <c r="AD37" s="275"/>
      <c r="AE37" s="275"/>
      <c r="AF37" s="267"/>
      <c r="AG37" s="276" t="str">
        <f>IF(VLOOKUP($AK$1,選択肢!$A$1:$J$31,AG42,FALSE)=0,"-",VLOOKUP($AK$1,選択肢!$A$1:$J$31,AG42,FALSE))</f>
        <v>-</v>
      </c>
      <c r="AH37" s="276"/>
      <c r="AI37" s="276"/>
      <c r="AJ37" s="276"/>
      <c r="AK37" s="276"/>
      <c r="AL37" s="276" t="str">
        <f>IF(VLOOKUP($AK$1,選択肢!$A$1:$J$31,AL42,FALSE)=0,"-",VLOOKUP($AK$1,選択肢!$A$1:$J$31,AL42,FALSE))</f>
        <v>-</v>
      </c>
      <c r="AM37" s="276"/>
      <c r="AN37" s="62"/>
    </row>
    <row r="38" spans="1:40" ht="18" customHeight="1" x14ac:dyDescent="0.4">
      <c r="A38" s="62"/>
      <c r="B38" s="82"/>
      <c r="C38" s="114" t="s">
        <v>56</v>
      </c>
      <c r="D38" s="114" t="s">
        <v>57</v>
      </c>
      <c r="E38" s="113" t="s">
        <v>56</v>
      </c>
      <c r="F38" s="280" t="s">
        <v>57</v>
      </c>
      <c r="G38" s="280"/>
      <c r="H38" s="280"/>
      <c r="I38" s="268" t="s">
        <v>56</v>
      </c>
      <c r="J38" s="270"/>
      <c r="K38" s="269"/>
      <c r="L38" s="268" t="s">
        <v>57</v>
      </c>
      <c r="M38" s="270"/>
      <c r="N38" s="269"/>
      <c r="O38" s="268" t="s">
        <v>56</v>
      </c>
      <c r="P38" s="270"/>
      <c r="Q38" s="269"/>
      <c r="R38" s="268" t="s">
        <v>57</v>
      </c>
      <c r="S38" s="270"/>
      <c r="T38" s="269"/>
      <c r="U38" s="268" t="s">
        <v>56</v>
      </c>
      <c r="V38" s="270"/>
      <c r="W38" s="269"/>
      <c r="X38" s="268" t="s">
        <v>57</v>
      </c>
      <c r="Y38" s="270"/>
      <c r="Z38" s="269"/>
      <c r="AA38" s="268" t="s">
        <v>56</v>
      </c>
      <c r="AB38" s="270"/>
      <c r="AC38" s="269"/>
      <c r="AD38" s="268" t="s">
        <v>57</v>
      </c>
      <c r="AE38" s="270"/>
      <c r="AF38" s="269"/>
      <c r="AG38" s="268" t="s">
        <v>56</v>
      </c>
      <c r="AH38" s="270"/>
      <c r="AI38" s="269"/>
      <c r="AJ38" s="268" t="s">
        <v>57</v>
      </c>
      <c r="AK38" s="269"/>
      <c r="AL38" s="113" t="s">
        <v>19</v>
      </c>
      <c r="AM38" s="113" t="s">
        <v>18</v>
      </c>
      <c r="AN38" s="62"/>
    </row>
    <row r="39" spans="1:40" ht="18" customHeight="1" x14ac:dyDescent="0.4">
      <c r="A39" s="62"/>
      <c r="B39" s="81" t="s">
        <v>107</v>
      </c>
      <c r="C39" s="113">
        <f>COUNTIFS($B$11:$B$30,C$37,$C$11:$C$30,"A",$E$11:$E$30,"*")</f>
        <v>1</v>
      </c>
      <c r="D39" s="113">
        <f>COUNTIFS($B$11:$B$30,C$37,$C$11:$C$30,"B",$E$11:$E$30,"*")</f>
        <v>0</v>
      </c>
      <c r="E39" s="113">
        <f>COUNTIFS($B$11:$B$30,E$37,$C$11:$C$30,"A",$E$11:$E$30,"*")</f>
        <v>0</v>
      </c>
      <c r="F39" s="268">
        <f>COUNTIFS($B$11:$B$30,E$37,$C$11:$C$30,"B",$E$11:$E$30,"*")</f>
        <v>1</v>
      </c>
      <c r="G39" s="270"/>
      <c r="H39" s="269"/>
      <c r="I39" s="268">
        <f>COUNTIFS($B$11:$B$30,I$37,$C$11:$C$30,"A",$E$11:$E$30,"*")</f>
        <v>0</v>
      </c>
      <c r="J39" s="270"/>
      <c r="K39" s="269"/>
      <c r="L39" s="268">
        <f>COUNTIFS($B$11:$B$30,I$37,$C$11:$C$30,"B",$E$11:$E$30,"*")</f>
        <v>0</v>
      </c>
      <c r="M39" s="270"/>
      <c r="N39" s="269"/>
      <c r="O39" s="268">
        <f>COUNTIFS($B$11:$B$30,O$37,$C$11:$C$30,"A",$E$11:$E$30,"*")</f>
        <v>0</v>
      </c>
      <c r="P39" s="270"/>
      <c r="Q39" s="269"/>
      <c r="R39" s="268">
        <f>COUNTIFS($B$11:$B$30,O$37,$C$11:$C$30,"B",$E$11:$E$30,"*")</f>
        <v>0</v>
      </c>
      <c r="S39" s="270"/>
      <c r="T39" s="269"/>
      <c r="U39" s="268">
        <f>COUNTIFS($B$11:$B$30,U$37,$C$11:$C$30,"A",$E$11:$E$30,"*")</f>
        <v>0</v>
      </c>
      <c r="V39" s="270"/>
      <c r="W39" s="269"/>
      <c r="X39" s="268">
        <f>COUNTIFS($B$11:$B$30,U$37,$C$11:$C$30,"B",$E$11:$E$30,"*")</f>
        <v>0</v>
      </c>
      <c r="Y39" s="270"/>
      <c r="Z39" s="269"/>
      <c r="AA39" s="268">
        <f>COUNTIFS($B$11:$B$30,AA$37,$C$11:$C$30,"A",$E$11:$E$30,"*")</f>
        <v>0</v>
      </c>
      <c r="AB39" s="270"/>
      <c r="AC39" s="269"/>
      <c r="AD39" s="268">
        <f>COUNTIFS($B$11:$B$30,AA$37,$C$11:$C$30,"B",$E$11:$E$30,"*")</f>
        <v>0</v>
      </c>
      <c r="AE39" s="270"/>
      <c r="AF39" s="269"/>
      <c r="AG39" s="268">
        <f>COUNTIFS($B$11:$B$30,AG$37,$C$11:$C$30,"A",$E$11:$E$30,"*")</f>
        <v>0</v>
      </c>
      <c r="AH39" s="270"/>
      <c r="AI39" s="269"/>
      <c r="AJ39" s="268">
        <f>COUNTIFS($B$11:$B$30,AG$37,$C$11:$C$30,"B",$E$11:$E$30,"*")</f>
        <v>0</v>
      </c>
      <c r="AK39" s="269"/>
      <c r="AL39" s="113">
        <f>COUNTIFS($B$11:$B$30,AL$37,$C$11:$C$30,"A",$E$11:$E$30,"*")</f>
        <v>0</v>
      </c>
      <c r="AM39" s="113">
        <f>COUNTIFS($B$11:$B$30,AL$37,$C$11:$C$30,"B",$E$11:$E$30,"*")</f>
        <v>0</v>
      </c>
      <c r="AN39" s="62"/>
    </row>
    <row r="40" spans="1:40" ht="18" customHeight="1" x14ac:dyDescent="0.4">
      <c r="A40" s="62"/>
      <c r="B40" s="89" t="s">
        <v>108</v>
      </c>
      <c r="C40" s="113">
        <f>COUNTIFS($B$11:$B$30,C$37,$C$11:$C$30,"C",$E$11:$E$30,"*")</f>
        <v>0</v>
      </c>
      <c r="D40" s="113">
        <f>COUNTIFS($B$11:$B$30,C$37,$C$11:$C$30,"D",$E$11:$E$30,"*")</f>
        <v>0</v>
      </c>
      <c r="E40" s="113">
        <f>COUNTIFS($B$11:$B$30,E$37,$C$11:$C$30,"C",$E$11:$E$30,"*")</f>
        <v>0</v>
      </c>
      <c r="F40" s="268">
        <f>COUNTIFS($B$11:$B$30,E$37,$C$11:$C$30,"D",$E$11:$E$30,"*")</f>
        <v>0</v>
      </c>
      <c r="G40" s="270"/>
      <c r="H40" s="269"/>
      <c r="I40" s="268">
        <f>COUNTIFS($B$11:$B$30,I$37,$C$11:$C$30,"C",$E$11:$E$30,"*")</f>
        <v>1</v>
      </c>
      <c r="J40" s="270"/>
      <c r="K40" s="269"/>
      <c r="L40" s="268">
        <f>COUNTIFS($B$11:$B$30,I$37,$C$11:$C$30,"D",$E$11:$E$30,"*")</f>
        <v>0</v>
      </c>
      <c r="M40" s="270"/>
      <c r="N40" s="269"/>
      <c r="O40" s="268">
        <f>COUNTIFS($B$11:$B$30,O$37,$C$11:$C$30,"C",$E$11:$E$30,"*")</f>
        <v>0</v>
      </c>
      <c r="P40" s="270"/>
      <c r="Q40" s="269"/>
      <c r="R40" s="268">
        <f>COUNTIFS($B$11:$B$30,O$37,$C$11:$C$30,"D",$E$11:$E$30,"*")</f>
        <v>0</v>
      </c>
      <c r="S40" s="270"/>
      <c r="T40" s="269"/>
      <c r="U40" s="268">
        <f>COUNTIFS($B$11:$B$30,U$37,$C$11:$C$30,"C",$E$11:$E$30,"*")</f>
        <v>0</v>
      </c>
      <c r="V40" s="270"/>
      <c r="W40" s="269"/>
      <c r="X40" s="268">
        <f>COUNTIFS($B$11:$B$30,U$37,$C$11:$C$30,"D",$E$11:$E$30,"*")</f>
        <v>0</v>
      </c>
      <c r="Y40" s="270"/>
      <c r="Z40" s="269"/>
      <c r="AA40" s="268">
        <f>COUNTIFS($B$11:$B$30,AA$37,$C$11:$C$30,"C",$E$11:$E$30,"*")</f>
        <v>0</v>
      </c>
      <c r="AB40" s="270"/>
      <c r="AC40" s="269"/>
      <c r="AD40" s="268">
        <f>COUNTIFS($B$11:$B$30,AA$37,$C$11:$C$30,"D",$E$11:$E$30,"*")</f>
        <v>0</v>
      </c>
      <c r="AE40" s="270"/>
      <c r="AF40" s="269"/>
      <c r="AG40" s="268">
        <f>COUNTIFS($B$11:$B$30,AG$37,$C$11:$C$30,"C",$E$11:$E$30,"*")</f>
        <v>0</v>
      </c>
      <c r="AH40" s="270"/>
      <c r="AI40" s="269"/>
      <c r="AJ40" s="268">
        <f>COUNTIFS($B$11:$B$30,AG$37,$C$11:$C$30,"D",$E$11:$E$30,"*")</f>
        <v>0</v>
      </c>
      <c r="AK40" s="269"/>
      <c r="AL40" s="113">
        <f>COUNTIFS($B$11:$B$30,AL$37,$C$11:$C$30,"C",$E$11:$E$30,"*")</f>
        <v>0</v>
      </c>
      <c r="AM40" s="113">
        <f>COUNTIFS($B$11:$B$30,AL$37,$C$11:$C$30,"D",$E$11:$E$30,"*")</f>
        <v>0</v>
      </c>
      <c r="AN40" s="62"/>
    </row>
    <row r="41" spans="1:40" ht="24.95" customHeight="1" x14ac:dyDescent="0.4">
      <c r="A41" s="62"/>
      <c r="B41" s="89" t="s">
        <v>200</v>
      </c>
      <c r="C41" s="266" t="str">
        <f>IF($AK$3="４週",SUMIFS($AK$11:$AK$30,$B$11:$B$30,C37)/4/$AH$5,IF($AK$3="歴月",SUMIFS($AK$11:$AK$30,$B$11:$B$30,C37)/$AL$5,"記載する期間を選択してください"))</f>
        <v>記載する期間を選択してください</v>
      </c>
      <c r="D41" s="267"/>
      <c r="E41" s="266" t="str">
        <f>IF($AK$3="４週",SUMIFS($AK$11:$AK$30,$B$11:$B$30,E37)/4/$AH$5,IF($AK$3="歴月",SUMIFS($AK$11:$AK$30,$B$11:$B$30,E37)/$AL$5,"記載する期間を選択してください"))</f>
        <v>記載する期間を選択してください</v>
      </c>
      <c r="F41" s="275"/>
      <c r="G41" s="275"/>
      <c r="H41" s="267"/>
      <c r="I41" s="266" t="str">
        <f>IF($AK$3="４週",SUMIFS($AK$11:$AK$30,$B$11:$B$30,I37)/4/$AH$5,IF($AK$3="歴月",SUMIFS($AK$11:$AK$30,$B$11:$B$30,I37)/$AL$5,"記載する期間を選択してください"))</f>
        <v>記載する期間を選択してください</v>
      </c>
      <c r="J41" s="275"/>
      <c r="K41" s="275"/>
      <c r="L41" s="275"/>
      <c r="M41" s="275"/>
      <c r="N41" s="267"/>
      <c r="O41" s="266" t="str">
        <f>IF($AK$3="４週",SUMIFS($AK$11:$AK$30,$B$11:$B$30,O37)/4/$AH$5,IF($AK$3="歴月",SUMIFS($AK$11:$AK$30,$B$11:$B$30,O37)/$AL$5,"記載する期間を選択してください"))</f>
        <v>記載する期間を選択してください</v>
      </c>
      <c r="P41" s="275"/>
      <c r="Q41" s="275"/>
      <c r="R41" s="275"/>
      <c r="S41" s="275"/>
      <c r="T41" s="267"/>
      <c r="U41" s="266" t="str">
        <f>IF($AK$3="４週",SUMIFS($AK$11:$AK$30,$B$11:$B$30,U37)/4/$AH$5,IF($AK$3="歴月",SUMIFS($AK$11:$AK$30,$B$11:$B$30,U37)/$AL$5,"記載する期間を選択してください"))</f>
        <v>記載する期間を選択してください</v>
      </c>
      <c r="V41" s="275"/>
      <c r="W41" s="275"/>
      <c r="X41" s="275"/>
      <c r="Y41" s="275"/>
      <c r="Z41" s="267"/>
      <c r="AA41" s="266" t="str">
        <f>IF($AK$3="４週",SUMIFS($AK$11:$AK$30,$B$11:$B$30,AA37)/4/$AH$5,IF($AK$3="歴月",SUMIFS($AK$11:$AK$30,$B$11:$B$30,AA37)/$AL$5,"記載する期間を選択してください"))</f>
        <v>記載する期間を選択してください</v>
      </c>
      <c r="AB41" s="275"/>
      <c r="AC41" s="275"/>
      <c r="AD41" s="275"/>
      <c r="AE41" s="275"/>
      <c r="AF41" s="267"/>
      <c r="AG41" s="266" t="str">
        <f>IF($AK$3="４週",SUMIFS($AK$11:$AK$30,$B$11:$B$30,AG37)/4/$AH$5,IF($AK$3="歴月",SUMIFS($AK$11:$AK$30,$B$11:$B$30,AG37)/$AL$5,"記載する期間を選択してください"))</f>
        <v>記載する期間を選択してください</v>
      </c>
      <c r="AH41" s="275"/>
      <c r="AI41" s="275"/>
      <c r="AJ41" s="275"/>
      <c r="AK41" s="267"/>
      <c r="AL41" s="266" t="str">
        <f>IF($AK$3="４週",SUMIFS($AK$11:$AK$30,$B$11:$B$30,AL37)/4/$AH$5,IF($AK$3="歴月",SUMIFS($AK$11:$AK$30,$B$11:$B$30,AL37)/$AL$5,"記載する期間を選択してください"))</f>
        <v>記載する期間を選択してください</v>
      </c>
      <c r="AM41" s="267"/>
      <c r="AN41" s="62"/>
    </row>
    <row r="42" spans="1:40" ht="5.0999999999999996" customHeight="1" x14ac:dyDescent="0.4">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
      <c r="A45" s="94" t="s">
        <v>209</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
      <c r="A48" s="60" t="s">
        <v>169</v>
      </c>
      <c r="B48" s="103"/>
      <c r="C48" s="60"/>
      <c r="D48" s="60"/>
      <c r="E48" s="60"/>
      <c r="F48" s="60"/>
      <c r="G48" s="60"/>
    </row>
    <row r="49" spans="1:7" ht="15" customHeight="1" x14ac:dyDescent="0.4">
      <c r="A49" s="60" t="s">
        <v>170</v>
      </c>
      <c r="B49" s="103"/>
      <c r="C49" s="60"/>
      <c r="D49" s="60"/>
      <c r="E49" s="60"/>
      <c r="F49" s="60"/>
      <c r="G49" s="60"/>
    </row>
    <row r="50" spans="1:7" ht="15" customHeight="1" x14ac:dyDescent="0.4">
      <c r="A50" s="60"/>
      <c r="B50" s="81" t="s">
        <v>171</v>
      </c>
      <c r="C50" s="251" t="s">
        <v>172</v>
      </c>
      <c r="D50" s="251"/>
      <c r="E50" s="251"/>
      <c r="F50" s="60"/>
      <c r="G50" s="60"/>
    </row>
    <row r="51" spans="1:7" ht="15" customHeight="1" x14ac:dyDescent="0.4">
      <c r="A51" s="60"/>
      <c r="B51" s="107" t="s">
        <v>189</v>
      </c>
      <c r="C51" s="265" t="s">
        <v>173</v>
      </c>
      <c r="D51" s="265"/>
      <c r="E51" s="265"/>
      <c r="F51" s="60"/>
      <c r="G51" s="60"/>
    </row>
    <row r="52" spans="1:7" ht="15" customHeight="1" x14ac:dyDescent="0.4">
      <c r="A52" s="60"/>
      <c r="B52" s="107" t="s">
        <v>190</v>
      </c>
      <c r="C52" s="265" t="s">
        <v>174</v>
      </c>
      <c r="D52" s="265"/>
      <c r="E52" s="265"/>
      <c r="F52" s="60"/>
      <c r="G52" s="60"/>
    </row>
    <row r="53" spans="1:7" ht="15" customHeight="1" x14ac:dyDescent="0.4">
      <c r="A53" s="60"/>
      <c r="B53" s="107" t="s">
        <v>191</v>
      </c>
      <c r="C53" s="265" t="s">
        <v>175</v>
      </c>
      <c r="D53" s="265"/>
      <c r="E53" s="265"/>
      <c r="F53" s="60"/>
      <c r="G53" s="60"/>
    </row>
    <row r="54" spans="1:7" ht="15" customHeight="1" x14ac:dyDescent="0.4">
      <c r="A54" s="60"/>
      <c r="B54" s="107" t="s">
        <v>192</v>
      </c>
      <c r="C54" s="265" t="s">
        <v>176</v>
      </c>
      <c r="D54" s="265"/>
      <c r="E54" s="265"/>
      <c r="F54" s="60"/>
      <c r="G54" s="60"/>
    </row>
    <row r="55" spans="1:7" ht="15" customHeight="1" x14ac:dyDescent="0.4">
      <c r="A55" s="60"/>
      <c r="B55" s="94" t="s">
        <v>177</v>
      </c>
      <c r="C55" s="60"/>
      <c r="D55" s="60"/>
      <c r="E55" s="60"/>
      <c r="F55" s="60"/>
      <c r="G55" s="60"/>
    </row>
    <row r="56" spans="1:7" ht="15" customHeight="1" x14ac:dyDescent="0.4">
      <c r="A56" s="60"/>
      <c r="B56" s="94" t="s">
        <v>194</v>
      </c>
      <c r="C56" s="60"/>
      <c r="D56" s="60"/>
      <c r="E56" s="60"/>
      <c r="F56" s="60"/>
      <c r="G56" s="60"/>
    </row>
    <row r="57" spans="1:7" ht="15" customHeight="1" x14ac:dyDescent="0.4">
      <c r="A57" s="60"/>
      <c r="B57" s="94" t="s">
        <v>178</v>
      </c>
      <c r="C57" s="60"/>
      <c r="D57" s="60"/>
      <c r="E57" s="60"/>
      <c r="F57" s="60"/>
      <c r="G57" s="60"/>
    </row>
    <row r="58" spans="1:7" ht="15" customHeight="1" x14ac:dyDescent="0.4">
      <c r="A58" s="60" t="s">
        <v>179</v>
      </c>
      <c r="B58" s="103"/>
      <c r="C58" s="60"/>
      <c r="D58" s="60"/>
      <c r="E58" s="60"/>
      <c r="F58" s="60"/>
      <c r="G58" s="60"/>
    </row>
    <row r="59" spans="1:7" ht="15" customHeight="1" x14ac:dyDescent="0.4">
      <c r="A59" s="60" t="s">
        <v>180</v>
      </c>
      <c r="B59" s="103"/>
      <c r="C59" s="60"/>
      <c r="D59" s="60"/>
      <c r="E59" s="60"/>
      <c r="F59" s="60"/>
      <c r="G59" s="60"/>
    </row>
    <row r="60" spans="1:7" ht="15" customHeight="1" x14ac:dyDescent="0.4">
      <c r="A60" s="60" t="s">
        <v>195</v>
      </c>
      <c r="B60" s="103"/>
      <c r="C60" s="60"/>
      <c r="D60" s="60"/>
      <c r="E60" s="60"/>
      <c r="F60" s="60"/>
      <c r="G60" s="60"/>
    </row>
    <row r="61" spans="1:7" ht="15" customHeight="1" x14ac:dyDescent="0.4">
      <c r="A61" s="60" t="s">
        <v>181</v>
      </c>
      <c r="B61" s="103"/>
      <c r="C61" s="60"/>
      <c r="D61" s="60"/>
      <c r="E61" s="60"/>
      <c r="F61" s="60"/>
      <c r="G61" s="60"/>
    </row>
    <row r="62" spans="1:7" ht="15" customHeight="1" x14ac:dyDescent="0.4">
      <c r="A62" s="60" t="s">
        <v>246</v>
      </c>
      <c r="B62" s="103"/>
      <c r="C62" s="60"/>
      <c r="D62" s="60"/>
      <c r="E62" s="60"/>
      <c r="F62" s="60"/>
      <c r="G62" s="60"/>
    </row>
    <row r="63" spans="1:7" ht="15" customHeight="1" x14ac:dyDescent="0.4">
      <c r="A63" s="60" t="s">
        <v>182</v>
      </c>
      <c r="B63" s="103"/>
      <c r="C63" s="60"/>
      <c r="D63" s="60"/>
      <c r="E63" s="60"/>
      <c r="F63" s="60"/>
      <c r="G63" s="60"/>
    </row>
    <row r="64" spans="1:7" ht="15" customHeight="1" x14ac:dyDescent="0.4">
      <c r="A64" s="60" t="s">
        <v>183</v>
      </c>
      <c r="B64" s="103"/>
      <c r="C64" s="60"/>
      <c r="D64" s="60"/>
      <c r="E64" s="60"/>
      <c r="F64" s="60"/>
      <c r="G64" s="60"/>
    </row>
    <row r="65" spans="1:7" ht="15" customHeight="1" x14ac:dyDescent="0.4">
      <c r="A65" s="60" t="s">
        <v>184</v>
      </c>
      <c r="B65" s="103"/>
      <c r="C65" s="60"/>
      <c r="D65" s="60"/>
      <c r="E65" s="60"/>
      <c r="F65" s="60"/>
      <c r="G65" s="60"/>
    </row>
    <row r="66" spans="1:7" ht="15" customHeight="1" x14ac:dyDescent="0.4">
      <c r="A66" s="60" t="s">
        <v>185</v>
      </c>
      <c r="B66" s="103"/>
      <c r="C66" s="60"/>
      <c r="D66" s="60"/>
      <c r="E66" s="60"/>
      <c r="F66" s="60"/>
      <c r="G66" s="60"/>
    </row>
    <row r="67" spans="1:7" ht="15" customHeight="1" x14ac:dyDescent="0.4">
      <c r="A67" s="60" t="s">
        <v>186</v>
      </c>
      <c r="B67" s="103"/>
      <c r="C67" s="60"/>
      <c r="D67" s="60"/>
      <c r="E67" s="60"/>
      <c r="F67" s="60"/>
      <c r="G67" s="60"/>
    </row>
    <row r="68" spans="1:7" ht="15" customHeight="1" x14ac:dyDescent="0.4">
      <c r="A68" s="60" t="s">
        <v>187</v>
      </c>
      <c r="B68" s="103"/>
      <c r="C68" s="60"/>
      <c r="D68" s="60"/>
      <c r="E68" s="60"/>
      <c r="F68" s="60"/>
      <c r="G68" s="60"/>
    </row>
    <row r="69" spans="1:7" ht="15" customHeight="1" x14ac:dyDescent="0.4">
      <c r="A69" s="60" t="s">
        <v>188</v>
      </c>
      <c r="B69" s="103"/>
      <c r="C69" s="60"/>
      <c r="D69" s="60"/>
      <c r="E69" s="60"/>
      <c r="F69" s="60"/>
      <c r="G69" s="60"/>
    </row>
    <row r="70" spans="1:7" ht="15" customHeight="1" x14ac:dyDescent="0.4">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B11:B30" xr:uid="{00000000-0002-0000-1A00-000000000000}">
      <formula1>INDIRECT($AK$1)</formula1>
    </dataValidation>
    <dataValidation type="list" allowBlank="1" showInputMessage="1" showErrorMessage="1" sqref="AK3:AN3" xr:uid="{00000000-0002-0000-1A00-000001000000}">
      <formula1>"４週,歴月"</formula1>
    </dataValidation>
    <dataValidation type="list" allowBlank="1" showInputMessage="1" showErrorMessage="1" sqref="AK4:AN4" xr:uid="{00000000-0002-0000-1A00-000002000000}">
      <formula1>"予定,実績"</formula1>
    </dataValidation>
    <dataValidation type="list" allowBlank="1" showInputMessage="1" showErrorMessage="1" sqref="C11:C30" xr:uid="{00000000-0002-0000-1A00-00000300000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ゴシック,標準"&amp;10（参考様式22）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N70"/>
  <sheetViews>
    <sheetView showGridLines="0" view="pageLayout" zoomScaleNormal="100" zoomScaleSheetLayoutView="80" workbookViewId="0"/>
  </sheetViews>
  <sheetFormatPr defaultColWidth="8.25" defaultRowHeight="21" customHeight="1" x14ac:dyDescent="0.4"/>
  <cols>
    <col min="1" max="1" width="2.625" style="59" customWidth="1"/>
    <col min="2" max="2" width="1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132</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81"/>
      <c r="AI5" s="281"/>
      <c r="AJ5" s="281"/>
      <c r="AK5" s="97" t="s">
        <v>156</v>
      </c>
      <c r="AL5" s="119"/>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115" t="s">
        <v>111</v>
      </c>
      <c r="C11" s="90" t="s">
        <v>189</v>
      </c>
      <c r="D11" s="116"/>
      <c r="E11" s="117" t="s">
        <v>189</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3"/>
      <c r="AN11" s="263"/>
    </row>
    <row r="12" spans="1:40" ht="18" customHeight="1" x14ac:dyDescent="0.4">
      <c r="A12" s="79">
        <v>2</v>
      </c>
      <c r="B12" s="115" t="s">
        <v>135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IF($AK$3="４週",AK12/4,AK12/(DAY(EOMONTH($F$9,0))/7))</f>
        <v>0</v>
      </c>
      <c r="AM12" s="263"/>
      <c r="AN12" s="263"/>
    </row>
    <row r="13" spans="1:40" ht="18" customHeight="1" x14ac:dyDescent="0.4">
      <c r="A13" s="79">
        <v>3</v>
      </c>
      <c r="B13" s="115" t="s">
        <v>139</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IF($AK$3="４週",AK13/4,AK13/(DAY(EOMONTH($F$9,0))/7))</f>
        <v>0</v>
      </c>
      <c r="AM13" s="263"/>
      <c r="AN13" s="263"/>
    </row>
    <row r="14" spans="1:40" ht="18" customHeight="1" x14ac:dyDescent="0.4">
      <c r="A14" s="79">
        <v>4</v>
      </c>
      <c r="B14" s="115"/>
      <c r="C14" s="90"/>
      <c r="D14" s="116"/>
      <c r="E14" s="117"/>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IF($AK$3="４週",AK14/4,AK14/(DAY(EOMONTH($F$9,0))/7))</f>
        <v>0</v>
      </c>
      <c r="AM14" s="263"/>
      <c r="AN14" s="263"/>
    </row>
    <row r="15" spans="1:40" ht="18" customHeight="1" x14ac:dyDescent="0.4">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ref="AL15:AL30" si="1">IF($AK$3="４週",AK15/4,AK15/(DAY(EOMONTH($F$9,0))/7))</f>
        <v>0</v>
      </c>
      <c r="AM15" s="263"/>
      <c r="AN15" s="263"/>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3"/>
      <c r="AN16" s="263"/>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3"/>
      <c r="AN17" s="263"/>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3"/>
      <c r="AN18" s="263"/>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3"/>
      <c r="AN19" s="263"/>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3"/>
      <c r="AN20" s="263"/>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3"/>
      <c r="AN21" s="263"/>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3"/>
      <c r="AN22" s="263"/>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3"/>
      <c r="AN23" s="263"/>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3"/>
      <c r="AN24" s="263"/>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3"/>
      <c r="AN25" s="263"/>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3"/>
      <c r="AN26" s="263"/>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3"/>
      <c r="AN27" s="263"/>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3"/>
      <c r="AN28" s="263"/>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3"/>
      <c r="AN29" s="263"/>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40"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0"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0"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0" ht="21" customHeight="1" x14ac:dyDescent="0.4">
      <c r="A36" s="73" t="s">
        <v>208</v>
      </c>
      <c r="B36" s="59"/>
      <c r="C36" s="63"/>
      <c r="D36" s="63"/>
      <c r="E36" s="63"/>
      <c r="F36" s="63"/>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3"/>
      <c r="AM36" s="63"/>
      <c r="AN36" s="62"/>
    </row>
    <row r="37" spans="1:40" ht="24.95" customHeight="1" x14ac:dyDescent="0.4">
      <c r="A37" s="62"/>
      <c r="B37" s="82"/>
      <c r="C37" s="266" t="str">
        <f>IF(VLOOKUP($AK$1,選択肢!$A$1:$J$31,C42,FALSE)=0,"-",VLOOKUP($AK$1,選択肢!$A$1:$J$31,C42,FALSE))</f>
        <v>管理者</v>
      </c>
      <c r="D37" s="275"/>
      <c r="E37" s="276" t="str">
        <f>IF(VLOOKUP($AK$1,選択肢!$A$1:$J$31,E42,FALSE)=0,"-",VLOOKUP($AK$1,選択肢!$A$1:$J$31,E42,FALSE))</f>
        <v>児童発達支援管理責任者</v>
      </c>
      <c r="F37" s="276"/>
      <c r="G37" s="276"/>
      <c r="H37" s="276"/>
      <c r="I37" s="266" t="str">
        <f>IF(VLOOKUP($AK$1,選択肢!$A$1:$J$31,I42,FALSE)=0,"-",VLOOKUP($AK$1,選択肢!$A$1:$J$31,I42,FALSE))</f>
        <v>訪問支援員</v>
      </c>
      <c r="J37" s="275"/>
      <c r="K37" s="275"/>
      <c r="L37" s="275"/>
      <c r="M37" s="275"/>
      <c r="N37" s="267"/>
      <c r="O37" s="266" t="str">
        <f>IF(VLOOKUP($AK$1,選択肢!$A$1:$J$31,O42,FALSE)=0,"-",VLOOKUP($AK$1,選択肢!$A$1:$J$31,O42,FALSE))</f>
        <v>-</v>
      </c>
      <c r="P37" s="275"/>
      <c r="Q37" s="275"/>
      <c r="R37" s="275"/>
      <c r="S37" s="275"/>
      <c r="T37" s="267"/>
      <c r="U37" s="266" t="str">
        <f>IF(VLOOKUP($AK$1,選択肢!$A$1:$J$31,U42,FALSE)=0,"-",VLOOKUP($AK$1,選択肢!$A$1:$J$31,U42,FALSE))</f>
        <v>-</v>
      </c>
      <c r="V37" s="275"/>
      <c r="W37" s="275"/>
      <c r="X37" s="275"/>
      <c r="Y37" s="275"/>
      <c r="Z37" s="267"/>
      <c r="AA37" s="266" t="str">
        <f>IF(VLOOKUP($AK$1,選択肢!$A$1:$J$31,AA42,FALSE)=0,"-",VLOOKUP($AK$1,選択肢!$A$1:$J$31,AA42,FALSE))</f>
        <v>-</v>
      </c>
      <c r="AB37" s="275"/>
      <c r="AC37" s="275"/>
      <c r="AD37" s="275"/>
      <c r="AE37" s="275"/>
      <c r="AF37" s="267"/>
      <c r="AG37" s="276" t="str">
        <f>IF(VLOOKUP($AK$1,選択肢!$A$1:$J$31,AG42,FALSE)=0,"-",VLOOKUP($AK$1,選択肢!$A$1:$J$31,AG42,FALSE))</f>
        <v>-</v>
      </c>
      <c r="AH37" s="276"/>
      <c r="AI37" s="276"/>
      <c r="AJ37" s="276"/>
      <c r="AK37" s="276"/>
      <c r="AL37" s="276" t="str">
        <f>IF(VLOOKUP($AK$1,選択肢!$A$1:$J$31,AL42,FALSE)=0,"-",VLOOKUP($AK$1,選択肢!$A$1:$J$31,AL42,FALSE))</f>
        <v>-</v>
      </c>
      <c r="AM37" s="276"/>
      <c r="AN37" s="62"/>
    </row>
    <row r="38" spans="1:40" ht="18" customHeight="1" x14ac:dyDescent="0.4">
      <c r="A38" s="62"/>
      <c r="B38" s="82"/>
      <c r="C38" s="114" t="s">
        <v>56</v>
      </c>
      <c r="D38" s="114" t="s">
        <v>57</v>
      </c>
      <c r="E38" s="113" t="s">
        <v>56</v>
      </c>
      <c r="F38" s="280" t="s">
        <v>57</v>
      </c>
      <c r="G38" s="280"/>
      <c r="H38" s="280"/>
      <c r="I38" s="268" t="s">
        <v>56</v>
      </c>
      <c r="J38" s="270"/>
      <c r="K38" s="269"/>
      <c r="L38" s="268" t="s">
        <v>57</v>
      </c>
      <c r="M38" s="270"/>
      <c r="N38" s="269"/>
      <c r="O38" s="268" t="s">
        <v>56</v>
      </c>
      <c r="P38" s="270"/>
      <c r="Q38" s="269"/>
      <c r="R38" s="268" t="s">
        <v>57</v>
      </c>
      <c r="S38" s="270"/>
      <c r="T38" s="269"/>
      <c r="U38" s="268" t="s">
        <v>56</v>
      </c>
      <c r="V38" s="270"/>
      <c r="W38" s="269"/>
      <c r="X38" s="268" t="s">
        <v>57</v>
      </c>
      <c r="Y38" s="270"/>
      <c r="Z38" s="269"/>
      <c r="AA38" s="268" t="s">
        <v>56</v>
      </c>
      <c r="AB38" s="270"/>
      <c r="AC38" s="269"/>
      <c r="AD38" s="268" t="s">
        <v>57</v>
      </c>
      <c r="AE38" s="270"/>
      <c r="AF38" s="269"/>
      <c r="AG38" s="268" t="s">
        <v>56</v>
      </c>
      <c r="AH38" s="270"/>
      <c r="AI38" s="269"/>
      <c r="AJ38" s="268" t="s">
        <v>57</v>
      </c>
      <c r="AK38" s="269"/>
      <c r="AL38" s="113" t="s">
        <v>19</v>
      </c>
      <c r="AM38" s="113" t="s">
        <v>18</v>
      </c>
      <c r="AN38" s="62"/>
    </row>
    <row r="39" spans="1:40" ht="18" customHeight="1" x14ac:dyDescent="0.4">
      <c r="A39" s="62"/>
      <c r="B39" s="81" t="s">
        <v>107</v>
      </c>
      <c r="C39" s="113">
        <f>COUNTIFS($B$11:$B$30,C$37,$C$11:$C$30,"A",$E$11:$E$30,"*")</f>
        <v>1</v>
      </c>
      <c r="D39" s="113">
        <f>COUNTIFS($B$11:$B$30,C$37,$C$11:$C$30,"B",$E$11:$E$30,"*")</f>
        <v>0</v>
      </c>
      <c r="E39" s="113">
        <f>COUNTIFS($B$11:$B$30,E$37,$C$11:$C$30,"A",$E$11:$E$30,"*")</f>
        <v>0</v>
      </c>
      <c r="F39" s="268">
        <f>COUNTIFS($B$11:$B$30,E$37,$C$11:$C$30,"B",$E$11:$E$30,"*")</f>
        <v>1</v>
      </c>
      <c r="G39" s="270"/>
      <c r="H39" s="269"/>
      <c r="I39" s="268">
        <f>COUNTIFS($B$11:$B$30,I$37,$C$11:$C$30,"A",$E$11:$E$30,"*")</f>
        <v>0</v>
      </c>
      <c r="J39" s="270"/>
      <c r="K39" s="269"/>
      <c r="L39" s="268">
        <f>COUNTIFS($B$11:$B$30,I$37,$C$11:$C$30,"B",$E$11:$E$30,"*")</f>
        <v>0</v>
      </c>
      <c r="M39" s="270"/>
      <c r="N39" s="269"/>
      <c r="O39" s="268">
        <f>COUNTIFS($B$11:$B$30,O$37,$C$11:$C$30,"A",$E$11:$E$30,"*")</f>
        <v>0</v>
      </c>
      <c r="P39" s="270"/>
      <c r="Q39" s="269"/>
      <c r="R39" s="268">
        <f>COUNTIFS($B$11:$B$30,O$37,$C$11:$C$30,"B",$E$11:$E$30,"*")</f>
        <v>0</v>
      </c>
      <c r="S39" s="270"/>
      <c r="T39" s="269"/>
      <c r="U39" s="268">
        <f>COUNTIFS($B$11:$B$30,U$37,$C$11:$C$30,"A",$E$11:$E$30,"*")</f>
        <v>0</v>
      </c>
      <c r="V39" s="270"/>
      <c r="W39" s="269"/>
      <c r="X39" s="268">
        <f>COUNTIFS($B$11:$B$30,U$37,$C$11:$C$30,"B",$E$11:$E$30,"*")</f>
        <v>0</v>
      </c>
      <c r="Y39" s="270"/>
      <c r="Z39" s="269"/>
      <c r="AA39" s="268">
        <f>COUNTIFS($B$11:$B$30,AA$37,$C$11:$C$30,"A",$E$11:$E$30,"*")</f>
        <v>0</v>
      </c>
      <c r="AB39" s="270"/>
      <c r="AC39" s="269"/>
      <c r="AD39" s="268">
        <f>COUNTIFS($B$11:$B$30,AA$37,$C$11:$C$30,"B",$E$11:$E$30,"*")</f>
        <v>0</v>
      </c>
      <c r="AE39" s="270"/>
      <c r="AF39" s="269"/>
      <c r="AG39" s="268">
        <f>COUNTIFS($B$11:$B$30,AG$37,$C$11:$C$30,"A",$E$11:$E$30,"*")</f>
        <v>0</v>
      </c>
      <c r="AH39" s="270"/>
      <c r="AI39" s="269"/>
      <c r="AJ39" s="268">
        <f>COUNTIFS($B$11:$B$30,AG$37,$C$11:$C$30,"B",$E$11:$E$30,"*")</f>
        <v>0</v>
      </c>
      <c r="AK39" s="269"/>
      <c r="AL39" s="113">
        <f>COUNTIFS($B$11:$B$30,AL$37,$C$11:$C$30,"A",$E$11:$E$30,"*")</f>
        <v>0</v>
      </c>
      <c r="AM39" s="113">
        <f>COUNTIFS($B$11:$B$30,AL$37,$C$11:$C$30,"B",$E$11:$E$30,"*")</f>
        <v>0</v>
      </c>
      <c r="AN39" s="62"/>
    </row>
    <row r="40" spans="1:40" ht="18" customHeight="1" x14ac:dyDescent="0.4">
      <c r="A40" s="62"/>
      <c r="B40" s="89" t="s">
        <v>108</v>
      </c>
      <c r="C40" s="113">
        <f>COUNTIFS($B$11:$B$30,C$37,$C$11:$C$30,"C",$E$11:$E$30,"*")</f>
        <v>0</v>
      </c>
      <c r="D40" s="113">
        <f>COUNTIFS($B$11:$B$30,C$37,$C$11:$C$30,"D",$E$11:$E$30,"*")</f>
        <v>0</v>
      </c>
      <c r="E40" s="113">
        <f>COUNTIFS($B$11:$B$30,E$37,$C$11:$C$30,"C",$E$11:$E$30,"*")</f>
        <v>0</v>
      </c>
      <c r="F40" s="268">
        <f>COUNTIFS($B$11:$B$30,E$37,$C$11:$C$30,"D",$E$11:$E$30,"*")</f>
        <v>0</v>
      </c>
      <c r="G40" s="270"/>
      <c r="H40" s="269"/>
      <c r="I40" s="268">
        <f>COUNTIFS($B$11:$B$30,I$37,$C$11:$C$30,"C",$E$11:$E$30,"*")</f>
        <v>1</v>
      </c>
      <c r="J40" s="270"/>
      <c r="K40" s="269"/>
      <c r="L40" s="268">
        <f>COUNTIFS($B$11:$B$30,I$37,$C$11:$C$30,"D",$E$11:$E$30,"*")</f>
        <v>0</v>
      </c>
      <c r="M40" s="270"/>
      <c r="N40" s="269"/>
      <c r="O40" s="268">
        <f>COUNTIFS($B$11:$B$30,O$37,$C$11:$C$30,"C",$E$11:$E$30,"*")</f>
        <v>0</v>
      </c>
      <c r="P40" s="270"/>
      <c r="Q40" s="269"/>
      <c r="R40" s="268">
        <f>COUNTIFS($B$11:$B$30,O$37,$C$11:$C$30,"D",$E$11:$E$30,"*")</f>
        <v>0</v>
      </c>
      <c r="S40" s="270"/>
      <c r="T40" s="269"/>
      <c r="U40" s="268">
        <f>COUNTIFS($B$11:$B$30,U$37,$C$11:$C$30,"C",$E$11:$E$30,"*")</f>
        <v>0</v>
      </c>
      <c r="V40" s="270"/>
      <c r="W40" s="269"/>
      <c r="X40" s="268">
        <f>COUNTIFS($B$11:$B$30,U$37,$C$11:$C$30,"D",$E$11:$E$30,"*")</f>
        <v>0</v>
      </c>
      <c r="Y40" s="270"/>
      <c r="Z40" s="269"/>
      <c r="AA40" s="268">
        <f>COUNTIFS($B$11:$B$30,AA$37,$C$11:$C$30,"C",$E$11:$E$30,"*")</f>
        <v>0</v>
      </c>
      <c r="AB40" s="270"/>
      <c r="AC40" s="269"/>
      <c r="AD40" s="268">
        <f>COUNTIFS($B$11:$B$30,AA$37,$C$11:$C$30,"D",$E$11:$E$30,"*")</f>
        <v>0</v>
      </c>
      <c r="AE40" s="270"/>
      <c r="AF40" s="269"/>
      <c r="AG40" s="268">
        <f>COUNTIFS($B$11:$B$30,AG$37,$C$11:$C$30,"C",$E$11:$E$30,"*")</f>
        <v>0</v>
      </c>
      <c r="AH40" s="270"/>
      <c r="AI40" s="269"/>
      <c r="AJ40" s="268">
        <f>COUNTIFS($B$11:$B$30,AG$37,$C$11:$C$30,"D",$E$11:$E$30,"*")</f>
        <v>0</v>
      </c>
      <c r="AK40" s="269"/>
      <c r="AL40" s="113">
        <f>COUNTIFS($B$11:$B$30,AL$37,$C$11:$C$30,"C",$E$11:$E$30,"*")</f>
        <v>0</v>
      </c>
      <c r="AM40" s="113">
        <f>COUNTIFS($B$11:$B$30,AL$37,$C$11:$C$30,"D",$E$11:$E$30,"*")</f>
        <v>0</v>
      </c>
      <c r="AN40" s="62"/>
    </row>
    <row r="41" spans="1:40" ht="24.95" customHeight="1" x14ac:dyDescent="0.4">
      <c r="A41" s="62"/>
      <c r="B41" s="89" t="s">
        <v>200</v>
      </c>
      <c r="C41" s="266" t="str">
        <f>IF($AK$3="４週",SUMIFS($AK$11:$AK$30,$B$11:$B$30,C37)/4/$AH$5,IF($AK$3="歴月",SUMIFS($AK$11:$AK$30,$B$11:$B$30,C37)/$AL$5,"記載する期間を選択してください"))</f>
        <v>記載する期間を選択してください</v>
      </c>
      <c r="D41" s="267"/>
      <c r="E41" s="266" t="str">
        <f>IF($AK$3="４週",SUMIFS($AK$11:$AK$30,$B$11:$B$30,E37)/4/$AH$5,IF($AK$3="歴月",SUMIFS($AK$11:$AK$30,$B$11:$B$30,E37)/$AL$5,"記載する期間を選択してください"))</f>
        <v>記載する期間を選択してください</v>
      </c>
      <c r="F41" s="275"/>
      <c r="G41" s="275"/>
      <c r="H41" s="267"/>
      <c r="I41" s="266" t="str">
        <f>IF($AK$3="４週",SUMIFS($AK$11:$AK$30,$B$11:$B$30,I37)/4/$AH$5,IF($AK$3="歴月",SUMIFS($AK$11:$AK$30,$B$11:$B$30,I37)/$AL$5,"記載する期間を選択してください"))</f>
        <v>記載する期間を選択してください</v>
      </c>
      <c r="J41" s="275"/>
      <c r="K41" s="275"/>
      <c r="L41" s="275"/>
      <c r="M41" s="275"/>
      <c r="N41" s="267"/>
      <c r="O41" s="266" t="str">
        <f>IF($AK$3="４週",SUMIFS($AK$11:$AK$30,$B$11:$B$30,O37)/4/$AH$5,IF($AK$3="歴月",SUMIFS($AK$11:$AK$30,$B$11:$B$30,O37)/$AL$5,"記載する期間を選択してください"))</f>
        <v>記載する期間を選択してください</v>
      </c>
      <c r="P41" s="275"/>
      <c r="Q41" s="275"/>
      <c r="R41" s="275"/>
      <c r="S41" s="275"/>
      <c r="T41" s="267"/>
      <c r="U41" s="266" t="str">
        <f>IF($AK$3="４週",SUMIFS($AK$11:$AK$30,$B$11:$B$30,U37)/4/$AH$5,IF($AK$3="歴月",SUMIFS($AK$11:$AK$30,$B$11:$B$30,U37)/$AL$5,"記載する期間を選択してください"))</f>
        <v>記載する期間を選択してください</v>
      </c>
      <c r="V41" s="275"/>
      <c r="W41" s="275"/>
      <c r="X41" s="275"/>
      <c r="Y41" s="275"/>
      <c r="Z41" s="267"/>
      <c r="AA41" s="266" t="str">
        <f>IF($AK$3="４週",SUMIFS($AK$11:$AK$30,$B$11:$B$30,AA37)/4/$AH$5,IF($AK$3="歴月",SUMIFS($AK$11:$AK$30,$B$11:$B$30,AA37)/$AL$5,"記載する期間を選択してください"))</f>
        <v>記載する期間を選択してください</v>
      </c>
      <c r="AB41" s="275"/>
      <c r="AC41" s="275"/>
      <c r="AD41" s="275"/>
      <c r="AE41" s="275"/>
      <c r="AF41" s="267"/>
      <c r="AG41" s="266" t="str">
        <f>IF($AK$3="４週",SUMIFS($AK$11:$AK$30,$B$11:$B$30,AG37)/4/$AH$5,IF($AK$3="歴月",SUMIFS($AK$11:$AK$30,$B$11:$B$30,AG37)/$AL$5,"記載する期間を選択してください"))</f>
        <v>記載する期間を選択してください</v>
      </c>
      <c r="AH41" s="275"/>
      <c r="AI41" s="275"/>
      <c r="AJ41" s="275"/>
      <c r="AK41" s="267"/>
      <c r="AL41" s="266" t="str">
        <f>IF($AK$3="４週",SUMIFS($AK$11:$AK$30,$B$11:$B$30,AL37)/4/$AH$5,IF($AK$3="歴月",SUMIFS($AK$11:$AK$30,$B$11:$B$30,AL37)/$AL$5,"記載する期間を選択してください"))</f>
        <v>記載する期間を選択してください</v>
      </c>
      <c r="AM41" s="267"/>
      <c r="AN41" s="62"/>
    </row>
    <row r="42" spans="1:40" ht="5.0999999999999996" customHeight="1" x14ac:dyDescent="0.4">
      <c r="A42" s="62"/>
      <c r="B42" s="59"/>
      <c r="C42" s="85">
        <v>2</v>
      </c>
      <c r="D42" s="85"/>
      <c r="E42" s="85">
        <v>3</v>
      </c>
      <c r="F42" s="85"/>
      <c r="G42" s="85"/>
      <c r="H42" s="85"/>
      <c r="I42" s="85">
        <v>4</v>
      </c>
      <c r="J42" s="85"/>
      <c r="K42" s="85"/>
      <c r="L42" s="85"/>
      <c r="M42" s="85"/>
      <c r="N42" s="85"/>
      <c r="O42" s="85">
        <v>5</v>
      </c>
      <c r="P42" s="85"/>
      <c r="Q42" s="85"/>
      <c r="R42" s="85"/>
      <c r="S42" s="85"/>
      <c r="T42" s="85"/>
      <c r="U42" s="85">
        <v>6</v>
      </c>
      <c r="V42" s="85"/>
      <c r="W42" s="85"/>
      <c r="X42" s="85"/>
      <c r="Y42" s="85"/>
      <c r="Z42" s="85"/>
      <c r="AA42" s="85">
        <v>7</v>
      </c>
      <c r="AB42" s="85"/>
      <c r="AC42" s="85"/>
      <c r="AD42" s="85"/>
      <c r="AE42" s="85"/>
      <c r="AF42" s="85"/>
      <c r="AG42" s="85">
        <v>8</v>
      </c>
      <c r="AH42" s="85"/>
      <c r="AI42" s="85"/>
      <c r="AJ42" s="85"/>
      <c r="AK42" s="85"/>
      <c r="AL42" s="85">
        <v>9</v>
      </c>
      <c r="AM42" s="111"/>
      <c r="AN42" s="62"/>
    </row>
    <row r="43" spans="1:40" ht="15" customHeight="1" x14ac:dyDescent="0.4">
      <c r="A43" s="94" t="s">
        <v>165</v>
      </c>
      <c r="B43" s="100"/>
      <c r="C43" s="101"/>
      <c r="D43" s="101"/>
      <c r="E43" s="101"/>
      <c r="F43" s="102"/>
      <c r="G43" s="101"/>
      <c r="H43" s="85"/>
      <c r="I43" s="85"/>
      <c r="J43" s="85"/>
      <c r="K43" s="85"/>
      <c r="L43" s="85"/>
      <c r="M43" s="85"/>
      <c r="N43" s="85"/>
      <c r="O43" s="85"/>
      <c r="P43" s="85"/>
      <c r="Q43" s="85"/>
      <c r="R43" s="85">
        <v>6</v>
      </c>
      <c r="S43" s="85"/>
      <c r="T43" s="85"/>
      <c r="U43" s="85"/>
      <c r="V43" s="85"/>
      <c r="W43" s="85"/>
      <c r="X43" s="85">
        <v>7</v>
      </c>
      <c r="Y43" s="85"/>
      <c r="Z43" s="85"/>
      <c r="AA43" s="85"/>
      <c r="AB43" s="85"/>
      <c r="AC43" s="85"/>
      <c r="AD43" s="85">
        <v>8</v>
      </c>
      <c r="AE43" s="85"/>
      <c r="AF43" s="85"/>
      <c r="AG43" s="86"/>
      <c r="AH43" s="86"/>
      <c r="AI43" s="86"/>
      <c r="AJ43" s="86">
        <v>9</v>
      </c>
      <c r="AK43" s="84"/>
      <c r="AL43" s="84"/>
      <c r="AM43" s="62"/>
    </row>
    <row r="44" spans="1:40" s="60" customFormat="1" ht="15" customHeight="1" x14ac:dyDescent="0.4">
      <c r="A44" s="94" t="s">
        <v>166</v>
      </c>
      <c r="B44" s="93"/>
      <c r="C44" s="93"/>
      <c r="D44" s="93"/>
      <c r="E44" s="93"/>
      <c r="F44" s="93"/>
      <c r="G44" s="93"/>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row>
    <row r="45" spans="1:40" s="60" customFormat="1" ht="15" customHeight="1" x14ac:dyDescent="0.4">
      <c r="A45" s="94" t="s">
        <v>209</v>
      </c>
      <c r="B45" s="93"/>
      <c r="C45" s="93"/>
      <c r="D45" s="93"/>
      <c r="E45" s="93"/>
      <c r="F45" s="93"/>
      <c r="G45" s="93"/>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row>
    <row r="46" spans="1:40" s="60" customFormat="1" ht="15" customHeight="1" x14ac:dyDescent="0.4">
      <c r="A46" s="94" t="s">
        <v>167</v>
      </c>
      <c r="B46" s="93"/>
      <c r="C46" s="93"/>
      <c r="D46" s="93"/>
      <c r="E46" s="93"/>
      <c r="F46" s="93"/>
      <c r="G46" s="93"/>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row>
    <row r="47" spans="1:40" s="60" customFormat="1" ht="15" customHeight="1" x14ac:dyDescent="0.4">
      <c r="A47" s="94" t="s">
        <v>168</v>
      </c>
      <c r="B47" s="93"/>
      <c r="C47" s="93"/>
      <c r="D47" s="93"/>
      <c r="E47" s="93"/>
      <c r="F47" s="93"/>
      <c r="G47" s="93"/>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row>
    <row r="48" spans="1:40" ht="15" customHeight="1" x14ac:dyDescent="0.4">
      <c r="A48" s="60" t="s">
        <v>169</v>
      </c>
      <c r="B48" s="103"/>
      <c r="C48" s="60"/>
      <c r="D48" s="60"/>
      <c r="E48" s="60"/>
      <c r="F48" s="60"/>
      <c r="G48" s="60"/>
    </row>
    <row r="49" spans="1:7" ht="15" customHeight="1" x14ac:dyDescent="0.4">
      <c r="A49" s="60" t="s">
        <v>170</v>
      </c>
      <c r="B49" s="103"/>
      <c r="C49" s="60"/>
      <c r="D49" s="60"/>
      <c r="E49" s="60"/>
      <c r="F49" s="60"/>
      <c r="G49" s="60"/>
    </row>
    <row r="50" spans="1:7" ht="15" customHeight="1" x14ac:dyDescent="0.4">
      <c r="A50" s="60"/>
      <c r="B50" s="81" t="s">
        <v>171</v>
      </c>
      <c r="C50" s="251" t="s">
        <v>172</v>
      </c>
      <c r="D50" s="251"/>
      <c r="E50" s="251"/>
      <c r="F50" s="60"/>
      <c r="G50" s="60"/>
    </row>
    <row r="51" spans="1:7" ht="15" customHeight="1" x14ac:dyDescent="0.4">
      <c r="A51" s="60"/>
      <c r="B51" s="107" t="s">
        <v>189</v>
      </c>
      <c r="C51" s="265" t="s">
        <v>173</v>
      </c>
      <c r="D51" s="265"/>
      <c r="E51" s="265"/>
      <c r="F51" s="60"/>
      <c r="G51" s="60"/>
    </row>
    <row r="52" spans="1:7" ht="15" customHeight="1" x14ac:dyDescent="0.4">
      <c r="A52" s="60"/>
      <c r="B52" s="107" t="s">
        <v>190</v>
      </c>
      <c r="C52" s="265" t="s">
        <v>174</v>
      </c>
      <c r="D52" s="265"/>
      <c r="E52" s="265"/>
      <c r="F52" s="60"/>
      <c r="G52" s="60"/>
    </row>
    <row r="53" spans="1:7" ht="15" customHeight="1" x14ac:dyDescent="0.4">
      <c r="A53" s="60"/>
      <c r="B53" s="107" t="s">
        <v>191</v>
      </c>
      <c r="C53" s="265" t="s">
        <v>175</v>
      </c>
      <c r="D53" s="265"/>
      <c r="E53" s="265"/>
      <c r="F53" s="60"/>
      <c r="G53" s="60"/>
    </row>
    <row r="54" spans="1:7" ht="15" customHeight="1" x14ac:dyDescent="0.4">
      <c r="A54" s="60"/>
      <c r="B54" s="107" t="s">
        <v>192</v>
      </c>
      <c r="C54" s="265" t="s">
        <v>176</v>
      </c>
      <c r="D54" s="265"/>
      <c r="E54" s="265"/>
      <c r="F54" s="60"/>
      <c r="G54" s="60"/>
    </row>
    <row r="55" spans="1:7" ht="15" customHeight="1" x14ac:dyDescent="0.4">
      <c r="A55" s="60"/>
      <c r="B55" s="94" t="s">
        <v>177</v>
      </c>
      <c r="C55" s="60"/>
      <c r="D55" s="60"/>
      <c r="E55" s="60"/>
      <c r="F55" s="60"/>
      <c r="G55" s="60"/>
    </row>
    <row r="56" spans="1:7" ht="15" customHeight="1" x14ac:dyDescent="0.4">
      <c r="A56" s="60"/>
      <c r="B56" s="94" t="s">
        <v>194</v>
      </c>
      <c r="C56" s="60"/>
      <c r="D56" s="60"/>
      <c r="E56" s="60"/>
      <c r="F56" s="60"/>
      <c r="G56" s="60"/>
    </row>
    <row r="57" spans="1:7" ht="15" customHeight="1" x14ac:dyDescent="0.4">
      <c r="A57" s="60"/>
      <c r="B57" s="94" t="s">
        <v>178</v>
      </c>
      <c r="C57" s="60"/>
      <c r="D57" s="60"/>
      <c r="E57" s="60"/>
      <c r="F57" s="60"/>
      <c r="G57" s="60"/>
    </row>
    <row r="58" spans="1:7" ht="15" customHeight="1" x14ac:dyDescent="0.4">
      <c r="A58" s="60" t="s">
        <v>179</v>
      </c>
      <c r="B58" s="103"/>
      <c r="C58" s="60"/>
      <c r="D58" s="60"/>
      <c r="E58" s="60"/>
      <c r="F58" s="60"/>
      <c r="G58" s="60"/>
    </row>
    <row r="59" spans="1:7" ht="15" customHeight="1" x14ac:dyDescent="0.4">
      <c r="A59" s="60" t="s">
        <v>180</v>
      </c>
      <c r="B59" s="103"/>
      <c r="C59" s="60"/>
      <c r="D59" s="60"/>
      <c r="E59" s="60"/>
      <c r="F59" s="60"/>
      <c r="G59" s="60"/>
    </row>
    <row r="60" spans="1:7" ht="15" customHeight="1" x14ac:dyDescent="0.4">
      <c r="A60" s="60" t="s">
        <v>195</v>
      </c>
      <c r="B60" s="103"/>
      <c r="C60" s="60"/>
      <c r="D60" s="60"/>
      <c r="E60" s="60"/>
      <c r="F60" s="60"/>
      <c r="G60" s="60"/>
    </row>
    <row r="61" spans="1:7" ht="15" customHeight="1" x14ac:dyDescent="0.4">
      <c r="A61" s="60" t="s">
        <v>181</v>
      </c>
      <c r="B61" s="103"/>
      <c r="C61" s="60"/>
      <c r="D61" s="60"/>
      <c r="E61" s="60"/>
      <c r="F61" s="60"/>
      <c r="G61" s="60"/>
    </row>
    <row r="62" spans="1:7" ht="15" customHeight="1" x14ac:dyDescent="0.4">
      <c r="A62" s="60" t="s">
        <v>246</v>
      </c>
      <c r="B62" s="103"/>
      <c r="C62" s="60"/>
      <c r="D62" s="60"/>
      <c r="E62" s="60"/>
      <c r="F62" s="60"/>
      <c r="G62" s="60"/>
    </row>
    <row r="63" spans="1:7" ht="15" customHeight="1" x14ac:dyDescent="0.4">
      <c r="A63" s="60" t="s">
        <v>182</v>
      </c>
      <c r="B63" s="103"/>
      <c r="C63" s="60"/>
      <c r="D63" s="60"/>
      <c r="E63" s="60"/>
      <c r="F63" s="60"/>
      <c r="G63" s="60"/>
    </row>
    <row r="64" spans="1:7" ht="15" customHeight="1" x14ac:dyDescent="0.4">
      <c r="A64" s="60" t="s">
        <v>183</v>
      </c>
      <c r="B64" s="103"/>
      <c r="C64" s="60"/>
      <c r="D64" s="60"/>
      <c r="E64" s="60"/>
      <c r="F64" s="60"/>
      <c r="G64" s="60"/>
    </row>
    <row r="65" spans="1:7" ht="15" customHeight="1" x14ac:dyDescent="0.4">
      <c r="A65" s="60" t="s">
        <v>184</v>
      </c>
      <c r="B65" s="103"/>
      <c r="C65" s="60"/>
      <c r="D65" s="60"/>
      <c r="E65" s="60"/>
      <c r="F65" s="60"/>
      <c r="G65" s="60"/>
    </row>
    <row r="66" spans="1:7" ht="15" customHeight="1" x14ac:dyDescent="0.4">
      <c r="A66" s="60" t="s">
        <v>185</v>
      </c>
      <c r="B66" s="103"/>
      <c r="C66" s="60"/>
      <c r="D66" s="60"/>
      <c r="E66" s="60"/>
      <c r="F66" s="60"/>
      <c r="G66" s="60"/>
    </row>
    <row r="67" spans="1:7" ht="15" customHeight="1" x14ac:dyDescent="0.4">
      <c r="A67" s="60" t="s">
        <v>186</v>
      </c>
      <c r="B67" s="103"/>
      <c r="C67" s="60"/>
      <c r="D67" s="60"/>
      <c r="E67" s="60"/>
      <c r="F67" s="60"/>
      <c r="G67" s="60"/>
    </row>
    <row r="68" spans="1:7" ht="15" customHeight="1" x14ac:dyDescent="0.4">
      <c r="A68" s="60" t="s">
        <v>187</v>
      </c>
      <c r="B68" s="103"/>
      <c r="C68" s="60"/>
      <c r="D68" s="60"/>
      <c r="E68" s="60"/>
      <c r="F68" s="60"/>
      <c r="G68" s="60"/>
    </row>
    <row r="69" spans="1:7" ht="15" customHeight="1" x14ac:dyDescent="0.4">
      <c r="A69" s="60" t="s">
        <v>188</v>
      </c>
      <c r="B69" s="103"/>
      <c r="C69" s="60"/>
      <c r="D69" s="60"/>
      <c r="E69" s="60"/>
      <c r="F69" s="60"/>
      <c r="G69" s="60"/>
    </row>
    <row r="70" spans="1:7" ht="15" customHeight="1" x14ac:dyDescent="0.4">
      <c r="A70" s="60" t="s">
        <v>193</v>
      </c>
      <c r="B70" s="103"/>
      <c r="C70" s="60"/>
      <c r="D70" s="60"/>
      <c r="E70" s="60"/>
      <c r="F70" s="60"/>
      <c r="G70" s="60"/>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F39:H39"/>
    <mergeCell ref="I39:K39"/>
    <mergeCell ref="L39:N39"/>
    <mergeCell ref="AJ40:AK40"/>
    <mergeCell ref="X39:Z39"/>
    <mergeCell ref="AA39:AC39"/>
    <mergeCell ref="AD39:AF39"/>
    <mergeCell ref="AG39:AI39"/>
    <mergeCell ref="AJ39:AK39"/>
    <mergeCell ref="X40:Z40"/>
    <mergeCell ref="AG40:AI40"/>
    <mergeCell ref="F40:H40"/>
    <mergeCell ref="I40:K40"/>
    <mergeCell ref="L40:N40"/>
    <mergeCell ref="O40:Q40"/>
    <mergeCell ref="R40:T40"/>
    <mergeCell ref="AA37:AF37"/>
    <mergeCell ref="AD38:AF38"/>
    <mergeCell ref="O37:T37"/>
    <mergeCell ref="U37:Z37"/>
    <mergeCell ref="AA40:AC40"/>
    <mergeCell ref="AD40:AF40"/>
    <mergeCell ref="R38:T38"/>
    <mergeCell ref="U38:W38"/>
    <mergeCell ref="X38:Z38"/>
    <mergeCell ref="AA38:AC38"/>
    <mergeCell ref="O39:Q39"/>
    <mergeCell ref="R39:T39"/>
    <mergeCell ref="U39:W39"/>
    <mergeCell ref="U40:W40"/>
    <mergeCell ref="AG38:AI38"/>
    <mergeCell ref="AJ38:AK38"/>
    <mergeCell ref="AM29:AN29"/>
    <mergeCell ref="AM30:AN30"/>
    <mergeCell ref="A31:E31"/>
    <mergeCell ref="AM31:AN32"/>
    <mergeCell ref="A32:E32"/>
    <mergeCell ref="C37:D37"/>
    <mergeCell ref="E37:H37"/>
    <mergeCell ref="I37:N37"/>
    <mergeCell ref="AG37:AK37"/>
    <mergeCell ref="AL37:AM37"/>
    <mergeCell ref="F38:H38"/>
    <mergeCell ref="I38:K38"/>
    <mergeCell ref="L38:N38"/>
    <mergeCell ref="O38:Q38"/>
    <mergeCell ref="AM28:AN28"/>
    <mergeCell ref="AM17:AN17"/>
    <mergeCell ref="AM18:AN18"/>
    <mergeCell ref="AM19:AN19"/>
    <mergeCell ref="AM20:AN20"/>
    <mergeCell ref="AM21:AN21"/>
    <mergeCell ref="AM22:AN22"/>
    <mergeCell ref="AM23:AN23"/>
    <mergeCell ref="AM24:AN24"/>
    <mergeCell ref="AM25:AN25"/>
    <mergeCell ref="AK3:AN3"/>
    <mergeCell ref="AK4:AN4"/>
    <mergeCell ref="AK7:AK10"/>
    <mergeCell ref="AM26:AN26"/>
    <mergeCell ref="AM27:AN27"/>
    <mergeCell ref="AM16:AN16"/>
    <mergeCell ref="AL7:AL10"/>
    <mergeCell ref="AM7:AN10"/>
    <mergeCell ref="AM11:AN11"/>
    <mergeCell ref="AM12:AN12"/>
    <mergeCell ref="AM13:AN13"/>
    <mergeCell ref="AM14:AN14"/>
    <mergeCell ref="AM15:AN15"/>
    <mergeCell ref="AH5:AJ5"/>
    <mergeCell ref="A7:A10"/>
    <mergeCell ref="B7:B10"/>
    <mergeCell ref="C7:C10"/>
    <mergeCell ref="D7:D10"/>
    <mergeCell ref="E7:E10"/>
    <mergeCell ref="F7:AJ7"/>
    <mergeCell ref="F8:L8"/>
    <mergeCell ref="M8:S8"/>
    <mergeCell ref="T8:Z8"/>
    <mergeCell ref="AA8:AG8"/>
    <mergeCell ref="AH8:AJ8"/>
    <mergeCell ref="AK1:AN1"/>
    <mergeCell ref="M2:P2"/>
    <mergeCell ref="Q2:R2"/>
    <mergeCell ref="S2:T2"/>
    <mergeCell ref="U2:V2"/>
    <mergeCell ref="AK2:AN2"/>
  </mergeCells>
  <phoneticPr fontId="3"/>
  <dataValidations count="4">
    <dataValidation type="list" allowBlank="1" showInputMessage="1" showErrorMessage="1" sqref="C11:C30" xr:uid="{00000000-0002-0000-1B00-000000000000}">
      <formula1>"A,B,C,D"</formula1>
    </dataValidation>
    <dataValidation type="list" allowBlank="1" showInputMessage="1" showErrorMessage="1" sqref="AK4:AN4" xr:uid="{00000000-0002-0000-1B00-000001000000}">
      <formula1>"予定,実績"</formula1>
    </dataValidation>
    <dataValidation type="list" allowBlank="1" showInputMessage="1" showErrorMessage="1" sqref="AK3:AN3" xr:uid="{00000000-0002-0000-1B00-000002000000}">
      <formula1>"４週,歴月"</formula1>
    </dataValidation>
    <dataValidation type="list" allowBlank="1" showInputMessage="1" showErrorMessage="1" sqref="B11:B30" xr:uid="{00000000-0002-0000-1B00-000003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Q78"/>
  <sheetViews>
    <sheetView showGridLines="0" view="pageLayout" zoomScaleNormal="100" zoomScaleSheetLayoutView="100" workbookViewId="0"/>
  </sheetViews>
  <sheetFormatPr defaultColWidth="8.25" defaultRowHeight="21" customHeight="1" x14ac:dyDescent="0.4"/>
  <cols>
    <col min="1" max="1" width="2.625" style="59" customWidth="1"/>
    <col min="2" max="2" width="14.62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133</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81"/>
      <c r="AI5" s="281"/>
      <c r="AJ5" s="281"/>
      <c r="AK5" s="97" t="s">
        <v>156</v>
      </c>
      <c r="AL5" s="119"/>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115" t="s">
        <v>135</v>
      </c>
      <c r="C11" s="90" t="s">
        <v>189</v>
      </c>
      <c r="D11" s="116"/>
      <c r="E11" s="117" t="s">
        <v>189</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3"/>
      <c r="AN11" s="263"/>
    </row>
    <row r="12" spans="1:40" ht="18" customHeight="1" x14ac:dyDescent="0.4">
      <c r="A12" s="79">
        <v>2</v>
      </c>
      <c r="B12" s="115" t="s">
        <v>111</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 t="shared" ref="AL12:AL30" si="1">IF($AK$3="４週",AK12/4,AK12/(DAY(EOMONTH($F$9,0))/7))</f>
        <v>0</v>
      </c>
      <c r="AM12" s="263"/>
      <c r="AN12" s="263"/>
    </row>
    <row r="13" spans="1:40" ht="18" customHeight="1" x14ac:dyDescent="0.4">
      <c r="A13" s="79">
        <v>3</v>
      </c>
      <c r="B13" s="115" t="s">
        <v>136</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 t="shared" si="1"/>
        <v>0</v>
      </c>
      <c r="AM13" s="263"/>
      <c r="AN13" s="263"/>
    </row>
    <row r="14" spans="1:40" ht="18" customHeight="1" x14ac:dyDescent="0.4">
      <c r="A14" s="79">
        <v>4</v>
      </c>
      <c r="B14" s="115" t="s">
        <v>137</v>
      </c>
      <c r="C14" s="90" t="s">
        <v>192</v>
      </c>
      <c r="D14" s="116"/>
      <c r="E14" s="117" t="s">
        <v>192</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 t="shared" si="1"/>
        <v>0</v>
      </c>
      <c r="AM14" s="263"/>
      <c r="AN14" s="263"/>
    </row>
    <row r="15" spans="1:40" ht="18" customHeight="1" x14ac:dyDescent="0.4">
      <c r="A15" s="79">
        <v>5</v>
      </c>
      <c r="B15" s="115" t="s">
        <v>230</v>
      </c>
      <c r="C15" s="90" t="s">
        <v>191</v>
      </c>
      <c r="D15" s="116"/>
      <c r="E15" s="117" t="s">
        <v>247</v>
      </c>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si="1"/>
        <v>0</v>
      </c>
      <c r="AM15" s="263"/>
      <c r="AN15" s="263"/>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3"/>
      <c r="AN16" s="263"/>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3"/>
      <c r="AN17" s="263"/>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3"/>
      <c r="AN18" s="263"/>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3"/>
      <c r="AN19" s="263"/>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3"/>
      <c r="AN20" s="263"/>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3"/>
      <c r="AN21" s="263"/>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3"/>
      <c r="AN22" s="263"/>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3"/>
      <c r="AN23" s="263"/>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3"/>
      <c r="AN24" s="263"/>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3"/>
      <c r="AN25" s="263"/>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3"/>
      <c r="AN26" s="263"/>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3"/>
      <c r="AN27" s="263"/>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3"/>
      <c r="AN28" s="263"/>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3"/>
      <c r="AN29" s="263"/>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43"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3"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3" s="72" customFormat="1" ht="21" customHeight="1" x14ac:dyDescent="0.4">
      <c r="A36" s="112" t="s">
        <v>225</v>
      </c>
      <c r="B36" s="69"/>
      <c r="C36" s="69"/>
      <c r="D36" s="69"/>
      <c r="E36" s="69"/>
      <c r="F36" s="69"/>
      <c r="G36" s="70"/>
      <c r="H36" s="70"/>
      <c r="I36" s="70"/>
      <c r="J36" s="70"/>
      <c r="K36" s="70"/>
      <c r="L36" s="70"/>
      <c r="M36" s="70"/>
      <c r="N36" s="70"/>
      <c r="O36" s="70"/>
      <c r="AM36" s="69"/>
      <c r="AN36" s="71"/>
    </row>
    <row r="37" spans="1:43" s="72" customFormat="1" ht="24.95" customHeight="1" x14ac:dyDescent="0.4">
      <c r="A37"/>
      <c r="B37" s="285" t="s">
        <v>227</v>
      </c>
      <c r="C37" s="286"/>
      <c r="D37" s="286"/>
      <c r="E37" s="286"/>
      <c r="F37" s="286"/>
      <c r="G37" s="286"/>
      <c r="H37" s="286"/>
      <c r="I37" s="286"/>
      <c r="J37" s="286"/>
      <c r="K37" s="287"/>
      <c r="L37" s="277" t="s">
        <v>228</v>
      </c>
      <c r="M37" s="277"/>
      <c r="N37" s="277"/>
      <c r="O37" s="277"/>
      <c r="P37"/>
      <c r="Q37"/>
      <c r="R37"/>
      <c r="S37"/>
      <c r="T37"/>
      <c r="U37"/>
      <c r="V37"/>
      <c r="W37"/>
      <c r="X37"/>
      <c r="Y37"/>
      <c r="Z37"/>
      <c r="AA37"/>
      <c r="AB37"/>
      <c r="AC37"/>
      <c r="AD37"/>
      <c r="AE37"/>
      <c r="AF37"/>
      <c r="AG37"/>
      <c r="AH37"/>
      <c r="AI37"/>
      <c r="AJ37"/>
      <c r="AK37"/>
      <c r="AL37"/>
      <c r="AM37"/>
      <c r="AN37"/>
      <c r="AO37"/>
      <c r="AP37"/>
      <c r="AQ37"/>
    </row>
    <row r="38" spans="1:43" s="72" customFormat="1" ht="18" customHeight="1" x14ac:dyDescent="0.4">
      <c r="A38"/>
      <c r="B38" s="282" t="s">
        <v>231</v>
      </c>
      <c r="C38" s="283"/>
      <c r="D38" s="283"/>
      <c r="E38" s="283"/>
      <c r="F38" s="283"/>
      <c r="G38" s="283"/>
      <c r="H38" s="283"/>
      <c r="I38" s="283"/>
      <c r="J38" s="283"/>
      <c r="K38" s="284"/>
      <c r="L38" s="288">
        <v>30</v>
      </c>
      <c r="M38" s="288"/>
      <c r="N38" s="288"/>
      <c r="O38" s="288"/>
      <c r="P38"/>
      <c r="Q38"/>
      <c r="R38"/>
      <c r="S38"/>
      <c r="T38"/>
      <c r="U38"/>
      <c r="V38"/>
      <c r="W38"/>
      <c r="X38"/>
      <c r="Y38"/>
      <c r="Z38"/>
      <c r="AA38"/>
      <c r="AB38"/>
      <c r="AC38"/>
      <c r="AD38"/>
      <c r="AE38"/>
      <c r="AF38"/>
      <c r="AG38"/>
      <c r="AH38"/>
      <c r="AI38"/>
      <c r="AJ38"/>
      <c r="AK38"/>
      <c r="AL38"/>
      <c r="AM38"/>
      <c r="AN38"/>
      <c r="AO38"/>
      <c r="AP38"/>
      <c r="AQ38"/>
    </row>
    <row r="39" spans="1:43" s="72" customFormat="1" ht="5.0999999999999996" customHeight="1" x14ac:dyDescent="0.4">
      <c r="A39" s="120"/>
      <c r="B39" s="120"/>
      <c r="C39" s="120"/>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21"/>
      <c r="AH39" s="121"/>
      <c r="AI39" s="121"/>
      <c r="AJ39" s="122"/>
      <c r="AK39" s="70"/>
      <c r="AL39" s="69"/>
      <c r="AM39" s="69"/>
      <c r="AN39" s="71"/>
    </row>
    <row r="40" spans="1:43" s="72" customFormat="1" ht="18" customHeight="1" x14ac:dyDescent="0.4">
      <c r="A40" s="112" t="s">
        <v>205</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21"/>
      <c r="AH40" s="121"/>
      <c r="AI40" s="121"/>
      <c r="AJ40" s="122"/>
      <c r="AK40" s="70"/>
      <c r="AL40" s="69"/>
      <c r="AM40" s="69"/>
      <c r="AN40" s="71"/>
    </row>
    <row r="41" spans="1:43" s="72" customFormat="1" ht="54.95" customHeight="1" x14ac:dyDescent="0.4">
      <c r="A41" s="271" t="s">
        <v>201</v>
      </c>
      <c r="B41" s="271"/>
      <c r="C41" s="271" t="s">
        <v>116</v>
      </c>
      <c r="D41" s="271"/>
      <c r="E41" s="273" t="s">
        <v>229</v>
      </c>
      <c r="F41" s="273"/>
      <c r="G41" s="273"/>
      <c r="H41" s="273"/>
      <c r="I41"/>
      <c r="J41"/>
      <c r="K41"/>
      <c r="L41"/>
      <c r="M41"/>
      <c r="N41"/>
      <c r="O41"/>
      <c r="P41"/>
      <c r="Q41"/>
      <c r="R41"/>
      <c r="S41"/>
      <c r="T41"/>
      <c r="U41"/>
      <c r="V41"/>
      <c r="W41"/>
      <c r="X41"/>
      <c r="Y41"/>
      <c r="Z41"/>
      <c r="AA41"/>
      <c r="AB41"/>
      <c r="AC41"/>
      <c r="AD41"/>
      <c r="AE41"/>
      <c r="AF41"/>
      <c r="AG41"/>
      <c r="AH41"/>
      <c r="AI41"/>
      <c r="AJ41"/>
      <c r="AK41"/>
      <c r="AL41"/>
      <c r="AM41" s="69"/>
      <c r="AN41" s="71"/>
    </row>
    <row r="42" spans="1:43" s="72" customFormat="1" ht="18" customHeight="1" x14ac:dyDescent="0.4">
      <c r="A42" s="273" t="s">
        <v>207</v>
      </c>
      <c r="B42" s="273"/>
      <c r="C42" s="289">
        <f>ROUNDDOWN(IF(B38="主として知的障害のある児童を入所させる福祉型障害児入所施設",L38/20,IF(B38="主として肢体不自由のある児童を入所させる福祉型障害児入所施設",1,"0")),1)</f>
        <v>0</v>
      </c>
      <c r="D42" s="289"/>
      <c r="E42" s="289">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289"/>
      <c r="G42" s="289"/>
      <c r="H42" s="289"/>
      <c r="I42"/>
      <c r="J42"/>
      <c r="K42"/>
      <c r="L42"/>
      <c r="M42"/>
      <c r="N42"/>
      <c r="O42"/>
      <c r="P42"/>
      <c r="Q42"/>
      <c r="R42"/>
      <c r="S42"/>
      <c r="T42"/>
      <c r="U42"/>
      <c r="V42"/>
      <c r="W42"/>
      <c r="X42"/>
      <c r="Y42"/>
      <c r="Z42"/>
      <c r="AA42"/>
      <c r="AB42"/>
      <c r="AC42"/>
      <c r="AD42"/>
      <c r="AE42"/>
      <c r="AF42"/>
      <c r="AG42"/>
      <c r="AH42"/>
      <c r="AI42"/>
      <c r="AJ42"/>
      <c r="AK42"/>
      <c r="AL42"/>
      <c r="AM42" s="69"/>
      <c r="AN42" s="71"/>
    </row>
    <row r="43" spans="1:43" s="72" customFormat="1" ht="5.0999999999999996" customHeight="1" x14ac:dyDescent="0.4">
      <c r="A43" s="120"/>
      <c r="B43" s="120"/>
      <c r="C43" s="120"/>
      <c r="D43" s="120"/>
      <c r="E43" s="120"/>
      <c r="F43" s="120"/>
      <c r="G43" s="120"/>
      <c r="H43" s="120"/>
      <c r="I43" s="120"/>
      <c r="J43" s="121"/>
      <c r="K43" s="121"/>
      <c r="L43" s="121"/>
      <c r="M43" s="122"/>
      <c r="N43" s="70"/>
      <c r="O43" s="70"/>
      <c r="P43" s="70"/>
      <c r="Q43"/>
      <c r="W43" s="69"/>
      <c r="X43" s="70"/>
      <c r="Y43" s="70"/>
      <c r="Z43" s="70"/>
      <c r="AA43" s="70"/>
      <c r="AB43" s="70"/>
      <c r="AC43" s="70"/>
      <c r="AD43" s="70"/>
      <c r="AE43" s="70"/>
      <c r="AF43" s="70"/>
      <c r="AG43" s="121"/>
      <c r="AH43" s="121"/>
      <c r="AI43" s="121"/>
      <c r="AJ43" s="122"/>
      <c r="AK43" s="70"/>
      <c r="AL43" s="69"/>
      <c r="AM43" s="69"/>
      <c r="AN43" s="71"/>
    </row>
    <row r="44" spans="1:43" ht="21" customHeight="1" x14ac:dyDescent="0.4">
      <c r="A44" s="73" t="s">
        <v>208</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5" customHeight="1" x14ac:dyDescent="0.4">
      <c r="A45" s="62"/>
      <c r="B45" s="82"/>
      <c r="C45" s="266" t="str">
        <f>IF(VLOOKUP($AK$1,選択肢!$A$1:$J$31,C50,FALSE)=0,"-",VLOOKUP($AK$1,選択肢!$A$1:$J$31,C50,FALSE))</f>
        <v>管理者</v>
      </c>
      <c r="D45" s="275"/>
      <c r="E45" s="276" t="str">
        <f>IF(VLOOKUP($AK$1,選択肢!$A$1:$J$31,E50,FALSE)=0,"-",VLOOKUP($AK$1,選択肢!$A$1:$J$31,E50,FALSE))</f>
        <v>児童発達支援管理責任者</v>
      </c>
      <c r="F45" s="276"/>
      <c r="G45" s="276"/>
      <c r="H45" s="276"/>
      <c r="I45" s="266" t="str">
        <f>IF(VLOOKUP($AK$1,選択肢!$A$1:$J$31,I50,FALSE)=0,"-",VLOOKUP($AK$1,選択肢!$A$1:$J$31,I50,FALSE))</f>
        <v>医師</v>
      </c>
      <c r="J45" s="275"/>
      <c r="K45" s="275"/>
      <c r="L45" s="275"/>
      <c r="M45" s="275"/>
      <c r="N45" s="267"/>
      <c r="O45" s="266" t="str">
        <f>IF(VLOOKUP($AK$1,選択肢!$A$1:$J$31,O50,FALSE)=0,"-",VLOOKUP($AK$1,選択肢!$A$1:$J$31,O50,FALSE))</f>
        <v>看護職員</v>
      </c>
      <c r="P45" s="275"/>
      <c r="Q45" s="275"/>
      <c r="R45" s="275"/>
      <c r="S45" s="275"/>
      <c r="T45" s="267"/>
      <c r="U45" s="266" t="str">
        <f>IF(VLOOKUP($AK$1,選択肢!$A$1:$J$31,U50,FALSE)=0,"-",VLOOKUP($AK$1,選択肢!$A$1:$J$31,U50,FALSE))</f>
        <v>児童指導員</v>
      </c>
      <c r="V45" s="275"/>
      <c r="W45" s="275"/>
      <c r="X45" s="275"/>
      <c r="Y45" s="275"/>
      <c r="Z45" s="267"/>
      <c r="AA45" s="266" t="str">
        <f>IF(VLOOKUP($AK$1,選択肢!$A$1:$J$31,AA50,FALSE)=0,"-",VLOOKUP($AK$1,選択肢!$A$1:$J$31,AA50,FALSE))</f>
        <v>保育士</v>
      </c>
      <c r="AB45" s="275"/>
      <c r="AC45" s="275"/>
      <c r="AD45" s="275"/>
      <c r="AE45" s="275"/>
      <c r="AF45" s="267"/>
      <c r="AG45" s="276" t="str">
        <f>IF(VLOOKUP($AK$1,選択肢!$A$1:$J$31,AG50,FALSE)=0,"-",VLOOKUP($AK$1,選択肢!$A$1:$J$31,AG50,FALSE))</f>
        <v>栄養士</v>
      </c>
      <c r="AH45" s="276"/>
      <c r="AI45" s="276"/>
      <c r="AJ45" s="276"/>
      <c r="AK45" s="276"/>
      <c r="AL45" s="276" t="str">
        <f>IF(VLOOKUP($AK$1,選択肢!$A$1:$J$31,AL50,FALSE)=0,"-",VLOOKUP($AK$1,選択肢!$A$1:$J$31,AL50,FALSE))</f>
        <v>調理員</v>
      </c>
      <c r="AM45" s="276"/>
      <c r="AN45" s="62"/>
    </row>
    <row r="46" spans="1:43" ht="18" customHeight="1" x14ac:dyDescent="0.4">
      <c r="A46" s="62"/>
      <c r="B46" s="82"/>
      <c r="C46" s="114" t="s">
        <v>56</v>
      </c>
      <c r="D46" s="114" t="s">
        <v>57</v>
      </c>
      <c r="E46" s="113" t="s">
        <v>56</v>
      </c>
      <c r="F46" s="280" t="s">
        <v>57</v>
      </c>
      <c r="G46" s="280"/>
      <c r="H46" s="280"/>
      <c r="I46" s="268" t="s">
        <v>56</v>
      </c>
      <c r="J46" s="270"/>
      <c r="K46" s="269"/>
      <c r="L46" s="268" t="s">
        <v>57</v>
      </c>
      <c r="M46" s="270"/>
      <c r="N46" s="269"/>
      <c r="O46" s="268" t="s">
        <v>56</v>
      </c>
      <c r="P46" s="270"/>
      <c r="Q46" s="269"/>
      <c r="R46" s="268" t="s">
        <v>57</v>
      </c>
      <c r="S46" s="270"/>
      <c r="T46" s="269"/>
      <c r="U46" s="268" t="s">
        <v>56</v>
      </c>
      <c r="V46" s="270"/>
      <c r="W46" s="269"/>
      <c r="X46" s="268" t="s">
        <v>57</v>
      </c>
      <c r="Y46" s="270"/>
      <c r="Z46" s="269"/>
      <c r="AA46" s="268" t="s">
        <v>56</v>
      </c>
      <c r="AB46" s="270"/>
      <c r="AC46" s="269"/>
      <c r="AD46" s="268" t="s">
        <v>57</v>
      </c>
      <c r="AE46" s="270"/>
      <c r="AF46" s="269"/>
      <c r="AG46" s="268" t="s">
        <v>56</v>
      </c>
      <c r="AH46" s="270"/>
      <c r="AI46" s="269"/>
      <c r="AJ46" s="268" t="s">
        <v>57</v>
      </c>
      <c r="AK46" s="269"/>
      <c r="AL46" s="113" t="s">
        <v>19</v>
      </c>
      <c r="AM46" s="113" t="s">
        <v>18</v>
      </c>
      <c r="AN46" s="62"/>
    </row>
    <row r="47" spans="1:43" ht="18" customHeight="1" x14ac:dyDescent="0.4">
      <c r="A47" s="62"/>
      <c r="B47" s="81" t="s">
        <v>107</v>
      </c>
      <c r="C47" s="113">
        <f>COUNTIFS($B$11:$B$30,C$45,$C$11:$C$30,"A",$E$11:$E$30,"*")</f>
        <v>0</v>
      </c>
      <c r="D47" s="113">
        <f>COUNTIFS($B$11:$B$30,C$45,$C$11:$C$30,"B",$E$11:$E$30,"*")</f>
        <v>1</v>
      </c>
      <c r="E47" s="113">
        <f>COUNTIFS($B$11:$B$30,E$45,$C$11:$C$30,"A",$E$11:$E$30,"*")</f>
        <v>1</v>
      </c>
      <c r="F47" s="268">
        <f>COUNTIFS($B$11:$B$30,E$45,$C$11:$C$30,"B",$E$11:$E$30,"*")</f>
        <v>0</v>
      </c>
      <c r="G47" s="270"/>
      <c r="H47" s="269"/>
      <c r="I47" s="268">
        <f>COUNTIFS($B$11:$B$30,I$45,$C$11:$C$30,"A",$E$11:$E$30,"*")</f>
        <v>0</v>
      </c>
      <c r="J47" s="270"/>
      <c r="K47" s="269"/>
      <c r="L47" s="268">
        <f>COUNTIFS($B$11:$B$30,I$45,$C$11:$C$30,"B",$E$11:$E$30,"*")</f>
        <v>0</v>
      </c>
      <c r="M47" s="270"/>
      <c r="N47" s="269"/>
      <c r="O47" s="268">
        <f>COUNTIFS($B$11:$B$30,O$45,$C$11:$C$30,"A",$E$11:$E$30,"*")</f>
        <v>0</v>
      </c>
      <c r="P47" s="270"/>
      <c r="Q47" s="269"/>
      <c r="R47" s="268">
        <f>COUNTIFS($B$11:$B$30,O$45,$C$11:$C$30,"B",$E$11:$E$30,"*")</f>
        <v>0</v>
      </c>
      <c r="S47" s="270"/>
      <c r="T47" s="269"/>
      <c r="U47" s="268">
        <f>COUNTIFS($B$11:$B$30,U$45,$C$11:$C$30,"A",$E$11:$E$30,"*")</f>
        <v>0</v>
      </c>
      <c r="V47" s="270"/>
      <c r="W47" s="269"/>
      <c r="X47" s="268">
        <f>COUNTIFS($B$11:$B$30,U$45,$C$11:$C$30,"B",$E$11:$E$30,"*")</f>
        <v>0</v>
      </c>
      <c r="Y47" s="270"/>
      <c r="Z47" s="269"/>
      <c r="AA47" s="268">
        <f>COUNTIFS($B$11:$B$30,AA$45,$C$11:$C$30,"A",$E$11:$E$30,"*")</f>
        <v>0</v>
      </c>
      <c r="AB47" s="270"/>
      <c r="AC47" s="269"/>
      <c r="AD47" s="268">
        <f>COUNTIFS($B$11:$B$30,AA$45,$C$11:$C$30,"B",$E$11:$E$30,"*")</f>
        <v>0</v>
      </c>
      <c r="AE47" s="270"/>
      <c r="AF47" s="269"/>
      <c r="AG47" s="268">
        <f>COUNTIFS($B$11:$B$30,AG$45,$C$11:$C$30,"A",$E$11:$E$30,"*")</f>
        <v>0</v>
      </c>
      <c r="AH47" s="270"/>
      <c r="AI47" s="269"/>
      <c r="AJ47" s="268">
        <f>COUNTIFS($B$11:$B$30,AG$45,$C$11:$C$30,"B",$E$11:$E$30,"*")</f>
        <v>0</v>
      </c>
      <c r="AK47" s="269"/>
      <c r="AL47" s="113">
        <f>COUNTIFS($B$11:$B$30,AL$45,$C$11:$C$30,"A",$E$11:$E$30,"*")</f>
        <v>0</v>
      </c>
      <c r="AM47" s="113">
        <f>COUNTIFS($B$11:$B$30,AL$45,$C$11:$C$30,"B",$E$11:$E$30,"*")</f>
        <v>0</v>
      </c>
      <c r="AN47" s="62"/>
    </row>
    <row r="48" spans="1:43" ht="18" customHeight="1" x14ac:dyDescent="0.4">
      <c r="A48" s="62"/>
      <c r="B48" s="89" t="s">
        <v>108</v>
      </c>
      <c r="C48" s="113">
        <f>COUNTIFS($B$11:$B$30,C$45,$C$11:$C$30,"C",$E$11:$E$30,"*")</f>
        <v>0</v>
      </c>
      <c r="D48" s="113">
        <f>COUNTIFS($B$11:$B$30,C$45,$C$11:$C$30,"D",$E$11:$E$30,"*")</f>
        <v>0</v>
      </c>
      <c r="E48" s="113">
        <f>COUNTIFS($B$11:$B$30,E$45,$C$11:$C$30,"C",$E$11:$E$30,"*")</f>
        <v>0</v>
      </c>
      <c r="F48" s="268">
        <f>COUNTIFS($B$11:$B$30,E$45,$C$11:$C$30,"D",$E$11:$E$30,"*")</f>
        <v>0</v>
      </c>
      <c r="G48" s="270"/>
      <c r="H48" s="269"/>
      <c r="I48" s="268">
        <f>COUNTIFS($B$11:$B$30,I$45,$C$11:$C$30,"C",$E$11:$E$30,"*")</f>
        <v>0</v>
      </c>
      <c r="J48" s="270"/>
      <c r="K48" s="269"/>
      <c r="L48" s="268">
        <f>COUNTIFS($B$11:$B$30,I$45,$C$11:$C$30,"D",$E$11:$E$30,"*")</f>
        <v>0</v>
      </c>
      <c r="M48" s="270"/>
      <c r="N48" s="269"/>
      <c r="O48" s="268">
        <f>COUNTIFS($B$11:$B$30,O$45,$C$11:$C$30,"C",$E$11:$E$30,"*")</f>
        <v>0</v>
      </c>
      <c r="P48" s="270"/>
      <c r="Q48" s="269"/>
      <c r="R48" s="268">
        <f>COUNTIFS($B$11:$B$30,O$45,$C$11:$C$30,"D",$E$11:$E$30,"*")</f>
        <v>0</v>
      </c>
      <c r="S48" s="270"/>
      <c r="T48" s="269"/>
      <c r="U48" s="268">
        <f>COUNTIFS($B$11:$B$30,U$45,$C$11:$C$30,"C",$E$11:$E$30,"*")</f>
        <v>1</v>
      </c>
      <c r="V48" s="270"/>
      <c r="W48" s="269"/>
      <c r="X48" s="268">
        <f>COUNTIFS($B$11:$B$30,U$45,$C$11:$C$30,"D",$E$11:$E$30,"*")</f>
        <v>0</v>
      </c>
      <c r="Y48" s="270"/>
      <c r="Z48" s="269"/>
      <c r="AA48" s="268">
        <f>COUNTIFS($B$11:$B$30,AA$45,$C$11:$C$30,"C",$E$11:$E$30,"*")</f>
        <v>0</v>
      </c>
      <c r="AB48" s="270"/>
      <c r="AC48" s="269"/>
      <c r="AD48" s="268">
        <f>COUNTIFS($B$11:$B$30,AA$45,$C$11:$C$30,"D",$E$11:$E$30,"*")</f>
        <v>1</v>
      </c>
      <c r="AE48" s="270"/>
      <c r="AF48" s="269"/>
      <c r="AG48" s="268">
        <f>COUNTIFS($B$11:$B$30,AG$45,$C$11:$C$30,"C",$E$11:$E$30,"*")</f>
        <v>0</v>
      </c>
      <c r="AH48" s="270"/>
      <c r="AI48" s="269"/>
      <c r="AJ48" s="268">
        <f>COUNTIFS($B$11:$B$30,AG$45,$C$11:$C$30,"D",$E$11:$E$30,"*")</f>
        <v>0</v>
      </c>
      <c r="AK48" s="269"/>
      <c r="AL48" s="113">
        <f>COUNTIFS($B$11:$B$30,AL$45,$C$11:$C$30,"C",$E$11:$E$30,"*")</f>
        <v>0</v>
      </c>
      <c r="AM48" s="113">
        <f>COUNTIFS($B$11:$B$30,AL$45,$C$11:$C$30,"D",$E$11:$E$30,"*")</f>
        <v>0</v>
      </c>
      <c r="AN48" s="62"/>
    </row>
    <row r="49" spans="1:40" ht="24.95" customHeight="1" x14ac:dyDescent="0.4">
      <c r="A49" s="62"/>
      <c r="B49" s="89" t="s">
        <v>200</v>
      </c>
      <c r="C49" s="266" t="str">
        <f>IF($AK$3="４週",SUMIFS($AK$11:$AK$30,$B$11:$B$30,C45)/4/$AH$5,IF($AK$3="歴月",SUMIFS($AK$11:$AK$30,$B$11:$B$30,C45)/$AL$5,"記載する期間を選択してください"))</f>
        <v>記載する期間を選択してください</v>
      </c>
      <c r="D49" s="267"/>
      <c r="E49" s="266" t="str">
        <f>IF($AK$3="４週",SUMIFS($AK$11:$AK$30,$B$11:$B$30,E45)/4/$AH$5,IF($AK$3="歴月",SUMIFS($AK$11:$AK$30,$B$11:$B$30,E45)/$AL$5,"記載する期間を選択してください"))</f>
        <v>記載する期間を選択してください</v>
      </c>
      <c r="F49" s="275"/>
      <c r="G49" s="275"/>
      <c r="H49" s="267"/>
      <c r="I49" s="266" t="str">
        <f>IF($AK$3="４週",SUMIFS($AK$11:$AK$30,$B$11:$B$30,I45)/4/$AH$5,IF($AK$3="歴月",SUMIFS($AK$11:$AK$30,$B$11:$B$30,I45)/$AL$5,"記載する期間を選択してください"))</f>
        <v>記載する期間を選択してください</v>
      </c>
      <c r="J49" s="275"/>
      <c r="K49" s="275"/>
      <c r="L49" s="275"/>
      <c r="M49" s="275"/>
      <c r="N49" s="267"/>
      <c r="O49" s="266" t="str">
        <f>IF($AK$3="４週",SUMIFS($AK$11:$AK$30,$B$11:$B$30,O45)/4/$AH$5,IF($AK$3="歴月",SUMIFS($AK$11:$AK$30,$B$11:$B$30,O45)/$AL$5,"記載する期間を選択してください"))</f>
        <v>記載する期間を選択してください</v>
      </c>
      <c r="P49" s="275"/>
      <c r="Q49" s="275"/>
      <c r="R49" s="275"/>
      <c r="S49" s="275"/>
      <c r="T49" s="267"/>
      <c r="U49" s="266" t="str">
        <f>IF($AK$3="４週",SUMIFS($AK$11:$AK$30,$B$11:$B$30,U45)/4/$AH$5,IF($AK$3="歴月",SUMIFS($AK$11:$AK$30,$B$11:$B$30,U45)/$AL$5,"記載する期間を選択してください"))</f>
        <v>記載する期間を選択してください</v>
      </c>
      <c r="V49" s="275"/>
      <c r="W49" s="275"/>
      <c r="X49" s="275"/>
      <c r="Y49" s="275"/>
      <c r="Z49" s="267"/>
      <c r="AA49" s="266" t="str">
        <f>IF($AK$3="４週",SUMIFS($AK$11:$AK$30,$B$11:$B$30,AA45)/4/$AH$5,IF($AK$3="歴月",SUMIFS($AK$11:$AK$30,$B$11:$B$30,AA45)/$AL$5,"記載する期間を選択してください"))</f>
        <v>記載する期間を選択してください</v>
      </c>
      <c r="AB49" s="275"/>
      <c r="AC49" s="275"/>
      <c r="AD49" s="275"/>
      <c r="AE49" s="275"/>
      <c r="AF49" s="267"/>
      <c r="AG49" s="266" t="str">
        <f>IF($AK$3="４週",SUMIFS($AK$11:$AK$30,$B$11:$B$30,AG45)/4/$AH$5,IF($AK$3="歴月",SUMIFS($AK$11:$AK$30,$B$11:$B$30,AG45)/$AL$5,"記載する期間を選択してください"))</f>
        <v>記載する期間を選択してください</v>
      </c>
      <c r="AH49" s="275"/>
      <c r="AI49" s="275"/>
      <c r="AJ49" s="275"/>
      <c r="AK49" s="267"/>
      <c r="AL49" s="266" t="str">
        <f>IF($AK$3="４週",SUMIFS($AK$11:$AK$30,$B$11:$B$30,AL45)/4/$AH$5,IF($AK$3="歴月",SUMIFS($AK$11:$AK$30,$B$11:$B$30,AL45)/$AL$5,"記載する期間を選択してください"))</f>
        <v>記載する期間を選択してください</v>
      </c>
      <c r="AM49" s="267"/>
      <c r="AN49" s="62"/>
    </row>
    <row r="50" spans="1:40" ht="5.0999999999999996" customHeight="1" x14ac:dyDescent="0.4">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11"/>
      <c r="AN50" s="62"/>
    </row>
    <row r="51" spans="1:40" ht="15" customHeight="1" x14ac:dyDescent="0.4">
      <c r="A51" s="94" t="s">
        <v>165</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x14ac:dyDescent="0.4">
      <c r="A52" s="94" t="s">
        <v>166</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x14ac:dyDescent="0.4">
      <c r="A53" s="94" t="s">
        <v>209</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x14ac:dyDescent="0.4">
      <c r="A54" s="94" t="s">
        <v>167</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x14ac:dyDescent="0.4">
      <c r="A55" s="94" t="s">
        <v>168</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x14ac:dyDescent="0.4">
      <c r="A56" s="60" t="s">
        <v>169</v>
      </c>
      <c r="B56" s="103"/>
      <c r="C56" s="60"/>
      <c r="D56" s="60"/>
      <c r="E56" s="60"/>
      <c r="F56" s="60"/>
      <c r="G56" s="60"/>
    </row>
    <row r="57" spans="1:40" ht="15" customHeight="1" x14ac:dyDescent="0.4">
      <c r="A57" s="60" t="s">
        <v>170</v>
      </c>
      <c r="B57" s="103"/>
      <c r="C57" s="60"/>
      <c r="D57" s="60"/>
      <c r="E57" s="60"/>
      <c r="F57" s="60"/>
      <c r="G57" s="60"/>
    </row>
    <row r="58" spans="1:40" ht="15" customHeight="1" x14ac:dyDescent="0.4">
      <c r="A58" s="60"/>
      <c r="B58" s="81" t="s">
        <v>171</v>
      </c>
      <c r="C58" s="251" t="s">
        <v>172</v>
      </c>
      <c r="D58" s="251"/>
      <c r="E58" s="251"/>
      <c r="F58" s="60"/>
      <c r="G58" s="60"/>
    </row>
    <row r="59" spans="1:40" ht="15" customHeight="1" x14ac:dyDescent="0.4">
      <c r="A59" s="60"/>
      <c r="B59" s="107" t="s">
        <v>189</v>
      </c>
      <c r="C59" s="265" t="s">
        <v>173</v>
      </c>
      <c r="D59" s="265"/>
      <c r="E59" s="265"/>
      <c r="F59" s="60"/>
      <c r="G59" s="60"/>
    </row>
    <row r="60" spans="1:40" ht="15" customHeight="1" x14ac:dyDescent="0.4">
      <c r="A60" s="60"/>
      <c r="B60" s="107" t="s">
        <v>190</v>
      </c>
      <c r="C60" s="265" t="s">
        <v>174</v>
      </c>
      <c r="D60" s="265"/>
      <c r="E60" s="265"/>
      <c r="F60" s="60"/>
      <c r="G60" s="60"/>
    </row>
    <row r="61" spans="1:40" ht="15" customHeight="1" x14ac:dyDescent="0.4">
      <c r="A61" s="60"/>
      <c r="B61" s="107" t="s">
        <v>191</v>
      </c>
      <c r="C61" s="265" t="s">
        <v>175</v>
      </c>
      <c r="D61" s="265"/>
      <c r="E61" s="265"/>
      <c r="F61" s="60"/>
      <c r="G61" s="60"/>
    </row>
    <row r="62" spans="1:40" ht="15" customHeight="1" x14ac:dyDescent="0.4">
      <c r="A62" s="60"/>
      <c r="B62" s="107" t="s">
        <v>192</v>
      </c>
      <c r="C62" s="265" t="s">
        <v>176</v>
      </c>
      <c r="D62" s="265"/>
      <c r="E62" s="265"/>
      <c r="F62" s="60"/>
      <c r="G62" s="60"/>
    </row>
    <row r="63" spans="1:40" ht="15" customHeight="1" x14ac:dyDescent="0.4">
      <c r="A63" s="60"/>
      <c r="B63" s="94" t="s">
        <v>177</v>
      </c>
      <c r="C63" s="60"/>
      <c r="D63" s="60"/>
      <c r="E63" s="60"/>
      <c r="F63" s="60"/>
      <c r="G63" s="60"/>
    </row>
    <row r="64" spans="1:40" ht="15" customHeight="1" x14ac:dyDescent="0.4">
      <c r="A64" s="60"/>
      <c r="B64" s="94" t="s">
        <v>194</v>
      </c>
      <c r="C64" s="60"/>
      <c r="D64" s="60"/>
      <c r="E64" s="60"/>
      <c r="F64" s="60"/>
      <c r="G64" s="60"/>
    </row>
    <row r="65" spans="1:7" ht="15" customHeight="1" x14ac:dyDescent="0.4">
      <c r="A65" s="60"/>
      <c r="B65" s="94" t="s">
        <v>178</v>
      </c>
      <c r="C65" s="60"/>
      <c r="D65" s="60"/>
      <c r="E65" s="60"/>
      <c r="F65" s="60"/>
      <c r="G65" s="60"/>
    </row>
    <row r="66" spans="1:7" ht="15" customHeight="1" x14ac:dyDescent="0.4">
      <c r="A66" s="60" t="s">
        <v>179</v>
      </c>
      <c r="B66" s="103"/>
      <c r="C66" s="60"/>
      <c r="D66" s="60"/>
      <c r="E66" s="60"/>
      <c r="F66" s="60"/>
      <c r="G66" s="60"/>
    </row>
    <row r="67" spans="1:7" ht="15" customHeight="1" x14ac:dyDescent="0.4">
      <c r="A67" s="60" t="s">
        <v>249</v>
      </c>
      <c r="B67" s="103"/>
      <c r="C67" s="60"/>
      <c r="D67" s="60"/>
      <c r="E67" s="60"/>
      <c r="F67" s="60"/>
      <c r="G67" s="60"/>
    </row>
    <row r="68" spans="1:7" ht="15" customHeight="1" x14ac:dyDescent="0.4">
      <c r="A68" s="60" t="s">
        <v>195</v>
      </c>
      <c r="B68" s="103"/>
      <c r="C68" s="60"/>
      <c r="D68" s="60"/>
      <c r="E68" s="60"/>
      <c r="F68" s="60"/>
      <c r="G68" s="60"/>
    </row>
    <row r="69" spans="1:7" ht="15" customHeight="1" x14ac:dyDescent="0.4">
      <c r="A69" s="60" t="s">
        <v>181</v>
      </c>
      <c r="B69" s="103"/>
      <c r="C69" s="60"/>
      <c r="D69" s="60"/>
      <c r="E69" s="60"/>
      <c r="F69" s="60"/>
      <c r="G69" s="60"/>
    </row>
    <row r="70" spans="1:7" ht="15" customHeight="1" x14ac:dyDescent="0.4">
      <c r="A70" s="60" t="s">
        <v>246</v>
      </c>
      <c r="B70" s="103"/>
      <c r="C70" s="60"/>
      <c r="D70" s="60"/>
      <c r="E70" s="60"/>
      <c r="F70" s="60"/>
      <c r="G70" s="60"/>
    </row>
    <row r="71" spans="1:7" ht="15" customHeight="1" x14ac:dyDescent="0.4">
      <c r="A71" s="60" t="s">
        <v>182</v>
      </c>
      <c r="B71" s="103"/>
      <c r="C71" s="60"/>
      <c r="D71" s="60"/>
      <c r="E71" s="60"/>
      <c r="F71" s="60"/>
      <c r="G71" s="60"/>
    </row>
    <row r="72" spans="1:7" ht="15" customHeight="1" x14ac:dyDescent="0.4">
      <c r="A72" s="60" t="s">
        <v>183</v>
      </c>
      <c r="B72" s="103"/>
      <c r="C72" s="60"/>
      <c r="D72" s="60"/>
      <c r="E72" s="60"/>
      <c r="F72" s="60"/>
      <c r="G72" s="60"/>
    </row>
    <row r="73" spans="1:7" ht="15" customHeight="1" x14ac:dyDescent="0.4">
      <c r="A73" s="60" t="s">
        <v>184</v>
      </c>
      <c r="B73" s="103"/>
      <c r="C73" s="60"/>
      <c r="D73" s="60"/>
      <c r="E73" s="60"/>
      <c r="F73" s="60"/>
      <c r="G73" s="60"/>
    </row>
    <row r="74" spans="1:7" ht="15" customHeight="1" x14ac:dyDescent="0.4">
      <c r="A74" s="60" t="s">
        <v>185</v>
      </c>
      <c r="B74" s="103"/>
      <c r="C74" s="60"/>
      <c r="D74" s="60"/>
      <c r="E74" s="60"/>
      <c r="F74" s="60"/>
      <c r="G74" s="60"/>
    </row>
    <row r="75" spans="1:7" ht="15" customHeight="1" x14ac:dyDescent="0.4">
      <c r="A75" s="60" t="s">
        <v>186</v>
      </c>
      <c r="B75" s="103"/>
      <c r="C75" s="60"/>
      <c r="D75" s="60"/>
      <c r="E75" s="60"/>
      <c r="F75" s="60"/>
      <c r="G75" s="60"/>
    </row>
    <row r="76" spans="1:7" ht="15" customHeight="1" x14ac:dyDescent="0.4">
      <c r="A76" s="60" t="s">
        <v>187</v>
      </c>
      <c r="B76" s="103"/>
      <c r="C76" s="60"/>
      <c r="D76" s="60"/>
      <c r="E76" s="60"/>
      <c r="F76" s="60"/>
      <c r="G76" s="60"/>
    </row>
    <row r="77" spans="1:7" ht="15" customHeight="1" x14ac:dyDescent="0.4">
      <c r="A77" s="60" t="s">
        <v>188</v>
      </c>
      <c r="B77" s="103"/>
      <c r="C77" s="60"/>
      <c r="D77" s="60"/>
      <c r="E77" s="60"/>
      <c r="F77" s="60"/>
      <c r="G77" s="60"/>
    </row>
    <row r="78" spans="1:7" ht="15" customHeight="1" x14ac:dyDescent="0.4">
      <c r="A78" s="60" t="s">
        <v>193</v>
      </c>
      <c r="B78" s="103"/>
      <c r="C78" s="60"/>
      <c r="D78" s="60"/>
      <c r="E78" s="60"/>
      <c r="F78" s="60"/>
      <c r="G78" s="60"/>
    </row>
  </sheetData>
  <mergeCells count="110">
    <mergeCell ref="C59:E59"/>
    <mergeCell ref="C60:E60"/>
    <mergeCell ref="C61:E61"/>
    <mergeCell ref="C62:E62"/>
    <mergeCell ref="B38:K38"/>
    <mergeCell ref="B37:K37"/>
    <mergeCell ref="L37:O37"/>
    <mergeCell ref="L38:O38"/>
    <mergeCell ref="C45:D45"/>
    <mergeCell ref="E45:H45"/>
    <mergeCell ref="I45:N45"/>
    <mergeCell ref="O45:T45"/>
    <mergeCell ref="C49:D49"/>
    <mergeCell ref="E49:H49"/>
    <mergeCell ref="I49:N49"/>
    <mergeCell ref="O49:T49"/>
    <mergeCell ref="A42:B42"/>
    <mergeCell ref="C42:D42"/>
    <mergeCell ref="E42:H42"/>
    <mergeCell ref="A41:B41"/>
    <mergeCell ref="C41:D41"/>
    <mergeCell ref="E41:H41"/>
    <mergeCell ref="U49:Z49"/>
    <mergeCell ref="AA49:AF49"/>
    <mergeCell ref="AG49:AK49"/>
    <mergeCell ref="AL49:AM49"/>
    <mergeCell ref="C58:E58"/>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F47:H47"/>
    <mergeCell ref="I47:K47"/>
    <mergeCell ref="L47:N47"/>
    <mergeCell ref="O47:Q47"/>
    <mergeCell ref="R47:T47"/>
    <mergeCell ref="U47:W4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U45:Z45"/>
    <mergeCell ref="AA45:AF45"/>
    <mergeCell ref="AG45:AK45"/>
    <mergeCell ref="AM29:AN29"/>
    <mergeCell ref="AM30:AN30"/>
    <mergeCell ref="A31:E31"/>
    <mergeCell ref="AM31:AN32"/>
    <mergeCell ref="A32:E32"/>
    <mergeCell ref="AM23:AN23"/>
    <mergeCell ref="AM24:AN24"/>
    <mergeCell ref="AM25:AN25"/>
    <mergeCell ref="AM26:AN26"/>
    <mergeCell ref="AM27:AN27"/>
    <mergeCell ref="AM11:AN11"/>
    <mergeCell ref="AM12:AN12"/>
    <mergeCell ref="AM13:AN13"/>
    <mergeCell ref="AM14:AN14"/>
    <mergeCell ref="AM15:AN15"/>
    <mergeCell ref="AM16:AN16"/>
    <mergeCell ref="AM28:AN28"/>
    <mergeCell ref="AM17:AN17"/>
    <mergeCell ref="AM18:AN18"/>
    <mergeCell ref="AM19:AN19"/>
    <mergeCell ref="AM20:AN20"/>
    <mergeCell ref="AM21:AN21"/>
    <mergeCell ref="AM22:AN22"/>
    <mergeCell ref="A7:A10"/>
    <mergeCell ref="B7:B10"/>
    <mergeCell ref="C7:C10"/>
    <mergeCell ref="D7:D10"/>
    <mergeCell ref="E7:E10"/>
    <mergeCell ref="F7:AJ7"/>
    <mergeCell ref="F8:L8"/>
    <mergeCell ref="T8:Z8"/>
    <mergeCell ref="AA8:AG8"/>
    <mergeCell ref="AH8:AJ8"/>
    <mergeCell ref="AK3:AN3"/>
    <mergeCell ref="AK4:AN4"/>
    <mergeCell ref="AH5:AJ5"/>
    <mergeCell ref="AK7:AK10"/>
    <mergeCell ref="AK1:AN1"/>
    <mergeCell ref="M2:P2"/>
    <mergeCell ref="Q2:R2"/>
    <mergeCell ref="S2:T2"/>
    <mergeCell ref="U2:V2"/>
    <mergeCell ref="AK2:AN2"/>
    <mergeCell ref="AL7:AL10"/>
    <mergeCell ref="AM7:AN10"/>
    <mergeCell ref="M8:S8"/>
  </mergeCells>
  <phoneticPr fontId="3"/>
  <dataValidations count="7">
    <dataValidation type="list" allowBlank="1" showInputMessage="1" showErrorMessage="1" sqref="B11:B30" xr:uid="{00000000-0002-0000-1C00-000000000000}">
      <formula1>INDIRECT($AK$1)</formula1>
    </dataValidation>
    <dataValidation type="list" allowBlank="1" showInputMessage="1" showErrorMessage="1" sqref="C11:C30" xr:uid="{00000000-0002-0000-1C00-000001000000}">
      <formula1>"A,B,C,D"</formula1>
    </dataValidation>
    <dataValidation operator="greaterThanOrEqual" allowBlank="1" showInputMessage="1" showErrorMessage="1" sqref="I39:I40 L39:L40 L43 I43" xr:uid="{00000000-0002-0000-1C00-000002000000}"/>
    <dataValidation type="whole" operator="greaterThanOrEqual" allowBlank="1" showInputMessage="1" showErrorMessage="1" sqref="L38:O38" xr:uid="{00000000-0002-0000-1C00-000003000000}">
      <formula1>0</formula1>
    </dataValidation>
    <dataValidation type="list" allowBlank="1" showInputMessage="1" showErrorMessage="1" sqref="AK4:AN4" xr:uid="{00000000-0002-0000-1C00-000004000000}">
      <formula1>"予定,実績"</formula1>
    </dataValidation>
    <dataValidation type="list" allowBlank="1" showInputMessage="1" showErrorMessage="1" sqref="AK3:AN3" xr:uid="{00000000-0002-0000-1C00-000005000000}">
      <formula1>"４週,歴月"</formula1>
    </dataValidation>
    <dataValidation type="list" allowBlank="1" showInputMessage="1" showErrorMessage="1" sqref="B38:K38" xr:uid="{00000000-0002-0000-1C00-000006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ゴシック,標準"&amp;10（参考様式22）</oddHeader>
  </headerFooter>
  <rowBreaks count="1" manualBreakCount="1">
    <brk id="35"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Q78"/>
  <sheetViews>
    <sheetView showGridLines="0" view="pageLayout" zoomScaleNormal="100" zoomScaleSheetLayoutView="100" workbookViewId="0"/>
  </sheetViews>
  <sheetFormatPr defaultColWidth="8.25" defaultRowHeight="21" customHeight="1" x14ac:dyDescent="0.4"/>
  <cols>
    <col min="1" max="1" width="2.625" style="59" customWidth="1"/>
    <col min="2" max="2" width="13.875" style="61" customWidth="1"/>
    <col min="3" max="3" width="6.625" style="59" customWidth="1"/>
    <col min="4" max="5" width="7.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104" t="s">
        <v>250</v>
      </c>
      <c r="C1" s="87"/>
      <c r="D1" s="87"/>
      <c r="E1" s="87"/>
      <c r="F1" s="87"/>
      <c r="G1" s="87"/>
      <c r="H1" s="87"/>
      <c r="I1" s="87"/>
      <c r="J1" s="87"/>
      <c r="K1" s="87"/>
      <c r="L1" s="87"/>
      <c r="M1" s="87"/>
      <c r="N1" s="87"/>
      <c r="O1" s="87"/>
      <c r="P1" s="87"/>
      <c r="Q1" s="87"/>
      <c r="R1" s="87"/>
      <c r="S1" s="87"/>
      <c r="T1" s="87"/>
      <c r="U1" s="87"/>
      <c r="V1" s="87"/>
      <c r="W1" s="87"/>
      <c r="X1" s="80"/>
      <c r="Y1" s="80"/>
      <c r="Z1" s="95"/>
      <c r="AA1" s="95"/>
      <c r="AB1" s="95"/>
      <c r="AC1" s="95"/>
      <c r="AD1" s="96"/>
      <c r="AE1" s="96"/>
      <c r="AF1" s="96"/>
      <c r="AG1" s="96"/>
      <c r="AH1" s="96"/>
      <c r="AI1" s="88" t="s">
        <v>154</v>
      </c>
      <c r="AJ1" s="88"/>
      <c r="AK1" s="246" t="s">
        <v>134</v>
      </c>
      <c r="AL1" s="246"/>
      <c r="AM1" s="246"/>
      <c r="AN1" s="246"/>
    </row>
    <row r="2" spans="1:40" ht="18" customHeight="1" x14ac:dyDescent="0.4">
      <c r="A2" s="62"/>
      <c r="B2" s="65"/>
      <c r="C2" s="65"/>
      <c r="D2" s="65"/>
      <c r="E2" s="65"/>
      <c r="F2" s="65"/>
      <c r="G2" s="65"/>
      <c r="H2" s="65"/>
      <c r="I2" s="65"/>
      <c r="J2" s="65"/>
      <c r="K2" s="105"/>
      <c r="L2" s="105"/>
      <c r="M2" s="253">
        <v>2024</v>
      </c>
      <c r="N2" s="253"/>
      <c r="O2" s="253"/>
      <c r="P2" s="253"/>
      <c r="Q2" s="252" t="s">
        <v>149</v>
      </c>
      <c r="R2" s="252"/>
      <c r="S2" s="253">
        <v>5</v>
      </c>
      <c r="T2" s="253"/>
      <c r="U2" s="252" t="s">
        <v>150</v>
      </c>
      <c r="V2" s="252"/>
      <c r="W2" s="65"/>
      <c r="X2" s="65"/>
      <c r="Y2" s="65"/>
      <c r="Z2" s="95"/>
      <c r="AA2" s="95"/>
      <c r="AC2" s="88"/>
      <c r="AD2" s="65"/>
      <c r="AE2" s="65"/>
      <c r="AF2" s="65"/>
      <c r="AG2" s="65"/>
      <c r="AH2" s="65"/>
      <c r="AI2" s="88" t="s">
        <v>155</v>
      </c>
      <c r="AJ2" s="88"/>
      <c r="AK2" s="247"/>
      <c r="AL2" s="247"/>
      <c r="AM2" s="247"/>
      <c r="AN2" s="247"/>
    </row>
    <row r="3" spans="1:40" ht="18" customHeight="1" x14ac:dyDescent="0.4">
      <c r="A3" s="92"/>
      <c r="B3" s="92"/>
      <c r="C3" s="92"/>
      <c r="D3" s="92"/>
      <c r="E3" s="92"/>
      <c r="F3" s="92"/>
      <c r="G3" s="92"/>
      <c r="H3" s="92"/>
      <c r="I3" s="92"/>
      <c r="J3" s="92"/>
      <c r="K3" s="92"/>
      <c r="L3" s="92"/>
      <c r="M3" s="92"/>
      <c r="N3" s="92"/>
      <c r="O3" s="92"/>
      <c r="P3" s="92"/>
      <c r="Q3" s="92"/>
      <c r="R3" s="92"/>
      <c r="S3" s="92"/>
      <c r="T3" s="92"/>
      <c r="U3" s="92"/>
      <c r="V3" s="92"/>
      <c r="W3" s="92"/>
      <c r="Y3" s="97"/>
      <c r="Z3" s="97"/>
      <c r="AA3" s="97"/>
      <c r="AB3" s="95"/>
      <c r="AC3" s="97"/>
      <c r="AD3" s="97"/>
      <c r="AE3" s="97"/>
      <c r="AF3" s="97"/>
      <c r="AG3" s="97"/>
      <c r="AH3" s="97"/>
      <c r="AI3" s="98" t="s">
        <v>158</v>
      </c>
      <c r="AJ3" s="88"/>
      <c r="AK3" s="248"/>
      <c r="AL3" s="248"/>
      <c r="AM3" s="248"/>
      <c r="AN3" s="248"/>
    </row>
    <row r="4" spans="1:40" ht="18" customHeight="1" x14ac:dyDescent="0.4">
      <c r="A4" s="92"/>
      <c r="B4" s="92"/>
      <c r="C4" s="92"/>
      <c r="D4" s="92"/>
      <c r="E4" s="92"/>
      <c r="F4" s="92"/>
      <c r="G4" s="92"/>
      <c r="H4" s="92"/>
      <c r="I4" s="92"/>
      <c r="J4" s="92"/>
      <c r="K4" s="92"/>
      <c r="L4" s="92"/>
      <c r="M4" s="92"/>
      <c r="N4" s="92"/>
      <c r="O4" s="92"/>
      <c r="P4" s="92"/>
      <c r="Q4" s="92"/>
      <c r="R4" s="92"/>
      <c r="S4" s="92"/>
      <c r="T4" s="92"/>
      <c r="U4" s="92"/>
      <c r="V4" s="92"/>
      <c r="W4" s="92"/>
      <c r="Y4" s="97"/>
      <c r="Z4" s="97"/>
      <c r="AA4" s="97"/>
      <c r="AB4" s="95"/>
      <c r="AC4" s="97"/>
      <c r="AD4" s="97"/>
      <c r="AE4" s="97"/>
      <c r="AF4" s="97"/>
      <c r="AG4" s="97"/>
      <c r="AH4" s="97"/>
      <c r="AI4" s="98" t="s">
        <v>159</v>
      </c>
      <c r="AJ4" s="88"/>
      <c r="AK4" s="248"/>
      <c r="AL4" s="248"/>
      <c r="AM4" s="248"/>
      <c r="AN4" s="248"/>
    </row>
    <row r="5" spans="1:40" ht="18" customHeight="1" x14ac:dyDescent="0.4">
      <c r="A5" s="92"/>
      <c r="B5" s="92"/>
      <c r="C5" s="92"/>
      <c r="D5" s="92"/>
      <c r="E5" s="92"/>
      <c r="F5" s="92"/>
      <c r="G5" s="92"/>
      <c r="H5" s="92"/>
      <c r="I5" s="92"/>
      <c r="J5" s="92"/>
      <c r="K5" s="92"/>
      <c r="L5" s="92"/>
      <c r="M5" s="92"/>
      <c r="N5" s="92"/>
      <c r="O5" s="92"/>
      <c r="P5" s="92"/>
      <c r="Q5" s="92"/>
      <c r="R5" s="92"/>
      <c r="S5" s="92"/>
      <c r="U5" s="92"/>
      <c r="V5" s="92"/>
      <c r="W5" s="92"/>
      <c r="Y5" s="97"/>
      <c r="Z5" s="97"/>
      <c r="AA5" s="97"/>
      <c r="AB5" s="95"/>
      <c r="AC5" s="97"/>
      <c r="AD5" s="97"/>
      <c r="AE5" s="97"/>
      <c r="AF5" s="97"/>
      <c r="AG5" s="98" t="s">
        <v>160</v>
      </c>
      <c r="AH5" s="281"/>
      <c r="AI5" s="281"/>
      <c r="AJ5" s="281"/>
      <c r="AK5" s="97" t="s">
        <v>156</v>
      </c>
      <c r="AL5" s="119"/>
      <c r="AM5" s="97" t="s">
        <v>157</v>
      </c>
      <c r="AN5" s="95"/>
    </row>
    <row r="6" spans="1:40" ht="9.9499999999999993" customHeight="1" x14ac:dyDescent="0.4">
      <c r="A6" s="62"/>
      <c r="B6" s="82"/>
      <c r="C6" s="82"/>
      <c r="D6" s="82"/>
      <c r="E6" s="82"/>
      <c r="F6" s="82"/>
      <c r="G6" s="82"/>
      <c r="H6" s="82"/>
      <c r="I6" s="82"/>
      <c r="J6" s="82"/>
      <c r="K6" s="82"/>
      <c r="L6" s="82"/>
      <c r="M6" s="82"/>
      <c r="N6" s="82"/>
      <c r="O6" s="82"/>
      <c r="P6" s="82"/>
      <c r="Q6" s="82"/>
      <c r="R6" s="82"/>
      <c r="S6" s="82"/>
      <c r="T6" s="82"/>
      <c r="U6" s="82"/>
      <c r="V6" s="82"/>
      <c r="W6" s="82"/>
      <c r="X6" s="63"/>
      <c r="Y6" s="63"/>
      <c r="Z6" s="63"/>
      <c r="AA6" s="63"/>
      <c r="AB6" s="63"/>
      <c r="AC6" s="63"/>
      <c r="AD6" s="63"/>
      <c r="AE6" s="63"/>
      <c r="AF6" s="63"/>
      <c r="AG6" s="63"/>
      <c r="AH6" s="63"/>
      <c r="AI6" s="63"/>
      <c r="AJ6" s="63"/>
      <c r="AK6" s="63"/>
      <c r="AL6" s="63"/>
      <c r="AM6" s="62"/>
      <c r="AN6" s="95"/>
    </row>
    <row r="7" spans="1:40" ht="15" customHeight="1" x14ac:dyDescent="0.4">
      <c r="A7" s="259" t="s">
        <v>152</v>
      </c>
      <c r="B7" s="251" t="s">
        <v>161</v>
      </c>
      <c r="C7" s="256" t="s">
        <v>162</v>
      </c>
      <c r="D7" s="251" t="s">
        <v>163</v>
      </c>
      <c r="E7" s="260" t="s">
        <v>164</v>
      </c>
      <c r="F7" s="255" t="s">
        <v>196</v>
      </c>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49" t="s">
        <v>197</v>
      </c>
      <c r="AL7" s="250" t="s">
        <v>198</v>
      </c>
      <c r="AM7" s="245" t="s">
        <v>199</v>
      </c>
      <c r="AN7" s="245"/>
    </row>
    <row r="8" spans="1:40" ht="15" customHeight="1" x14ac:dyDescent="0.4">
      <c r="A8" s="259"/>
      <c r="B8" s="251"/>
      <c r="C8" s="257"/>
      <c r="D8" s="251"/>
      <c r="E8" s="260"/>
      <c r="F8" s="251" t="s">
        <v>103</v>
      </c>
      <c r="G8" s="251"/>
      <c r="H8" s="251"/>
      <c r="I8" s="251"/>
      <c r="J8" s="251"/>
      <c r="K8" s="251"/>
      <c r="L8" s="251"/>
      <c r="M8" s="251" t="s">
        <v>104</v>
      </c>
      <c r="N8" s="251"/>
      <c r="O8" s="251"/>
      <c r="P8" s="251"/>
      <c r="Q8" s="251"/>
      <c r="R8" s="251"/>
      <c r="S8" s="251"/>
      <c r="T8" s="251" t="s">
        <v>105</v>
      </c>
      <c r="U8" s="251"/>
      <c r="V8" s="251"/>
      <c r="W8" s="251"/>
      <c r="X8" s="251"/>
      <c r="Y8" s="251"/>
      <c r="Z8" s="251"/>
      <c r="AA8" s="251" t="s">
        <v>106</v>
      </c>
      <c r="AB8" s="251"/>
      <c r="AC8" s="251"/>
      <c r="AD8" s="251"/>
      <c r="AE8" s="251"/>
      <c r="AF8" s="251"/>
      <c r="AG8" s="251"/>
      <c r="AH8" s="251" t="s">
        <v>109</v>
      </c>
      <c r="AI8" s="251"/>
      <c r="AJ8" s="251"/>
      <c r="AK8" s="249"/>
      <c r="AL8" s="250"/>
      <c r="AM8" s="245"/>
      <c r="AN8" s="245"/>
    </row>
    <row r="9" spans="1:40" ht="15" customHeight="1" x14ac:dyDescent="0.4">
      <c r="A9" s="259"/>
      <c r="B9" s="251"/>
      <c r="C9" s="257"/>
      <c r="D9" s="251"/>
      <c r="E9" s="260"/>
      <c r="F9" s="66">
        <f>DATE($M$2,$S$2,1)</f>
        <v>45413</v>
      </c>
      <c r="G9" s="66">
        <f>DATE($M$2,$S$2,2)</f>
        <v>45414</v>
      </c>
      <c r="H9" s="66">
        <f>DATE($M$2,$S$2,3)</f>
        <v>45415</v>
      </c>
      <c r="I9" s="66">
        <f>DATE($M$2,$S$2,4)</f>
        <v>45416</v>
      </c>
      <c r="J9" s="66">
        <f>DATE($M$2,$S$2,5)</f>
        <v>45417</v>
      </c>
      <c r="K9" s="66">
        <f>DATE($M$2,$S$2,6)</f>
        <v>45418</v>
      </c>
      <c r="L9" s="66">
        <f>DATE($M$2,$S$2,7)</f>
        <v>45419</v>
      </c>
      <c r="M9" s="66">
        <f>DATE($M$2,$S$2,8)</f>
        <v>45420</v>
      </c>
      <c r="N9" s="66">
        <f>DATE($M$2,$S$2,9)</f>
        <v>45421</v>
      </c>
      <c r="O9" s="66">
        <f>DATE($M$2,$S$2,10)</f>
        <v>45422</v>
      </c>
      <c r="P9" s="66">
        <f>DATE($M$2,$S$2,11)</f>
        <v>45423</v>
      </c>
      <c r="Q9" s="66">
        <f>DATE($M$2,$S$2,12)</f>
        <v>45424</v>
      </c>
      <c r="R9" s="66">
        <f>DATE($M$2,$S$2,13)</f>
        <v>45425</v>
      </c>
      <c r="S9" s="66">
        <f>DATE($M$2,$S$2,14)</f>
        <v>45426</v>
      </c>
      <c r="T9" s="66">
        <f>DATE($M$2,$S$2,15)</f>
        <v>45427</v>
      </c>
      <c r="U9" s="66">
        <f>DATE($M$2,$S$2,16)</f>
        <v>45428</v>
      </c>
      <c r="V9" s="66">
        <f>DATE($M$2,$S$2,17)</f>
        <v>45429</v>
      </c>
      <c r="W9" s="66">
        <f>DATE($M$2,$S$2,18)</f>
        <v>45430</v>
      </c>
      <c r="X9" s="66">
        <f>DATE($M$2,$S$2,19)</f>
        <v>45431</v>
      </c>
      <c r="Y9" s="66">
        <f>DATE($M$2,$S$2,20)</f>
        <v>45432</v>
      </c>
      <c r="Z9" s="66">
        <f>DATE($M$2,$S$2,21)</f>
        <v>45433</v>
      </c>
      <c r="AA9" s="66">
        <f>DATE($M$2,$S$2,22)</f>
        <v>45434</v>
      </c>
      <c r="AB9" s="66">
        <f>DATE($M$2,$S$2,23)</f>
        <v>45435</v>
      </c>
      <c r="AC9" s="66">
        <f>DATE($M$2,$S$2,24)</f>
        <v>45436</v>
      </c>
      <c r="AD9" s="66">
        <f>DATE($M$2,$S$2,25)</f>
        <v>45437</v>
      </c>
      <c r="AE9" s="66">
        <f>DATE($M$2,$S$2,26)</f>
        <v>45438</v>
      </c>
      <c r="AF9" s="66">
        <f>DATE($M$2,$S$2,27)</f>
        <v>45439</v>
      </c>
      <c r="AG9" s="66">
        <f>DATE($M$2,$S$2,28)</f>
        <v>45440</v>
      </c>
      <c r="AH9" s="66">
        <f>IF(DAY(EOMONTH(F9,0))&lt;29,"",DATE($M$2,$S$2,29))</f>
        <v>45441</v>
      </c>
      <c r="AI9" s="66">
        <f>IF(DAY(EOMONTH(F9,0))&lt;30,"",DATE($M$2,$S$2,30))</f>
        <v>45442</v>
      </c>
      <c r="AJ9" s="66">
        <f>IF(DAY(EOMONTH(F9,0))&lt;31,"",DATE($M$2,$S$2,31))</f>
        <v>45443</v>
      </c>
      <c r="AK9" s="249"/>
      <c r="AL9" s="250"/>
      <c r="AM9" s="245"/>
      <c r="AN9" s="245"/>
    </row>
    <row r="10" spans="1:40" ht="15" customHeight="1" x14ac:dyDescent="0.4">
      <c r="A10" s="259"/>
      <c r="B10" s="251"/>
      <c r="C10" s="258"/>
      <c r="D10" s="251"/>
      <c r="E10" s="260"/>
      <c r="F10" s="67">
        <f>DATE($M$2,$S$2,1)</f>
        <v>45413</v>
      </c>
      <c r="G10" s="67">
        <f>DATE($M$2,$S$2,2)</f>
        <v>45414</v>
      </c>
      <c r="H10" s="67">
        <f>DATE($M$2,$S$2,3)</f>
        <v>45415</v>
      </c>
      <c r="I10" s="67">
        <f>DATE($M$2,$S$2,4)</f>
        <v>45416</v>
      </c>
      <c r="J10" s="67">
        <f>DATE($M$2,$S$2,5)</f>
        <v>45417</v>
      </c>
      <c r="K10" s="67">
        <f>DATE($M$2,$S$2,6)</f>
        <v>45418</v>
      </c>
      <c r="L10" s="67">
        <f>DATE($M$2,$S$2,7)</f>
        <v>45419</v>
      </c>
      <c r="M10" s="67">
        <f>DATE($M$2,$S$2,8)</f>
        <v>45420</v>
      </c>
      <c r="N10" s="67">
        <f>DATE($M$2,$S$2,9)</f>
        <v>45421</v>
      </c>
      <c r="O10" s="67">
        <f>DATE($M$2,$S$2,10)</f>
        <v>45422</v>
      </c>
      <c r="P10" s="67">
        <f>DATE($M$2,$S$2,11)</f>
        <v>45423</v>
      </c>
      <c r="Q10" s="67">
        <f>DATE($M$2,$S$2,12)</f>
        <v>45424</v>
      </c>
      <c r="R10" s="67">
        <f>DATE($M$2,$S$2,13)</f>
        <v>45425</v>
      </c>
      <c r="S10" s="67">
        <f>DATE($M$2,$S$2,14)</f>
        <v>45426</v>
      </c>
      <c r="T10" s="67">
        <f>DATE($M$2,$S$2,15)</f>
        <v>45427</v>
      </c>
      <c r="U10" s="67">
        <f>DATE($M$2,$S$2,16)</f>
        <v>45428</v>
      </c>
      <c r="V10" s="67">
        <f>DATE($M$2,$S$2,17)</f>
        <v>45429</v>
      </c>
      <c r="W10" s="67">
        <f>DATE($M$2,$S$2,18)</f>
        <v>45430</v>
      </c>
      <c r="X10" s="67">
        <f>DATE($M$2,$S$2,19)</f>
        <v>45431</v>
      </c>
      <c r="Y10" s="67">
        <f>DATE($M$2,$S$2,20)</f>
        <v>45432</v>
      </c>
      <c r="Z10" s="67">
        <f>DATE($M$2,$S$2,21)</f>
        <v>45433</v>
      </c>
      <c r="AA10" s="67">
        <f>DATE($M$2,$S$2,22)</f>
        <v>45434</v>
      </c>
      <c r="AB10" s="67">
        <f>DATE($M$2,$S$2,23)</f>
        <v>45435</v>
      </c>
      <c r="AC10" s="67">
        <f>DATE($M$2,$S$2,24)</f>
        <v>45436</v>
      </c>
      <c r="AD10" s="67">
        <f>DATE($M$2,$S$2,25)</f>
        <v>45437</v>
      </c>
      <c r="AE10" s="67">
        <f>DATE($M$2,$S$2,26)</f>
        <v>45438</v>
      </c>
      <c r="AF10" s="67">
        <f>DATE($M$2,$S$2,27)</f>
        <v>45439</v>
      </c>
      <c r="AG10" s="67">
        <f>DATE($M$2,$S$2,28)</f>
        <v>45440</v>
      </c>
      <c r="AH10" s="67">
        <f>IF(DAY(EOMONTH(F10,0))&lt;29,"",DATE($M$2,$S$2,29))</f>
        <v>45441</v>
      </c>
      <c r="AI10" s="67">
        <f>IF(DAY(EOMONTH(F10,0))&lt;30,"",DATE($M$2,$S$2,30))</f>
        <v>45442</v>
      </c>
      <c r="AJ10" s="67">
        <f>IF(DAY(EOMONTH(F10,0))&lt;31,"",DATE($M$2,$S$2,31))</f>
        <v>45443</v>
      </c>
      <c r="AK10" s="249"/>
      <c r="AL10" s="250"/>
      <c r="AM10" s="245"/>
      <c r="AN10" s="245"/>
    </row>
    <row r="11" spans="1:40" ht="18" customHeight="1" x14ac:dyDescent="0.4">
      <c r="A11" s="79">
        <v>1</v>
      </c>
      <c r="B11" s="115" t="s">
        <v>135</v>
      </c>
      <c r="C11" s="90" t="s">
        <v>189</v>
      </c>
      <c r="D11" s="116"/>
      <c r="E11" s="117" t="s">
        <v>189</v>
      </c>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75">
        <f>+SUM(F11:AJ11)</f>
        <v>0</v>
      </c>
      <c r="AL11" s="76">
        <f>IF($AK$3="４週",AK11/4,AK11/(DAY(EOMONTH($F$9,0))/7))</f>
        <v>0</v>
      </c>
      <c r="AM11" s="263"/>
      <c r="AN11" s="263"/>
    </row>
    <row r="12" spans="1:40" ht="18" customHeight="1" x14ac:dyDescent="0.4">
      <c r="A12" s="79">
        <v>2</v>
      </c>
      <c r="B12" s="115" t="s">
        <v>115</v>
      </c>
      <c r="C12" s="90" t="s">
        <v>190</v>
      </c>
      <c r="D12" s="116"/>
      <c r="E12" s="117" t="s">
        <v>190</v>
      </c>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75">
        <f t="shared" ref="AK12:AK31" si="0">+SUM(F12:AJ12)</f>
        <v>0</v>
      </c>
      <c r="AL12" s="76">
        <f t="shared" ref="AL12:AL30" si="1">IF($AK$3="４週",AK12/4,AK12/(DAY(EOMONTH($F$9,0))/7))</f>
        <v>0</v>
      </c>
      <c r="AM12" s="263"/>
      <c r="AN12" s="263"/>
    </row>
    <row r="13" spans="1:40" ht="18" customHeight="1" x14ac:dyDescent="0.4">
      <c r="A13" s="79">
        <v>3</v>
      </c>
      <c r="B13" s="115" t="s">
        <v>136</v>
      </c>
      <c r="C13" s="90" t="s">
        <v>191</v>
      </c>
      <c r="D13" s="116"/>
      <c r="E13" s="117" t="s">
        <v>191</v>
      </c>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75">
        <f t="shared" si="0"/>
        <v>0</v>
      </c>
      <c r="AL13" s="76">
        <f t="shared" si="1"/>
        <v>0</v>
      </c>
      <c r="AM13" s="263"/>
      <c r="AN13" s="263"/>
    </row>
    <row r="14" spans="1:40" ht="18" customHeight="1" x14ac:dyDescent="0.4">
      <c r="A14" s="79">
        <v>4</v>
      </c>
      <c r="B14" s="115" t="s">
        <v>137</v>
      </c>
      <c r="C14" s="90" t="s">
        <v>192</v>
      </c>
      <c r="D14" s="116"/>
      <c r="E14" s="117" t="s">
        <v>192</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75">
        <f t="shared" si="0"/>
        <v>0</v>
      </c>
      <c r="AL14" s="76">
        <f t="shared" si="1"/>
        <v>0</v>
      </c>
      <c r="AM14" s="263"/>
      <c r="AN14" s="263"/>
    </row>
    <row r="15" spans="1:40" ht="18" customHeight="1" x14ac:dyDescent="0.4">
      <c r="A15" s="79">
        <v>5</v>
      </c>
      <c r="B15" s="115"/>
      <c r="C15" s="90"/>
      <c r="D15" s="116"/>
      <c r="E15" s="117"/>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75">
        <f t="shared" si="0"/>
        <v>0</v>
      </c>
      <c r="AL15" s="76">
        <f t="shared" si="1"/>
        <v>0</v>
      </c>
      <c r="AM15" s="263"/>
      <c r="AN15" s="263"/>
    </row>
    <row r="16" spans="1:40" ht="18" customHeight="1" x14ac:dyDescent="0.4">
      <c r="A16" s="79">
        <v>6</v>
      </c>
      <c r="B16" s="115"/>
      <c r="C16" s="90"/>
      <c r="D16" s="116"/>
      <c r="E16" s="117"/>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75">
        <f t="shared" si="0"/>
        <v>0</v>
      </c>
      <c r="AL16" s="76">
        <f t="shared" si="1"/>
        <v>0</v>
      </c>
      <c r="AM16" s="263"/>
      <c r="AN16" s="263"/>
    </row>
    <row r="17" spans="1:40" ht="18" customHeight="1" x14ac:dyDescent="0.4">
      <c r="A17" s="79">
        <v>7</v>
      </c>
      <c r="B17" s="115"/>
      <c r="C17" s="90"/>
      <c r="D17" s="116"/>
      <c r="E17" s="117"/>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75">
        <f t="shared" si="0"/>
        <v>0</v>
      </c>
      <c r="AL17" s="76">
        <f t="shared" si="1"/>
        <v>0</v>
      </c>
      <c r="AM17" s="263"/>
      <c r="AN17" s="263"/>
    </row>
    <row r="18" spans="1:40" ht="18" customHeight="1" x14ac:dyDescent="0.4">
      <c r="A18" s="79">
        <v>8</v>
      </c>
      <c r="B18" s="115"/>
      <c r="C18" s="90"/>
      <c r="D18" s="116"/>
      <c r="E18" s="117"/>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75">
        <f t="shared" si="0"/>
        <v>0</v>
      </c>
      <c r="AL18" s="76">
        <f t="shared" si="1"/>
        <v>0</v>
      </c>
      <c r="AM18" s="263"/>
      <c r="AN18" s="263"/>
    </row>
    <row r="19" spans="1:40" ht="18" customHeight="1" x14ac:dyDescent="0.4">
      <c r="A19" s="79">
        <v>9</v>
      </c>
      <c r="B19" s="115"/>
      <c r="C19" s="90"/>
      <c r="D19" s="116"/>
      <c r="E19" s="117"/>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75">
        <f t="shared" si="0"/>
        <v>0</v>
      </c>
      <c r="AL19" s="76">
        <f t="shared" si="1"/>
        <v>0</v>
      </c>
      <c r="AM19" s="263"/>
      <c r="AN19" s="263"/>
    </row>
    <row r="20" spans="1:40" ht="18" customHeight="1" x14ac:dyDescent="0.4">
      <c r="A20" s="79">
        <v>10</v>
      </c>
      <c r="B20" s="115"/>
      <c r="C20" s="90"/>
      <c r="D20" s="116"/>
      <c r="E20" s="117"/>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75">
        <f t="shared" si="0"/>
        <v>0</v>
      </c>
      <c r="AL20" s="76">
        <f t="shared" si="1"/>
        <v>0</v>
      </c>
      <c r="AM20" s="263"/>
      <c r="AN20" s="263"/>
    </row>
    <row r="21" spans="1:40" ht="18" customHeight="1" x14ac:dyDescent="0.4">
      <c r="A21" s="79">
        <v>11</v>
      </c>
      <c r="B21" s="115"/>
      <c r="C21" s="90"/>
      <c r="D21" s="116"/>
      <c r="E21" s="117"/>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75">
        <f t="shared" si="0"/>
        <v>0</v>
      </c>
      <c r="AL21" s="76">
        <f t="shared" si="1"/>
        <v>0</v>
      </c>
      <c r="AM21" s="263"/>
      <c r="AN21" s="263"/>
    </row>
    <row r="22" spans="1:40" ht="18" customHeight="1" x14ac:dyDescent="0.4">
      <c r="A22" s="79">
        <v>12</v>
      </c>
      <c r="B22" s="115"/>
      <c r="C22" s="90"/>
      <c r="D22" s="116"/>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75">
        <f t="shared" si="0"/>
        <v>0</v>
      </c>
      <c r="AL22" s="76">
        <f t="shared" si="1"/>
        <v>0</v>
      </c>
      <c r="AM22" s="263"/>
      <c r="AN22" s="263"/>
    </row>
    <row r="23" spans="1:40" ht="18" customHeight="1" x14ac:dyDescent="0.4">
      <c r="A23" s="79">
        <v>13</v>
      </c>
      <c r="B23" s="115"/>
      <c r="C23" s="90"/>
      <c r="D23" s="116"/>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75">
        <f t="shared" si="0"/>
        <v>0</v>
      </c>
      <c r="AL23" s="76">
        <f t="shared" si="1"/>
        <v>0</v>
      </c>
      <c r="AM23" s="263"/>
      <c r="AN23" s="263"/>
    </row>
    <row r="24" spans="1:40" ht="18" customHeight="1" x14ac:dyDescent="0.4">
      <c r="A24" s="79">
        <v>14</v>
      </c>
      <c r="B24" s="115"/>
      <c r="C24" s="90"/>
      <c r="D24" s="116"/>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75">
        <f t="shared" si="0"/>
        <v>0</v>
      </c>
      <c r="AL24" s="76">
        <f t="shared" si="1"/>
        <v>0</v>
      </c>
      <c r="AM24" s="263"/>
      <c r="AN24" s="263"/>
    </row>
    <row r="25" spans="1:40" ht="18" customHeight="1" x14ac:dyDescent="0.4">
      <c r="A25" s="79">
        <v>15</v>
      </c>
      <c r="B25" s="115"/>
      <c r="C25" s="90"/>
      <c r="D25" s="116"/>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75">
        <f t="shared" si="0"/>
        <v>0</v>
      </c>
      <c r="AL25" s="76">
        <f t="shared" si="1"/>
        <v>0</v>
      </c>
      <c r="AM25" s="263"/>
      <c r="AN25" s="263"/>
    </row>
    <row r="26" spans="1:40" ht="18" customHeight="1" x14ac:dyDescent="0.4">
      <c r="A26" s="79">
        <v>16</v>
      </c>
      <c r="B26" s="115"/>
      <c r="C26" s="90"/>
      <c r="D26" s="116"/>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75">
        <f t="shared" si="0"/>
        <v>0</v>
      </c>
      <c r="AL26" s="76">
        <f t="shared" si="1"/>
        <v>0</v>
      </c>
      <c r="AM26" s="263"/>
      <c r="AN26" s="263"/>
    </row>
    <row r="27" spans="1:40" ht="18" customHeight="1" x14ac:dyDescent="0.4">
      <c r="A27" s="79">
        <v>17</v>
      </c>
      <c r="B27" s="115"/>
      <c r="C27" s="90"/>
      <c r="D27" s="116"/>
      <c r="E27" s="117"/>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75">
        <f t="shared" si="0"/>
        <v>0</v>
      </c>
      <c r="AL27" s="76">
        <f t="shared" si="1"/>
        <v>0</v>
      </c>
      <c r="AM27" s="263"/>
      <c r="AN27" s="263"/>
    </row>
    <row r="28" spans="1:40" ht="18" customHeight="1" x14ac:dyDescent="0.4">
      <c r="A28" s="79">
        <v>18</v>
      </c>
      <c r="B28" s="115"/>
      <c r="C28" s="90"/>
      <c r="D28" s="116"/>
      <c r="E28" s="117"/>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75">
        <f t="shared" si="0"/>
        <v>0</v>
      </c>
      <c r="AL28" s="76">
        <f t="shared" si="1"/>
        <v>0</v>
      </c>
      <c r="AM28" s="263"/>
      <c r="AN28" s="263"/>
    </row>
    <row r="29" spans="1:40" ht="18" customHeight="1" x14ac:dyDescent="0.4">
      <c r="A29" s="79">
        <v>19</v>
      </c>
      <c r="B29" s="115"/>
      <c r="C29" s="90"/>
      <c r="D29" s="116"/>
      <c r="E29" s="117"/>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75">
        <f t="shared" si="0"/>
        <v>0</v>
      </c>
      <c r="AL29" s="76">
        <f t="shared" si="1"/>
        <v>0</v>
      </c>
      <c r="AM29" s="263"/>
      <c r="AN29" s="263"/>
    </row>
    <row r="30" spans="1:40" ht="18" customHeight="1" x14ac:dyDescent="0.4">
      <c r="A30" s="79">
        <v>20</v>
      </c>
      <c r="B30" s="115"/>
      <c r="C30" s="90"/>
      <c r="D30" s="116"/>
      <c r="E30" s="117"/>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75">
        <f t="shared" si="0"/>
        <v>0</v>
      </c>
      <c r="AL30" s="76">
        <f t="shared" si="1"/>
        <v>0</v>
      </c>
      <c r="AM30" s="263"/>
      <c r="AN30" s="263"/>
    </row>
    <row r="31" spans="1:40" ht="18" customHeight="1" x14ac:dyDescent="0.4">
      <c r="A31" s="260" t="s">
        <v>94</v>
      </c>
      <c r="B31" s="261"/>
      <c r="C31" s="261"/>
      <c r="D31" s="261"/>
      <c r="E31" s="261"/>
      <c r="F31" s="77">
        <f>+SUM(F11:F30)</f>
        <v>0</v>
      </c>
      <c r="G31" s="77">
        <f t="shared" ref="G31:AJ31" si="2">+SUM(G11:G30)</f>
        <v>0</v>
      </c>
      <c r="H31" s="77">
        <f t="shared" si="2"/>
        <v>0</v>
      </c>
      <c r="I31" s="77">
        <f t="shared" si="2"/>
        <v>0</v>
      </c>
      <c r="J31" s="77">
        <f t="shared" si="2"/>
        <v>0</v>
      </c>
      <c r="K31" s="77">
        <f t="shared" si="2"/>
        <v>0</v>
      </c>
      <c r="L31" s="77">
        <f t="shared" si="2"/>
        <v>0</v>
      </c>
      <c r="M31" s="77">
        <f t="shared" si="2"/>
        <v>0</v>
      </c>
      <c r="N31" s="77">
        <f t="shared" si="2"/>
        <v>0</v>
      </c>
      <c r="O31" s="77">
        <f t="shared" si="2"/>
        <v>0</v>
      </c>
      <c r="P31" s="77">
        <f t="shared" si="2"/>
        <v>0</v>
      </c>
      <c r="Q31" s="77">
        <f t="shared" si="2"/>
        <v>0</v>
      </c>
      <c r="R31" s="77">
        <f t="shared" si="2"/>
        <v>0</v>
      </c>
      <c r="S31" s="77">
        <f t="shared" si="2"/>
        <v>0</v>
      </c>
      <c r="T31" s="77">
        <f t="shared" si="2"/>
        <v>0</v>
      </c>
      <c r="U31" s="77">
        <f t="shared" si="2"/>
        <v>0</v>
      </c>
      <c r="V31" s="77">
        <f t="shared" si="2"/>
        <v>0</v>
      </c>
      <c r="W31" s="77">
        <f t="shared" si="2"/>
        <v>0</v>
      </c>
      <c r="X31" s="77">
        <f t="shared" si="2"/>
        <v>0</v>
      </c>
      <c r="Y31" s="77">
        <f t="shared" si="2"/>
        <v>0</v>
      </c>
      <c r="Z31" s="77">
        <f t="shared" si="2"/>
        <v>0</v>
      </c>
      <c r="AA31" s="77">
        <f t="shared" si="2"/>
        <v>0</v>
      </c>
      <c r="AB31" s="77">
        <f t="shared" si="2"/>
        <v>0</v>
      </c>
      <c r="AC31" s="77">
        <f t="shared" si="2"/>
        <v>0</v>
      </c>
      <c r="AD31" s="77">
        <f t="shared" si="2"/>
        <v>0</v>
      </c>
      <c r="AE31" s="77">
        <f t="shared" si="2"/>
        <v>0</v>
      </c>
      <c r="AF31" s="77">
        <f t="shared" si="2"/>
        <v>0</v>
      </c>
      <c r="AG31" s="77">
        <f t="shared" si="2"/>
        <v>0</v>
      </c>
      <c r="AH31" s="77">
        <f t="shared" si="2"/>
        <v>0</v>
      </c>
      <c r="AI31" s="77">
        <f t="shared" si="2"/>
        <v>0</v>
      </c>
      <c r="AJ31" s="77">
        <f t="shared" si="2"/>
        <v>0</v>
      </c>
      <c r="AK31" s="75">
        <f t="shared" si="0"/>
        <v>0</v>
      </c>
      <c r="AL31" s="76">
        <f>IF($AK$3="４週",AK31/4,AK31/(DAY(EOMONTH($F$9,0))/7))</f>
        <v>0</v>
      </c>
      <c r="AM31" s="264"/>
      <c r="AN31" s="264"/>
    </row>
    <row r="32" spans="1:40" ht="18" customHeight="1" x14ac:dyDescent="0.4">
      <c r="A32" s="261" t="s">
        <v>96</v>
      </c>
      <c r="B32" s="261"/>
      <c r="C32" s="261"/>
      <c r="D32" s="261"/>
      <c r="E32" s="262"/>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77"/>
      <c r="AL32" s="78"/>
      <c r="AM32" s="264"/>
      <c r="AN32" s="264"/>
    </row>
    <row r="33" spans="1:43" s="72" customFormat="1" ht="15" customHeight="1" x14ac:dyDescent="0.4">
      <c r="A33" s="69"/>
      <c r="B33" s="69"/>
      <c r="C33" s="69"/>
      <c r="D33" s="69"/>
      <c r="E33" s="69"/>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69"/>
      <c r="AL33" s="69"/>
      <c r="AM33" s="71"/>
    </row>
    <row r="34" spans="1:43" s="72" customFormat="1" ht="15" customHeight="1" x14ac:dyDescent="0.4">
      <c r="A34" s="125"/>
      <c r="B34" s="125"/>
      <c r="C34" s="125"/>
      <c r="D34" s="125"/>
      <c r="E34" s="125"/>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125"/>
      <c r="AL34" s="125"/>
      <c r="AM34" s="71"/>
    </row>
    <row r="35" spans="1:43" s="72" customFormat="1" ht="15" customHeight="1" x14ac:dyDescent="0.4">
      <c r="A35" s="125"/>
      <c r="B35" s="125"/>
      <c r="C35" s="125"/>
      <c r="D35" s="125"/>
      <c r="E35" s="125"/>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125"/>
      <c r="AL35" s="125"/>
      <c r="AM35" s="71"/>
    </row>
    <row r="36" spans="1:43" s="72" customFormat="1" ht="21" customHeight="1" x14ac:dyDescent="0.4">
      <c r="A36" s="112" t="s">
        <v>225</v>
      </c>
      <c r="B36" s="69"/>
      <c r="C36" s="69"/>
      <c r="D36" s="69"/>
      <c r="E36" s="69"/>
      <c r="F36" s="69"/>
      <c r="G36" s="70"/>
      <c r="H36" s="70"/>
      <c r="I36" s="70"/>
      <c r="J36" s="70"/>
      <c r="K36" s="70"/>
      <c r="L36" s="70"/>
      <c r="M36" s="70"/>
      <c r="N36" s="70"/>
      <c r="O36" s="70"/>
      <c r="AM36" s="69"/>
      <c r="AN36" s="71"/>
    </row>
    <row r="37" spans="1:43" s="72" customFormat="1" ht="24.95" customHeight="1" x14ac:dyDescent="0.4">
      <c r="A37"/>
      <c r="B37" s="285" t="s">
        <v>227</v>
      </c>
      <c r="C37" s="286"/>
      <c r="D37" s="286"/>
      <c r="E37" s="286"/>
      <c r="F37" s="286"/>
      <c r="G37" s="286"/>
      <c r="H37" s="286"/>
      <c r="I37" s="286"/>
      <c r="J37" s="286"/>
      <c r="K37" s="287"/>
      <c r="L37" s="290" t="s">
        <v>232</v>
      </c>
      <c r="M37" s="290"/>
      <c r="N37" s="290"/>
      <c r="O37" s="290"/>
      <c r="P37" s="290" t="s">
        <v>233</v>
      </c>
      <c r="Q37" s="290"/>
      <c r="R37" s="290"/>
      <c r="S37" s="290"/>
      <c r="T37" s="290" t="s">
        <v>228</v>
      </c>
      <c r="U37" s="290"/>
      <c r="V37" s="290"/>
      <c r="W37" s="290"/>
      <c r="X37"/>
      <c r="Y37"/>
      <c r="Z37"/>
      <c r="AA37"/>
      <c r="AB37"/>
      <c r="AC37"/>
      <c r="AD37"/>
      <c r="AE37"/>
      <c r="AF37"/>
      <c r="AG37"/>
      <c r="AH37"/>
      <c r="AI37"/>
      <c r="AJ37"/>
      <c r="AK37"/>
      <c r="AL37"/>
      <c r="AM37"/>
      <c r="AN37"/>
      <c r="AO37"/>
      <c r="AP37"/>
      <c r="AQ37"/>
    </row>
    <row r="38" spans="1:43" s="72" customFormat="1" ht="18" customHeight="1" x14ac:dyDescent="0.4">
      <c r="A38"/>
      <c r="B38" s="282" t="s">
        <v>226</v>
      </c>
      <c r="C38" s="283"/>
      <c r="D38" s="283"/>
      <c r="E38" s="283"/>
      <c r="F38" s="283"/>
      <c r="G38" s="283"/>
      <c r="H38" s="283"/>
      <c r="I38" s="283"/>
      <c r="J38" s="283"/>
      <c r="K38" s="284"/>
      <c r="L38" s="288">
        <v>30</v>
      </c>
      <c r="M38" s="288"/>
      <c r="N38" s="288"/>
      <c r="O38" s="288"/>
      <c r="P38" s="288">
        <v>30</v>
      </c>
      <c r="Q38" s="288"/>
      <c r="R38" s="288"/>
      <c r="S38" s="288"/>
      <c r="T38" s="289">
        <f>SUM(L38:S38)</f>
        <v>60</v>
      </c>
      <c r="U38" s="289"/>
      <c r="V38" s="289"/>
      <c r="W38" s="289"/>
      <c r="X38"/>
      <c r="Y38"/>
      <c r="Z38"/>
      <c r="AA38"/>
      <c r="AB38"/>
      <c r="AC38"/>
      <c r="AD38"/>
      <c r="AE38"/>
      <c r="AF38"/>
      <c r="AG38"/>
      <c r="AH38"/>
      <c r="AI38"/>
      <c r="AJ38"/>
      <c r="AK38"/>
      <c r="AL38"/>
      <c r="AM38"/>
      <c r="AN38"/>
      <c r="AO38"/>
      <c r="AP38"/>
      <c r="AQ38"/>
    </row>
    <row r="39" spans="1:43" s="72" customFormat="1" ht="5.0999999999999996" customHeight="1" x14ac:dyDescent="0.4">
      <c r="A39" s="120"/>
      <c r="B39" s="120"/>
      <c r="C39" s="120"/>
      <c r="D39"/>
      <c r="E39"/>
      <c r="F39"/>
      <c r="G39"/>
      <c r="H39"/>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121"/>
      <c r="AH39" s="121"/>
      <c r="AI39" s="121"/>
      <c r="AJ39" s="122"/>
      <c r="AK39" s="70"/>
      <c r="AL39" s="69"/>
      <c r="AM39" s="69"/>
      <c r="AN39" s="71"/>
    </row>
    <row r="40" spans="1:43" s="72" customFormat="1" ht="18" customHeight="1" x14ac:dyDescent="0.4">
      <c r="A40" s="112" t="s">
        <v>205</v>
      </c>
      <c r="B40" s="70"/>
      <c r="D40" s="70"/>
      <c r="E40" s="70"/>
      <c r="F40" s="70"/>
      <c r="G40" s="70"/>
      <c r="H40" s="70"/>
      <c r="I40" s="70"/>
      <c r="J40" s="70"/>
      <c r="K40" s="70"/>
      <c r="L40" s="70"/>
      <c r="M40" s="70"/>
      <c r="N40" s="70"/>
      <c r="O40" s="70"/>
      <c r="P40" s="70"/>
      <c r="Q40" s="70"/>
      <c r="R40" s="70"/>
      <c r="S40" s="70"/>
      <c r="T40" s="70"/>
      <c r="U40" s="70"/>
      <c r="V40" s="70"/>
      <c r="W40" s="69"/>
      <c r="X40" s="70"/>
      <c r="Y40" s="70"/>
      <c r="Z40" s="70"/>
      <c r="AA40" s="70"/>
      <c r="AB40" s="70"/>
      <c r="AC40" s="70"/>
      <c r="AD40" s="70"/>
      <c r="AE40" s="70"/>
      <c r="AF40" s="70"/>
      <c r="AG40" s="121"/>
      <c r="AH40" s="121"/>
      <c r="AI40" s="121"/>
      <c r="AJ40" s="122"/>
      <c r="AK40" s="70"/>
      <c r="AL40" s="69"/>
      <c r="AM40" s="69"/>
      <c r="AN40" s="71"/>
    </row>
    <row r="41" spans="1:43" s="72" customFormat="1" ht="54.95" customHeight="1" x14ac:dyDescent="0.4">
      <c r="A41" s="271" t="s">
        <v>201</v>
      </c>
      <c r="B41" s="271"/>
      <c r="C41" s="291" t="s">
        <v>229</v>
      </c>
      <c r="D41" s="292"/>
      <c r="E41"/>
      <c r="F41"/>
      <c r="G41"/>
      <c r="H41"/>
      <c r="I41"/>
      <c r="J41"/>
      <c r="K41"/>
      <c r="L41"/>
      <c r="M41"/>
      <c r="N41"/>
      <c r="O41"/>
      <c r="P41"/>
      <c r="Q41"/>
      <c r="R41"/>
      <c r="S41"/>
      <c r="T41"/>
      <c r="U41"/>
      <c r="V41"/>
      <c r="W41"/>
      <c r="X41"/>
      <c r="Y41"/>
      <c r="Z41"/>
      <c r="AA41"/>
      <c r="AB41"/>
      <c r="AC41"/>
      <c r="AD41"/>
      <c r="AE41"/>
      <c r="AF41"/>
      <c r="AG41"/>
      <c r="AH41"/>
      <c r="AI41"/>
      <c r="AJ41"/>
      <c r="AK41" s="69"/>
      <c r="AL41" s="71"/>
    </row>
    <row r="42" spans="1:43" s="72" customFormat="1" ht="18" customHeight="1" x14ac:dyDescent="0.4">
      <c r="A42" s="273" t="s">
        <v>207</v>
      </c>
      <c r="B42" s="273"/>
      <c r="C42" s="293">
        <f>ROUNDDOWN(IF(B38="主として知的障害のある児童を入所させる福祉型障害児入所施設",T38/6.7,IF(B38="主として肢体不自由のある児童を入所させる福祉型障害児入所施設",L38/10+P38/20,0)),1)</f>
        <v>8.9</v>
      </c>
      <c r="D42" s="294"/>
      <c r="E42"/>
      <c r="F42"/>
      <c r="G42"/>
      <c r="H42"/>
      <c r="I42"/>
      <c r="J42"/>
      <c r="K42"/>
      <c r="L42"/>
      <c r="M42"/>
      <c r="N42"/>
      <c r="O42"/>
      <c r="P42"/>
      <c r="Q42"/>
      <c r="R42"/>
      <c r="S42"/>
      <c r="T42"/>
      <c r="U42"/>
      <c r="V42"/>
      <c r="W42"/>
      <c r="X42"/>
      <c r="Y42"/>
      <c r="Z42"/>
      <c r="AA42"/>
      <c r="AB42"/>
      <c r="AC42"/>
      <c r="AD42"/>
      <c r="AE42"/>
      <c r="AF42"/>
      <c r="AG42"/>
      <c r="AH42"/>
      <c r="AI42"/>
      <c r="AJ42"/>
      <c r="AK42" s="69"/>
      <c r="AL42" s="71"/>
    </row>
    <row r="43" spans="1:43" s="72" customFormat="1" ht="5.0999999999999996" customHeight="1" x14ac:dyDescent="0.4">
      <c r="A43" s="120"/>
      <c r="B43" s="120"/>
      <c r="C43" s="120"/>
      <c r="D43" s="120"/>
      <c r="E43" s="120"/>
      <c r="F43" s="120"/>
      <c r="G43" s="120"/>
      <c r="H43" s="120"/>
      <c r="I43" s="120"/>
      <c r="J43" s="121"/>
      <c r="K43" s="121"/>
      <c r="L43" s="121"/>
      <c r="M43" s="122"/>
      <c r="N43" s="70"/>
      <c r="O43" s="70"/>
      <c r="P43" s="70"/>
      <c r="Q43"/>
      <c r="W43" s="69"/>
      <c r="X43" s="70"/>
      <c r="Y43" s="70"/>
      <c r="Z43" s="70"/>
      <c r="AA43" s="70"/>
      <c r="AB43" s="70"/>
      <c r="AC43" s="70"/>
      <c r="AD43" s="70"/>
      <c r="AE43" s="70"/>
      <c r="AF43" s="70"/>
      <c r="AG43" s="121"/>
      <c r="AH43" s="121"/>
      <c r="AI43" s="121"/>
      <c r="AJ43" s="122"/>
      <c r="AK43" s="70"/>
      <c r="AL43" s="69"/>
      <c r="AM43" s="69"/>
      <c r="AN43" s="71"/>
    </row>
    <row r="44" spans="1:43" ht="21" customHeight="1" x14ac:dyDescent="0.4">
      <c r="A44" s="73" t="s">
        <v>208</v>
      </c>
      <c r="B44" s="59"/>
      <c r="C44" s="63"/>
      <c r="D44" s="63"/>
      <c r="E44" s="63"/>
      <c r="F44" s="63"/>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3"/>
      <c r="AM44" s="63"/>
      <c r="AN44" s="62"/>
    </row>
    <row r="45" spans="1:43" ht="24.95" customHeight="1" x14ac:dyDescent="0.4">
      <c r="A45" s="62"/>
      <c r="B45" s="82"/>
      <c r="C45" s="266" t="str">
        <f>IF(VLOOKUP($AK$1,選択肢!$A$1:$J$31,C50,FALSE)=0,"-",VLOOKUP($AK$1,選択肢!$A$1:$J$31,C50,FALSE))</f>
        <v>児童発達支援管理責任者</v>
      </c>
      <c r="D45" s="275"/>
      <c r="E45" s="276" t="str">
        <f>IF(VLOOKUP($AK$1,選択肢!$A$1:$J$31,E50,FALSE)=0,"-",VLOOKUP($AK$1,選択肢!$A$1:$J$31,E50,FALSE))</f>
        <v>医師</v>
      </c>
      <c r="F45" s="276"/>
      <c r="G45" s="276"/>
      <c r="H45" s="276"/>
      <c r="I45" s="266" t="str">
        <f>IF(VLOOKUP($AK$1,選択肢!$A$1:$J$31,I50,FALSE)=0,"-",VLOOKUP($AK$1,選択肢!$A$1:$J$31,I50,FALSE))</f>
        <v>看護職員</v>
      </c>
      <c r="J45" s="275"/>
      <c r="K45" s="275"/>
      <c r="L45" s="275"/>
      <c r="M45" s="275"/>
      <c r="N45" s="267"/>
      <c r="O45" s="266" t="str">
        <f>IF(VLOOKUP($AK$1,選択肢!$A$1:$J$31,O50,FALSE)=0,"-",VLOOKUP($AK$1,選択肢!$A$1:$J$31,O50,FALSE))</f>
        <v>児童指導員</v>
      </c>
      <c r="P45" s="275"/>
      <c r="Q45" s="275"/>
      <c r="R45" s="275"/>
      <c r="S45" s="275"/>
      <c r="T45" s="267"/>
      <c r="U45" s="266" t="str">
        <f>IF(VLOOKUP($AK$1,選択肢!$A$1:$J$31,U50,FALSE)=0,"-",VLOOKUP($AK$1,選択肢!$A$1:$J$31,U50,FALSE))</f>
        <v>保育士</v>
      </c>
      <c r="V45" s="275"/>
      <c r="W45" s="275"/>
      <c r="X45" s="275"/>
      <c r="Y45" s="275"/>
      <c r="Z45" s="267"/>
      <c r="AA45" s="266" t="str">
        <f>IF(VLOOKUP($AK$1,選択肢!$A$1:$J$31,AA50,FALSE)=0,"-",VLOOKUP($AK$1,選択肢!$A$1:$J$31,AA50,FALSE))</f>
        <v>心理担当職員</v>
      </c>
      <c r="AB45" s="275"/>
      <c r="AC45" s="275"/>
      <c r="AD45" s="275"/>
      <c r="AE45" s="275"/>
      <c r="AF45" s="267"/>
      <c r="AG45" s="276" t="str">
        <f>IF(VLOOKUP($AK$1,選択肢!$A$1:$J$31,AG50,FALSE)=0,"-",VLOOKUP($AK$1,選択肢!$A$1:$J$31,AG50,FALSE))</f>
        <v>理学療法士又は作業療法士</v>
      </c>
      <c r="AH45" s="276"/>
      <c r="AI45" s="276"/>
      <c r="AJ45" s="276"/>
      <c r="AK45" s="276"/>
      <c r="AL45" s="276" t="str">
        <f>IF(VLOOKUP($AK$1,選択肢!$A$1:$J$31,AL50,FALSE)=0,"-",VLOOKUP($AK$1,選択肢!$A$1:$J$31,AL50,FALSE))</f>
        <v>職業指導員</v>
      </c>
      <c r="AM45" s="276"/>
      <c r="AN45" s="62"/>
    </row>
    <row r="46" spans="1:43" ht="18" customHeight="1" x14ac:dyDescent="0.4">
      <c r="A46" s="62"/>
      <c r="B46" s="82"/>
      <c r="C46" s="114" t="s">
        <v>56</v>
      </c>
      <c r="D46" s="114" t="s">
        <v>57</v>
      </c>
      <c r="E46" s="113" t="s">
        <v>56</v>
      </c>
      <c r="F46" s="280" t="s">
        <v>57</v>
      </c>
      <c r="G46" s="280"/>
      <c r="H46" s="280"/>
      <c r="I46" s="268" t="s">
        <v>56</v>
      </c>
      <c r="J46" s="270"/>
      <c r="K46" s="269"/>
      <c r="L46" s="268" t="s">
        <v>57</v>
      </c>
      <c r="M46" s="270"/>
      <c r="N46" s="269"/>
      <c r="O46" s="268" t="s">
        <v>56</v>
      </c>
      <c r="P46" s="270"/>
      <c r="Q46" s="269"/>
      <c r="R46" s="268" t="s">
        <v>57</v>
      </c>
      <c r="S46" s="270"/>
      <c r="T46" s="269"/>
      <c r="U46" s="268" t="s">
        <v>56</v>
      </c>
      <c r="V46" s="270"/>
      <c r="W46" s="269"/>
      <c r="X46" s="268" t="s">
        <v>57</v>
      </c>
      <c r="Y46" s="270"/>
      <c r="Z46" s="269"/>
      <c r="AA46" s="268" t="s">
        <v>56</v>
      </c>
      <c r="AB46" s="270"/>
      <c r="AC46" s="269"/>
      <c r="AD46" s="268" t="s">
        <v>57</v>
      </c>
      <c r="AE46" s="270"/>
      <c r="AF46" s="269"/>
      <c r="AG46" s="268" t="s">
        <v>56</v>
      </c>
      <c r="AH46" s="270"/>
      <c r="AI46" s="269"/>
      <c r="AJ46" s="268" t="s">
        <v>57</v>
      </c>
      <c r="AK46" s="269"/>
      <c r="AL46" s="113" t="s">
        <v>19</v>
      </c>
      <c r="AM46" s="113" t="s">
        <v>18</v>
      </c>
      <c r="AN46" s="62"/>
    </row>
    <row r="47" spans="1:43" ht="18" customHeight="1" x14ac:dyDescent="0.4">
      <c r="A47" s="62"/>
      <c r="B47" s="81" t="s">
        <v>107</v>
      </c>
      <c r="C47" s="113">
        <f>COUNTIFS($B$11:$B$30,C$45,$C$11:$C$30,"A",$E$11:$E$30,"*")</f>
        <v>1</v>
      </c>
      <c r="D47" s="113">
        <f>COUNTIFS($B$11:$B$30,C$45,$C$11:$C$30,"B",$E$11:$E$30,"*")</f>
        <v>0</v>
      </c>
      <c r="E47" s="113">
        <f>COUNTIFS($B$11:$B$30,E$45,$C$11:$C$30,"A",$E$11:$E$30,"*")</f>
        <v>0</v>
      </c>
      <c r="F47" s="268">
        <f>COUNTIFS($B$11:$B$30,E$45,$C$11:$C$30,"B",$E$11:$E$30,"*")</f>
        <v>1</v>
      </c>
      <c r="G47" s="270"/>
      <c r="H47" s="269"/>
      <c r="I47" s="268">
        <f>COUNTIFS($B$11:$B$30,I$45,$C$11:$C$30,"A",$E$11:$E$30,"*")</f>
        <v>0</v>
      </c>
      <c r="J47" s="270"/>
      <c r="K47" s="269"/>
      <c r="L47" s="268">
        <f>COUNTIFS($B$11:$B$30,I$45,$C$11:$C$30,"B",$E$11:$E$30,"*")</f>
        <v>0</v>
      </c>
      <c r="M47" s="270"/>
      <c r="N47" s="269"/>
      <c r="O47" s="268">
        <f>COUNTIFS($B$11:$B$30,O$45,$C$11:$C$30,"A",$E$11:$E$30,"*")</f>
        <v>0</v>
      </c>
      <c r="P47" s="270"/>
      <c r="Q47" s="269"/>
      <c r="R47" s="268">
        <f>COUNTIFS($B$11:$B$30,O$45,$C$11:$C$30,"B",$E$11:$E$30,"*")</f>
        <v>0</v>
      </c>
      <c r="S47" s="270"/>
      <c r="T47" s="269"/>
      <c r="U47" s="268">
        <f>COUNTIFS($B$11:$B$30,U$45,$C$11:$C$30,"A",$E$11:$E$30,"*")</f>
        <v>0</v>
      </c>
      <c r="V47" s="270"/>
      <c r="W47" s="269"/>
      <c r="X47" s="268">
        <f>COUNTIFS($B$11:$B$30,U$45,$C$11:$C$30,"B",$E$11:$E$30,"*")</f>
        <v>0</v>
      </c>
      <c r="Y47" s="270"/>
      <c r="Z47" s="269"/>
      <c r="AA47" s="268">
        <f>COUNTIFS($B$11:$B$30,AA$45,$C$11:$C$30,"A",$E$11:$E$30,"*")</f>
        <v>0</v>
      </c>
      <c r="AB47" s="270"/>
      <c r="AC47" s="269"/>
      <c r="AD47" s="268">
        <f>COUNTIFS($B$11:$B$30,AA$45,$C$11:$C$30,"B",$E$11:$E$30,"*")</f>
        <v>0</v>
      </c>
      <c r="AE47" s="270"/>
      <c r="AF47" s="269"/>
      <c r="AG47" s="268">
        <f>COUNTIFS($B$11:$B$30,AG$45,$C$11:$C$30,"A",$E$11:$E$30,"*")</f>
        <v>0</v>
      </c>
      <c r="AH47" s="270"/>
      <c r="AI47" s="269"/>
      <c r="AJ47" s="268">
        <f>COUNTIFS($B$11:$B$30,AG$45,$C$11:$C$30,"B",$E$11:$E$30,"*")</f>
        <v>0</v>
      </c>
      <c r="AK47" s="269"/>
      <c r="AL47" s="113">
        <f>COUNTIFS($B$11:$B$30,AL$45,$C$11:$C$30,"A",$E$11:$E$30,"*")</f>
        <v>0</v>
      </c>
      <c r="AM47" s="113">
        <f>COUNTIFS($B$11:$B$30,AL$45,$C$11:$C$30,"B",$E$11:$E$30,"*")</f>
        <v>0</v>
      </c>
      <c r="AN47" s="62"/>
    </row>
    <row r="48" spans="1:43" ht="18" customHeight="1" x14ac:dyDescent="0.4">
      <c r="A48" s="62"/>
      <c r="B48" s="89" t="s">
        <v>108</v>
      </c>
      <c r="C48" s="113">
        <f>COUNTIFS($B$11:$B$30,C$45,$C$11:$C$30,"C",$E$11:$E$30,"*")</f>
        <v>0</v>
      </c>
      <c r="D48" s="113">
        <f>COUNTIFS($B$11:$B$30,C$45,$C$11:$C$30,"D",$E$11:$E$30,"*")</f>
        <v>0</v>
      </c>
      <c r="E48" s="113">
        <f>COUNTIFS($B$11:$B$30,E$45,$C$11:$C$30,"C",$E$11:$E$30,"*")</f>
        <v>0</v>
      </c>
      <c r="F48" s="268">
        <f>COUNTIFS($B$11:$B$30,E$45,$C$11:$C$30,"D",$E$11:$E$30,"*")</f>
        <v>0</v>
      </c>
      <c r="G48" s="270"/>
      <c r="H48" s="269"/>
      <c r="I48" s="268">
        <f>COUNTIFS($B$11:$B$30,I$45,$C$11:$C$30,"C",$E$11:$E$30,"*")</f>
        <v>0</v>
      </c>
      <c r="J48" s="270"/>
      <c r="K48" s="269"/>
      <c r="L48" s="268">
        <f>COUNTIFS($B$11:$B$30,I$45,$C$11:$C$30,"D",$E$11:$E$30,"*")</f>
        <v>0</v>
      </c>
      <c r="M48" s="270"/>
      <c r="N48" s="269"/>
      <c r="O48" s="268">
        <f>COUNTIFS($B$11:$B$30,O$45,$C$11:$C$30,"C",$E$11:$E$30,"*")</f>
        <v>1</v>
      </c>
      <c r="P48" s="270"/>
      <c r="Q48" s="269"/>
      <c r="R48" s="268">
        <f>COUNTIFS($B$11:$B$30,O$45,$C$11:$C$30,"D",$E$11:$E$30,"*")</f>
        <v>0</v>
      </c>
      <c r="S48" s="270"/>
      <c r="T48" s="269"/>
      <c r="U48" s="268">
        <f>COUNTIFS($B$11:$B$30,U$45,$C$11:$C$30,"C",$E$11:$E$30,"*")</f>
        <v>0</v>
      </c>
      <c r="V48" s="270"/>
      <c r="W48" s="269"/>
      <c r="X48" s="268">
        <f>COUNTIFS($B$11:$B$30,U$45,$C$11:$C$30,"D",$E$11:$E$30,"*")</f>
        <v>1</v>
      </c>
      <c r="Y48" s="270"/>
      <c r="Z48" s="269"/>
      <c r="AA48" s="268">
        <f>COUNTIFS($B$11:$B$30,AA$45,$C$11:$C$30,"C",$E$11:$E$30,"*")</f>
        <v>0</v>
      </c>
      <c r="AB48" s="270"/>
      <c r="AC48" s="269"/>
      <c r="AD48" s="268">
        <f>COUNTIFS($B$11:$B$30,AA$45,$C$11:$C$30,"D",$E$11:$E$30,"*")</f>
        <v>0</v>
      </c>
      <c r="AE48" s="270"/>
      <c r="AF48" s="269"/>
      <c r="AG48" s="268">
        <f>COUNTIFS($B$11:$B$30,AG$45,$C$11:$C$30,"C",$E$11:$E$30,"*")</f>
        <v>0</v>
      </c>
      <c r="AH48" s="270"/>
      <c r="AI48" s="269"/>
      <c r="AJ48" s="268">
        <f>COUNTIFS($B$11:$B$30,AG$45,$C$11:$C$30,"D",$E$11:$E$30,"*")</f>
        <v>0</v>
      </c>
      <c r="AK48" s="269"/>
      <c r="AL48" s="113">
        <f>COUNTIFS($B$11:$B$30,AL$45,$C$11:$C$30,"C",$E$11:$E$30,"*")</f>
        <v>0</v>
      </c>
      <c r="AM48" s="113">
        <f>COUNTIFS($B$11:$B$30,AL$45,$C$11:$C$30,"D",$E$11:$E$30,"*")</f>
        <v>0</v>
      </c>
      <c r="AN48" s="62"/>
    </row>
    <row r="49" spans="1:40" ht="24.95" customHeight="1" x14ac:dyDescent="0.4">
      <c r="A49" s="62"/>
      <c r="B49" s="89" t="s">
        <v>200</v>
      </c>
      <c r="C49" s="266" t="str">
        <f>IF($AK$3="４週",SUMIFS($AK$11:$AK$30,$B$11:$B$30,C45)/4/$AH$5,IF($AK$3="歴月",SUMIFS($AK$11:$AK$30,$B$11:$B$30,C45)/$AL$5,"記載する期間を選択してください"))</f>
        <v>記載する期間を選択してください</v>
      </c>
      <c r="D49" s="267"/>
      <c r="E49" s="266" t="str">
        <f>IF($AK$3="４週",SUMIFS($AK$11:$AK$30,$B$11:$B$30,E45)/4/$AH$5,IF($AK$3="歴月",SUMIFS($AK$11:$AK$30,$B$11:$B$30,E45)/$AL$5,"記載する期間を選択してください"))</f>
        <v>記載する期間を選択してください</v>
      </c>
      <c r="F49" s="275"/>
      <c r="G49" s="275"/>
      <c r="H49" s="267"/>
      <c r="I49" s="266" t="str">
        <f>IF($AK$3="４週",SUMIFS($AK$11:$AK$30,$B$11:$B$30,I45)/4/$AH$5,IF($AK$3="歴月",SUMIFS($AK$11:$AK$30,$B$11:$B$30,I45)/$AL$5,"記載する期間を選択してください"))</f>
        <v>記載する期間を選択してください</v>
      </c>
      <c r="J49" s="275"/>
      <c r="K49" s="275"/>
      <c r="L49" s="275"/>
      <c r="M49" s="275"/>
      <c r="N49" s="267"/>
      <c r="O49" s="266" t="str">
        <f>IF($AK$3="４週",SUMIFS($AK$11:$AK$30,$B$11:$B$30,O45)/4/$AH$5,IF($AK$3="歴月",SUMIFS($AK$11:$AK$30,$B$11:$B$30,O45)/$AL$5,"記載する期間を選択してください"))</f>
        <v>記載する期間を選択してください</v>
      </c>
      <c r="P49" s="275"/>
      <c r="Q49" s="275"/>
      <c r="R49" s="275"/>
      <c r="S49" s="275"/>
      <c r="T49" s="267"/>
      <c r="U49" s="266" t="str">
        <f>IF($AK$3="４週",SUMIFS($AK$11:$AK$30,$B$11:$B$30,U45)/4/$AH$5,IF($AK$3="歴月",SUMIFS($AK$11:$AK$30,$B$11:$B$30,U45)/$AL$5,"記載する期間を選択してください"))</f>
        <v>記載する期間を選択してください</v>
      </c>
      <c r="V49" s="275"/>
      <c r="W49" s="275"/>
      <c r="X49" s="275"/>
      <c r="Y49" s="275"/>
      <c r="Z49" s="267"/>
      <c r="AA49" s="266" t="str">
        <f>IF($AK$3="４週",SUMIFS($AK$11:$AK$30,$B$11:$B$30,AA45)/4/$AH$5,IF($AK$3="歴月",SUMIFS($AK$11:$AK$30,$B$11:$B$30,AA45)/$AL$5,"記載する期間を選択してください"))</f>
        <v>記載する期間を選択してください</v>
      </c>
      <c r="AB49" s="275"/>
      <c r="AC49" s="275"/>
      <c r="AD49" s="275"/>
      <c r="AE49" s="275"/>
      <c r="AF49" s="267"/>
      <c r="AG49" s="266" t="str">
        <f>IF($AK$3="４週",SUMIFS($AK$11:$AK$30,$B$11:$B$30,AG45)/4/$AH$5,IF($AK$3="歴月",SUMIFS($AK$11:$AK$30,$B$11:$B$30,AG45)/$AL$5,"記載する期間を選択してください"))</f>
        <v>記載する期間を選択してください</v>
      </c>
      <c r="AH49" s="275"/>
      <c r="AI49" s="275"/>
      <c r="AJ49" s="275"/>
      <c r="AK49" s="267"/>
      <c r="AL49" s="266" t="str">
        <f>IF($AK$3="４週",SUMIFS($AK$11:$AK$30,$B$11:$B$30,AL45)/4/$AH$5,IF($AK$3="歴月",SUMIFS($AK$11:$AK$30,$B$11:$B$30,AL45)/$AL$5,"記載する期間を選択してください"))</f>
        <v>記載する期間を選択してください</v>
      </c>
      <c r="AM49" s="267"/>
      <c r="AN49" s="62"/>
    </row>
    <row r="50" spans="1:40" ht="5.0999999999999996" customHeight="1" x14ac:dyDescent="0.4">
      <c r="A50" s="62"/>
      <c r="B50" s="59"/>
      <c r="C50" s="85">
        <v>2</v>
      </c>
      <c r="D50" s="85"/>
      <c r="E50" s="85">
        <v>3</v>
      </c>
      <c r="F50" s="85"/>
      <c r="G50" s="85"/>
      <c r="H50" s="85"/>
      <c r="I50" s="85">
        <v>4</v>
      </c>
      <c r="J50" s="85"/>
      <c r="K50" s="85"/>
      <c r="L50" s="85"/>
      <c r="M50" s="85"/>
      <c r="N50" s="85"/>
      <c r="O50" s="85">
        <v>5</v>
      </c>
      <c r="P50" s="85"/>
      <c r="Q50" s="85"/>
      <c r="R50" s="85"/>
      <c r="S50" s="85"/>
      <c r="T50" s="85"/>
      <c r="U50" s="85">
        <v>6</v>
      </c>
      <c r="V50" s="85"/>
      <c r="W50" s="85"/>
      <c r="X50" s="85"/>
      <c r="Y50" s="85"/>
      <c r="Z50" s="85"/>
      <c r="AA50" s="85">
        <v>7</v>
      </c>
      <c r="AB50" s="85"/>
      <c r="AC50" s="85"/>
      <c r="AD50" s="85"/>
      <c r="AE50" s="85"/>
      <c r="AF50" s="85"/>
      <c r="AG50" s="85">
        <v>8</v>
      </c>
      <c r="AH50" s="85"/>
      <c r="AI50" s="85"/>
      <c r="AJ50" s="85"/>
      <c r="AK50" s="85"/>
      <c r="AL50" s="85">
        <v>9</v>
      </c>
      <c r="AM50" s="111"/>
      <c r="AN50" s="62"/>
    </row>
    <row r="51" spans="1:40" ht="15" customHeight="1" x14ac:dyDescent="0.4">
      <c r="A51" s="94" t="s">
        <v>165</v>
      </c>
      <c r="B51" s="100"/>
      <c r="C51" s="101"/>
      <c r="D51" s="101"/>
      <c r="E51" s="101"/>
      <c r="F51" s="102"/>
      <c r="G51" s="101"/>
      <c r="H51" s="85"/>
      <c r="I51" s="85"/>
      <c r="J51" s="85"/>
      <c r="K51" s="85"/>
      <c r="L51" s="85"/>
      <c r="M51" s="85"/>
      <c r="N51" s="85"/>
      <c r="O51" s="85"/>
      <c r="P51" s="85"/>
      <c r="Q51" s="85"/>
      <c r="R51" s="85">
        <v>6</v>
      </c>
      <c r="S51" s="85"/>
      <c r="T51" s="85"/>
      <c r="U51" s="85"/>
      <c r="V51" s="85"/>
      <c r="W51" s="85"/>
      <c r="X51" s="85">
        <v>7</v>
      </c>
      <c r="Y51" s="85"/>
      <c r="Z51" s="85"/>
      <c r="AA51" s="85"/>
      <c r="AB51" s="85"/>
      <c r="AC51" s="85"/>
      <c r="AD51" s="85">
        <v>8</v>
      </c>
      <c r="AE51" s="85"/>
      <c r="AF51" s="85"/>
      <c r="AG51" s="86"/>
      <c r="AH51" s="86"/>
      <c r="AI51" s="86"/>
      <c r="AJ51" s="86">
        <v>9</v>
      </c>
      <c r="AK51" s="84"/>
      <c r="AL51" s="84"/>
      <c r="AM51" s="62"/>
    </row>
    <row r="52" spans="1:40" s="60" customFormat="1" ht="15" customHeight="1" x14ac:dyDescent="0.4">
      <c r="A52" s="94" t="s">
        <v>166</v>
      </c>
      <c r="B52" s="93"/>
      <c r="C52" s="93"/>
      <c r="D52" s="93"/>
      <c r="E52" s="93"/>
      <c r="F52" s="93"/>
      <c r="G52" s="93"/>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row>
    <row r="53" spans="1:40" s="60" customFormat="1" ht="15" customHeight="1" x14ac:dyDescent="0.4">
      <c r="A53" s="94" t="s">
        <v>209</v>
      </c>
      <c r="B53" s="93"/>
      <c r="C53" s="93"/>
      <c r="D53" s="93"/>
      <c r="E53" s="93"/>
      <c r="F53" s="93"/>
      <c r="G53" s="93"/>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row>
    <row r="54" spans="1:40" s="60" customFormat="1" ht="15" customHeight="1" x14ac:dyDescent="0.4">
      <c r="A54" s="94" t="s">
        <v>167</v>
      </c>
      <c r="B54" s="93"/>
      <c r="C54" s="93"/>
      <c r="D54" s="93"/>
      <c r="E54" s="93"/>
      <c r="F54" s="93"/>
      <c r="G54" s="93"/>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row>
    <row r="55" spans="1:40" s="60" customFormat="1" ht="15" customHeight="1" x14ac:dyDescent="0.4">
      <c r="A55" s="94" t="s">
        <v>168</v>
      </c>
      <c r="B55" s="93"/>
      <c r="C55" s="93"/>
      <c r="D55" s="93"/>
      <c r="E55" s="93"/>
      <c r="F55" s="93"/>
      <c r="G55" s="93"/>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row>
    <row r="56" spans="1:40" ht="15" customHeight="1" x14ac:dyDescent="0.4">
      <c r="A56" s="60" t="s">
        <v>169</v>
      </c>
      <c r="B56" s="103"/>
      <c r="C56" s="60"/>
      <c r="D56" s="60"/>
      <c r="E56" s="60"/>
      <c r="F56" s="60"/>
      <c r="G56" s="60"/>
    </row>
    <row r="57" spans="1:40" ht="15" customHeight="1" x14ac:dyDescent="0.4">
      <c r="A57" s="60" t="s">
        <v>170</v>
      </c>
      <c r="B57" s="103"/>
      <c r="C57" s="60"/>
      <c r="D57" s="60"/>
      <c r="E57" s="60"/>
      <c r="F57" s="60"/>
      <c r="G57" s="60"/>
    </row>
    <row r="58" spans="1:40" ht="15" customHeight="1" x14ac:dyDescent="0.4">
      <c r="A58" s="60"/>
      <c r="B58" s="81" t="s">
        <v>171</v>
      </c>
      <c r="C58" s="251" t="s">
        <v>172</v>
      </c>
      <c r="D58" s="251"/>
      <c r="E58" s="251"/>
      <c r="F58" s="60"/>
      <c r="G58" s="60"/>
    </row>
    <row r="59" spans="1:40" ht="15" customHeight="1" x14ac:dyDescent="0.4">
      <c r="A59" s="60"/>
      <c r="B59" s="107" t="s">
        <v>189</v>
      </c>
      <c r="C59" s="265" t="s">
        <v>173</v>
      </c>
      <c r="D59" s="265"/>
      <c r="E59" s="265"/>
      <c r="F59" s="60"/>
      <c r="G59" s="60"/>
    </row>
    <row r="60" spans="1:40" ht="15" customHeight="1" x14ac:dyDescent="0.4">
      <c r="A60" s="60"/>
      <c r="B60" s="107" t="s">
        <v>190</v>
      </c>
      <c r="C60" s="265" t="s">
        <v>174</v>
      </c>
      <c r="D60" s="265"/>
      <c r="E60" s="265"/>
      <c r="F60" s="60"/>
      <c r="G60" s="60"/>
    </row>
    <row r="61" spans="1:40" ht="15" customHeight="1" x14ac:dyDescent="0.4">
      <c r="A61" s="60"/>
      <c r="B61" s="107" t="s">
        <v>191</v>
      </c>
      <c r="C61" s="265" t="s">
        <v>175</v>
      </c>
      <c r="D61" s="265"/>
      <c r="E61" s="265"/>
      <c r="F61" s="60"/>
      <c r="G61" s="60"/>
    </row>
    <row r="62" spans="1:40" ht="15" customHeight="1" x14ac:dyDescent="0.4">
      <c r="A62" s="60"/>
      <c r="B62" s="107" t="s">
        <v>192</v>
      </c>
      <c r="C62" s="265" t="s">
        <v>176</v>
      </c>
      <c r="D62" s="265"/>
      <c r="E62" s="265"/>
      <c r="F62" s="60"/>
      <c r="G62" s="60"/>
    </row>
    <row r="63" spans="1:40" ht="15" customHeight="1" x14ac:dyDescent="0.4">
      <c r="A63" s="60"/>
      <c r="B63" s="94" t="s">
        <v>177</v>
      </c>
      <c r="C63" s="60"/>
      <c r="D63" s="60"/>
      <c r="E63" s="60"/>
      <c r="F63" s="60"/>
      <c r="G63" s="60"/>
    </row>
    <row r="64" spans="1:40" ht="15" customHeight="1" x14ac:dyDescent="0.4">
      <c r="A64" s="60"/>
      <c r="B64" s="94" t="s">
        <v>194</v>
      </c>
      <c r="C64" s="60"/>
      <c r="D64" s="60"/>
      <c r="E64" s="60"/>
      <c r="F64" s="60"/>
      <c r="G64" s="60"/>
    </row>
    <row r="65" spans="1:7" ht="15" customHeight="1" x14ac:dyDescent="0.4">
      <c r="A65" s="60"/>
      <c r="B65" s="94" t="s">
        <v>178</v>
      </c>
      <c r="C65" s="60"/>
      <c r="D65" s="60"/>
      <c r="E65" s="60"/>
      <c r="F65" s="60"/>
      <c r="G65" s="60"/>
    </row>
    <row r="66" spans="1:7" ht="15" customHeight="1" x14ac:dyDescent="0.4">
      <c r="A66" s="60" t="s">
        <v>179</v>
      </c>
      <c r="B66" s="103"/>
      <c r="C66" s="60"/>
      <c r="D66" s="60"/>
      <c r="E66" s="60"/>
      <c r="F66" s="60"/>
      <c r="G66" s="60"/>
    </row>
    <row r="67" spans="1:7" ht="15" customHeight="1" x14ac:dyDescent="0.4">
      <c r="A67" s="60" t="s">
        <v>249</v>
      </c>
      <c r="B67" s="103"/>
      <c r="C67" s="60"/>
      <c r="D67" s="60"/>
      <c r="E67" s="60"/>
      <c r="F67" s="60"/>
      <c r="G67" s="60"/>
    </row>
    <row r="68" spans="1:7" ht="15" customHeight="1" x14ac:dyDescent="0.4">
      <c r="A68" s="60" t="s">
        <v>195</v>
      </c>
      <c r="B68" s="103"/>
      <c r="C68" s="60"/>
      <c r="D68" s="60"/>
      <c r="E68" s="60"/>
      <c r="F68" s="60"/>
      <c r="G68" s="60"/>
    </row>
    <row r="69" spans="1:7" ht="15" customHeight="1" x14ac:dyDescent="0.4">
      <c r="A69" s="60" t="s">
        <v>181</v>
      </c>
      <c r="B69" s="103"/>
      <c r="C69" s="60"/>
      <c r="D69" s="60"/>
      <c r="E69" s="60"/>
      <c r="F69" s="60"/>
      <c r="G69" s="60"/>
    </row>
    <row r="70" spans="1:7" ht="15" customHeight="1" x14ac:dyDescent="0.4">
      <c r="A70" s="60" t="s">
        <v>246</v>
      </c>
      <c r="B70" s="103"/>
      <c r="C70" s="60"/>
      <c r="D70" s="60"/>
      <c r="E70" s="60"/>
      <c r="F70" s="60"/>
      <c r="G70" s="60"/>
    </row>
    <row r="71" spans="1:7" ht="15" customHeight="1" x14ac:dyDescent="0.4">
      <c r="A71" s="60" t="s">
        <v>182</v>
      </c>
      <c r="B71" s="103"/>
      <c r="C71" s="60"/>
      <c r="D71" s="60"/>
      <c r="E71" s="60"/>
      <c r="F71" s="60"/>
      <c r="G71" s="60"/>
    </row>
    <row r="72" spans="1:7" ht="15" customHeight="1" x14ac:dyDescent="0.4">
      <c r="A72" s="60" t="s">
        <v>183</v>
      </c>
      <c r="B72" s="103"/>
      <c r="C72" s="60"/>
      <c r="D72" s="60"/>
      <c r="E72" s="60"/>
      <c r="F72" s="60"/>
      <c r="G72" s="60"/>
    </row>
    <row r="73" spans="1:7" ht="15" customHeight="1" x14ac:dyDescent="0.4">
      <c r="A73" s="60" t="s">
        <v>184</v>
      </c>
      <c r="B73" s="103"/>
      <c r="C73" s="60"/>
      <c r="D73" s="60"/>
      <c r="E73" s="60"/>
      <c r="F73" s="60"/>
      <c r="G73" s="60"/>
    </row>
    <row r="74" spans="1:7" ht="15" customHeight="1" x14ac:dyDescent="0.4">
      <c r="A74" s="60" t="s">
        <v>185</v>
      </c>
      <c r="B74" s="103"/>
      <c r="C74" s="60"/>
      <c r="D74" s="60"/>
      <c r="E74" s="60"/>
      <c r="F74" s="60"/>
      <c r="G74" s="60"/>
    </row>
    <row r="75" spans="1:7" ht="15" customHeight="1" x14ac:dyDescent="0.4">
      <c r="A75" s="60" t="s">
        <v>186</v>
      </c>
      <c r="B75" s="103"/>
      <c r="C75" s="60"/>
      <c r="D75" s="60"/>
      <c r="E75" s="60"/>
      <c r="F75" s="60"/>
      <c r="G75" s="60"/>
    </row>
    <row r="76" spans="1:7" ht="15" customHeight="1" x14ac:dyDescent="0.4">
      <c r="A76" s="60" t="s">
        <v>187</v>
      </c>
      <c r="B76" s="103"/>
      <c r="C76" s="60"/>
      <c r="D76" s="60"/>
      <c r="E76" s="60"/>
      <c r="F76" s="60"/>
      <c r="G76" s="60"/>
    </row>
    <row r="77" spans="1:7" ht="15" customHeight="1" x14ac:dyDescent="0.4">
      <c r="A77" s="60" t="s">
        <v>188</v>
      </c>
      <c r="B77" s="103"/>
      <c r="C77" s="60"/>
      <c r="D77" s="60"/>
      <c r="E77" s="60"/>
      <c r="F77" s="60"/>
      <c r="G77" s="60"/>
    </row>
    <row r="78" spans="1:7" ht="15" customHeight="1" x14ac:dyDescent="0.4">
      <c r="A78" s="60" t="s">
        <v>193</v>
      </c>
      <c r="B78" s="103"/>
      <c r="C78" s="60"/>
      <c r="D78" s="60"/>
      <c r="E78" s="60"/>
      <c r="F78" s="60"/>
      <c r="G78" s="60"/>
    </row>
  </sheetData>
  <mergeCells count="112">
    <mergeCell ref="AL49:AM49"/>
    <mergeCell ref="C58:E58"/>
    <mergeCell ref="C59:E59"/>
    <mergeCell ref="C60:E60"/>
    <mergeCell ref="C61:E61"/>
    <mergeCell ref="C62:E62"/>
    <mergeCell ref="P37:S37"/>
    <mergeCell ref="P38:S38"/>
    <mergeCell ref="T37:W37"/>
    <mergeCell ref="T38:W38"/>
    <mergeCell ref="C45:D45"/>
    <mergeCell ref="E45:H45"/>
    <mergeCell ref="I45:N45"/>
    <mergeCell ref="O45:T45"/>
    <mergeCell ref="AG48:AI48"/>
    <mergeCell ref="AJ48:AK48"/>
    <mergeCell ref="C49:D49"/>
    <mergeCell ref="E49:H49"/>
    <mergeCell ref="I49:N49"/>
    <mergeCell ref="O49:T49"/>
    <mergeCell ref="U49:Z49"/>
    <mergeCell ref="AA49:AF49"/>
    <mergeCell ref="AG49:AK49"/>
    <mergeCell ref="F48:H48"/>
    <mergeCell ref="I48:K48"/>
    <mergeCell ref="L48:N48"/>
    <mergeCell ref="O48:Q48"/>
    <mergeCell ref="R48:T48"/>
    <mergeCell ref="U48:W48"/>
    <mergeCell ref="X48:Z48"/>
    <mergeCell ref="AA48:AC48"/>
    <mergeCell ref="AD48:AF48"/>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6:H46"/>
    <mergeCell ref="I46:K46"/>
    <mergeCell ref="L46:N46"/>
    <mergeCell ref="O46:Q46"/>
    <mergeCell ref="R46:T46"/>
    <mergeCell ref="U46:W46"/>
    <mergeCell ref="X46:Z46"/>
    <mergeCell ref="AA46:AC46"/>
    <mergeCell ref="AD46:AF46"/>
    <mergeCell ref="AM29:AN29"/>
    <mergeCell ref="AM30:AN30"/>
    <mergeCell ref="A31:E31"/>
    <mergeCell ref="AM31:AN32"/>
    <mergeCell ref="A32:E32"/>
    <mergeCell ref="B37:K37"/>
    <mergeCell ref="L37:O37"/>
    <mergeCell ref="U45:Z45"/>
    <mergeCell ref="AA45:AF45"/>
    <mergeCell ref="B38:K38"/>
    <mergeCell ref="L38:O38"/>
    <mergeCell ref="A41:B41"/>
    <mergeCell ref="C41:D41"/>
    <mergeCell ref="A42:B42"/>
    <mergeCell ref="C42:D42"/>
    <mergeCell ref="AG45:AK45"/>
    <mergeCell ref="AL45:AM45"/>
    <mergeCell ref="AM20:AN20"/>
    <mergeCell ref="AM21:AN21"/>
    <mergeCell ref="AM22:AN22"/>
    <mergeCell ref="AM23:AN23"/>
    <mergeCell ref="AM24:AN24"/>
    <mergeCell ref="AM25:AN25"/>
    <mergeCell ref="AM26:AN26"/>
    <mergeCell ref="AM27:AN27"/>
    <mergeCell ref="AM28:AN28"/>
    <mergeCell ref="AM11:AN11"/>
    <mergeCell ref="AM12:AN12"/>
    <mergeCell ref="AM13:AN13"/>
    <mergeCell ref="AM14:AN14"/>
    <mergeCell ref="AM15:AN15"/>
    <mergeCell ref="AM16:AN16"/>
    <mergeCell ref="AM17:AN17"/>
    <mergeCell ref="AM18:AN18"/>
    <mergeCell ref="AM19:AN19"/>
    <mergeCell ref="A7:A10"/>
    <mergeCell ref="B7:B10"/>
    <mergeCell ref="C7:C10"/>
    <mergeCell ref="D7:D10"/>
    <mergeCell ref="E7:E10"/>
    <mergeCell ref="F7:AJ7"/>
    <mergeCell ref="F8:L8"/>
    <mergeCell ref="T8:Z8"/>
    <mergeCell ref="AA8:AG8"/>
    <mergeCell ref="AH8:AJ8"/>
    <mergeCell ref="AK3:AN3"/>
    <mergeCell ref="AK4:AN4"/>
    <mergeCell ref="AH5:AJ5"/>
    <mergeCell ref="AK7:AK10"/>
    <mergeCell ref="AK1:AN1"/>
    <mergeCell ref="M2:P2"/>
    <mergeCell ref="Q2:R2"/>
    <mergeCell ref="S2:T2"/>
    <mergeCell ref="U2:V2"/>
    <mergeCell ref="AK2:AN2"/>
    <mergeCell ref="AL7:AL10"/>
    <mergeCell ref="AM7:AN10"/>
    <mergeCell ref="M8:S8"/>
  </mergeCells>
  <phoneticPr fontId="3"/>
  <dataValidations count="7">
    <dataValidation type="list" allowBlank="1" showInputMessage="1" showErrorMessage="1" sqref="B38:K38" xr:uid="{00000000-0002-0000-1D00-000000000000}">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00000000-0002-0000-1D00-000001000000}">
      <formula1>"４週,歴月"</formula1>
    </dataValidation>
    <dataValidation type="list" allowBlank="1" showInputMessage="1" showErrorMessage="1" sqref="AK4:AN4" xr:uid="{00000000-0002-0000-1D00-000002000000}">
      <formula1>"予定,実績"</formula1>
    </dataValidation>
    <dataValidation type="whole" operator="greaterThanOrEqual" allowBlank="1" showInputMessage="1" showErrorMessage="1" sqref="L38:W38" xr:uid="{00000000-0002-0000-1D00-000003000000}">
      <formula1>0</formula1>
    </dataValidation>
    <dataValidation operator="greaterThanOrEqual" allowBlank="1" showInputMessage="1" showErrorMessage="1" sqref="I39:I40 L39:L40 L43 I43" xr:uid="{00000000-0002-0000-1D00-000004000000}"/>
    <dataValidation type="list" allowBlank="1" showInputMessage="1" showErrorMessage="1" sqref="C11:C30" xr:uid="{00000000-0002-0000-1D00-000005000000}">
      <formula1>"A,B,C,D"</formula1>
    </dataValidation>
    <dataValidation type="list" allowBlank="1" showInputMessage="1" showErrorMessage="1" sqref="B11:B30" xr:uid="{00000000-0002-0000-1D00-000006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8" fitToWidth="0" fitToHeight="0" orientation="landscape" r:id="rId1"/>
  <headerFooter alignWithMargins="0">
    <oddHeader>&amp;L&amp;"ＭＳ ゴシック,標準"&amp;10（参考様式22）</oddHeader>
  </headerFooter>
  <rowBreaks count="1" manualBreakCount="1">
    <brk id="35"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topLeftCell="A4" workbookViewId="0">
      <selection activeCell="B31" sqref="B31:J31"/>
    </sheetView>
  </sheetViews>
  <sheetFormatPr defaultRowHeight="18.75" x14ac:dyDescent="0.4"/>
  <cols>
    <col min="1" max="1" width="26.375" customWidth="1"/>
  </cols>
  <sheetData>
    <row r="1" spans="1:12" x14ac:dyDescent="0.4">
      <c r="A1" t="s">
        <v>151</v>
      </c>
      <c r="B1" t="s">
        <v>140</v>
      </c>
      <c r="C1" t="s">
        <v>141</v>
      </c>
      <c r="D1" t="s">
        <v>142</v>
      </c>
      <c r="E1" t="s">
        <v>143</v>
      </c>
      <c r="F1" t="s">
        <v>144</v>
      </c>
      <c r="G1" t="s">
        <v>145</v>
      </c>
      <c r="H1" t="s">
        <v>146</v>
      </c>
      <c r="I1" t="s">
        <v>147</v>
      </c>
      <c r="J1" t="s">
        <v>148</v>
      </c>
      <c r="K1" t="s">
        <v>240</v>
      </c>
    </row>
    <row r="2" spans="1:12" x14ac:dyDescent="0.4">
      <c r="A2" t="s">
        <v>244</v>
      </c>
      <c r="B2" t="s">
        <v>111</v>
      </c>
      <c r="C2" t="s">
        <v>112</v>
      </c>
      <c r="D2" t="s">
        <v>113</v>
      </c>
    </row>
    <row r="3" spans="1:12" x14ac:dyDescent="0.4">
      <c r="A3" t="s">
        <v>241</v>
      </c>
      <c r="B3" t="s">
        <v>111</v>
      </c>
      <c r="C3" t="s">
        <v>112</v>
      </c>
      <c r="D3" t="s">
        <v>113</v>
      </c>
    </row>
    <row r="4" spans="1:12" x14ac:dyDescent="0.4">
      <c r="A4" t="s">
        <v>242</v>
      </c>
      <c r="B4" t="s">
        <v>111</v>
      </c>
      <c r="C4" t="s">
        <v>112</v>
      </c>
      <c r="D4" t="s">
        <v>113</v>
      </c>
    </row>
    <row r="5" spans="1:12" x14ac:dyDescent="0.4">
      <c r="A5" t="s">
        <v>243</v>
      </c>
      <c r="B5" t="s">
        <v>111</v>
      </c>
      <c r="C5" t="s">
        <v>112</v>
      </c>
      <c r="D5" t="s">
        <v>113</v>
      </c>
    </row>
    <row r="6" spans="1:12" x14ac:dyDescent="0.4">
      <c r="A6" s="124" t="s">
        <v>102</v>
      </c>
      <c r="B6" s="124" t="s">
        <v>111</v>
      </c>
      <c r="C6" s="124" t="s">
        <v>114</v>
      </c>
      <c r="D6" s="124" t="s">
        <v>115</v>
      </c>
      <c r="E6" s="124" t="s">
        <v>116</v>
      </c>
      <c r="F6" s="124" t="s">
        <v>117</v>
      </c>
      <c r="G6" s="124"/>
      <c r="H6" s="124"/>
      <c r="I6" s="124"/>
      <c r="J6" s="124"/>
    </row>
    <row r="7" spans="1:12" x14ac:dyDescent="0.4">
      <c r="A7" s="124" t="s">
        <v>95</v>
      </c>
      <c r="B7" s="124" t="s">
        <v>111</v>
      </c>
      <c r="C7" s="124" t="s">
        <v>114</v>
      </c>
      <c r="D7" s="124" t="s">
        <v>115</v>
      </c>
      <c r="E7" s="124" t="s">
        <v>116</v>
      </c>
      <c r="F7" s="124" t="s">
        <v>118</v>
      </c>
      <c r="G7" s="124" t="s">
        <v>119</v>
      </c>
      <c r="H7" s="124" t="s">
        <v>237</v>
      </c>
      <c r="I7" s="124" t="s">
        <v>117</v>
      </c>
      <c r="J7" s="124" t="s">
        <v>248</v>
      </c>
    </row>
    <row r="8" spans="1:12" x14ac:dyDescent="0.4">
      <c r="A8" s="124" t="s">
        <v>214</v>
      </c>
      <c r="B8" s="124" t="s">
        <v>111</v>
      </c>
      <c r="C8" s="124" t="s">
        <v>117</v>
      </c>
      <c r="D8" s="124"/>
      <c r="E8" s="124"/>
      <c r="F8" s="124"/>
      <c r="G8" s="124"/>
      <c r="H8" s="124"/>
      <c r="I8" s="124"/>
      <c r="J8" s="124"/>
    </row>
    <row r="9" spans="1:12" x14ac:dyDescent="0.4">
      <c r="A9" s="124" t="s">
        <v>215</v>
      </c>
      <c r="B9" s="124" t="s">
        <v>111</v>
      </c>
      <c r="C9" s="124" t="s">
        <v>117</v>
      </c>
      <c r="D9" s="124"/>
      <c r="E9" s="124"/>
      <c r="F9" s="124"/>
      <c r="G9" s="124"/>
      <c r="H9" s="124"/>
      <c r="I9" s="124"/>
      <c r="J9" s="124"/>
    </row>
    <row r="10" spans="1:12" x14ac:dyDescent="0.4">
      <c r="A10" s="124" t="s">
        <v>216</v>
      </c>
      <c r="B10" s="124" t="s">
        <v>111</v>
      </c>
      <c r="C10" s="124" t="s">
        <v>117</v>
      </c>
      <c r="D10" s="124"/>
      <c r="E10" s="124"/>
      <c r="F10" s="124"/>
      <c r="G10" s="124"/>
      <c r="H10" s="124"/>
      <c r="I10" s="124"/>
      <c r="J10" s="124"/>
    </row>
    <row r="11" spans="1:12" x14ac:dyDescent="0.4">
      <c r="A11" s="124" t="s">
        <v>101</v>
      </c>
      <c r="B11" s="124" t="s">
        <v>111</v>
      </c>
      <c r="C11" s="124" t="s">
        <v>112</v>
      </c>
      <c r="D11" s="124"/>
      <c r="E11" s="124"/>
      <c r="F11" s="124"/>
      <c r="G11" s="124"/>
      <c r="H11" s="124"/>
      <c r="I11" s="124"/>
      <c r="J11" s="124"/>
    </row>
    <row r="12" spans="1:12" x14ac:dyDescent="0.4">
      <c r="A12" s="124" t="s">
        <v>217</v>
      </c>
      <c r="B12" s="124" t="s">
        <v>111</v>
      </c>
      <c r="C12" s="124" t="s">
        <v>114</v>
      </c>
      <c r="D12" s="124" t="s">
        <v>126</v>
      </c>
      <c r="E12" s="124" t="s">
        <v>117</v>
      </c>
      <c r="F12" s="124" t="s">
        <v>248</v>
      </c>
      <c r="G12" s="124"/>
      <c r="H12" s="124"/>
      <c r="I12" s="124"/>
      <c r="J12" s="124"/>
    </row>
    <row r="13" spans="1:12" x14ac:dyDescent="0.4">
      <c r="A13" s="124" t="s">
        <v>218</v>
      </c>
      <c r="B13" s="124" t="s">
        <v>111</v>
      </c>
      <c r="C13" s="124" t="s">
        <v>114</v>
      </c>
      <c r="D13" s="124" t="s">
        <v>126</v>
      </c>
      <c r="E13" s="124" t="s">
        <v>248</v>
      </c>
      <c r="F13" s="124"/>
      <c r="G13" s="124"/>
      <c r="H13" s="124"/>
      <c r="I13" s="124"/>
      <c r="J13" s="124"/>
    </row>
    <row r="14" spans="1:12" x14ac:dyDescent="0.4">
      <c r="A14" s="124" t="s">
        <v>219</v>
      </c>
      <c r="B14" s="124" t="s">
        <v>111</v>
      </c>
      <c r="C14" s="124" t="s">
        <v>114</v>
      </c>
      <c r="D14" s="124" t="s">
        <v>126</v>
      </c>
      <c r="E14" s="124" t="s">
        <v>117</v>
      </c>
      <c r="F14" s="124" t="s">
        <v>245</v>
      </c>
      <c r="G14" s="124" t="s">
        <v>248</v>
      </c>
      <c r="H14" s="124"/>
      <c r="I14" s="124"/>
      <c r="J14" s="124"/>
    </row>
    <row r="15" spans="1:12" x14ac:dyDescent="0.4">
      <c r="A15" s="124" t="s">
        <v>127</v>
      </c>
      <c r="B15" s="124" t="s">
        <v>111</v>
      </c>
      <c r="C15" s="124" t="s">
        <v>114</v>
      </c>
      <c r="D15" s="124" t="s">
        <v>115</v>
      </c>
      <c r="E15" s="124" t="s">
        <v>116</v>
      </c>
      <c r="F15" s="124" t="s">
        <v>118</v>
      </c>
      <c r="G15" s="124" t="s">
        <v>119</v>
      </c>
      <c r="H15" s="124" t="s">
        <v>237</v>
      </c>
      <c r="I15" s="124" t="s">
        <v>128</v>
      </c>
      <c r="J15" s="124" t="s">
        <v>129</v>
      </c>
      <c r="K15" t="s">
        <v>117</v>
      </c>
      <c r="L15" s="124" t="s">
        <v>248</v>
      </c>
    </row>
    <row r="16" spans="1:12" x14ac:dyDescent="0.4">
      <c r="A16" s="124" t="s">
        <v>202</v>
      </c>
      <c r="B16" s="124" t="s">
        <v>111</v>
      </c>
      <c r="C16" s="124" t="s">
        <v>114</v>
      </c>
      <c r="D16" s="124" t="s">
        <v>116</v>
      </c>
      <c r="E16" s="124" t="s">
        <v>118</v>
      </c>
      <c r="F16" s="124" t="s">
        <v>119</v>
      </c>
      <c r="G16" s="124" t="s">
        <v>237</v>
      </c>
      <c r="H16" s="124" t="s">
        <v>117</v>
      </c>
      <c r="I16" s="124"/>
      <c r="J16" s="124"/>
    </row>
    <row r="17" spans="1:11" x14ac:dyDescent="0.4">
      <c r="A17" s="124" t="s">
        <v>203</v>
      </c>
      <c r="B17" s="124" t="s">
        <v>111</v>
      </c>
      <c r="C17" s="124" t="s">
        <v>114</v>
      </c>
      <c r="D17" s="124" t="s">
        <v>120</v>
      </c>
      <c r="E17" s="124" t="s">
        <v>117</v>
      </c>
      <c r="F17" s="124" t="s">
        <v>248</v>
      </c>
      <c r="G17" s="124"/>
      <c r="H17" s="124"/>
      <c r="I17" s="124"/>
      <c r="J17" s="124"/>
    </row>
    <row r="18" spans="1:11" x14ac:dyDescent="0.4">
      <c r="A18" s="124" t="s">
        <v>100</v>
      </c>
      <c r="B18" s="124" t="s">
        <v>111</v>
      </c>
      <c r="C18" s="124" t="s">
        <v>114</v>
      </c>
      <c r="D18" s="124" t="s">
        <v>121</v>
      </c>
      <c r="E18" s="124" t="s">
        <v>122</v>
      </c>
      <c r="F18" s="124" t="s">
        <v>123</v>
      </c>
      <c r="G18" s="124"/>
      <c r="H18" s="124"/>
      <c r="I18" s="124"/>
      <c r="J18" s="124"/>
    </row>
    <row r="19" spans="1:11" x14ac:dyDescent="0.4">
      <c r="A19" s="124" t="s">
        <v>239</v>
      </c>
      <c r="B19" s="124" t="s">
        <v>111</v>
      </c>
      <c r="C19" s="124" t="s">
        <v>114</v>
      </c>
      <c r="D19" s="124" t="s">
        <v>122</v>
      </c>
      <c r="E19" s="124" t="s">
        <v>123</v>
      </c>
      <c r="F19" s="124"/>
      <c r="G19" s="124"/>
      <c r="H19" s="124"/>
      <c r="I19" s="124"/>
      <c r="J19" s="124"/>
    </row>
    <row r="20" spans="1:11" x14ac:dyDescent="0.4">
      <c r="A20" s="124" t="s">
        <v>238</v>
      </c>
      <c r="B20" s="124" t="s">
        <v>111</v>
      </c>
      <c r="C20" s="124" t="s">
        <v>114</v>
      </c>
      <c r="D20" s="124" t="s">
        <v>122</v>
      </c>
      <c r="E20" s="124" t="s">
        <v>123</v>
      </c>
      <c r="F20" s="124" t="s">
        <v>248</v>
      </c>
      <c r="G20" s="124"/>
      <c r="H20" s="124"/>
      <c r="I20" s="124"/>
      <c r="J20" s="124"/>
    </row>
    <row r="21" spans="1:11" x14ac:dyDescent="0.4">
      <c r="A21" s="124" t="s">
        <v>99</v>
      </c>
      <c r="B21" s="124" t="s">
        <v>111</v>
      </c>
      <c r="C21" s="124" t="s">
        <v>113</v>
      </c>
      <c r="D21" s="124"/>
      <c r="E21" s="124"/>
      <c r="F21" s="124"/>
      <c r="G21" s="124"/>
      <c r="H21" s="124"/>
      <c r="I21" s="124"/>
      <c r="J21" s="124"/>
    </row>
    <row r="22" spans="1:11" x14ac:dyDescent="0.4">
      <c r="A22" s="124" t="s">
        <v>98</v>
      </c>
      <c r="B22" s="124" t="s">
        <v>111</v>
      </c>
      <c r="C22" s="124" t="s">
        <v>114</v>
      </c>
      <c r="D22" s="124" t="s">
        <v>124</v>
      </c>
      <c r="E22" s="124"/>
      <c r="F22" s="124"/>
      <c r="G22" s="124"/>
      <c r="H22" s="124"/>
      <c r="I22" s="124"/>
      <c r="J22" s="124"/>
    </row>
    <row r="23" spans="1:11" x14ac:dyDescent="0.4">
      <c r="A23" s="124" t="s">
        <v>97</v>
      </c>
      <c r="B23" s="124" t="s">
        <v>111</v>
      </c>
      <c r="C23" s="124" t="s">
        <v>114</v>
      </c>
      <c r="D23" s="124" t="s">
        <v>125</v>
      </c>
      <c r="E23" s="124"/>
      <c r="F23" s="124"/>
      <c r="G23" s="124"/>
      <c r="H23" s="124"/>
      <c r="I23" s="124"/>
      <c r="J23" s="124"/>
    </row>
    <row r="24" spans="1:11" x14ac:dyDescent="0.4">
      <c r="A24" s="124" t="s">
        <v>131</v>
      </c>
      <c r="B24" s="124" t="s">
        <v>111</v>
      </c>
      <c r="C24" s="124" t="s">
        <v>130</v>
      </c>
      <c r="D24" s="124" t="s">
        <v>236</v>
      </c>
      <c r="E24" s="124"/>
      <c r="F24" s="124"/>
      <c r="G24" s="124"/>
      <c r="H24" s="124"/>
      <c r="I24" s="124"/>
      <c r="J24" s="124"/>
    </row>
    <row r="25" spans="1:11" x14ac:dyDescent="0.4">
      <c r="A25" s="124" t="s">
        <v>204</v>
      </c>
      <c r="B25" s="124" t="s">
        <v>111</v>
      </c>
      <c r="C25" s="124" t="s">
        <v>135</v>
      </c>
      <c r="D25" s="124" t="s">
        <v>136</v>
      </c>
      <c r="E25" s="124" t="s">
        <v>137</v>
      </c>
      <c r="F25" s="124" t="s">
        <v>138</v>
      </c>
      <c r="G25" s="124" t="s">
        <v>116</v>
      </c>
      <c r="H25" s="124" t="s">
        <v>248</v>
      </c>
      <c r="I25" s="124"/>
      <c r="J25" s="124"/>
    </row>
    <row r="26" spans="1:11" x14ac:dyDescent="0.4">
      <c r="A26" s="124" t="s">
        <v>224</v>
      </c>
      <c r="B26" s="124" t="s">
        <v>111</v>
      </c>
      <c r="C26" s="124" t="s">
        <v>135</v>
      </c>
      <c r="D26" s="124" t="s">
        <v>220</v>
      </c>
      <c r="E26" s="124" t="s">
        <v>116</v>
      </c>
      <c r="F26" s="124" t="s">
        <v>136</v>
      </c>
      <c r="G26" s="124" t="s">
        <v>137</v>
      </c>
      <c r="H26" s="124" t="s">
        <v>138</v>
      </c>
      <c r="I26" s="124" t="s">
        <v>248</v>
      </c>
      <c r="J26" s="124"/>
    </row>
    <row r="27" spans="1:11" x14ac:dyDescent="0.4">
      <c r="A27" s="124" t="s">
        <v>223</v>
      </c>
      <c r="B27" s="124" t="s">
        <v>111</v>
      </c>
      <c r="C27" s="124" t="s">
        <v>135</v>
      </c>
      <c r="D27" s="124" t="s">
        <v>220</v>
      </c>
      <c r="E27" s="124" t="s">
        <v>136</v>
      </c>
      <c r="F27" s="124" t="s">
        <v>137</v>
      </c>
      <c r="G27" s="124" t="s">
        <v>221</v>
      </c>
      <c r="H27" s="124" t="s">
        <v>222</v>
      </c>
      <c r="I27" s="124" t="s">
        <v>138</v>
      </c>
      <c r="J27" s="124" t="s">
        <v>116</v>
      </c>
      <c r="K27" s="124" t="s">
        <v>248</v>
      </c>
    </row>
    <row r="28" spans="1:11" x14ac:dyDescent="0.4">
      <c r="A28" s="124" t="s">
        <v>132</v>
      </c>
      <c r="B28" s="124" t="s">
        <v>111</v>
      </c>
      <c r="C28" s="124" t="s">
        <v>135</v>
      </c>
      <c r="D28" s="124" t="s">
        <v>139</v>
      </c>
      <c r="E28" s="124"/>
      <c r="F28" s="124"/>
      <c r="G28" s="124"/>
      <c r="H28" s="124"/>
      <c r="I28" s="124"/>
      <c r="J28" s="124"/>
      <c r="K28" s="124"/>
    </row>
    <row r="29" spans="1:11" x14ac:dyDescent="0.4">
      <c r="A29" s="124" t="s">
        <v>110</v>
      </c>
      <c r="B29" s="124" t="s">
        <v>111</v>
      </c>
      <c r="C29" s="124" t="s">
        <v>135</v>
      </c>
      <c r="D29" s="124" t="s">
        <v>139</v>
      </c>
      <c r="E29" s="124"/>
      <c r="F29" s="124"/>
      <c r="G29" s="124"/>
      <c r="H29" s="124"/>
      <c r="I29" s="124"/>
      <c r="J29" s="124"/>
      <c r="K29" s="124"/>
    </row>
    <row r="30" spans="1:11" x14ac:dyDescent="0.4">
      <c r="A30" s="124" t="s">
        <v>133</v>
      </c>
      <c r="B30" s="124" t="s">
        <v>111</v>
      </c>
      <c r="C30" s="124" t="s">
        <v>135</v>
      </c>
      <c r="D30" s="124" t="s">
        <v>115</v>
      </c>
      <c r="E30" s="124" t="s">
        <v>116</v>
      </c>
      <c r="F30" s="124" t="s">
        <v>136</v>
      </c>
      <c r="G30" s="124" t="s">
        <v>137</v>
      </c>
      <c r="H30" s="124" t="s">
        <v>221</v>
      </c>
      <c r="I30" s="124" t="s">
        <v>222</v>
      </c>
      <c r="J30" s="124" t="s">
        <v>230</v>
      </c>
      <c r="K30" s="124" t="s">
        <v>248</v>
      </c>
    </row>
    <row r="31" spans="1:11" x14ac:dyDescent="0.4">
      <c r="A31" s="124" t="s">
        <v>134</v>
      </c>
      <c r="B31" s="124" t="s">
        <v>135</v>
      </c>
      <c r="C31" s="124" t="s">
        <v>115</v>
      </c>
      <c r="D31" s="124" t="s">
        <v>116</v>
      </c>
      <c r="E31" s="124" t="s">
        <v>136</v>
      </c>
      <c r="F31" s="124" t="s">
        <v>137</v>
      </c>
      <c r="G31" s="124" t="s">
        <v>230</v>
      </c>
      <c r="H31" s="124" t="s">
        <v>234</v>
      </c>
      <c r="I31" s="124" t="s">
        <v>235</v>
      </c>
      <c r="J31" s="124" t="s">
        <v>248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39</vt:i4>
      </vt:variant>
    </vt:vector>
  </HeadingPairs>
  <TitlesOfParts>
    <vt:vector size="47" baseType="lpstr">
      <vt:lpstr>付表３－２</vt:lpstr>
      <vt:lpstr>勤務形態一覧表（汎用）</vt:lpstr>
      <vt:lpstr>勤務形態一覧（特定相談支援・障害児相談支援）</vt:lpstr>
      <vt:lpstr>勤務形態一覧表（居宅訪問型児童発達支援）</vt:lpstr>
      <vt:lpstr>勤務形態一覧表（保育所等訪問支援）</vt:lpstr>
      <vt:lpstr>勤務形態一覧表（福祉型障害児入所施設）</vt:lpstr>
      <vt:lpstr>勤務形態一覧表（医療型障害児入所施設）</vt:lpstr>
      <vt:lpstr>選択肢</vt:lpstr>
      <vt:lpstr>'勤務形態一覧（特定相談支援・障害児相談支援）'!Print_Area</vt:lpstr>
      <vt:lpstr>'勤務形態一覧表（医療型障害児入所施設）'!Print_Area</vt:lpstr>
      <vt:lpstr>'勤務形態一覧表（居宅訪問型児童発達支援）'!Print_Area</vt:lpstr>
      <vt:lpstr>'勤務形態一覧表（汎用）'!Print_Area</vt:lpstr>
      <vt:lpstr>'勤務形態一覧表（福祉型障害児入所施設）'!Print_Area</vt:lpstr>
      <vt:lpstr>'勤務形態一覧表（保育所等訪問支援）'!Print_Area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勤務体制一覧表</dc:title>
  <dc:creator/>
  <cp:lastModifiedBy/>
  <dcterms:created xsi:type="dcterms:W3CDTF">2024-06-28T12:49:09Z</dcterms:created>
  <dcterms:modified xsi:type="dcterms:W3CDTF">2025-05-20T23:49:03Z</dcterms:modified>
</cp:coreProperties>
</file>